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akitasv01\調査統計課\003 企画・解析班\２．業務主要\Ｍ）産業連関表\★a）波及効果分析\★分析ツール等\★02目的特化型分析ツール(松岡)\04-2 R6.3更新(27年表版)-観光関係統計\④生産増加\"/>
    </mc:Choice>
  </mc:AlternateContent>
  <xr:revisionPtr revIDLastSave="0" documentId="13_ncr:1_{59ECE09D-5951-4B89-BC36-EA97C28002B9}" xr6:coauthVersionLast="47" xr6:coauthVersionMax="47" xr10:uidLastSave="{00000000-0000-0000-0000-000000000000}"/>
  <bookViews>
    <workbookView xWindow="-120" yWindow="-120" windowWidth="29040" windowHeight="15840" tabRatio="751" xr2:uid="{00000000-000D-0000-FFFF-FFFF00000000}"/>
  </bookViews>
  <sheets>
    <sheet name="利用の手引き(必ず読んでください！)" sheetId="23" r:id="rId1"/>
    <sheet name="データ入力表" sheetId="7" r:id="rId2"/>
    <sheet name="分析結果１ページ(総括表)" sheetId="24" r:id="rId3"/>
    <sheet name="２ページ～" sheetId="25" r:id="rId4"/>
    <sheet name="４ページ～" sheetId="26" r:id="rId5"/>
    <sheet name="６ページ～" sheetId="27" r:id="rId6"/>
    <sheet name="８ページ～" sheetId="28" r:id="rId7"/>
    <sheet name="１２ページ～" sheetId="29" r:id="rId8"/>
    <sheet name="逆行列係数" sheetId="5" r:id="rId9"/>
    <sheet name="外生化逆行列係数" sheetId="21" r:id="rId10"/>
    <sheet name="生産誘発額の計算シート" sheetId="22" r:id="rId11"/>
    <sheet name="★波及効果計算ｼｰﾄ" sheetId="30" r:id="rId12"/>
    <sheet name="取引基本表" sheetId="31" r:id="rId13"/>
    <sheet name="投入係数" sheetId="32" r:id="rId14"/>
    <sheet name="県内自給率" sheetId="33" r:id="rId15"/>
    <sheet name="開放経済型逆行列係数" sheetId="34" r:id="rId16"/>
    <sheet name="消費パターン" sheetId="35" r:id="rId17"/>
    <sheet name="手順⑭" sheetId="38" r:id="rId18"/>
    <sheet name="雇用表" sheetId="39" r:id="rId19"/>
  </sheets>
  <externalReferences>
    <externalReference r:id="rId20"/>
    <externalReference r:id="rId21"/>
    <externalReference r:id="rId22"/>
  </externalReferences>
  <definedNames>
    <definedName name="_TK503">#REF!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1">★波及効果計算ｼｰﾄ!$B$2:$W$139</definedName>
    <definedName name="_xlnm.Print_Area" localSheetId="7">'１２ページ～'!$B$2:$J$61</definedName>
    <definedName name="_xlnm.Print_Area" localSheetId="3">'２ページ～'!$B$2:$F$91</definedName>
    <definedName name="_xlnm.Print_Area" localSheetId="4">'４ページ～'!$B$2:$AH$99</definedName>
    <definedName name="_xlnm.Print_Area" localSheetId="5">'６ページ～'!$B$2:$E$34</definedName>
    <definedName name="_xlnm.Print_Area" localSheetId="6">'８ページ～'!$B$2:$K$183</definedName>
    <definedName name="_xlnm.Print_Area" localSheetId="1">データ入力表!$A$1:$L$96</definedName>
    <definedName name="_xlnm.Print_Area" localSheetId="15">開放経済型逆行列係数!$B$2:$AQ$45</definedName>
    <definedName name="_xlnm.Print_Area" localSheetId="14">県内自給率!$B$2:$E$45</definedName>
    <definedName name="_xlnm.Print_Area" localSheetId="18">雇用表!$B$2:$M$47</definedName>
    <definedName name="_xlnm.Print_Area" localSheetId="12">取引基本表!$B$2:$BE$53</definedName>
    <definedName name="_xlnm.Print_Area" localSheetId="17">手順⑭!$B$2:$D$44</definedName>
    <definedName name="_xlnm.Print_Area" localSheetId="16">消費パターン!$B$2:$E$45</definedName>
    <definedName name="_xlnm.Print_Area" localSheetId="13">投入係数!$B$2:$AQ$53</definedName>
    <definedName name="_xlnm.Print_Area" localSheetId="2">'分析結果１ページ(総括表)'!$B$2:$H$42</definedName>
    <definedName name="_xlnm.Print_Area" localSheetId="0">'利用の手引き(必ず読んでください！)'!$B$2:$J$154</definedName>
    <definedName name="_xlnm.Print_Titles" localSheetId="15">開放経済型逆行列係数!$B:$C</definedName>
    <definedName name="_xlnm.Print_Titles" localSheetId="9">外生化逆行列係数!$A:$B</definedName>
    <definedName name="_xlnm.Print_Titles" localSheetId="8">逆行列係数!$A:$B</definedName>
    <definedName name="_xlnm.Print_Titles" localSheetId="12">取引基本表!$B:$C</definedName>
    <definedName name="_xlnm.Print_Titles" localSheetId="10">生産誘発額の計算シート!$A:$B</definedName>
    <definedName name="_xlnm.Print_Titles" localSheetId="13">投入係数!$B:$C</definedName>
    <definedName name="rinku">#REF!</definedName>
    <definedName name="SAN">#REF!</definedName>
    <definedName name="YON">#REF!</definedName>
    <definedName name="医療６０">#REF!</definedName>
    <definedName name="医療６１">#REF!</definedName>
    <definedName name="医療６２">#REF!</definedName>
    <definedName name="教育６０">#REF!</definedName>
    <definedName name="教育６１">#REF!</definedName>
    <definedName name="教育６２">#REF!</definedName>
    <definedName name="石油製品" localSheetId="15">'[1]第２次産業 '!#REF!</definedName>
    <definedName name="石油製品" localSheetId="12">'[1]第２次産業 '!#REF!</definedName>
    <definedName name="石油製品" localSheetId="13">'[1]第２次産業 '!#REF!</definedName>
    <definedName name="石油製品">'[2]第２次産業 '!#REF!</definedName>
    <definedName name="総括表へ">[3]資本04!#REF!</definedName>
    <definedName name="他サビ６０">#REF!</definedName>
    <definedName name="他サビ６１">#REF!</definedName>
    <definedName name="他サビ６２">#REF!</definedName>
    <definedName name="他構成比">#REF!</definedName>
    <definedName name="保留１" localSheetId="15">#REF!</definedName>
    <definedName name="保留１" localSheetId="12">#REF!</definedName>
    <definedName name="保留１" localSheetId="13">#REF!</definedName>
    <definedName name="保留１">#REF!</definedName>
    <definedName name="保留13" localSheetId="15">#REF!</definedName>
    <definedName name="保留13" localSheetId="12">#REF!</definedName>
    <definedName name="保留13" localSheetId="13">#REF!</definedName>
    <definedName name="保留13">#REF!</definedName>
    <definedName name="保留２" localSheetId="15">#REF!</definedName>
    <definedName name="保留２" localSheetId="12">#REF!</definedName>
    <definedName name="保留２" localSheetId="13">#REF!</definedName>
    <definedName name="保留２">#REF!</definedName>
    <definedName name="保留３" localSheetId="15">#REF!</definedName>
    <definedName name="保留３" localSheetId="12">#REF!</definedName>
    <definedName name="保留３" localSheetId="13">#REF!</definedName>
    <definedName name="保留３">#REF!</definedName>
    <definedName name="保留４" localSheetId="15">#REF!</definedName>
    <definedName name="保留４" localSheetId="12">#REF!</definedName>
    <definedName name="保留４" localSheetId="13">#REF!</definedName>
    <definedName name="保留４">#REF!</definedName>
    <definedName name="保留５" localSheetId="15">#REF!</definedName>
    <definedName name="保留５" localSheetId="12">#REF!</definedName>
    <definedName name="保留５" localSheetId="13">#REF!</definedName>
    <definedName name="保留５">#REF!</definedName>
    <definedName name="保留６" localSheetId="15">#REF!</definedName>
    <definedName name="保留６" localSheetId="12">#REF!</definedName>
    <definedName name="保留６" localSheetId="13">#REF!</definedName>
    <definedName name="保留６">#REF!</definedName>
    <definedName name="保留９" localSheetId="15">#REF!</definedName>
    <definedName name="保留９" localSheetId="12">#REF!</definedName>
    <definedName name="保留９" localSheetId="13">#REF!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0" i="7" l="1"/>
  <c r="E69" i="7"/>
  <c r="E68" i="7"/>
  <c r="E67" i="7"/>
  <c r="E66" i="7"/>
  <c r="E65" i="7"/>
  <c r="E64" i="7"/>
  <c r="E63" i="7"/>
  <c r="E62" i="7"/>
  <c r="D62" i="7"/>
  <c r="D57" i="7"/>
  <c r="D63" i="7"/>
  <c r="D65" i="7"/>
  <c r="D45" i="33" l="1"/>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7" i="33"/>
  <c r="D6" i="33"/>
  <c r="B5" i="24" l="1"/>
  <c r="D10" i="30" l="1"/>
  <c r="E10" i="30" s="1"/>
  <c r="D11" i="30"/>
  <c r="E11" i="30" s="1"/>
  <c r="D12" i="30"/>
  <c r="E12" i="30" s="1"/>
  <c r="D13" i="30"/>
  <c r="E13" i="30" s="1"/>
  <c r="E13" i="28" s="1"/>
  <c r="D14" i="30"/>
  <c r="E14" i="30" s="1"/>
  <c r="D15" i="30"/>
  <c r="D15" i="28" s="1"/>
  <c r="D16" i="30"/>
  <c r="E16" i="30" s="1"/>
  <c r="E16" i="28" s="1"/>
  <c r="D17" i="30"/>
  <c r="E17" i="30" s="1"/>
  <c r="E17" i="28" s="1"/>
  <c r="D18" i="30"/>
  <c r="E18" i="30" s="1"/>
  <c r="D19" i="30"/>
  <c r="E19" i="30" s="1"/>
  <c r="D20" i="30"/>
  <c r="E20" i="30" s="1"/>
  <c r="D21" i="30"/>
  <c r="E21" i="30" s="1"/>
  <c r="E21" i="28" s="1"/>
  <c r="D22" i="30"/>
  <c r="E22" i="30" s="1"/>
  <c r="D23" i="30"/>
  <c r="D23" i="28" s="1"/>
  <c r="D24" i="30"/>
  <c r="D24" i="28" s="1"/>
  <c r="D25" i="30"/>
  <c r="E25" i="30" s="1"/>
  <c r="E25" i="28" s="1"/>
  <c r="D26" i="30"/>
  <c r="E26" i="30" s="1"/>
  <c r="D27" i="30"/>
  <c r="D27" i="28" s="1"/>
  <c r="D28" i="30"/>
  <c r="D28" i="28" s="1"/>
  <c r="D29" i="30"/>
  <c r="E29" i="30" s="1"/>
  <c r="E29" i="28" s="1"/>
  <c r="D30" i="30"/>
  <c r="E30" i="30" s="1"/>
  <c r="D31" i="30"/>
  <c r="E31" i="30" s="1"/>
  <c r="D32" i="30"/>
  <c r="E32" i="30" s="1"/>
  <c r="E32" i="28" s="1"/>
  <c r="D33" i="30"/>
  <c r="E33" i="30" s="1"/>
  <c r="E33" i="28" s="1"/>
  <c r="D34" i="30"/>
  <c r="E34" i="30" s="1"/>
  <c r="E34" i="28" s="1"/>
  <c r="D35" i="30"/>
  <c r="D35" i="28" s="1"/>
  <c r="D36" i="30"/>
  <c r="D36" i="28" s="1"/>
  <c r="D37" i="30"/>
  <c r="E37" i="30" s="1"/>
  <c r="E37" i="28" s="1"/>
  <c r="D38" i="30"/>
  <c r="E38" i="30" s="1"/>
  <c r="E38" i="28" s="1"/>
  <c r="D39" i="30"/>
  <c r="D39" i="28" s="1"/>
  <c r="D40" i="30"/>
  <c r="E40" i="30" s="1"/>
  <c r="D41" i="30"/>
  <c r="E41" i="30" s="1"/>
  <c r="E41" i="28" s="1"/>
  <c r="D42" i="30"/>
  <c r="E42" i="30" s="1"/>
  <c r="E42" i="28" s="1"/>
  <c r="D43" i="30"/>
  <c r="D43" i="28" s="1"/>
  <c r="D44" i="30"/>
  <c r="E44" i="30" s="1"/>
  <c r="D45" i="30"/>
  <c r="E45" i="30" s="1"/>
  <c r="D46" i="30"/>
  <c r="E46" i="30" s="1"/>
  <c r="E46" i="28" s="1"/>
  <c r="D9" i="30"/>
  <c r="D9" i="28" s="1"/>
  <c r="D8" i="30"/>
  <c r="E8" i="30" s="1"/>
  <c r="D44" i="35"/>
  <c r="D43" i="35"/>
  <c r="D42" i="35"/>
  <c r="D41" i="35"/>
  <c r="D40" i="35"/>
  <c r="D39" i="35"/>
  <c r="D38" i="35"/>
  <c r="D37" i="35"/>
  <c r="D36" i="35"/>
  <c r="D35" i="35"/>
  <c r="D34" i="35"/>
  <c r="D33" i="35"/>
  <c r="D32" i="35"/>
  <c r="D31" i="35"/>
  <c r="D30" i="35"/>
  <c r="D29" i="35"/>
  <c r="D28" i="35"/>
  <c r="D27" i="35"/>
  <c r="D26" i="35"/>
  <c r="D25" i="35"/>
  <c r="D24" i="35"/>
  <c r="D23" i="35"/>
  <c r="D22" i="35"/>
  <c r="D21" i="35"/>
  <c r="D20" i="35"/>
  <c r="D19" i="35"/>
  <c r="D18" i="35"/>
  <c r="D17" i="35"/>
  <c r="D16" i="35"/>
  <c r="D15" i="35"/>
  <c r="D14" i="35"/>
  <c r="D13" i="35"/>
  <c r="D12" i="35"/>
  <c r="D11" i="35"/>
  <c r="D10" i="35"/>
  <c r="D9" i="35"/>
  <c r="D8" i="35"/>
  <c r="D7" i="35"/>
  <c r="D6" i="35"/>
  <c r="E45" i="33"/>
  <c r="E44" i="33"/>
  <c r="D137" i="30" s="1"/>
  <c r="D44" i="29" s="1"/>
  <c r="E43" i="33"/>
  <c r="D136" i="30" s="1"/>
  <c r="E42" i="33"/>
  <c r="D135" i="30" s="1"/>
  <c r="E41" i="33"/>
  <c r="D134" i="30" s="1"/>
  <c r="D41" i="29" s="1"/>
  <c r="E40" i="33"/>
  <c r="D133" i="30" s="1"/>
  <c r="D40" i="29" s="1"/>
  <c r="E39" i="33"/>
  <c r="D132" i="30" s="1"/>
  <c r="E38" i="33"/>
  <c r="D131" i="30" s="1"/>
  <c r="E37" i="33"/>
  <c r="D130" i="30" s="1"/>
  <c r="D37" i="29" s="1"/>
  <c r="E36" i="33"/>
  <c r="D129" i="30" s="1"/>
  <c r="D36" i="29" s="1"/>
  <c r="E35" i="33"/>
  <c r="D128" i="30" s="1"/>
  <c r="E34" i="33"/>
  <c r="D127" i="30" s="1"/>
  <c r="E33" i="33"/>
  <c r="D126" i="30" s="1"/>
  <c r="D33" i="29" s="1"/>
  <c r="E32" i="33"/>
  <c r="D125" i="30" s="1"/>
  <c r="D32" i="29" s="1"/>
  <c r="E31" i="33"/>
  <c r="D124" i="30" s="1"/>
  <c r="E30" i="33"/>
  <c r="D123" i="30" s="1"/>
  <c r="E29" i="33"/>
  <c r="D122" i="30" s="1"/>
  <c r="D29" i="29" s="1"/>
  <c r="E28" i="33"/>
  <c r="D121" i="30" s="1"/>
  <c r="D28" i="29" s="1"/>
  <c r="E27" i="33"/>
  <c r="D120" i="30" s="1"/>
  <c r="E26" i="33"/>
  <c r="D119" i="30" s="1"/>
  <c r="E25" i="33"/>
  <c r="D118" i="30" s="1"/>
  <c r="D25" i="29" s="1"/>
  <c r="E24" i="33"/>
  <c r="D117" i="30" s="1"/>
  <c r="D24" i="29" s="1"/>
  <c r="E23" i="33"/>
  <c r="D116" i="30" s="1"/>
  <c r="E22" i="33"/>
  <c r="D115" i="30" s="1"/>
  <c r="E21" i="33"/>
  <c r="D114" i="30" s="1"/>
  <c r="D21" i="29" s="1"/>
  <c r="E20" i="33"/>
  <c r="D113" i="30" s="1"/>
  <c r="D20" i="29" s="1"/>
  <c r="E19" i="33"/>
  <c r="D112" i="30" s="1"/>
  <c r="E18" i="33"/>
  <c r="D111" i="30" s="1"/>
  <c r="E17" i="33"/>
  <c r="D110" i="30" s="1"/>
  <c r="D17" i="29" s="1"/>
  <c r="E16" i="33"/>
  <c r="D109" i="30" s="1"/>
  <c r="D16" i="29" s="1"/>
  <c r="E15" i="33"/>
  <c r="D108" i="30" s="1"/>
  <c r="E14" i="33"/>
  <c r="D107" i="30" s="1"/>
  <c r="E13" i="33"/>
  <c r="D106" i="30" s="1"/>
  <c r="D13" i="29" s="1"/>
  <c r="E12" i="33"/>
  <c r="D105" i="30" s="1"/>
  <c r="D12" i="29" s="1"/>
  <c r="E11" i="33"/>
  <c r="D104" i="30" s="1"/>
  <c r="E10" i="33"/>
  <c r="D103" i="30" s="1"/>
  <c r="E9" i="33"/>
  <c r="D102" i="30" s="1"/>
  <c r="D9" i="29" s="1"/>
  <c r="E8" i="33"/>
  <c r="D101" i="30" s="1"/>
  <c r="D8" i="29" s="1"/>
  <c r="E7" i="33"/>
  <c r="D100" i="30" s="1"/>
  <c r="E6" i="33"/>
  <c r="L138" i="30"/>
  <c r="J45" i="29" s="1"/>
  <c r="K138" i="30"/>
  <c r="L137" i="30"/>
  <c r="K137" i="30"/>
  <c r="L136" i="30"/>
  <c r="J43" i="29" s="1"/>
  <c r="K136" i="30"/>
  <c r="I43" i="29" s="1"/>
  <c r="L135" i="30"/>
  <c r="K135" i="30"/>
  <c r="L134" i="30"/>
  <c r="J41" i="29" s="1"/>
  <c r="K134" i="30"/>
  <c r="L133" i="30"/>
  <c r="K133" i="30"/>
  <c r="I40" i="29" s="1"/>
  <c r="L132" i="30"/>
  <c r="J39" i="29" s="1"/>
  <c r="K132" i="30"/>
  <c r="L131" i="30"/>
  <c r="K131" i="30"/>
  <c r="I38" i="29" s="1"/>
  <c r="L130" i="30"/>
  <c r="J37" i="29" s="1"/>
  <c r="K130" i="30"/>
  <c r="L129" i="30"/>
  <c r="J36" i="29" s="1"/>
  <c r="K129" i="30"/>
  <c r="I36" i="29" s="1"/>
  <c r="L128" i="30"/>
  <c r="J35" i="29" s="1"/>
  <c r="K128" i="30"/>
  <c r="I35" i="29" s="1"/>
  <c r="L127" i="30"/>
  <c r="J34" i="29" s="1"/>
  <c r="K127" i="30"/>
  <c r="L126" i="30"/>
  <c r="J33" i="29" s="1"/>
  <c r="K126" i="30"/>
  <c r="I33" i="29" s="1"/>
  <c r="L125" i="30"/>
  <c r="K125" i="30"/>
  <c r="L124" i="30"/>
  <c r="J31" i="29" s="1"/>
  <c r="K124" i="30"/>
  <c r="L123" i="30"/>
  <c r="K123" i="30"/>
  <c r="L122" i="30"/>
  <c r="J29" i="29" s="1"/>
  <c r="K122" i="30"/>
  <c r="L121" i="30"/>
  <c r="J28" i="29" s="1"/>
  <c r="K121" i="30"/>
  <c r="L120" i="30"/>
  <c r="K120" i="30"/>
  <c r="L119" i="30"/>
  <c r="J26" i="29" s="1"/>
  <c r="K119" i="30"/>
  <c r="L118" i="30"/>
  <c r="J25" i="29" s="1"/>
  <c r="K118" i="30"/>
  <c r="I25" i="29" s="1"/>
  <c r="L117" i="30"/>
  <c r="K117" i="30"/>
  <c r="L116" i="30"/>
  <c r="J23" i="29" s="1"/>
  <c r="K116" i="30"/>
  <c r="L115" i="30"/>
  <c r="K115" i="30"/>
  <c r="L114" i="30"/>
  <c r="J21" i="29" s="1"/>
  <c r="K114" i="30"/>
  <c r="L113" i="30"/>
  <c r="J20" i="29" s="1"/>
  <c r="K113" i="30"/>
  <c r="I20" i="29" s="1"/>
  <c r="L112" i="30"/>
  <c r="J19" i="29" s="1"/>
  <c r="K112" i="30"/>
  <c r="L111" i="30"/>
  <c r="J18" i="29" s="1"/>
  <c r="K111" i="30"/>
  <c r="I18" i="29" s="1"/>
  <c r="L110" i="30"/>
  <c r="J17" i="29" s="1"/>
  <c r="K110" i="30"/>
  <c r="L109" i="30"/>
  <c r="K109" i="30"/>
  <c r="L108" i="30"/>
  <c r="J15" i="29" s="1"/>
  <c r="K108" i="30"/>
  <c r="L107" i="30"/>
  <c r="K107" i="30"/>
  <c r="L106" i="30"/>
  <c r="J13" i="29" s="1"/>
  <c r="K106" i="30"/>
  <c r="L105" i="30"/>
  <c r="K105" i="30"/>
  <c r="I12" i="29" s="1"/>
  <c r="L104" i="30"/>
  <c r="J11" i="29" s="1"/>
  <c r="K104" i="30"/>
  <c r="L103" i="30"/>
  <c r="K103" i="30"/>
  <c r="I10" i="29" s="1"/>
  <c r="L102" i="30"/>
  <c r="J9" i="29" s="1"/>
  <c r="K102" i="30"/>
  <c r="L101" i="30"/>
  <c r="K101" i="30"/>
  <c r="I8" i="29" s="1"/>
  <c r="L100" i="30"/>
  <c r="J7" i="29" s="1"/>
  <c r="K100" i="30"/>
  <c r="L99" i="30"/>
  <c r="K99" i="30"/>
  <c r="I6" i="29" s="1"/>
  <c r="F99" i="30" a="1"/>
  <c r="F130" i="30" s="1"/>
  <c r="F37" i="29" s="1"/>
  <c r="E99" i="30" a="1"/>
  <c r="D99" i="30"/>
  <c r="D80" i="30"/>
  <c r="D170" i="28" s="1"/>
  <c r="I45" i="29"/>
  <c r="J44" i="29"/>
  <c r="I44" i="29"/>
  <c r="D43" i="29"/>
  <c r="J42" i="29"/>
  <c r="I42" i="29"/>
  <c r="D42" i="29"/>
  <c r="I41" i="29"/>
  <c r="J40" i="29"/>
  <c r="I39" i="29"/>
  <c r="D39" i="29"/>
  <c r="J38" i="29"/>
  <c r="D38" i="29"/>
  <c r="I37" i="29"/>
  <c r="D35" i="29"/>
  <c r="I34" i="29"/>
  <c r="D34" i="29"/>
  <c r="J32" i="29"/>
  <c r="I32" i="29"/>
  <c r="I31" i="29"/>
  <c r="D31" i="29"/>
  <c r="J30" i="29"/>
  <c r="D30" i="29"/>
  <c r="I29" i="29"/>
  <c r="I28" i="29"/>
  <c r="J27" i="29"/>
  <c r="I27" i="29"/>
  <c r="D27" i="29"/>
  <c r="I26" i="29"/>
  <c r="D26" i="29"/>
  <c r="J24" i="29"/>
  <c r="I24" i="29"/>
  <c r="I23" i="29"/>
  <c r="D23" i="29"/>
  <c r="J22" i="29"/>
  <c r="I22" i="29"/>
  <c r="D22" i="29"/>
  <c r="I21" i="29"/>
  <c r="I19" i="29"/>
  <c r="D19" i="29"/>
  <c r="D18" i="29"/>
  <c r="I17" i="29"/>
  <c r="J16" i="29"/>
  <c r="I16" i="29"/>
  <c r="I15" i="29"/>
  <c r="D15" i="29"/>
  <c r="J14" i="29"/>
  <c r="I14" i="29"/>
  <c r="D14" i="29"/>
  <c r="I13" i="29"/>
  <c r="J12" i="29"/>
  <c r="I11" i="29"/>
  <c r="D11" i="29"/>
  <c r="J10" i="29"/>
  <c r="D10" i="29"/>
  <c r="I9" i="29"/>
  <c r="J8" i="29"/>
  <c r="I7" i="29"/>
  <c r="D7" i="29"/>
  <c r="J6" i="29"/>
  <c r="D6" i="29"/>
  <c r="E45" i="28"/>
  <c r="D40" i="28"/>
  <c r="D34" i="28"/>
  <c r="D20" i="28"/>
  <c r="G3" i="24"/>
  <c r="D37" i="28" l="1"/>
  <c r="D12" i="28"/>
  <c r="D41" i="28"/>
  <c r="D16" i="28"/>
  <c r="D44" i="28"/>
  <c r="D10" i="28"/>
  <c r="D25" i="28"/>
  <c r="D17" i="28"/>
  <c r="D29" i="28"/>
  <c r="D13" i="28"/>
  <c r="D21" i="28"/>
  <c r="D38" i="28"/>
  <c r="D45" i="28"/>
  <c r="D87" i="30"/>
  <c r="D177" i="28" s="1"/>
  <c r="D19" i="28"/>
  <c r="D30" i="28"/>
  <c r="D14" i="28"/>
  <c r="D33" i="28"/>
  <c r="D42" i="28"/>
  <c r="D46" i="28"/>
  <c r="E90" i="30"/>
  <c r="E180" i="28" s="1"/>
  <c r="E44" i="28"/>
  <c r="E58" i="30"/>
  <c r="E148" i="28" s="1"/>
  <c r="D58" i="30"/>
  <c r="D148" i="28" s="1"/>
  <c r="E12" i="28"/>
  <c r="E86" i="30"/>
  <c r="E176" i="28" s="1"/>
  <c r="E40" i="28"/>
  <c r="D66" i="30"/>
  <c r="D156" i="28" s="1"/>
  <c r="E66" i="30"/>
  <c r="E156" i="28" s="1"/>
  <c r="E20" i="28"/>
  <c r="E24" i="30"/>
  <c r="D70" i="30" s="1"/>
  <c r="D160" i="28" s="1"/>
  <c r="D8" i="28"/>
  <c r="D78" i="30"/>
  <c r="D168" i="28" s="1"/>
  <c r="E36" i="30"/>
  <c r="D82" i="30" s="1"/>
  <c r="D172" i="28" s="1"/>
  <c r="D32" i="28"/>
  <c r="E28" i="30"/>
  <c r="E28" i="28" s="1"/>
  <c r="D60" i="30"/>
  <c r="D150" i="28" s="1"/>
  <c r="D76" i="30"/>
  <c r="D166" i="28" s="1"/>
  <c r="E78" i="30"/>
  <c r="E168" i="28" s="1"/>
  <c r="D45" i="35"/>
  <c r="E44" i="35" s="1"/>
  <c r="J137" i="30" s="1"/>
  <c r="H44" i="29" s="1"/>
  <c r="E136" i="30"/>
  <c r="E43" i="29" s="1"/>
  <c r="E114" i="30"/>
  <c r="E21" i="29" s="1"/>
  <c r="F112" i="30"/>
  <c r="F19" i="29" s="1"/>
  <c r="I30" i="29"/>
  <c r="E120" i="30"/>
  <c r="E27" i="29" s="1"/>
  <c r="F105" i="30"/>
  <c r="F12" i="29" s="1"/>
  <c r="F114" i="30"/>
  <c r="F21" i="29" s="1"/>
  <c r="F128" i="30"/>
  <c r="F35" i="29" s="1"/>
  <c r="F118" i="30"/>
  <c r="F25" i="29" s="1"/>
  <c r="F108" i="30"/>
  <c r="F15" i="29" s="1"/>
  <c r="F101" i="30"/>
  <c r="F8" i="29" s="1"/>
  <c r="F134" i="30"/>
  <c r="F41" i="29" s="1"/>
  <c r="F106" i="30"/>
  <c r="F13" i="29" s="1"/>
  <c r="F120" i="30"/>
  <c r="F27" i="29" s="1"/>
  <c r="F136" i="30"/>
  <c r="F43" i="29" s="1"/>
  <c r="D92" i="30"/>
  <c r="D182" i="28" s="1"/>
  <c r="F102" i="30"/>
  <c r="F9" i="29" s="1"/>
  <c r="F126" i="30"/>
  <c r="F33" i="29" s="1"/>
  <c r="F100" i="30"/>
  <c r="F7" i="29" s="1"/>
  <c r="F110" i="30"/>
  <c r="F17" i="29" s="1"/>
  <c r="F122" i="30"/>
  <c r="F29" i="29" s="1"/>
  <c r="D91" i="30"/>
  <c r="D181" i="28" s="1"/>
  <c r="D83" i="30"/>
  <c r="D173" i="28" s="1"/>
  <c r="E6" i="35"/>
  <c r="E43" i="30"/>
  <c r="E89" i="30" s="1"/>
  <c r="E39" i="30"/>
  <c r="E85" i="30" s="1"/>
  <c r="E35" i="30"/>
  <c r="D81" i="30" s="1"/>
  <c r="E27" i="30"/>
  <c r="D73" i="30" s="1"/>
  <c r="D163" i="28" s="1"/>
  <c r="E23" i="30"/>
  <c r="D69" i="30" s="1"/>
  <c r="D159" i="28" s="1"/>
  <c r="E15" i="30"/>
  <c r="E61" i="30" s="1"/>
  <c r="E17" i="35"/>
  <c r="J110" i="30" s="1"/>
  <c r="H17" i="29" s="1"/>
  <c r="E9" i="30"/>
  <c r="E9" i="28" s="1"/>
  <c r="E26" i="28"/>
  <c r="E22" i="28"/>
  <c r="E19" i="28"/>
  <c r="D64" i="30"/>
  <c r="D154" i="28" s="1"/>
  <c r="E18" i="28"/>
  <c r="E31" i="28"/>
  <c r="D77" i="30"/>
  <c r="D167" i="28" s="1"/>
  <c r="G31" i="30"/>
  <c r="G31" i="28" s="1"/>
  <c r="G11" i="30"/>
  <c r="G11" i="28" s="1"/>
  <c r="E11" i="28"/>
  <c r="D57" i="30"/>
  <c r="D147" i="28" s="1"/>
  <c r="E30" i="28"/>
  <c r="D62" i="30"/>
  <c r="D152" i="28" s="1"/>
  <c r="D11" i="28"/>
  <c r="E14" i="28"/>
  <c r="D18" i="28"/>
  <c r="E23" i="28"/>
  <c r="D31" i="28"/>
  <c r="E35" i="28"/>
  <c r="E62" i="30"/>
  <c r="E152" i="28" s="1"/>
  <c r="D86" i="30"/>
  <c r="D176" i="28" s="1"/>
  <c r="D90" i="30"/>
  <c r="D180" i="28" s="1"/>
  <c r="D22" i="28"/>
  <c r="D26" i="28"/>
  <c r="E54" i="30"/>
  <c r="E144" i="28" s="1"/>
  <c r="E8" i="28"/>
  <c r="D54" i="30"/>
  <c r="D144" i="28" s="1"/>
  <c r="E64" i="30"/>
  <c r="E65" i="30"/>
  <c r="D65" i="30"/>
  <c r="G14" i="30"/>
  <c r="E60" i="30"/>
  <c r="E91" i="30"/>
  <c r="F45" i="30"/>
  <c r="G21" i="30"/>
  <c r="E67" i="30"/>
  <c r="D67" i="30"/>
  <c r="E68" i="30"/>
  <c r="D68" i="30"/>
  <c r="E71" i="30"/>
  <c r="D71" i="30"/>
  <c r="E84" i="30"/>
  <c r="D84" i="30"/>
  <c r="D47" i="30"/>
  <c r="G29" i="30"/>
  <c r="E75" i="30"/>
  <c r="F29" i="30"/>
  <c r="D75" i="30"/>
  <c r="G17" i="30"/>
  <c r="E63" i="30"/>
  <c r="E72" i="30"/>
  <c r="E76" i="30"/>
  <c r="E87" i="30"/>
  <c r="E92" i="30"/>
  <c r="D72" i="30"/>
  <c r="E104" i="30"/>
  <c r="E11" i="29" s="1"/>
  <c r="E57" i="30"/>
  <c r="E59" i="30"/>
  <c r="D59" i="30"/>
  <c r="E80" i="30"/>
  <c r="E83" i="30"/>
  <c r="E88" i="30"/>
  <c r="D88" i="30"/>
  <c r="D63" i="30"/>
  <c r="E135" i="30"/>
  <c r="E131" i="30"/>
  <c r="E127" i="30"/>
  <c r="E123" i="30"/>
  <c r="E119" i="30"/>
  <c r="E26" i="29" s="1"/>
  <c r="E115" i="30"/>
  <c r="E111" i="30"/>
  <c r="E107" i="30"/>
  <c r="E103" i="30"/>
  <c r="E99" i="30"/>
  <c r="E134" i="30"/>
  <c r="E41" i="29" s="1"/>
  <c r="E129" i="30"/>
  <c r="E36" i="29" s="1"/>
  <c r="E124" i="30"/>
  <c r="E118" i="30"/>
  <c r="E25" i="29" s="1"/>
  <c r="E113" i="30"/>
  <c r="E20" i="29" s="1"/>
  <c r="E108" i="30"/>
  <c r="E102" i="30"/>
  <c r="E9" i="29" s="1"/>
  <c r="E133" i="30"/>
  <c r="E40" i="29" s="1"/>
  <c r="E128" i="30"/>
  <c r="E35" i="29" s="1"/>
  <c r="E122" i="30"/>
  <c r="E29" i="29" s="1"/>
  <c r="E117" i="30"/>
  <c r="E24" i="29" s="1"/>
  <c r="E112" i="30"/>
  <c r="E19" i="29" s="1"/>
  <c r="E106" i="30"/>
  <c r="E13" i="29" s="1"/>
  <c r="E101" i="30"/>
  <c r="E8" i="29" s="1"/>
  <c r="E137" i="30"/>
  <c r="E44" i="29" s="1"/>
  <c r="E132" i="30"/>
  <c r="E39" i="29" s="1"/>
  <c r="E126" i="30"/>
  <c r="E33" i="29" s="1"/>
  <c r="E121" i="30"/>
  <c r="E28" i="29" s="1"/>
  <c r="E116" i="30"/>
  <c r="E23" i="29" s="1"/>
  <c r="E110" i="30"/>
  <c r="E17" i="29" s="1"/>
  <c r="E105" i="30"/>
  <c r="E12" i="29" s="1"/>
  <c r="E100" i="30"/>
  <c r="E7" i="29" s="1"/>
  <c r="E130" i="30"/>
  <c r="E37" i="29" s="1"/>
  <c r="E109" i="30"/>
  <c r="E16" i="29" s="1"/>
  <c r="E125" i="30"/>
  <c r="E32" i="29" s="1"/>
  <c r="F31" i="30"/>
  <c r="E77" i="30"/>
  <c r="E79" i="30"/>
  <c r="D79" i="30"/>
  <c r="F135" i="30"/>
  <c r="F131" i="30"/>
  <c r="F127" i="30"/>
  <c r="F123" i="30"/>
  <c r="F119" i="30"/>
  <c r="F26" i="29" s="1"/>
  <c r="F115" i="30"/>
  <c r="F111" i="30"/>
  <c r="F107" i="30"/>
  <c r="F103" i="30"/>
  <c r="F99" i="30"/>
  <c r="F137" i="30"/>
  <c r="F44" i="29" s="1"/>
  <c r="F133" i="30"/>
  <c r="F40" i="29" s="1"/>
  <c r="F129" i="30"/>
  <c r="F36" i="29" s="1"/>
  <c r="F125" i="30"/>
  <c r="F32" i="29" s="1"/>
  <c r="F121" i="30"/>
  <c r="F28" i="29" s="1"/>
  <c r="F117" i="30"/>
  <c r="F24" i="29" s="1"/>
  <c r="F113" i="30"/>
  <c r="F20" i="29" s="1"/>
  <c r="F104" i="30"/>
  <c r="F11" i="29" s="1"/>
  <c r="F109" i="30"/>
  <c r="F16" i="29" s="1"/>
  <c r="F116" i="30"/>
  <c r="F23" i="29" s="1"/>
  <c r="F124" i="30"/>
  <c r="F31" i="29" s="1"/>
  <c r="F132" i="30"/>
  <c r="F39" i="29" s="1"/>
  <c r="F23" i="30" l="1"/>
  <c r="F23" i="28" s="1"/>
  <c r="D74" i="30"/>
  <c r="D61" i="30"/>
  <c r="D151" i="28" s="1"/>
  <c r="G39" i="30"/>
  <c r="G39" i="28" s="1"/>
  <c r="E69" i="30"/>
  <c r="E159" i="28" s="1"/>
  <c r="E74" i="30"/>
  <c r="E164" i="28" s="1"/>
  <c r="D55" i="30"/>
  <c r="D145" i="28" s="1"/>
  <c r="E41" i="35"/>
  <c r="J134" i="30" s="1"/>
  <c r="H41" i="29" s="1"/>
  <c r="E9" i="35"/>
  <c r="J102" i="30" s="1"/>
  <c r="H9" i="29" s="1"/>
  <c r="E70" i="30"/>
  <c r="E160" i="28" s="1"/>
  <c r="E24" i="28"/>
  <c r="E33" i="35"/>
  <c r="J126" i="30" s="1"/>
  <c r="H33" i="29" s="1"/>
  <c r="E82" i="30"/>
  <c r="E172" i="28" s="1"/>
  <c r="E36" i="28"/>
  <c r="E55" i="30"/>
  <c r="E145" i="28" s="1"/>
  <c r="E25" i="35"/>
  <c r="J118" i="30" s="1"/>
  <c r="H25" i="29" s="1"/>
  <c r="G23" i="30"/>
  <c r="G23" i="28" s="1"/>
  <c r="G9" i="30"/>
  <c r="G9" i="28" s="1"/>
  <c r="G45" i="30"/>
  <c r="G45" i="28" s="1"/>
  <c r="E43" i="35"/>
  <c r="J136" i="30" s="1"/>
  <c r="H43" i="29" s="1"/>
  <c r="E35" i="35"/>
  <c r="J128" i="30" s="1"/>
  <c r="H35" i="29" s="1"/>
  <c r="E27" i="35"/>
  <c r="J120" i="30" s="1"/>
  <c r="H27" i="29" s="1"/>
  <c r="E19" i="35"/>
  <c r="J112" i="30" s="1"/>
  <c r="H19" i="29" s="1"/>
  <c r="E11" i="35"/>
  <c r="J104" i="30" s="1"/>
  <c r="H11" i="29" s="1"/>
  <c r="E24" i="35"/>
  <c r="J117" i="30" s="1"/>
  <c r="H24" i="29" s="1"/>
  <c r="E42" i="35"/>
  <c r="J135" i="30" s="1"/>
  <c r="H42" i="29" s="1"/>
  <c r="E26" i="35"/>
  <c r="J119" i="30" s="1"/>
  <c r="H26" i="29" s="1"/>
  <c r="E10" i="35"/>
  <c r="J103" i="30" s="1"/>
  <c r="H10" i="29" s="1"/>
  <c r="E40" i="35"/>
  <c r="J133" i="30" s="1"/>
  <c r="H40" i="29" s="1"/>
  <c r="E38" i="35"/>
  <c r="J131" i="30" s="1"/>
  <c r="H38" i="29" s="1"/>
  <c r="E39" i="35"/>
  <c r="J132" i="30" s="1"/>
  <c r="H39" i="29" s="1"/>
  <c r="E31" i="35"/>
  <c r="J124" i="30" s="1"/>
  <c r="H31" i="29" s="1"/>
  <c r="E23" i="35"/>
  <c r="J116" i="30" s="1"/>
  <c r="H23" i="29" s="1"/>
  <c r="E15" i="35"/>
  <c r="J108" i="30" s="1"/>
  <c r="H15" i="29" s="1"/>
  <c r="E7" i="35"/>
  <c r="J100" i="30" s="1"/>
  <c r="H7" i="29" s="1"/>
  <c r="E36" i="35"/>
  <c r="J129" i="30" s="1"/>
  <c r="H36" i="29" s="1"/>
  <c r="E16" i="35"/>
  <c r="J109" i="30" s="1"/>
  <c r="H16" i="29" s="1"/>
  <c r="E34" i="35"/>
  <c r="J127" i="30" s="1"/>
  <c r="H34" i="29" s="1"/>
  <c r="E18" i="35"/>
  <c r="J111" i="30" s="1"/>
  <c r="H18" i="29" s="1"/>
  <c r="E8" i="35"/>
  <c r="J101" i="30" s="1"/>
  <c r="H8" i="29" s="1"/>
  <c r="E20" i="35"/>
  <c r="J113" i="30" s="1"/>
  <c r="H20" i="29" s="1"/>
  <c r="E22" i="35"/>
  <c r="J115" i="30" s="1"/>
  <c r="H22" i="29" s="1"/>
  <c r="E37" i="35"/>
  <c r="J130" i="30" s="1"/>
  <c r="H37" i="29" s="1"/>
  <c r="E29" i="35"/>
  <c r="J122" i="30" s="1"/>
  <c r="H29" i="29" s="1"/>
  <c r="E21" i="35"/>
  <c r="J114" i="30" s="1"/>
  <c r="H21" i="29" s="1"/>
  <c r="E13" i="35"/>
  <c r="J106" i="30" s="1"/>
  <c r="H13" i="29" s="1"/>
  <c r="E32" i="35"/>
  <c r="J125" i="30" s="1"/>
  <c r="H32" i="29" s="1"/>
  <c r="E12" i="35"/>
  <c r="J105" i="30" s="1"/>
  <c r="H12" i="29" s="1"/>
  <c r="E30" i="35"/>
  <c r="J123" i="30" s="1"/>
  <c r="H30" i="29" s="1"/>
  <c r="E14" i="35"/>
  <c r="J107" i="30" s="1"/>
  <c r="H14" i="29" s="1"/>
  <c r="E28" i="35"/>
  <c r="J121" i="30" s="1"/>
  <c r="H28" i="29" s="1"/>
  <c r="G37" i="30"/>
  <c r="G37" i="28" s="1"/>
  <c r="G13" i="30"/>
  <c r="G13" i="28" s="1"/>
  <c r="G26" i="30"/>
  <c r="G26" i="28" s="1"/>
  <c r="G38" i="30"/>
  <c r="G38" i="28" s="1"/>
  <c r="G25" i="30"/>
  <c r="G25" i="28" s="1"/>
  <c r="E27" i="28"/>
  <c r="J99" i="30"/>
  <c r="H6" i="29" s="1"/>
  <c r="F27" i="30"/>
  <c r="F27" i="28" s="1"/>
  <c r="F15" i="30"/>
  <c r="F15" i="28" s="1"/>
  <c r="G19" i="30"/>
  <c r="G19" i="28" s="1"/>
  <c r="G28" i="30"/>
  <c r="G28" i="28" s="1"/>
  <c r="E73" i="30"/>
  <c r="E163" i="28" s="1"/>
  <c r="G43" i="30"/>
  <c r="G43" i="28" s="1"/>
  <c r="G42" i="30"/>
  <c r="F21" i="30"/>
  <c r="F21" i="28" s="1"/>
  <c r="F22" i="30"/>
  <c r="F22" i="28" s="1"/>
  <c r="F19" i="30"/>
  <c r="F19" i="28" s="1"/>
  <c r="G27" i="30"/>
  <c r="G27" i="28" s="1"/>
  <c r="G35" i="30"/>
  <c r="G35" i="28" s="1"/>
  <c r="E81" i="30"/>
  <c r="E171" i="28" s="1"/>
  <c r="G15" i="30"/>
  <c r="G15" i="28" s="1"/>
  <c r="E15" i="28"/>
  <c r="E47" i="30"/>
  <c r="E43" i="28"/>
  <c r="D89" i="30"/>
  <c r="D179" i="28" s="1"/>
  <c r="E39" i="28"/>
  <c r="D85" i="30"/>
  <c r="D175" i="28" s="1"/>
  <c r="F34" i="29"/>
  <c r="G36" i="30"/>
  <c r="E173" i="28"/>
  <c r="F46" i="30"/>
  <c r="D47" i="28"/>
  <c r="C59" i="26"/>
  <c r="C7" i="26"/>
  <c r="D14" i="24"/>
  <c r="E157" i="28"/>
  <c r="F22" i="29"/>
  <c r="G24" i="30"/>
  <c r="F32" i="30"/>
  <c r="E30" i="29"/>
  <c r="G42" i="28"/>
  <c r="G34" i="30"/>
  <c r="E153" i="28"/>
  <c r="F29" i="28"/>
  <c r="F28" i="30"/>
  <c r="D171" i="28"/>
  <c r="G21" i="28"/>
  <c r="G14" i="28"/>
  <c r="F39" i="30"/>
  <c r="F10" i="29"/>
  <c r="G12" i="30"/>
  <c r="D169" i="28"/>
  <c r="E169" i="28"/>
  <c r="F14" i="29"/>
  <c r="G16" i="30"/>
  <c r="F30" i="29"/>
  <c r="G32" i="30"/>
  <c r="G33" i="30"/>
  <c r="E6" i="29"/>
  <c r="F8" i="30"/>
  <c r="F24" i="30"/>
  <c r="E22" i="29"/>
  <c r="F40" i="30"/>
  <c r="E38" i="29"/>
  <c r="D153" i="28"/>
  <c r="F43" i="30"/>
  <c r="F42" i="30"/>
  <c r="F34" i="30"/>
  <c r="E149" i="28"/>
  <c r="E182" i="28"/>
  <c r="F41" i="30"/>
  <c r="G30" i="30"/>
  <c r="D165" i="28"/>
  <c r="G29" i="28"/>
  <c r="G10" i="30"/>
  <c r="F10" i="30"/>
  <c r="E56" i="30"/>
  <c r="D56" i="30"/>
  <c r="E10" i="28"/>
  <c r="F35" i="30"/>
  <c r="F25" i="30"/>
  <c r="E158" i="28"/>
  <c r="D157" i="28"/>
  <c r="E181" i="28"/>
  <c r="F14" i="30"/>
  <c r="E155" i="28"/>
  <c r="F18" i="30"/>
  <c r="F18" i="29"/>
  <c r="G20" i="30"/>
  <c r="E167" i="28"/>
  <c r="E31" i="29"/>
  <c r="F33" i="30"/>
  <c r="E10" i="29"/>
  <c r="F12" i="30"/>
  <c r="E42" i="29"/>
  <c r="F44" i="30"/>
  <c r="D162" i="28"/>
  <c r="E166" i="28"/>
  <c r="E151" i="28"/>
  <c r="D174" i="28"/>
  <c r="E161" i="28"/>
  <c r="E175" i="28"/>
  <c r="G8" i="30"/>
  <c r="F6" i="29"/>
  <c r="F38" i="29"/>
  <c r="G40" i="30"/>
  <c r="F31" i="28"/>
  <c r="E15" i="29"/>
  <c r="F17" i="30"/>
  <c r="F16" i="30"/>
  <c r="E14" i="29"/>
  <c r="D178" i="28"/>
  <c r="E147" i="28"/>
  <c r="E177" i="28"/>
  <c r="F30" i="30"/>
  <c r="E162" i="28"/>
  <c r="F9" i="30"/>
  <c r="E174" i="28"/>
  <c r="F45" i="28"/>
  <c r="D155" i="28"/>
  <c r="G18" i="30"/>
  <c r="F42" i="29"/>
  <c r="G44" i="30"/>
  <c r="E18" i="29"/>
  <c r="F20" i="30"/>
  <c r="F36" i="30"/>
  <c r="E34" i="29"/>
  <c r="E179" i="28"/>
  <c r="E178" i="28"/>
  <c r="F37" i="30"/>
  <c r="E170" i="28"/>
  <c r="D149" i="28"/>
  <c r="F11" i="30"/>
  <c r="G46" i="30"/>
  <c r="G41" i="30"/>
  <c r="F26" i="30"/>
  <c r="G17" i="28"/>
  <c r="E165" i="28"/>
  <c r="D164" i="28"/>
  <c r="F38" i="30"/>
  <c r="D161" i="28"/>
  <c r="D158" i="28"/>
  <c r="G22" i="30"/>
  <c r="E150" i="28"/>
  <c r="E154" i="28"/>
  <c r="F13" i="30"/>
  <c r="D93" i="30" l="1"/>
  <c r="D183" i="28" s="1"/>
  <c r="E45" i="35"/>
  <c r="J138" i="30" s="1"/>
  <c r="H45" i="29" s="1"/>
  <c r="C67" i="26"/>
  <c r="L13" i="26"/>
  <c r="D23" i="24"/>
  <c r="D15" i="24"/>
  <c r="E47" i="28"/>
  <c r="F9" i="28"/>
  <c r="F14" i="28"/>
  <c r="F43" i="28"/>
  <c r="G12" i="28"/>
  <c r="F32" i="28"/>
  <c r="G36" i="28"/>
  <c r="G44" i="28"/>
  <c r="G47" i="30"/>
  <c r="G8" i="28"/>
  <c r="F25" i="28"/>
  <c r="F41" i="28"/>
  <c r="F28" i="28"/>
  <c r="F13" i="28"/>
  <c r="G46" i="28"/>
  <c r="F36" i="28"/>
  <c r="F17" i="28"/>
  <c r="G40" i="28"/>
  <c r="F44" i="28"/>
  <c r="F33" i="28"/>
  <c r="G20" i="28"/>
  <c r="F35" i="28"/>
  <c r="D146" i="28"/>
  <c r="G10" i="28"/>
  <c r="F34" i="28"/>
  <c r="F24" i="28"/>
  <c r="G16" i="28"/>
  <c r="F39" i="28"/>
  <c r="G34" i="28"/>
  <c r="F38" i="28"/>
  <c r="F26" i="28"/>
  <c r="F12" i="28"/>
  <c r="G30" i="28"/>
  <c r="F40" i="28"/>
  <c r="G32" i="28"/>
  <c r="G41" i="28"/>
  <c r="G22" i="28"/>
  <c r="F11" i="28"/>
  <c r="F20" i="28"/>
  <c r="G18" i="28"/>
  <c r="F30" i="28"/>
  <c r="F18" i="28"/>
  <c r="E146" i="28"/>
  <c r="E93" i="30"/>
  <c r="F42" i="28"/>
  <c r="F47" i="30"/>
  <c r="F8" i="28"/>
  <c r="G33" i="28"/>
  <c r="F46" i="28"/>
  <c r="F37" i="28"/>
  <c r="F10" i="28"/>
  <c r="F16" i="28"/>
  <c r="G24" i="28"/>
  <c r="G23" i="24" l="1"/>
  <c r="S73" i="26"/>
  <c r="E23" i="24"/>
  <c r="S19" i="26"/>
  <c r="F47" i="28"/>
  <c r="G47" i="28"/>
  <c r="U19" i="26"/>
  <c r="F23" i="24"/>
  <c r="E183" i="28"/>
  <c r="U73" i="26"/>
  <c r="H23" i="24"/>
  <c r="E88" i="7" l="1"/>
  <c r="D68" i="7"/>
  <c r="D67" i="7"/>
  <c r="D66" i="7"/>
  <c r="I138" i="30" l="1"/>
  <c r="E53" i="7"/>
  <c r="C45" i="22" a="1"/>
  <c r="D45" i="22" s="1"/>
  <c r="AM5" i="21"/>
  <c r="AN5" i="21"/>
  <c r="AO5" i="21"/>
  <c r="AM6" i="21"/>
  <c r="AN6" i="21"/>
  <c r="AO6" i="21"/>
  <c r="AM7" i="21"/>
  <c r="AN7" i="21"/>
  <c r="AO7" i="21"/>
  <c r="AM8" i="21"/>
  <c r="AN8" i="21"/>
  <c r="AO8" i="21"/>
  <c r="AM9" i="21"/>
  <c r="AN9" i="21"/>
  <c r="AO9" i="21"/>
  <c r="AM10" i="21"/>
  <c r="AN10" i="21"/>
  <c r="AO10" i="21"/>
  <c r="AM11" i="21"/>
  <c r="AN11" i="21"/>
  <c r="AO11" i="21"/>
  <c r="AM12" i="21"/>
  <c r="AN12" i="21"/>
  <c r="AO12" i="21"/>
  <c r="AM13" i="21"/>
  <c r="AN13" i="21"/>
  <c r="AO13" i="21"/>
  <c r="AM14" i="21"/>
  <c r="AN14" i="21"/>
  <c r="AO14" i="21"/>
  <c r="AM15" i="21"/>
  <c r="AN15" i="21"/>
  <c r="AO15" i="21"/>
  <c r="AM16" i="21"/>
  <c r="AN16" i="21"/>
  <c r="AO16" i="21"/>
  <c r="AM17" i="21"/>
  <c r="AN17" i="21"/>
  <c r="AO17" i="21"/>
  <c r="AM18" i="21"/>
  <c r="AN18" i="21"/>
  <c r="AO18" i="21"/>
  <c r="AM19" i="21"/>
  <c r="AN19" i="21"/>
  <c r="AO19" i="21"/>
  <c r="AM20" i="21"/>
  <c r="AN20" i="21"/>
  <c r="AO20" i="21"/>
  <c r="AM21" i="21"/>
  <c r="AN21" i="21"/>
  <c r="AO21" i="21"/>
  <c r="AM22" i="21"/>
  <c r="AN22" i="21"/>
  <c r="AO22" i="21"/>
  <c r="AM23" i="21"/>
  <c r="AN23" i="21"/>
  <c r="AO23" i="21"/>
  <c r="AM24" i="21"/>
  <c r="AN24" i="21"/>
  <c r="AO24" i="21"/>
  <c r="AM25" i="21"/>
  <c r="AN25" i="21"/>
  <c r="AO25" i="21"/>
  <c r="AM26" i="21"/>
  <c r="AN26" i="21"/>
  <c r="AO26" i="21"/>
  <c r="AM27" i="21"/>
  <c r="AN27" i="21"/>
  <c r="AO27" i="21"/>
  <c r="AM28" i="21"/>
  <c r="AN28" i="21"/>
  <c r="AO28" i="21"/>
  <c r="AM29" i="21"/>
  <c r="AN29" i="21"/>
  <c r="AO29" i="21"/>
  <c r="AM30" i="21"/>
  <c r="AN30" i="21"/>
  <c r="AO30" i="21"/>
  <c r="AM31" i="21"/>
  <c r="AN31" i="21"/>
  <c r="AO31" i="21"/>
  <c r="AM32" i="21"/>
  <c r="AN32" i="21"/>
  <c r="AO32" i="21"/>
  <c r="AM33" i="21"/>
  <c r="AN33" i="21"/>
  <c r="AO33" i="21"/>
  <c r="AM34" i="21"/>
  <c r="AN34" i="21"/>
  <c r="AO34" i="21"/>
  <c r="AM35" i="21"/>
  <c r="AN35" i="21"/>
  <c r="AO35" i="21"/>
  <c r="AM36" i="21"/>
  <c r="AN36" i="21"/>
  <c r="AO36" i="21"/>
  <c r="AM37" i="21"/>
  <c r="AN37" i="21"/>
  <c r="AO37" i="21"/>
  <c r="AM38" i="21"/>
  <c r="AN38" i="21"/>
  <c r="AO38" i="21"/>
  <c r="AM39" i="21"/>
  <c r="AN39" i="21"/>
  <c r="AO39" i="21"/>
  <c r="AM40" i="21"/>
  <c r="AN40" i="21"/>
  <c r="AO40" i="21"/>
  <c r="AM41" i="21"/>
  <c r="AN41" i="21"/>
  <c r="AO41" i="21"/>
  <c r="AM42" i="21"/>
  <c r="AN42" i="21"/>
  <c r="AO42" i="21"/>
  <c r="AO4" i="21"/>
  <c r="AN4" i="21"/>
  <c r="AM4" i="21"/>
  <c r="F5" i="21"/>
  <c r="G5" i="21"/>
  <c r="H5" i="21"/>
  <c r="I5" i="21"/>
  <c r="J5" i="21"/>
  <c r="K5" i="21"/>
  <c r="L5" i="21"/>
  <c r="M5" i="21"/>
  <c r="N5" i="21"/>
  <c r="O5" i="21"/>
  <c r="P5" i="21"/>
  <c r="Q5" i="21"/>
  <c r="R5" i="21"/>
  <c r="S5" i="21"/>
  <c r="T5" i="21"/>
  <c r="U5" i="21"/>
  <c r="V5" i="21"/>
  <c r="W5" i="21"/>
  <c r="X5" i="21"/>
  <c r="Y5" i="21"/>
  <c r="Z5" i="21"/>
  <c r="AA5" i="21"/>
  <c r="AB5" i="21"/>
  <c r="AC5" i="21"/>
  <c r="AD5" i="21"/>
  <c r="AE5" i="21"/>
  <c r="AF5" i="21"/>
  <c r="AG5" i="21"/>
  <c r="AH5" i="21"/>
  <c r="AI5" i="21"/>
  <c r="AJ5" i="21"/>
  <c r="AK5" i="21"/>
  <c r="AL5" i="21"/>
  <c r="F6" i="21"/>
  <c r="G6" i="21"/>
  <c r="H6" i="21"/>
  <c r="I6" i="21"/>
  <c r="J6" i="21"/>
  <c r="K6" i="21"/>
  <c r="L6" i="21"/>
  <c r="M6" i="21"/>
  <c r="N6" i="21"/>
  <c r="O6" i="21"/>
  <c r="P6" i="21"/>
  <c r="Q6" i="21"/>
  <c r="R6" i="21"/>
  <c r="S6" i="21"/>
  <c r="T6" i="21"/>
  <c r="U6" i="21"/>
  <c r="V6" i="21"/>
  <c r="W6" i="21"/>
  <c r="X6" i="21"/>
  <c r="Y6" i="21"/>
  <c r="Z6" i="21"/>
  <c r="AA6" i="21"/>
  <c r="AB6" i="21"/>
  <c r="AC6" i="21"/>
  <c r="AD6" i="21"/>
  <c r="AE6" i="21"/>
  <c r="AF6" i="21"/>
  <c r="AG6" i="21"/>
  <c r="AH6" i="21"/>
  <c r="AI6" i="21"/>
  <c r="AJ6" i="21"/>
  <c r="AK6" i="21"/>
  <c r="AL6" i="21"/>
  <c r="F7" i="21"/>
  <c r="G7" i="21"/>
  <c r="H7" i="21"/>
  <c r="I7" i="21"/>
  <c r="J7" i="21"/>
  <c r="K7" i="21"/>
  <c r="L7" i="21"/>
  <c r="M7" i="21"/>
  <c r="N7" i="21"/>
  <c r="O7" i="21"/>
  <c r="P7" i="21"/>
  <c r="Q7" i="21"/>
  <c r="R7" i="21"/>
  <c r="S7" i="21"/>
  <c r="T7" i="21"/>
  <c r="U7" i="21"/>
  <c r="V7" i="21"/>
  <c r="W7" i="21"/>
  <c r="X7" i="21"/>
  <c r="Y7" i="21"/>
  <c r="Z7" i="21"/>
  <c r="AA7" i="21"/>
  <c r="AB7" i="21"/>
  <c r="AC7" i="21"/>
  <c r="AD7" i="21"/>
  <c r="AE7" i="21"/>
  <c r="AF7" i="21"/>
  <c r="AG7" i="21"/>
  <c r="AH7" i="21"/>
  <c r="AI7" i="21"/>
  <c r="AJ7" i="21"/>
  <c r="AK7" i="21"/>
  <c r="AL7" i="21"/>
  <c r="F8" i="21"/>
  <c r="G8" i="21"/>
  <c r="H8" i="21"/>
  <c r="I8" i="21"/>
  <c r="J8" i="21"/>
  <c r="K8" i="21"/>
  <c r="L8" i="21"/>
  <c r="M8" i="21"/>
  <c r="N8" i="21"/>
  <c r="O8" i="21"/>
  <c r="P8" i="21"/>
  <c r="Q8" i="21"/>
  <c r="R8" i="21"/>
  <c r="S8" i="21"/>
  <c r="T8" i="21"/>
  <c r="U8" i="21"/>
  <c r="V8" i="21"/>
  <c r="W8" i="21"/>
  <c r="X8" i="21"/>
  <c r="Y8" i="21"/>
  <c r="Z8" i="21"/>
  <c r="AA8" i="21"/>
  <c r="AB8" i="21"/>
  <c r="AC8" i="21"/>
  <c r="AD8" i="21"/>
  <c r="AE8" i="21"/>
  <c r="AF8" i="21"/>
  <c r="AG8" i="21"/>
  <c r="AH8" i="21"/>
  <c r="AI8" i="21"/>
  <c r="AJ8" i="21"/>
  <c r="AK8" i="21"/>
  <c r="AL8" i="21"/>
  <c r="F9" i="21"/>
  <c r="G9" i="21"/>
  <c r="H9" i="21"/>
  <c r="I9" i="21"/>
  <c r="J9" i="21"/>
  <c r="K9" i="21"/>
  <c r="L9" i="21"/>
  <c r="M9" i="21"/>
  <c r="N9" i="21"/>
  <c r="O9" i="21"/>
  <c r="P9" i="21"/>
  <c r="Q9" i="21"/>
  <c r="R9" i="21"/>
  <c r="S9" i="21"/>
  <c r="T9" i="21"/>
  <c r="U9" i="21"/>
  <c r="V9" i="21"/>
  <c r="W9" i="21"/>
  <c r="X9" i="21"/>
  <c r="Y9" i="21"/>
  <c r="Z9" i="21"/>
  <c r="AA9" i="21"/>
  <c r="AB9" i="21"/>
  <c r="AC9" i="21"/>
  <c r="AD9" i="21"/>
  <c r="AE9" i="21"/>
  <c r="AF9" i="21"/>
  <c r="AG9" i="21"/>
  <c r="AH9" i="21"/>
  <c r="AI9" i="21"/>
  <c r="AJ9" i="21"/>
  <c r="AK9" i="21"/>
  <c r="AL9" i="21"/>
  <c r="F10" i="21"/>
  <c r="G10" i="21"/>
  <c r="H10" i="21"/>
  <c r="I10" i="21"/>
  <c r="J10" i="21"/>
  <c r="K10" i="21"/>
  <c r="L10" i="21"/>
  <c r="M10" i="21"/>
  <c r="N10" i="21"/>
  <c r="O10" i="21"/>
  <c r="P10" i="21"/>
  <c r="Q10" i="21"/>
  <c r="R10" i="21"/>
  <c r="S10" i="21"/>
  <c r="T10" i="21"/>
  <c r="U10" i="21"/>
  <c r="V10" i="21"/>
  <c r="W10" i="21"/>
  <c r="X10" i="21"/>
  <c r="Y10" i="21"/>
  <c r="Z10" i="21"/>
  <c r="AA10" i="21"/>
  <c r="AB10" i="21"/>
  <c r="AC10" i="21"/>
  <c r="AD10" i="21"/>
  <c r="AE10" i="21"/>
  <c r="AF10" i="21"/>
  <c r="AG10" i="21"/>
  <c r="AH10" i="21"/>
  <c r="AI10" i="21"/>
  <c r="AJ10" i="21"/>
  <c r="AK10" i="21"/>
  <c r="AL10" i="21"/>
  <c r="F11" i="21"/>
  <c r="G11" i="21"/>
  <c r="H11" i="21"/>
  <c r="I11" i="21"/>
  <c r="J11" i="21"/>
  <c r="K11" i="21"/>
  <c r="L11" i="21"/>
  <c r="M11" i="21"/>
  <c r="N11" i="21"/>
  <c r="O11" i="21"/>
  <c r="P11" i="21"/>
  <c r="Q11" i="21"/>
  <c r="R11" i="21"/>
  <c r="S11" i="21"/>
  <c r="T11" i="21"/>
  <c r="U11" i="21"/>
  <c r="V11" i="21"/>
  <c r="W11" i="21"/>
  <c r="X11" i="21"/>
  <c r="Y11" i="21"/>
  <c r="Z11" i="21"/>
  <c r="AA11" i="21"/>
  <c r="AB11" i="21"/>
  <c r="AC11" i="21"/>
  <c r="AD11" i="21"/>
  <c r="AE11" i="21"/>
  <c r="AF11" i="21"/>
  <c r="AG11" i="21"/>
  <c r="AH11" i="21"/>
  <c r="AI11" i="21"/>
  <c r="AJ11" i="21"/>
  <c r="AK11" i="21"/>
  <c r="AL11" i="21"/>
  <c r="F12" i="21"/>
  <c r="G12" i="21"/>
  <c r="H12" i="21"/>
  <c r="I12" i="21"/>
  <c r="J12" i="21"/>
  <c r="K12" i="21"/>
  <c r="L12" i="21"/>
  <c r="M12" i="21"/>
  <c r="N12" i="21"/>
  <c r="O12" i="21"/>
  <c r="P12" i="21"/>
  <c r="Q12" i="21"/>
  <c r="R12" i="21"/>
  <c r="S12" i="21"/>
  <c r="T12" i="21"/>
  <c r="U12" i="21"/>
  <c r="V12" i="21"/>
  <c r="W12" i="21"/>
  <c r="X12" i="21"/>
  <c r="Y12" i="21"/>
  <c r="Z12" i="21"/>
  <c r="AA12" i="21"/>
  <c r="AB12" i="21"/>
  <c r="AC12" i="21"/>
  <c r="AD12" i="21"/>
  <c r="AE12" i="21"/>
  <c r="AF12" i="21"/>
  <c r="AG12" i="21"/>
  <c r="AH12" i="21"/>
  <c r="AI12" i="21"/>
  <c r="AJ12" i="21"/>
  <c r="AK12" i="21"/>
  <c r="AL12" i="21"/>
  <c r="F13" i="21"/>
  <c r="G13" i="21"/>
  <c r="H13" i="21"/>
  <c r="I13" i="21"/>
  <c r="J13" i="21"/>
  <c r="K13" i="21"/>
  <c r="L13" i="21"/>
  <c r="M13" i="21"/>
  <c r="N13" i="21"/>
  <c r="O13" i="21"/>
  <c r="P13" i="21"/>
  <c r="Q13" i="21"/>
  <c r="R13" i="21"/>
  <c r="S13" i="21"/>
  <c r="T13" i="21"/>
  <c r="U13" i="21"/>
  <c r="V13" i="21"/>
  <c r="W13" i="21"/>
  <c r="X13" i="21"/>
  <c r="Y13" i="21"/>
  <c r="Z13" i="21"/>
  <c r="AA13" i="21"/>
  <c r="AB13" i="21"/>
  <c r="AC13" i="21"/>
  <c r="AD13" i="21"/>
  <c r="AE13" i="21"/>
  <c r="AF13" i="21"/>
  <c r="AG13" i="21"/>
  <c r="AH13" i="21"/>
  <c r="AI13" i="21"/>
  <c r="AJ13" i="21"/>
  <c r="AK13" i="21"/>
  <c r="AL13" i="21"/>
  <c r="F14" i="21"/>
  <c r="G14" i="21"/>
  <c r="H14" i="21"/>
  <c r="I14" i="21"/>
  <c r="J14" i="21"/>
  <c r="K14" i="21"/>
  <c r="L14" i="21"/>
  <c r="M14" i="21"/>
  <c r="N14" i="21"/>
  <c r="O14" i="21"/>
  <c r="P14" i="21"/>
  <c r="Q14" i="21"/>
  <c r="R14" i="21"/>
  <c r="S14" i="21"/>
  <c r="T14" i="21"/>
  <c r="U14" i="21"/>
  <c r="V14" i="21"/>
  <c r="W14" i="21"/>
  <c r="X14" i="21"/>
  <c r="Y14" i="21"/>
  <c r="Z14" i="21"/>
  <c r="AA14" i="21"/>
  <c r="AB14" i="21"/>
  <c r="AC14" i="21"/>
  <c r="AD14" i="21"/>
  <c r="AE14" i="21"/>
  <c r="AF14" i="21"/>
  <c r="AG14" i="21"/>
  <c r="AH14" i="21"/>
  <c r="AI14" i="21"/>
  <c r="AJ14" i="21"/>
  <c r="AK14" i="21"/>
  <c r="AL14" i="21"/>
  <c r="F15" i="21"/>
  <c r="G15" i="21"/>
  <c r="H15" i="21"/>
  <c r="I15" i="21"/>
  <c r="J15" i="21"/>
  <c r="K15" i="21"/>
  <c r="L15" i="21"/>
  <c r="M15" i="21"/>
  <c r="N15" i="21"/>
  <c r="O15" i="21"/>
  <c r="P15" i="21"/>
  <c r="Q15" i="21"/>
  <c r="R15" i="21"/>
  <c r="S15" i="21"/>
  <c r="T15" i="21"/>
  <c r="U15" i="21"/>
  <c r="V15" i="21"/>
  <c r="W15" i="21"/>
  <c r="X15" i="21"/>
  <c r="Y15" i="21"/>
  <c r="Z15" i="21"/>
  <c r="AA15" i="21"/>
  <c r="AB15" i="21"/>
  <c r="AC15" i="21"/>
  <c r="AD15" i="21"/>
  <c r="AE15" i="21"/>
  <c r="AF15" i="21"/>
  <c r="AG15" i="21"/>
  <c r="AH15" i="21"/>
  <c r="AI15" i="21"/>
  <c r="AJ15" i="21"/>
  <c r="AK15" i="21"/>
  <c r="AL15" i="21"/>
  <c r="F16" i="21"/>
  <c r="G16" i="21"/>
  <c r="H16" i="21"/>
  <c r="I16" i="21"/>
  <c r="J16" i="21"/>
  <c r="K16" i="21"/>
  <c r="L16" i="21"/>
  <c r="M16" i="21"/>
  <c r="N16" i="21"/>
  <c r="O16" i="21"/>
  <c r="P16" i="21"/>
  <c r="Q16" i="21"/>
  <c r="R16" i="21"/>
  <c r="S16" i="21"/>
  <c r="T16" i="21"/>
  <c r="U16" i="21"/>
  <c r="V16" i="21"/>
  <c r="W16" i="21"/>
  <c r="X16" i="21"/>
  <c r="Y16" i="21"/>
  <c r="Z16" i="21"/>
  <c r="AA16" i="21"/>
  <c r="AB16" i="21"/>
  <c r="AC16" i="21"/>
  <c r="AD16" i="21"/>
  <c r="AE16" i="21"/>
  <c r="AF16" i="21"/>
  <c r="AG16" i="21"/>
  <c r="AH16" i="21"/>
  <c r="AI16" i="21"/>
  <c r="AJ16" i="21"/>
  <c r="AK16" i="21"/>
  <c r="AL16" i="21"/>
  <c r="F17" i="21"/>
  <c r="G17" i="21"/>
  <c r="H17" i="21"/>
  <c r="I17" i="21"/>
  <c r="J17" i="21"/>
  <c r="K17" i="21"/>
  <c r="L17" i="21"/>
  <c r="M17" i="21"/>
  <c r="N17" i="21"/>
  <c r="O17" i="21"/>
  <c r="P17" i="21"/>
  <c r="Q17" i="21"/>
  <c r="R17" i="21"/>
  <c r="S17" i="21"/>
  <c r="T17" i="21"/>
  <c r="U17" i="21"/>
  <c r="V17" i="21"/>
  <c r="W17" i="21"/>
  <c r="X17" i="21"/>
  <c r="Y17" i="21"/>
  <c r="Z17" i="21"/>
  <c r="AA17" i="21"/>
  <c r="AB17" i="21"/>
  <c r="AC17" i="21"/>
  <c r="AD17" i="21"/>
  <c r="AE17" i="21"/>
  <c r="AF17" i="21"/>
  <c r="AG17" i="21"/>
  <c r="AH17" i="21"/>
  <c r="AI17" i="21"/>
  <c r="AJ17" i="21"/>
  <c r="AK17" i="21"/>
  <c r="AL17" i="21"/>
  <c r="F18" i="21"/>
  <c r="G18" i="21"/>
  <c r="H18" i="21"/>
  <c r="I18" i="21"/>
  <c r="J18" i="21"/>
  <c r="K18" i="21"/>
  <c r="L18" i="21"/>
  <c r="M18" i="21"/>
  <c r="N18" i="21"/>
  <c r="O18" i="21"/>
  <c r="P18" i="21"/>
  <c r="Q18" i="21"/>
  <c r="R18" i="21"/>
  <c r="S18" i="21"/>
  <c r="T18" i="21"/>
  <c r="U18" i="21"/>
  <c r="V18" i="21"/>
  <c r="W18" i="21"/>
  <c r="X18" i="21"/>
  <c r="Y18" i="21"/>
  <c r="Z18" i="21"/>
  <c r="AA18" i="21"/>
  <c r="AB18" i="21"/>
  <c r="AC18" i="21"/>
  <c r="AD18" i="21"/>
  <c r="AE18" i="21"/>
  <c r="AF18" i="21"/>
  <c r="AG18" i="21"/>
  <c r="AH18" i="21"/>
  <c r="AI18" i="21"/>
  <c r="AJ18" i="21"/>
  <c r="AK18" i="21"/>
  <c r="AL18" i="21"/>
  <c r="F19" i="21"/>
  <c r="G19" i="21"/>
  <c r="H19" i="21"/>
  <c r="I19" i="21"/>
  <c r="J19" i="21"/>
  <c r="K19" i="21"/>
  <c r="L19" i="21"/>
  <c r="M19" i="21"/>
  <c r="N19" i="21"/>
  <c r="O19" i="21"/>
  <c r="P19" i="21"/>
  <c r="Q19" i="21"/>
  <c r="R19" i="21"/>
  <c r="S19" i="21"/>
  <c r="T19" i="21"/>
  <c r="U19" i="21"/>
  <c r="V19" i="21"/>
  <c r="W19" i="21"/>
  <c r="X19" i="21"/>
  <c r="Y19" i="21"/>
  <c r="Z19" i="21"/>
  <c r="AA19" i="21"/>
  <c r="AB19" i="21"/>
  <c r="AC19" i="21"/>
  <c r="AD19" i="21"/>
  <c r="AE19" i="21"/>
  <c r="AF19" i="21"/>
  <c r="AG19" i="21"/>
  <c r="AH19" i="21"/>
  <c r="AI19" i="21"/>
  <c r="AJ19" i="21"/>
  <c r="AK19" i="21"/>
  <c r="AL19" i="21"/>
  <c r="F20" i="21"/>
  <c r="G20" i="21"/>
  <c r="H20" i="21"/>
  <c r="I20" i="21"/>
  <c r="J20" i="21"/>
  <c r="K20" i="21"/>
  <c r="L20" i="21"/>
  <c r="M20" i="21"/>
  <c r="N20" i="21"/>
  <c r="O20" i="21"/>
  <c r="P20" i="21"/>
  <c r="Q20" i="21"/>
  <c r="R20" i="21"/>
  <c r="S20" i="21"/>
  <c r="T20" i="21"/>
  <c r="U20" i="21"/>
  <c r="V20" i="21"/>
  <c r="W20" i="21"/>
  <c r="X20" i="21"/>
  <c r="Y20" i="21"/>
  <c r="Z20" i="21"/>
  <c r="AA20" i="21"/>
  <c r="AB20" i="21"/>
  <c r="AC20" i="21"/>
  <c r="AD20" i="21"/>
  <c r="AE20" i="21"/>
  <c r="AF20" i="21"/>
  <c r="AG20" i="21"/>
  <c r="AH20" i="21"/>
  <c r="AI20" i="21"/>
  <c r="AJ20" i="21"/>
  <c r="AK20" i="21"/>
  <c r="AL20" i="21"/>
  <c r="F21" i="21"/>
  <c r="G21" i="21"/>
  <c r="H21" i="21"/>
  <c r="I21" i="21"/>
  <c r="J21" i="21"/>
  <c r="K21" i="21"/>
  <c r="L21" i="21"/>
  <c r="M21" i="21"/>
  <c r="N21" i="21"/>
  <c r="O21" i="21"/>
  <c r="P21" i="21"/>
  <c r="Q21" i="21"/>
  <c r="R21" i="21"/>
  <c r="S21" i="21"/>
  <c r="T21" i="21"/>
  <c r="U21" i="21"/>
  <c r="V21" i="21"/>
  <c r="W21" i="21"/>
  <c r="X21" i="21"/>
  <c r="Y21" i="21"/>
  <c r="Z21" i="21"/>
  <c r="AA21" i="21"/>
  <c r="AB21" i="21"/>
  <c r="AC21" i="21"/>
  <c r="AD21" i="21"/>
  <c r="AE21" i="21"/>
  <c r="AF21" i="21"/>
  <c r="AG21" i="21"/>
  <c r="AH21" i="21"/>
  <c r="AI21" i="21"/>
  <c r="AJ21" i="21"/>
  <c r="AK21" i="21"/>
  <c r="AL21" i="21"/>
  <c r="F22" i="21"/>
  <c r="G22" i="21"/>
  <c r="H22" i="21"/>
  <c r="I22" i="21"/>
  <c r="J22" i="21"/>
  <c r="K22" i="21"/>
  <c r="L22" i="21"/>
  <c r="M22" i="21"/>
  <c r="N22" i="21"/>
  <c r="O22" i="21"/>
  <c r="P22" i="21"/>
  <c r="Q22" i="21"/>
  <c r="R22" i="21"/>
  <c r="S22" i="21"/>
  <c r="T22" i="21"/>
  <c r="U22" i="21"/>
  <c r="V22" i="21"/>
  <c r="W22" i="21"/>
  <c r="X22" i="21"/>
  <c r="Y22" i="21"/>
  <c r="Z22" i="21"/>
  <c r="AA22" i="21"/>
  <c r="AB22" i="21"/>
  <c r="AC22" i="21"/>
  <c r="AD22" i="21"/>
  <c r="AE22" i="21"/>
  <c r="AF22" i="21"/>
  <c r="AG22" i="21"/>
  <c r="AH22" i="21"/>
  <c r="AI22" i="21"/>
  <c r="AJ22" i="21"/>
  <c r="AK22" i="21"/>
  <c r="AL22" i="21"/>
  <c r="F23" i="21"/>
  <c r="G23" i="21"/>
  <c r="H23" i="21"/>
  <c r="I23" i="21"/>
  <c r="J23" i="21"/>
  <c r="K23" i="21"/>
  <c r="L23" i="21"/>
  <c r="M23" i="21"/>
  <c r="N23" i="21"/>
  <c r="O23" i="21"/>
  <c r="P23" i="21"/>
  <c r="Q23" i="21"/>
  <c r="R23" i="21"/>
  <c r="S23" i="21"/>
  <c r="T23" i="21"/>
  <c r="U23" i="21"/>
  <c r="V23" i="21"/>
  <c r="W23" i="21"/>
  <c r="X23" i="21"/>
  <c r="Y23" i="21"/>
  <c r="Z23" i="21"/>
  <c r="AA23" i="21"/>
  <c r="AB23" i="21"/>
  <c r="AC23" i="21"/>
  <c r="AD23" i="21"/>
  <c r="AE23" i="21"/>
  <c r="AF23" i="21"/>
  <c r="AG23" i="21"/>
  <c r="AH23" i="21"/>
  <c r="AI23" i="21"/>
  <c r="AJ23" i="21"/>
  <c r="AK23" i="21"/>
  <c r="AL23" i="21"/>
  <c r="F24" i="21"/>
  <c r="G24" i="21"/>
  <c r="H24" i="21"/>
  <c r="I24" i="21"/>
  <c r="J24" i="21"/>
  <c r="K24" i="21"/>
  <c r="L24" i="21"/>
  <c r="M24" i="21"/>
  <c r="N24" i="21"/>
  <c r="O24" i="21"/>
  <c r="P24" i="21"/>
  <c r="Q24" i="21"/>
  <c r="R24" i="21"/>
  <c r="S24" i="21"/>
  <c r="T24" i="21"/>
  <c r="U24" i="21"/>
  <c r="V24" i="21"/>
  <c r="W24" i="21"/>
  <c r="X24" i="21"/>
  <c r="Y24" i="21"/>
  <c r="Z24" i="21"/>
  <c r="AA24" i="21"/>
  <c r="AB24" i="21"/>
  <c r="AC24" i="21"/>
  <c r="AD24" i="21"/>
  <c r="AE24" i="21"/>
  <c r="AF24" i="21"/>
  <c r="AG24" i="21"/>
  <c r="AH24" i="21"/>
  <c r="AI24" i="21"/>
  <c r="AJ24" i="21"/>
  <c r="AK24" i="21"/>
  <c r="AL24" i="21"/>
  <c r="F25" i="21"/>
  <c r="G25" i="21"/>
  <c r="H25" i="21"/>
  <c r="I25" i="21"/>
  <c r="J25" i="21"/>
  <c r="K25" i="21"/>
  <c r="L25" i="21"/>
  <c r="M25" i="21"/>
  <c r="N25" i="21"/>
  <c r="O25" i="21"/>
  <c r="P25" i="21"/>
  <c r="Q25" i="21"/>
  <c r="R25" i="21"/>
  <c r="S25" i="21"/>
  <c r="T25" i="21"/>
  <c r="U25" i="21"/>
  <c r="V25" i="21"/>
  <c r="W25" i="21"/>
  <c r="X25" i="21"/>
  <c r="Y25" i="21"/>
  <c r="Z25" i="21"/>
  <c r="AA25" i="21"/>
  <c r="AB25" i="21"/>
  <c r="AC25" i="21"/>
  <c r="AD25" i="21"/>
  <c r="AE25" i="21"/>
  <c r="AF25" i="21"/>
  <c r="AG25" i="21"/>
  <c r="AH25" i="21"/>
  <c r="AI25" i="21"/>
  <c r="AJ25" i="21"/>
  <c r="AK25" i="21"/>
  <c r="AL25" i="21"/>
  <c r="F26" i="21"/>
  <c r="G26" i="21"/>
  <c r="H26" i="21"/>
  <c r="I26" i="21"/>
  <c r="J26" i="21"/>
  <c r="K26" i="21"/>
  <c r="L26" i="21"/>
  <c r="M26" i="21"/>
  <c r="N26" i="21"/>
  <c r="O26" i="21"/>
  <c r="P26" i="21"/>
  <c r="Q26" i="21"/>
  <c r="R26" i="21"/>
  <c r="S26" i="21"/>
  <c r="T26" i="21"/>
  <c r="U26" i="21"/>
  <c r="V26" i="21"/>
  <c r="W26" i="21"/>
  <c r="X26" i="21"/>
  <c r="Y26" i="21"/>
  <c r="Z26" i="21"/>
  <c r="AA26" i="21"/>
  <c r="AB26" i="21"/>
  <c r="AC26" i="21"/>
  <c r="AD26" i="21"/>
  <c r="AE26" i="21"/>
  <c r="AF26" i="21"/>
  <c r="AG26" i="21"/>
  <c r="AH26" i="21"/>
  <c r="AI26" i="21"/>
  <c r="AJ26" i="21"/>
  <c r="AK26" i="21"/>
  <c r="AL26" i="21"/>
  <c r="F27" i="21"/>
  <c r="G27" i="21"/>
  <c r="H27" i="21"/>
  <c r="I27" i="21"/>
  <c r="J27" i="21"/>
  <c r="K27" i="21"/>
  <c r="L27" i="21"/>
  <c r="M27" i="21"/>
  <c r="N27" i="21"/>
  <c r="O27" i="21"/>
  <c r="P27" i="21"/>
  <c r="Q27" i="21"/>
  <c r="R27" i="21"/>
  <c r="S27" i="21"/>
  <c r="T27" i="21"/>
  <c r="U27" i="21"/>
  <c r="V27" i="21"/>
  <c r="W27" i="21"/>
  <c r="X27" i="21"/>
  <c r="Y27" i="21"/>
  <c r="Z27" i="21"/>
  <c r="AA27" i="21"/>
  <c r="AB27" i="21"/>
  <c r="AC27" i="21"/>
  <c r="AD27" i="21"/>
  <c r="AE27" i="21"/>
  <c r="AF27" i="21"/>
  <c r="AG27" i="21"/>
  <c r="AH27" i="21"/>
  <c r="AI27" i="21"/>
  <c r="AJ27" i="21"/>
  <c r="AK27" i="21"/>
  <c r="AL27" i="21"/>
  <c r="F28" i="21"/>
  <c r="G28" i="21"/>
  <c r="H28" i="21"/>
  <c r="I28" i="21"/>
  <c r="J28" i="21"/>
  <c r="K28" i="21"/>
  <c r="L28" i="21"/>
  <c r="M28" i="21"/>
  <c r="N28" i="21"/>
  <c r="O28" i="21"/>
  <c r="P28" i="21"/>
  <c r="Q28" i="21"/>
  <c r="R28" i="21"/>
  <c r="S28" i="21"/>
  <c r="T28" i="21"/>
  <c r="U28" i="21"/>
  <c r="V28" i="21"/>
  <c r="W28" i="21"/>
  <c r="X28" i="21"/>
  <c r="Y28" i="21"/>
  <c r="Z28" i="21"/>
  <c r="AA28" i="21"/>
  <c r="AB28" i="21"/>
  <c r="AC28" i="21"/>
  <c r="AD28" i="21"/>
  <c r="AE28" i="21"/>
  <c r="AF28" i="21"/>
  <c r="AG28" i="21"/>
  <c r="AH28" i="21"/>
  <c r="AI28" i="21"/>
  <c r="AJ28" i="21"/>
  <c r="AK28" i="21"/>
  <c r="AL28" i="21"/>
  <c r="F29" i="21"/>
  <c r="G29" i="21"/>
  <c r="H29" i="21"/>
  <c r="I29" i="21"/>
  <c r="J29" i="21"/>
  <c r="K29" i="21"/>
  <c r="L29" i="21"/>
  <c r="M29" i="21"/>
  <c r="N29" i="21"/>
  <c r="O29" i="21"/>
  <c r="P29" i="21"/>
  <c r="Q29" i="21"/>
  <c r="R29" i="21"/>
  <c r="S29" i="21"/>
  <c r="T29" i="21"/>
  <c r="U29" i="21"/>
  <c r="V29" i="21"/>
  <c r="W29" i="21"/>
  <c r="X29" i="21"/>
  <c r="Y29" i="21"/>
  <c r="Z29" i="21"/>
  <c r="AA29" i="21"/>
  <c r="AB29" i="21"/>
  <c r="AC29" i="21"/>
  <c r="AD29" i="21"/>
  <c r="AE29" i="21"/>
  <c r="AF29" i="21"/>
  <c r="AG29" i="21"/>
  <c r="AH29" i="21"/>
  <c r="AI29" i="21"/>
  <c r="AJ29" i="21"/>
  <c r="AK29" i="21"/>
  <c r="AL29" i="21"/>
  <c r="F30" i="21"/>
  <c r="G30" i="21"/>
  <c r="H30" i="21"/>
  <c r="I30" i="21"/>
  <c r="J30" i="21"/>
  <c r="K30" i="21"/>
  <c r="L30" i="21"/>
  <c r="M30" i="21"/>
  <c r="N30" i="21"/>
  <c r="O30" i="21"/>
  <c r="P30" i="21"/>
  <c r="Q30" i="21"/>
  <c r="R30" i="21"/>
  <c r="S30" i="21"/>
  <c r="T30" i="21"/>
  <c r="U30" i="21"/>
  <c r="V30" i="21"/>
  <c r="W30" i="21"/>
  <c r="X30" i="21"/>
  <c r="Y30" i="21"/>
  <c r="Z30" i="21"/>
  <c r="AA30" i="21"/>
  <c r="AB30" i="21"/>
  <c r="AC30" i="21"/>
  <c r="AD30" i="21"/>
  <c r="AE30" i="21"/>
  <c r="AF30" i="21"/>
  <c r="AG30" i="21"/>
  <c r="AH30" i="21"/>
  <c r="AI30" i="21"/>
  <c r="AJ30" i="21"/>
  <c r="AK30" i="21"/>
  <c r="AL30" i="21"/>
  <c r="F31" i="21"/>
  <c r="G31" i="21"/>
  <c r="H31" i="21"/>
  <c r="I31" i="21"/>
  <c r="J31" i="21"/>
  <c r="K31" i="21"/>
  <c r="L31" i="21"/>
  <c r="M31" i="21"/>
  <c r="N31" i="21"/>
  <c r="O31" i="21"/>
  <c r="P31" i="21"/>
  <c r="Q31" i="21"/>
  <c r="R31" i="21"/>
  <c r="S31" i="21"/>
  <c r="T31" i="21"/>
  <c r="U31" i="21"/>
  <c r="V31" i="21"/>
  <c r="W31" i="21"/>
  <c r="X31" i="21"/>
  <c r="Y31" i="21"/>
  <c r="Z31" i="21"/>
  <c r="AA31" i="21"/>
  <c r="AB31" i="21"/>
  <c r="AC31" i="21"/>
  <c r="AD31" i="21"/>
  <c r="AE31" i="21"/>
  <c r="AF31" i="21"/>
  <c r="AG31" i="21"/>
  <c r="AH31" i="21"/>
  <c r="AI31" i="21"/>
  <c r="AJ31" i="21"/>
  <c r="AK31" i="21"/>
  <c r="AL31" i="21"/>
  <c r="F32" i="21"/>
  <c r="G32" i="21"/>
  <c r="H32" i="21"/>
  <c r="I32" i="21"/>
  <c r="J32" i="21"/>
  <c r="K32" i="21"/>
  <c r="L32" i="21"/>
  <c r="M32" i="21"/>
  <c r="N32" i="21"/>
  <c r="O32" i="21"/>
  <c r="P32" i="21"/>
  <c r="Q32" i="21"/>
  <c r="R32" i="21"/>
  <c r="S32" i="21"/>
  <c r="T32" i="21"/>
  <c r="U32" i="21"/>
  <c r="V32" i="21"/>
  <c r="W32" i="21"/>
  <c r="X32" i="21"/>
  <c r="Y32" i="21"/>
  <c r="Z32" i="21"/>
  <c r="AA32" i="21"/>
  <c r="AB32" i="21"/>
  <c r="AC32" i="21"/>
  <c r="AD32" i="21"/>
  <c r="AE32" i="21"/>
  <c r="AF32" i="21"/>
  <c r="AG32" i="21"/>
  <c r="AH32" i="21"/>
  <c r="AI32" i="21"/>
  <c r="AJ32" i="21"/>
  <c r="AK32" i="21"/>
  <c r="AL32" i="21"/>
  <c r="F33" i="21"/>
  <c r="G33" i="21"/>
  <c r="H33" i="21"/>
  <c r="I33" i="21"/>
  <c r="J33" i="21"/>
  <c r="K33" i="21"/>
  <c r="L33" i="21"/>
  <c r="M33" i="21"/>
  <c r="N33" i="21"/>
  <c r="O33" i="21"/>
  <c r="P33" i="21"/>
  <c r="Q33" i="21"/>
  <c r="R33" i="21"/>
  <c r="S33" i="21"/>
  <c r="T33" i="21"/>
  <c r="U33" i="21"/>
  <c r="V33" i="21"/>
  <c r="W33" i="21"/>
  <c r="X33" i="21"/>
  <c r="Y33" i="21"/>
  <c r="Z33" i="21"/>
  <c r="AA33" i="21"/>
  <c r="AB33" i="21"/>
  <c r="AC33" i="21"/>
  <c r="AD33" i="21"/>
  <c r="AE33" i="21"/>
  <c r="AF33" i="21"/>
  <c r="AG33" i="21"/>
  <c r="AH33" i="21"/>
  <c r="AI33" i="21"/>
  <c r="AJ33" i="21"/>
  <c r="AK33" i="21"/>
  <c r="AL33" i="21"/>
  <c r="F34" i="21"/>
  <c r="G34" i="21"/>
  <c r="H34" i="21"/>
  <c r="I34" i="21"/>
  <c r="J34" i="21"/>
  <c r="K34" i="21"/>
  <c r="L34" i="21"/>
  <c r="M34" i="21"/>
  <c r="N34" i="21"/>
  <c r="O34" i="21"/>
  <c r="P34" i="21"/>
  <c r="Q34" i="21"/>
  <c r="R34" i="21"/>
  <c r="S34" i="21"/>
  <c r="T34" i="21"/>
  <c r="U34" i="21"/>
  <c r="V34" i="21"/>
  <c r="W34" i="21"/>
  <c r="X34" i="21"/>
  <c r="Y34" i="21"/>
  <c r="Z34" i="21"/>
  <c r="AA34" i="21"/>
  <c r="AB34" i="21"/>
  <c r="AC34" i="21"/>
  <c r="AD34" i="21"/>
  <c r="AE34" i="21"/>
  <c r="AF34" i="21"/>
  <c r="AG34" i="21"/>
  <c r="AH34" i="21"/>
  <c r="AI34" i="21"/>
  <c r="AJ34" i="21"/>
  <c r="AK34" i="21"/>
  <c r="AL34" i="21"/>
  <c r="F35" i="21"/>
  <c r="G35" i="21"/>
  <c r="H35" i="21"/>
  <c r="I35" i="21"/>
  <c r="J35" i="21"/>
  <c r="K35" i="21"/>
  <c r="L35" i="21"/>
  <c r="M35" i="21"/>
  <c r="N35" i="21"/>
  <c r="O35" i="21"/>
  <c r="P35" i="21"/>
  <c r="Q35" i="21"/>
  <c r="R35" i="21"/>
  <c r="S35" i="21"/>
  <c r="T35" i="21"/>
  <c r="U35" i="21"/>
  <c r="V35" i="21"/>
  <c r="W35" i="21"/>
  <c r="X35" i="21"/>
  <c r="Y35" i="21"/>
  <c r="Z35" i="21"/>
  <c r="AA35" i="21"/>
  <c r="AB35" i="21"/>
  <c r="AC35" i="21"/>
  <c r="AD35" i="21"/>
  <c r="AE35" i="21"/>
  <c r="AF35" i="21"/>
  <c r="AG35" i="21"/>
  <c r="AH35" i="21"/>
  <c r="AI35" i="21"/>
  <c r="AJ35" i="21"/>
  <c r="AK35" i="21"/>
  <c r="AL35" i="21"/>
  <c r="F36" i="21"/>
  <c r="G36" i="21"/>
  <c r="H36" i="21"/>
  <c r="I36" i="21"/>
  <c r="J36" i="21"/>
  <c r="K36" i="21"/>
  <c r="L36" i="21"/>
  <c r="M36" i="21"/>
  <c r="N36" i="21"/>
  <c r="O36" i="21"/>
  <c r="P36" i="21"/>
  <c r="Q36" i="21"/>
  <c r="R36" i="21"/>
  <c r="S36" i="21"/>
  <c r="T36" i="21"/>
  <c r="U36" i="21"/>
  <c r="V36" i="21"/>
  <c r="W36" i="21"/>
  <c r="X36" i="21"/>
  <c r="Y36" i="21"/>
  <c r="Z36" i="21"/>
  <c r="AA36" i="21"/>
  <c r="AB36" i="21"/>
  <c r="AC36" i="21"/>
  <c r="AD36" i="21"/>
  <c r="AE36" i="21"/>
  <c r="AF36" i="21"/>
  <c r="AG36" i="21"/>
  <c r="AH36" i="21"/>
  <c r="AI36" i="21"/>
  <c r="AJ36" i="21"/>
  <c r="AK36" i="21"/>
  <c r="AL36" i="21"/>
  <c r="F37" i="21"/>
  <c r="G37" i="21"/>
  <c r="H37" i="21"/>
  <c r="I37" i="21"/>
  <c r="J37" i="21"/>
  <c r="K37" i="21"/>
  <c r="L37" i="21"/>
  <c r="M37" i="21"/>
  <c r="N37" i="21"/>
  <c r="O37" i="21"/>
  <c r="P37" i="21"/>
  <c r="Q37" i="21"/>
  <c r="R37" i="21"/>
  <c r="S37" i="21"/>
  <c r="T37" i="21"/>
  <c r="U37" i="21"/>
  <c r="V37" i="21"/>
  <c r="W37" i="21"/>
  <c r="X37" i="21"/>
  <c r="Y37" i="21"/>
  <c r="Z37" i="21"/>
  <c r="AA37" i="21"/>
  <c r="AB37" i="21"/>
  <c r="AC37" i="21"/>
  <c r="AD37" i="21"/>
  <c r="AE37" i="21"/>
  <c r="AF37" i="21"/>
  <c r="AG37" i="21"/>
  <c r="AH37" i="21"/>
  <c r="AI37" i="21"/>
  <c r="AJ37" i="21"/>
  <c r="AK37" i="21"/>
  <c r="AL37" i="21"/>
  <c r="F38" i="21"/>
  <c r="G38" i="21"/>
  <c r="H38" i="21"/>
  <c r="I38" i="21"/>
  <c r="J38" i="21"/>
  <c r="K38" i="21"/>
  <c r="L38" i="21"/>
  <c r="M38" i="21"/>
  <c r="N38" i="21"/>
  <c r="O38" i="21"/>
  <c r="P38" i="21"/>
  <c r="Q38" i="21"/>
  <c r="R38" i="21"/>
  <c r="S38" i="21"/>
  <c r="T38" i="21"/>
  <c r="U38" i="21"/>
  <c r="V38" i="21"/>
  <c r="W38" i="21"/>
  <c r="X38" i="21"/>
  <c r="Y38" i="21"/>
  <c r="Z38" i="21"/>
  <c r="AA38" i="21"/>
  <c r="AB38" i="21"/>
  <c r="AC38" i="21"/>
  <c r="AD38" i="21"/>
  <c r="AE38" i="21"/>
  <c r="AF38" i="21"/>
  <c r="AG38" i="21"/>
  <c r="AH38" i="21"/>
  <c r="AI38" i="21"/>
  <c r="AJ38" i="21"/>
  <c r="AK38" i="21"/>
  <c r="AL38" i="21"/>
  <c r="F39" i="21"/>
  <c r="G39" i="21"/>
  <c r="H39" i="21"/>
  <c r="I39" i="21"/>
  <c r="J39" i="21"/>
  <c r="K39" i="21"/>
  <c r="L39" i="21"/>
  <c r="M39" i="21"/>
  <c r="N39" i="21"/>
  <c r="O39" i="21"/>
  <c r="P39" i="21"/>
  <c r="Q39" i="21"/>
  <c r="R39" i="21"/>
  <c r="S39" i="21"/>
  <c r="T39" i="21"/>
  <c r="U39" i="21"/>
  <c r="V39" i="21"/>
  <c r="W39" i="21"/>
  <c r="X39" i="21"/>
  <c r="Y39" i="21"/>
  <c r="Z39" i="21"/>
  <c r="AA39" i="21"/>
  <c r="AB39" i="21"/>
  <c r="AC39" i="21"/>
  <c r="AD39" i="21"/>
  <c r="AE39" i="21"/>
  <c r="AF39" i="21"/>
  <c r="AG39" i="21"/>
  <c r="AH39" i="21"/>
  <c r="AI39" i="21"/>
  <c r="AJ39" i="21"/>
  <c r="AK39" i="21"/>
  <c r="AL39" i="21"/>
  <c r="F40" i="21"/>
  <c r="G40" i="21"/>
  <c r="H40" i="21"/>
  <c r="I40" i="21"/>
  <c r="J40" i="21"/>
  <c r="K40" i="21"/>
  <c r="L40" i="21"/>
  <c r="M40" i="21"/>
  <c r="N40" i="21"/>
  <c r="O40" i="21"/>
  <c r="P40" i="21"/>
  <c r="Q40" i="21"/>
  <c r="R40" i="21"/>
  <c r="S40" i="21"/>
  <c r="T40" i="21"/>
  <c r="U40" i="21"/>
  <c r="V40" i="21"/>
  <c r="W40" i="21"/>
  <c r="X40" i="21"/>
  <c r="Y40" i="21"/>
  <c r="Z40" i="21"/>
  <c r="AA40" i="21"/>
  <c r="AB40" i="21"/>
  <c r="AC40" i="21"/>
  <c r="AD40" i="21"/>
  <c r="AE40" i="21"/>
  <c r="AF40" i="21"/>
  <c r="AG40" i="21"/>
  <c r="AH40" i="21"/>
  <c r="AI40" i="21"/>
  <c r="AJ40" i="21"/>
  <c r="AK40" i="21"/>
  <c r="AL40" i="21"/>
  <c r="F41" i="21"/>
  <c r="G41" i="21"/>
  <c r="H41" i="21"/>
  <c r="I41" i="21"/>
  <c r="J41" i="21"/>
  <c r="K41" i="21"/>
  <c r="L41" i="21"/>
  <c r="M41" i="21"/>
  <c r="N41" i="21"/>
  <c r="O41" i="21"/>
  <c r="P41" i="21"/>
  <c r="Q41" i="21"/>
  <c r="R41" i="21"/>
  <c r="S41" i="21"/>
  <c r="T41" i="21"/>
  <c r="U41" i="21"/>
  <c r="V41" i="21"/>
  <c r="W41" i="21"/>
  <c r="X41" i="21"/>
  <c r="Y41" i="21"/>
  <c r="Z41" i="21"/>
  <c r="AA41" i="21"/>
  <c r="AB41" i="21"/>
  <c r="AC41" i="21"/>
  <c r="AD41" i="21"/>
  <c r="AE41" i="21"/>
  <c r="AF41" i="21"/>
  <c r="AG41" i="21"/>
  <c r="AH41" i="21"/>
  <c r="AI41" i="21"/>
  <c r="AJ41" i="21"/>
  <c r="AK41" i="21"/>
  <c r="AL41" i="21"/>
  <c r="F42" i="21"/>
  <c r="G42" i="21"/>
  <c r="H42" i="21"/>
  <c r="I42" i="21"/>
  <c r="J42" i="21"/>
  <c r="K42" i="21"/>
  <c r="L42" i="21"/>
  <c r="M42" i="21"/>
  <c r="N42" i="21"/>
  <c r="O42" i="21"/>
  <c r="P42" i="21"/>
  <c r="Q42" i="21"/>
  <c r="R42" i="21"/>
  <c r="S42" i="21"/>
  <c r="T42" i="21"/>
  <c r="U42" i="21"/>
  <c r="V42" i="21"/>
  <c r="W42" i="21"/>
  <c r="X42" i="21"/>
  <c r="Y42" i="21"/>
  <c r="Z42" i="21"/>
  <c r="AA42" i="21"/>
  <c r="AB42" i="21"/>
  <c r="AC42" i="21"/>
  <c r="AD42" i="21"/>
  <c r="AE42" i="21"/>
  <c r="AF42" i="21"/>
  <c r="AG42" i="21"/>
  <c r="AH42" i="21"/>
  <c r="AI42" i="21"/>
  <c r="AJ42" i="21"/>
  <c r="AK42" i="21"/>
  <c r="AL42" i="21"/>
  <c r="E5" i="21"/>
  <c r="E6" i="21"/>
  <c r="E7" i="21"/>
  <c r="E8" i="21"/>
  <c r="E9" i="21"/>
  <c r="E10" i="21"/>
  <c r="E11" i="21"/>
  <c r="E12" i="21"/>
  <c r="E13" i="21"/>
  <c r="E14" i="21"/>
  <c r="E15" i="21"/>
  <c r="E16" i="21"/>
  <c r="E17" i="21"/>
  <c r="E18" i="21"/>
  <c r="E19" i="21"/>
  <c r="E20" i="21"/>
  <c r="E21" i="21"/>
  <c r="E22" i="21"/>
  <c r="E23" i="21"/>
  <c r="E24" i="21"/>
  <c r="E25" i="21"/>
  <c r="E26" i="21"/>
  <c r="E27" i="21"/>
  <c r="E28" i="21"/>
  <c r="E29" i="21"/>
  <c r="E30" i="21"/>
  <c r="E31" i="21"/>
  <c r="E32" i="21"/>
  <c r="E33" i="21"/>
  <c r="E34" i="21"/>
  <c r="E35" i="21"/>
  <c r="E36" i="21"/>
  <c r="E37" i="21"/>
  <c r="E38" i="21"/>
  <c r="E39" i="21"/>
  <c r="E40" i="21"/>
  <c r="E41" i="21"/>
  <c r="E42" i="21"/>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AE45" i="22" l="1"/>
  <c r="AE12" i="22" s="1"/>
  <c r="C45" i="22"/>
  <c r="C8" i="22" s="1"/>
  <c r="AI45" i="22"/>
  <c r="AI6" i="22" s="1"/>
  <c r="D39" i="22"/>
  <c r="D41" i="22"/>
  <c r="S45" i="22"/>
  <c r="S12" i="22" s="1"/>
  <c r="O45" i="22"/>
  <c r="O11" i="22" s="1"/>
  <c r="C25" i="22"/>
  <c r="C34" i="22"/>
  <c r="D37" i="22"/>
  <c r="S9" i="22"/>
  <c r="S25" i="22"/>
  <c r="AE8" i="22"/>
  <c r="AE16" i="22"/>
  <c r="AE24" i="22"/>
  <c r="D5" i="22"/>
  <c r="D7" i="22"/>
  <c r="D9" i="22"/>
  <c r="D11" i="22"/>
  <c r="D13" i="22"/>
  <c r="D15" i="22"/>
  <c r="D17" i="22"/>
  <c r="D19" i="22"/>
  <c r="D21" i="22"/>
  <c r="D6" i="22"/>
  <c r="D8" i="22"/>
  <c r="D10" i="22"/>
  <c r="D12" i="22"/>
  <c r="D14" i="22"/>
  <c r="D16" i="22"/>
  <c r="D18" i="22"/>
  <c r="D20" i="22"/>
  <c r="D23" i="22"/>
  <c r="D25" i="22"/>
  <c r="D27" i="22"/>
  <c r="D29" i="22"/>
  <c r="D31" i="22"/>
  <c r="D33" i="22"/>
  <c r="D22" i="22"/>
  <c r="D24" i="22"/>
  <c r="D26" i="22"/>
  <c r="D28" i="22"/>
  <c r="D30" i="22"/>
  <c r="D32" i="22"/>
  <c r="D35" i="22"/>
  <c r="AA45" i="22"/>
  <c r="K45" i="22"/>
  <c r="D42" i="22"/>
  <c r="D40" i="22"/>
  <c r="D38" i="22"/>
  <c r="D36" i="22"/>
  <c r="D34" i="22"/>
  <c r="AM45" i="22"/>
  <c r="W45" i="22"/>
  <c r="G45" i="22"/>
  <c r="AE42" i="22"/>
  <c r="AE11" i="22"/>
  <c r="G45" i="29"/>
  <c r="D16" i="24"/>
  <c r="AO45" i="22"/>
  <c r="AK45" i="22"/>
  <c r="AG45" i="22"/>
  <c r="AC45" i="22"/>
  <c r="Y45" i="22"/>
  <c r="U45" i="22"/>
  <c r="Q45" i="22"/>
  <c r="M45" i="22"/>
  <c r="I45" i="22"/>
  <c r="E45" i="22"/>
  <c r="AL45" i="22"/>
  <c r="AH45" i="22"/>
  <c r="AD45" i="22"/>
  <c r="Z45" i="22"/>
  <c r="V45" i="22"/>
  <c r="R45" i="22"/>
  <c r="N45" i="22"/>
  <c r="J45" i="22"/>
  <c r="F45" i="22"/>
  <c r="AN45" i="22"/>
  <c r="AJ45" i="22"/>
  <c r="AF45" i="22"/>
  <c r="AB45" i="22"/>
  <c r="X45" i="22"/>
  <c r="T45" i="22"/>
  <c r="P45" i="22"/>
  <c r="L45" i="22"/>
  <c r="H45" i="22"/>
  <c r="AE39" i="22" l="1"/>
  <c r="AE7" i="22"/>
  <c r="AE27" i="22"/>
  <c r="AE31" i="22"/>
  <c r="AE32" i="22"/>
  <c r="AE10" i="22"/>
  <c r="O22" i="22"/>
  <c r="C32" i="22"/>
  <c r="AI25" i="22"/>
  <c r="AE35" i="22"/>
  <c r="AE34" i="22"/>
  <c r="AE17" i="22"/>
  <c r="AE29" i="22"/>
  <c r="AI26" i="22"/>
  <c r="AI13" i="22"/>
  <c r="O40" i="22"/>
  <c r="O23" i="22"/>
  <c r="O30" i="22"/>
  <c r="O6" i="22"/>
  <c r="S26" i="22"/>
  <c r="C11" i="22"/>
  <c r="AI41" i="22"/>
  <c r="AI34" i="22"/>
  <c r="AI12" i="22"/>
  <c r="O9" i="22"/>
  <c r="AI17" i="22"/>
  <c r="O35" i="22"/>
  <c r="O13" i="22"/>
  <c r="O14" i="22"/>
  <c r="S42" i="22"/>
  <c r="C9" i="22"/>
  <c r="AI36" i="22"/>
  <c r="AI20" i="22"/>
  <c r="O36" i="22"/>
  <c r="O42" i="22"/>
  <c r="O31" i="22"/>
  <c r="O41" i="22"/>
  <c r="O5" i="22"/>
  <c r="O28" i="22"/>
  <c r="O15" i="22"/>
  <c r="O20" i="22"/>
  <c r="O12" i="22"/>
  <c r="O33" i="22"/>
  <c r="AI39" i="22"/>
  <c r="AI5" i="22"/>
  <c r="AI42" i="22"/>
  <c r="AI29" i="22"/>
  <c r="AI32" i="22"/>
  <c r="AI24" i="22"/>
  <c r="AI9" i="22"/>
  <c r="AI18" i="22"/>
  <c r="AI10" i="22"/>
  <c r="O38" i="22"/>
  <c r="O25" i="22"/>
  <c r="O37" i="22"/>
  <c r="O34" i="22"/>
  <c r="O26" i="22"/>
  <c r="O7" i="22"/>
  <c r="O18" i="22"/>
  <c r="O10" i="22"/>
  <c r="C28" i="22"/>
  <c r="S29" i="22"/>
  <c r="S18" i="22"/>
  <c r="C36" i="22"/>
  <c r="C18" i="22"/>
  <c r="AI31" i="22"/>
  <c r="AI37" i="22"/>
  <c r="AI33" i="22"/>
  <c r="AI40" i="22"/>
  <c r="AI15" i="22"/>
  <c r="AI30" i="22"/>
  <c r="AI22" i="22"/>
  <c r="AI19" i="22"/>
  <c r="AI16" i="22"/>
  <c r="AI8" i="22"/>
  <c r="O27" i="22"/>
  <c r="AE38" i="22"/>
  <c r="AE25" i="22"/>
  <c r="O19" i="22"/>
  <c r="O39" i="22"/>
  <c r="O21" i="22"/>
  <c r="O32" i="22"/>
  <c r="O24" i="22"/>
  <c r="O17" i="22"/>
  <c r="O16" i="22"/>
  <c r="O8" i="22"/>
  <c r="AE26" i="22"/>
  <c r="AE18" i="22"/>
  <c r="O29" i="22"/>
  <c r="S41" i="22"/>
  <c r="S34" i="22"/>
  <c r="S10" i="22"/>
  <c r="C27" i="22"/>
  <c r="C41" i="22"/>
  <c r="AI23" i="22"/>
  <c r="AI35" i="22"/>
  <c r="AI27" i="22"/>
  <c r="AI38" i="22"/>
  <c r="AI7" i="22"/>
  <c r="AI28" i="22"/>
  <c r="AI21" i="22"/>
  <c r="AI11" i="22"/>
  <c r="AI14" i="22"/>
  <c r="C24" i="22"/>
  <c r="S39" i="22"/>
  <c r="S40" i="22"/>
  <c r="S32" i="22"/>
  <c r="S19" i="22"/>
  <c r="S8" i="22"/>
  <c r="C39" i="22"/>
  <c r="C7" i="22"/>
  <c r="C37" i="22"/>
  <c r="C40" i="22"/>
  <c r="AE21" i="22"/>
  <c r="AE36" i="22"/>
  <c r="AE40" i="22"/>
  <c r="AE37" i="22"/>
  <c r="AE41" i="22"/>
  <c r="AE13" i="22"/>
  <c r="AE30" i="22"/>
  <c r="AE22" i="22"/>
  <c r="AE9" i="22"/>
  <c r="AE14" i="22"/>
  <c r="AE6" i="22"/>
  <c r="AE33" i="22"/>
  <c r="S23" i="22"/>
  <c r="S37" i="22"/>
  <c r="S27" i="22"/>
  <c r="S38" i="22"/>
  <c r="S15" i="22"/>
  <c r="S30" i="22"/>
  <c r="S22" i="22"/>
  <c r="S11" i="22"/>
  <c r="S14" i="22"/>
  <c r="S6" i="22"/>
  <c r="AE19" i="22"/>
  <c r="C35" i="22"/>
  <c r="C19" i="22"/>
  <c r="C42" i="22"/>
  <c r="C26" i="22"/>
  <c r="C10" i="22"/>
  <c r="C33" i="22"/>
  <c r="C17" i="22"/>
  <c r="S31" i="22"/>
  <c r="S33" i="22"/>
  <c r="S13" i="22"/>
  <c r="S24" i="22"/>
  <c r="S16" i="22"/>
  <c r="C23" i="22"/>
  <c r="C30" i="22"/>
  <c r="C14" i="22"/>
  <c r="C21" i="22"/>
  <c r="C5" i="22"/>
  <c r="AE23" i="22"/>
  <c r="AE5" i="22"/>
  <c r="AE28" i="22"/>
  <c r="AE15" i="22"/>
  <c r="AE20" i="22"/>
  <c r="C12" i="22"/>
  <c r="S21" i="22"/>
  <c r="S35" i="22"/>
  <c r="S5" i="22"/>
  <c r="S36" i="22"/>
  <c r="S7" i="22"/>
  <c r="S28" i="22"/>
  <c r="S17" i="22"/>
  <c r="S20" i="22"/>
  <c r="C16" i="22"/>
  <c r="C20" i="22"/>
  <c r="C31" i="22"/>
  <c r="C15" i="22"/>
  <c r="C38" i="22"/>
  <c r="C22" i="22"/>
  <c r="C6" i="22"/>
  <c r="C29" i="22"/>
  <c r="C13" i="22"/>
  <c r="L5" i="22"/>
  <c r="L7" i="22"/>
  <c r="L9" i="22"/>
  <c r="L11" i="22"/>
  <c r="L13" i="22"/>
  <c r="L15" i="22"/>
  <c r="L17" i="22"/>
  <c r="L19" i="22"/>
  <c r="L21" i="22"/>
  <c r="L6" i="22"/>
  <c r="L8" i="22"/>
  <c r="L10" i="22"/>
  <c r="L12" i="22"/>
  <c r="L14" i="22"/>
  <c r="L16" i="22"/>
  <c r="L18" i="22"/>
  <c r="L20" i="22"/>
  <c r="L23" i="22"/>
  <c r="L25" i="22"/>
  <c r="L27" i="22"/>
  <c r="L29" i="22"/>
  <c r="L31" i="22"/>
  <c r="L33" i="22"/>
  <c r="L22" i="22"/>
  <c r="L24" i="22"/>
  <c r="L26" i="22"/>
  <c r="L28" i="22"/>
  <c r="L30" i="22"/>
  <c r="L32" i="22"/>
  <c r="L35" i="22"/>
  <c r="L36" i="22"/>
  <c r="L38" i="22"/>
  <c r="L40" i="22"/>
  <c r="L42" i="22"/>
  <c r="L34" i="22"/>
  <c r="L37" i="22"/>
  <c r="L41" i="22"/>
  <c r="L39" i="22"/>
  <c r="AL6" i="22"/>
  <c r="AL8" i="22"/>
  <c r="AL10" i="22"/>
  <c r="AL12" i="22"/>
  <c r="AL14" i="22"/>
  <c r="AL16" i="22"/>
  <c r="AL18" i="22"/>
  <c r="AL20" i="22"/>
  <c r="AL5" i="22"/>
  <c r="AL7" i="22"/>
  <c r="AL9" i="22"/>
  <c r="AL11" i="22"/>
  <c r="AL13" i="22"/>
  <c r="AL15" i="22"/>
  <c r="AL17" i="22"/>
  <c r="AL19" i="22"/>
  <c r="AL22" i="22"/>
  <c r="AL24" i="22"/>
  <c r="AL26" i="22"/>
  <c r="AL28" i="22"/>
  <c r="AL30" i="22"/>
  <c r="AL32" i="22"/>
  <c r="AL21" i="22"/>
  <c r="AL23" i="22"/>
  <c r="AL25" i="22"/>
  <c r="AL27" i="22"/>
  <c r="AL29" i="22"/>
  <c r="AL31" i="22"/>
  <c r="AL35" i="22"/>
  <c r="AL37" i="22"/>
  <c r="AL39" i="22"/>
  <c r="AL41" i="22"/>
  <c r="AL33" i="22"/>
  <c r="AL34" i="22"/>
  <c r="AL36" i="22"/>
  <c r="AL42" i="22"/>
  <c r="AL40" i="22"/>
  <c r="AL38" i="22"/>
  <c r="AG5" i="22"/>
  <c r="AG7" i="22"/>
  <c r="AG9" i="22"/>
  <c r="AG11" i="22"/>
  <c r="AG13" i="22"/>
  <c r="AG15" i="22"/>
  <c r="AG17" i="22"/>
  <c r="AG19" i="22"/>
  <c r="AG21" i="22"/>
  <c r="AG6" i="22"/>
  <c r="AG14" i="22"/>
  <c r="AG12" i="22"/>
  <c r="AG20" i="22"/>
  <c r="AG23" i="22"/>
  <c r="AG25" i="22"/>
  <c r="AG27" i="22"/>
  <c r="AG29" i="22"/>
  <c r="AG31" i="22"/>
  <c r="AG33" i="22"/>
  <c r="AG10" i="22"/>
  <c r="AG18" i="22"/>
  <c r="AG16" i="22"/>
  <c r="AG24" i="22"/>
  <c r="AG35" i="22"/>
  <c r="AG37" i="22"/>
  <c r="AG39" i="22"/>
  <c r="AG41" i="22"/>
  <c r="AG8" i="22"/>
  <c r="AG22" i="22"/>
  <c r="AG30" i="22"/>
  <c r="AG32" i="22"/>
  <c r="AG28" i="22"/>
  <c r="AG36" i="22"/>
  <c r="AG38" i="22"/>
  <c r="AG40" i="22"/>
  <c r="AG42" i="22"/>
  <c r="AG26" i="22"/>
  <c r="AG34" i="22"/>
  <c r="AM4" i="22"/>
  <c r="AM6" i="22"/>
  <c r="AM8" i="22"/>
  <c r="AM10" i="22"/>
  <c r="AM12" i="22"/>
  <c r="AM14" i="22"/>
  <c r="AM16" i="22"/>
  <c r="AM18" i="22"/>
  <c r="AM20" i="22"/>
  <c r="AM5" i="22"/>
  <c r="AM13" i="22"/>
  <c r="AM11" i="22"/>
  <c r="AM19" i="22"/>
  <c r="AM22" i="22"/>
  <c r="AM24" i="22"/>
  <c r="AM26" i="22"/>
  <c r="AM28" i="22"/>
  <c r="AM30" i="22"/>
  <c r="AM32" i="22"/>
  <c r="AM34" i="22"/>
  <c r="AM9" i="22"/>
  <c r="AM17" i="22"/>
  <c r="AM23" i="22"/>
  <c r="AM31" i="22"/>
  <c r="AM36" i="22"/>
  <c r="AM38" i="22"/>
  <c r="AM40" i="22"/>
  <c r="AM42" i="22"/>
  <c r="AM21" i="22"/>
  <c r="AM29" i="22"/>
  <c r="AM15" i="22"/>
  <c r="AM27" i="22"/>
  <c r="AM35" i="22"/>
  <c r="AM37" i="22"/>
  <c r="AM39" i="22"/>
  <c r="AM41" i="22"/>
  <c r="AM7" i="22"/>
  <c r="AM25" i="22"/>
  <c r="AM33" i="22"/>
  <c r="K6" i="22"/>
  <c r="K8" i="22"/>
  <c r="K10" i="22"/>
  <c r="K12" i="22"/>
  <c r="K14" i="22"/>
  <c r="K16" i="22"/>
  <c r="K18" i="22"/>
  <c r="K20" i="22"/>
  <c r="K7" i="22"/>
  <c r="K15" i="22"/>
  <c r="K5" i="22"/>
  <c r="K13" i="22"/>
  <c r="K21" i="22"/>
  <c r="K22" i="22"/>
  <c r="K24" i="22"/>
  <c r="K26" i="22"/>
  <c r="K28" i="22"/>
  <c r="K30" i="22"/>
  <c r="K32" i="22"/>
  <c r="K34" i="22"/>
  <c r="K11" i="22"/>
  <c r="K19" i="22"/>
  <c r="K25" i="22"/>
  <c r="K36" i="22"/>
  <c r="K38" i="22"/>
  <c r="K40" i="22"/>
  <c r="K42" i="22"/>
  <c r="K17" i="22"/>
  <c r="K23" i="22"/>
  <c r="K31" i="22"/>
  <c r="K33" i="22"/>
  <c r="K9" i="22"/>
  <c r="K29" i="22"/>
  <c r="K37" i="22"/>
  <c r="K39" i="22"/>
  <c r="K41" i="22"/>
  <c r="K27" i="22"/>
  <c r="K35" i="22"/>
  <c r="AF5" i="22"/>
  <c r="AF7" i="22"/>
  <c r="AF9" i="22"/>
  <c r="AF11" i="22"/>
  <c r="AF13" i="22"/>
  <c r="AF15" i="22"/>
  <c r="AF17" i="22"/>
  <c r="AF19" i="22"/>
  <c r="AF21" i="22"/>
  <c r="AF6" i="22"/>
  <c r="AF8" i="22"/>
  <c r="AF10" i="22"/>
  <c r="AF12" i="22"/>
  <c r="AF14" i="22"/>
  <c r="AF16" i="22"/>
  <c r="AF18" i="22"/>
  <c r="AF20" i="22"/>
  <c r="AF23" i="22"/>
  <c r="AF25" i="22"/>
  <c r="AF27" i="22"/>
  <c r="AF29" i="22"/>
  <c r="AF31" i="22"/>
  <c r="AF33" i="22"/>
  <c r="AF22" i="22"/>
  <c r="AF24" i="22"/>
  <c r="AF26" i="22"/>
  <c r="AF28" i="22"/>
  <c r="AF30" i="22"/>
  <c r="AF32" i="22"/>
  <c r="AF36" i="22"/>
  <c r="AF38" i="22"/>
  <c r="AF40" i="22"/>
  <c r="AF42" i="22"/>
  <c r="AF34" i="22"/>
  <c r="AF35" i="22"/>
  <c r="AF37" i="22"/>
  <c r="AF41" i="22"/>
  <c r="AF39" i="22"/>
  <c r="J6" i="22"/>
  <c r="J8" i="22"/>
  <c r="J10" i="22"/>
  <c r="J12" i="22"/>
  <c r="J14" i="22"/>
  <c r="J16" i="22"/>
  <c r="J18" i="22"/>
  <c r="J20" i="22"/>
  <c r="J5" i="22"/>
  <c r="J7" i="22"/>
  <c r="J9" i="22"/>
  <c r="J11" i="22"/>
  <c r="J13" i="22"/>
  <c r="J15" i="22"/>
  <c r="J17" i="22"/>
  <c r="J19" i="22"/>
  <c r="J21" i="22"/>
  <c r="J22" i="22"/>
  <c r="J24" i="22"/>
  <c r="J26" i="22"/>
  <c r="J28" i="22"/>
  <c r="J30" i="22"/>
  <c r="J32" i="22"/>
  <c r="J23" i="22"/>
  <c r="J25" i="22"/>
  <c r="J27" i="22"/>
  <c r="J29" i="22"/>
  <c r="J31" i="22"/>
  <c r="J33" i="22"/>
  <c r="J37" i="22"/>
  <c r="J39" i="22"/>
  <c r="J41" i="22"/>
  <c r="J34" i="22"/>
  <c r="J35" i="22"/>
  <c r="J36" i="22"/>
  <c r="J38" i="22"/>
  <c r="J42" i="22"/>
  <c r="J40" i="22"/>
  <c r="E5" i="22"/>
  <c r="E7" i="22"/>
  <c r="E9" i="22"/>
  <c r="E11" i="22"/>
  <c r="E13" i="22"/>
  <c r="E15" i="22"/>
  <c r="E17" i="22"/>
  <c r="E19" i="22"/>
  <c r="E21" i="22"/>
  <c r="E8" i="22"/>
  <c r="E16" i="22"/>
  <c r="E6" i="22"/>
  <c r="E14" i="22"/>
  <c r="E23" i="22"/>
  <c r="E25" i="22"/>
  <c r="E27" i="22"/>
  <c r="E29" i="22"/>
  <c r="E31" i="22"/>
  <c r="E33" i="22"/>
  <c r="E35" i="22"/>
  <c r="E12" i="22"/>
  <c r="E20" i="22"/>
  <c r="E10" i="22"/>
  <c r="E26" i="22"/>
  <c r="E37" i="22"/>
  <c r="E39" i="22"/>
  <c r="E41" i="22"/>
  <c r="E24" i="22"/>
  <c r="E32" i="22"/>
  <c r="E22" i="22"/>
  <c r="E30" i="22"/>
  <c r="E34" i="22"/>
  <c r="E36" i="22"/>
  <c r="E38" i="22"/>
  <c r="E40" i="22"/>
  <c r="E42" i="22"/>
  <c r="E18" i="22"/>
  <c r="E28" i="22"/>
  <c r="U5" i="22"/>
  <c r="U7" i="22"/>
  <c r="U9" i="22"/>
  <c r="U11" i="22"/>
  <c r="U13" i="22"/>
  <c r="U15" i="22"/>
  <c r="U17" i="22"/>
  <c r="U19" i="22"/>
  <c r="U21" i="22"/>
  <c r="U8" i="22"/>
  <c r="U16" i="22"/>
  <c r="U6" i="22"/>
  <c r="U14" i="22"/>
  <c r="U23" i="22"/>
  <c r="U25" i="22"/>
  <c r="U27" i="22"/>
  <c r="U29" i="22"/>
  <c r="U31" i="22"/>
  <c r="U33" i="22"/>
  <c r="U12" i="22"/>
  <c r="U20" i="22"/>
  <c r="U18" i="22"/>
  <c r="U26" i="22"/>
  <c r="U35" i="22"/>
  <c r="U37" i="22"/>
  <c r="U39" i="22"/>
  <c r="U41" i="22"/>
  <c r="U10" i="22"/>
  <c r="U24" i="22"/>
  <c r="U32" i="22"/>
  <c r="U22" i="22"/>
  <c r="U30" i="22"/>
  <c r="U34" i="22"/>
  <c r="U36" i="22"/>
  <c r="U38" i="22"/>
  <c r="U40" i="22"/>
  <c r="U42" i="22"/>
  <c r="U28" i="22"/>
  <c r="AK5" i="22"/>
  <c r="AK7" i="22"/>
  <c r="AK9" i="22"/>
  <c r="AK11" i="22"/>
  <c r="AK13" i="22"/>
  <c r="AK15" i="22"/>
  <c r="AK17" i="22"/>
  <c r="AK19" i="22"/>
  <c r="AK21" i="22"/>
  <c r="AK8" i="22"/>
  <c r="AK16" i="22"/>
  <c r="AK6" i="22"/>
  <c r="AK14" i="22"/>
  <c r="AK23" i="22"/>
  <c r="AK25" i="22"/>
  <c r="AK27" i="22"/>
  <c r="AK29" i="22"/>
  <c r="AK31" i="22"/>
  <c r="AK33" i="22"/>
  <c r="AK12" i="22"/>
  <c r="AK20" i="22"/>
  <c r="AK26" i="22"/>
  <c r="AK35" i="22"/>
  <c r="AK37" i="22"/>
  <c r="AK39" i="22"/>
  <c r="AK41" i="22"/>
  <c r="AK18" i="22"/>
  <c r="AK24" i="22"/>
  <c r="AK10" i="22"/>
  <c r="AK22" i="22"/>
  <c r="AK30" i="22"/>
  <c r="AK34" i="22"/>
  <c r="AK36" i="22"/>
  <c r="AK38" i="22"/>
  <c r="AK40" i="22"/>
  <c r="AK42" i="22"/>
  <c r="AK28" i="22"/>
  <c r="AK32" i="22"/>
  <c r="AA6" i="22"/>
  <c r="AA8" i="22"/>
  <c r="AA10" i="22"/>
  <c r="AA12" i="22"/>
  <c r="AA14" i="22"/>
  <c r="AA16" i="22"/>
  <c r="AA18" i="22"/>
  <c r="AA20" i="22"/>
  <c r="AA7" i="22"/>
  <c r="AA15" i="22"/>
  <c r="AA5" i="22"/>
  <c r="AA13" i="22"/>
  <c r="AA21" i="22"/>
  <c r="AA22" i="22"/>
  <c r="AA24" i="22"/>
  <c r="AA26" i="22"/>
  <c r="AA28" i="22"/>
  <c r="AA30" i="22"/>
  <c r="AA32" i="22"/>
  <c r="AA34" i="22"/>
  <c r="AA11" i="22"/>
  <c r="AA19" i="22"/>
  <c r="AA25" i="22"/>
  <c r="AA36" i="22"/>
  <c r="AA38" i="22"/>
  <c r="AA40" i="22"/>
  <c r="AA42" i="22"/>
  <c r="AA23" i="22"/>
  <c r="AA31" i="22"/>
  <c r="AA33" i="22"/>
  <c r="AA17" i="22"/>
  <c r="AA29" i="22"/>
  <c r="AA35" i="22"/>
  <c r="AA37" i="22"/>
  <c r="AA39" i="22"/>
  <c r="AA41" i="22"/>
  <c r="AA9" i="22"/>
  <c r="AA27" i="22"/>
  <c r="AP45" i="22"/>
  <c r="AB5" i="22"/>
  <c r="AB7" i="22"/>
  <c r="AB9" i="22"/>
  <c r="AB11" i="22"/>
  <c r="AB13" i="22"/>
  <c r="AB15" i="22"/>
  <c r="AB17" i="22"/>
  <c r="AB19" i="22"/>
  <c r="AB21" i="22"/>
  <c r="AB6" i="22"/>
  <c r="AB8" i="22"/>
  <c r="AB10" i="22"/>
  <c r="AB12" i="22"/>
  <c r="AB14" i="22"/>
  <c r="AB16" i="22"/>
  <c r="AB18" i="22"/>
  <c r="AB20" i="22"/>
  <c r="AB23" i="22"/>
  <c r="AB25" i="22"/>
  <c r="AB27" i="22"/>
  <c r="AB29" i="22"/>
  <c r="AB31" i="22"/>
  <c r="AB33" i="22"/>
  <c r="AB22" i="22"/>
  <c r="AB24" i="22"/>
  <c r="AB26" i="22"/>
  <c r="AB28" i="22"/>
  <c r="AB30" i="22"/>
  <c r="AB32" i="22"/>
  <c r="AB36" i="22"/>
  <c r="AB38" i="22"/>
  <c r="AB40" i="22"/>
  <c r="AB42" i="22"/>
  <c r="AB34" i="22"/>
  <c r="AB35" i="22"/>
  <c r="AB37" i="22"/>
  <c r="AB41" i="22"/>
  <c r="AB39" i="22"/>
  <c r="F6" i="22"/>
  <c r="F8" i="22"/>
  <c r="F10" i="22"/>
  <c r="F12" i="22"/>
  <c r="F14" i="22"/>
  <c r="F16" i="22"/>
  <c r="F18" i="22"/>
  <c r="F20" i="22"/>
  <c r="F5" i="22"/>
  <c r="F7" i="22"/>
  <c r="F9" i="22"/>
  <c r="F11" i="22"/>
  <c r="F13" i="22"/>
  <c r="F15" i="22"/>
  <c r="F17" i="22"/>
  <c r="F19" i="22"/>
  <c r="F21" i="22"/>
  <c r="F22" i="22"/>
  <c r="F24" i="22"/>
  <c r="F26" i="22"/>
  <c r="F28" i="22"/>
  <c r="F30" i="22"/>
  <c r="F32" i="22"/>
  <c r="F23" i="22"/>
  <c r="F25" i="22"/>
  <c r="F27" i="22"/>
  <c r="F29" i="22"/>
  <c r="F31" i="22"/>
  <c r="F37" i="22"/>
  <c r="F39" i="22"/>
  <c r="F41" i="22"/>
  <c r="F33" i="22"/>
  <c r="F34" i="22"/>
  <c r="F35" i="22"/>
  <c r="F36" i="22"/>
  <c r="F38" i="22"/>
  <c r="F42" i="22"/>
  <c r="F40" i="22"/>
  <c r="V6" i="22"/>
  <c r="V8" i="22"/>
  <c r="V10" i="22"/>
  <c r="V12" i="22"/>
  <c r="V14" i="22"/>
  <c r="V16" i="22"/>
  <c r="V18" i="22"/>
  <c r="V20" i="22"/>
  <c r="V5" i="22"/>
  <c r="V7" i="22"/>
  <c r="V9" i="22"/>
  <c r="V11" i="22"/>
  <c r="V13" i="22"/>
  <c r="V15" i="22"/>
  <c r="V17" i="22"/>
  <c r="V19" i="22"/>
  <c r="V21" i="22"/>
  <c r="V22" i="22"/>
  <c r="V24" i="22"/>
  <c r="V26" i="22"/>
  <c r="V28" i="22"/>
  <c r="V30" i="22"/>
  <c r="V32" i="22"/>
  <c r="V23" i="22"/>
  <c r="V25" i="22"/>
  <c r="V27" i="22"/>
  <c r="V29" i="22"/>
  <c r="V31" i="22"/>
  <c r="V35" i="22"/>
  <c r="V37" i="22"/>
  <c r="V39" i="22"/>
  <c r="V41" i="22"/>
  <c r="V33" i="22"/>
  <c r="V34" i="22"/>
  <c r="V36" i="22"/>
  <c r="V38" i="22"/>
  <c r="V42" i="22"/>
  <c r="V40" i="22"/>
  <c r="Q5" i="22"/>
  <c r="Q7" i="22"/>
  <c r="Q9" i="22"/>
  <c r="Q11" i="22"/>
  <c r="Q13" i="22"/>
  <c r="Q15" i="22"/>
  <c r="Q17" i="22"/>
  <c r="Q19" i="22"/>
  <c r="Q21" i="22"/>
  <c r="Q6" i="22"/>
  <c r="Q14" i="22"/>
  <c r="Q12" i="22"/>
  <c r="Q20" i="22"/>
  <c r="Q23" i="22"/>
  <c r="Q25" i="22"/>
  <c r="Q27" i="22"/>
  <c r="Q29" i="22"/>
  <c r="Q31" i="22"/>
  <c r="Q33" i="22"/>
  <c r="Q10" i="22"/>
  <c r="Q18" i="22"/>
  <c r="Q8" i="22"/>
  <c r="Q24" i="22"/>
  <c r="Q32" i="22"/>
  <c r="Q35" i="22"/>
  <c r="Q37" i="22"/>
  <c r="Q39" i="22"/>
  <c r="Q41" i="22"/>
  <c r="Q22" i="22"/>
  <c r="Q30" i="22"/>
  <c r="Q28" i="22"/>
  <c r="Q36" i="22"/>
  <c r="Q38" i="22"/>
  <c r="Q40" i="22"/>
  <c r="Q42" i="22"/>
  <c r="Q16" i="22"/>
  <c r="Q26" i="22"/>
  <c r="Q34" i="22"/>
  <c r="P5" i="22"/>
  <c r="P7" i="22"/>
  <c r="P9" i="22"/>
  <c r="P11" i="22"/>
  <c r="P13" i="22"/>
  <c r="P15" i="22"/>
  <c r="P17" i="22"/>
  <c r="P19" i="22"/>
  <c r="P21" i="22"/>
  <c r="P6" i="22"/>
  <c r="P8" i="22"/>
  <c r="P10" i="22"/>
  <c r="P12" i="22"/>
  <c r="P14" i="22"/>
  <c r="P16" i="22"/>
  <c r="P18" i="22"/>
  <c r="P20" i="22"/>
  <c r="P23" i="22"/>
  <c r="P25" i="22"/>
  <c r="P27" i="22"/>
  <c r="P29" i="22"/>
  <c r="P31" i="22"/>
  <c r="P33" i="22"/>
  <c r="P22" i="22"/>
  <c r="P24" i="22"/>
  <c r="P26" i="22"/>
  <c r="P28" i="22"/>
  <c r="P30" i="22"/>
  <c r="P32" i="22"/>
  <c r="P36" i="22"/>
  <c r="P38" i="22"/>
  <c r="P40" i="22"/>
  <c r="P42" i="22"/>
  <c r="P34" i="22"/>
  <c r="P35" i="22"/>
  <c r="P37" i="22"/>
  <c r="P41" i="22"/>
  <c r="P39" i="22"/>
  <c r="Z6" i="22"/>
  <c r="Z8" i="22"/>
  <c r="Z10" i="22"/>
  <c r="Z12" i="22"/>
  <c r="Z14" i="22"/>
  <c r="Z16" i="22"/>
  <c r="Z18" i="22"/>
  <c r="Z20" i="22"/>
  <c r="Z5" i="22"/>
  <c r="Z7" i="22"/>
  <c r="Z9" i="22"/>
  <c r="Z11" i="22"/>
  <c r="Z13" i="22"/>
  <c r="Z15" i="22"/>
  <c r="Z17" i="22"/>
  <c r="Z19" i="22"/>
  <c r="Z21" i="22"/>
  <c r="Z22" i="22"/>
  <c r="Z24" i="22"/>
  <c r="Z26" i="22"/>
  <c r="Z28" i="22"/>
  <c r="Z30" i="22"/>
  <c r="Z32" i="22"/>
  <c r="Z23" i="22"/>
  <c r="Z25" i="22"/>
  <c r="Z27" i="22"/>
  <c r="Z29" i="22"/>
  <c r="Z31" i="22"/>
  <c r="Z33" i="22"/>
  <c r="Z35" i="22"/>
  <c r="Z37" i="22"/>
  <c r="Z39" i="22"/>
  <c r="Z41" i="22"/>
  <c r="Z34" i="22"/>
  <c r="Z36" i="22"/>
  <c r="Z38" i="22"/>
  <c r="Z42" i="22"/>
  <c r="Z40" i="22"/>
  <c r="T5" i="22"/>
  <c r="T7" i="22"/>
  <c r="T9" i="22"/>
  <c r="T11" i="22"/>
  <c r="T13" i="22"/>
  <c r="T15" i="22"/>
  <c r="T17" i="22"/>
  <c r="T19" i="22"/>
  <c r="T21" i="22"/>
  <c r="T6" i="22"/>
  <c r="T8" i="22"/>
  <c r="T10" i="22"/>
  <c r="T12" i="22"/>
  <c r="T14" i="22"/>
  <c r="T16" i="22"/>
  <c r="T18" i="22"/>
  <c r="T20" i="22"/>
  <c r="T23" i="22"/>
  <c r="T25" i="22"/>
  <c r="T27" i="22"/>
  <c r="T29" i="22"/>
  <c r="T31" i="22"/>
  <c r="T33" i="22"/>
  <c r="T22" i="22"/>
  <c r="T24" i="22"/>
  <c r="T26" i="22"/>
  <c r="T28" i="22"/>
  <c r="T30" i="22"/>
  <c r="T32" i="22"/>
  <c r="T34" i="22"/>
  <c r="T36" i="22"/>
  <c r="T38" i="22"/>
  <c r="T40" i="22"/>
  <c r="T42" i="22"/>
  <c r="T35" i="22"/>
  <c r="T37" i="22"/>
  <c r="T39" i="22"/>
  <c r="T41" i="22"/>
  <c r="AJ5" i="22"/>
  <c r="AJ7" i="22"/>
  <c r="AJ9" i="22"/>
  <c r="AJ11" i="22"/>
  <c r="AJ13" i="22"/>
  <c r="AJ15" i="22"/>
  <c r="AJ17" i="22"/>
  <c r="AJ19" i="22"/>
  <c r="AJ21" i="22"/>
  <c r="AJ6" i="22"/>
  <c r="AJ8" i="22"/>
  <c r="AJ10" i="22"/>
  <c r="AJ12" i="22"/>
  <c r="AJ14" i="22"/>
  <c r="AJ16" i="22"/>
  <c r="AJ18" i="22"/>
  <c r="AJ20" i="22"/>
  <c r="AJ23" i="22"/>
  <c r="AJ25" i="22"/>
  <c r="AJ27" i="22"/>
  <c r="AJ29" i="22"/>
  <c r="AJ31" i="22"/>
  <c r="AJ33" i="22"/>
  <c r="AJ22" i="22"/>
  <c r="AJ24" i="22"/>
  <c r="AJ26" i="22"/>
  <c r="AJ28" i="22"/>
  <c r="AJ30" i="22"/>
  <c r="AJ34" i="22"/>
  <c r="AJ36" i="22"/>
  <c r="AJ38" i="22"/>
  <c r="AJ40" i="22"/>
  <c r="AJ42" i="22"/>
  <c r="AJ32" i="22"/>
  <c r="AJ35" i="22"/>
  <c r="AJ37" i="22"/>
  <c r="AJ39" i="22"/>
  <c r="AJ41" i="22"/>
  <c r="N6" i="22"/>
  <c r="N8" i="22"/>
  <c r="N10" i="22"/>
  <c r="N12" i="22"/>
  <c r="N14" i="22"/>
  <c r="N16" i="22"/>
  <c r="N18" i="22"/>
  <c r="N20" i="22"/>
  <c r="N5" i="22"/>
  <c r="N7" i="22"/>
  <c r="N9" i="22"/>
  <c r="N11" i="22"/>
  <c r="N13" i="22"/>
  <c r="N15" i="22"/>
  <c r="N17" i="22"/>
  <c r="N19" i="22"/>
  <c r="N21" i="22"/>
  <c r="N22" i="22"/>
  <c r="N24" i="22"/>
  <c r="N26" i="22"/>
  <c r="N28" i="22"/>
  <c r="N30" i="22"/>
  <c r="N32" i="22"/>
  <c r="N23" i="22"/>
  <c r="N25" i="22"/>
  <c r="N27" i="22"/>
  <c r="N29" i="22"/>
  <c r="N31" i="22"/>
  <c r="N34" i="22"/>
  <c r="N35" i="22"/>
  <c r="N37" i="22"/>
  <c r="N39" i="22"/>
  <c r="N41" i="22"/>
  <c r="N33" i="22"/>
  <c r="N36" i="22"/>
  <c r="N38" i="22"/>
  <c r="N40" i="22"/>
  <c r="N42" i="22"/>
  <c r="AD6" i="22"/>
  <c r="AD8" i="22"/>
  <c r="AD10" i="22"/>
  <c r="AD12" i="22"/>
  <c r="AD14" i="22"/>
  <c r="AD16" i="22"/>
  <c r="AD18" i="22"/>
  <c r="AD20" i="22"/>
  <c r="AD5" i="22"/>
  <c r="AD7" i="22"/>
  <c r="AD9" i="22"/>
  <c r="AD11" i="22"/>
  <c r="AD13" i="22"/>
  <c r="AD15" i="22"/>
  <c r="AD17" i="22"/>
  <c r="AD19" i="22"/>
  <c r="AD22" i="22"/>
  <c r="AD24" i="22"/>
  <c r="AD26" i="22"/>
  <c r="AD28" i="22"/>
  <c r="AD30" i="22"/>
  <c r="AD32" i="22"/>
  <c r="AD21" i="22"/>
  <c r="AD23" i="22"/>
  <c r="AD25" i="22"/>
  <c r="AD27" i="22"/>
  <c r="AD29" i="22"/>
  <c r="AD31" i="22"/>
  <c r="AD34" i="22"/>
  <c r="AD35" i="22"/>
  <c r="AD37" i="22"/>
  <c r="AD39" i="22"/>
  <c r="AD41" i="22"/>
  <c r="AD33" i="22"/>
  <c r="AD36" i="22"/>
  <c r="AD38" i="22"/>
  <c r="AD40" i="22"/>
  <c r="AD42" i="22"/>
  <c r="I5" i="22"/>
  <c r="I7" i="22"/>
  <c r="I9" i="22"/>
  <c r="I11" i="22"/>
  <c r="I13" i="22"/>
  <c r="I15" i="22"/>
  <c r="I17" i="22"/>
  <c r="I19" i="22"/>
  <c r="I21" i="22"/>
  <c r="I10" i="22"/>
  <c r="I18" i="22"/>
  <c r="I8" i="22"/>
  <c r="I16" i="22"/>
  <c r="I23" i="22"/>
  <c r="I25" i="22"/>
  <c r="I27" i="22"/>
  <c r="I29" i="22"/>
  <c r="I31" i="22"/>
  <c r="I33" i="22"/>
  <c r="I35" i="22"/>
  <c r="I6" i="22"/>
  <c r="I14" i="22"/>
  <c r="I20" i="22"/>
  <c r="I28" i="22"/>
  <c r="I37" i="22"/>
  <c r="I39" i="22"/>
  <c r="I41" i="22"/>
  <c r="I12" i="22"/>
  <c r="I26" i="22"/>
  <c r="I34" i="22"/>
  <c r="I24" i="22"/>
  <c r="I32" i="22"/>
  <c r="I36" i="22"/>
  <c r="I38" i="22"/>
  <c r="I40" i="22"/>
  <c r="I42" i="22"/>
  <c r="I22" i="22"/>
  <c r="I30" i="22"/>
  <c r="Y5" i="22"/>
  <c r="Y7" i="22"/>
  <c r="Y9" i="22"/>
  <c r="Y11" i="22"/>
  <c r="Y13" i="22"/>
  <c r="Y15" i="22"/>
  <c r="Y17" i="22"/>
  <c r="Y19" i="22"/>
  <c r="Y21" i="22"/>
  <c r="Y10" i="22"/>
  <c r="Y18" i="22"/>
  <c r="Y8" i="22"/>
  <c r="Y16" i="22"/>
  <c r="Y23" i="22"/>
  <c r="Y25" i="22"/>
  <c r="Y27" i="22"/>
  <c r="Y29" i="22"/>
  <c r="Y31" i="22"/>
  <c r="Y33" i="22"/>
  <c r="Y6" i="22"/>
  <c r="Y14" i="22"/>
  <c r="Y28" i="22"/>
  <c r="Y35" i="22"/>
  <c r="Y37" i="22"/>
  <c r="Y39" i="22"/>
  <c r="Y41" i="22"/>
  <c r="Y20" i="22"/>
  <c r="Y26" i="22"/>
  <c r="Y34" i="22"/>
  <c r="Y12" i="22"/>
  <c r="Y24" i="22"/>
  <c r="Y32" i="22"/>
  <c r="Y36" i="22"/>
  <c r="Y38" i="22"/>
  <c r="Y40" i="22"/>
  <c r="Y42" i="22"/>
  <c r="Y22" i="22"/>
  <c r="Y30" i="22"/>
  <c r="AO5" i="22"/>
  <c r="AO7" i="22"/>
  <c r="AO9" i="22"/>
  <c r="AO11" i="22"/>
  <c r="AO13" i="22"/>
  <c r="AO15" i="22"/>
  <c r="AO17" i="22"/>
  <c r="AO19" i="22"/>
  <c r="AO10" i="22"/>
  <c r="AO18" i="22"/>
  <c r="AO8" i="22"/>
  <c r="AO16" i="22"/>
  <c r="AO21" i="22"/>
  <c r="AO23" i="22"/>
  <c r="AO25" i="22"/>
  <c r="AO27" i="22"/>
  <c r="AO29" i="22"/>
  <c r="AO31" i="22"/>
  <c r="AO33" i="22"/>
  <c r="AO6" i="22"/>
  <c r="AO14" i="22"/>
  <c r="AO4" i="22"/>
  <c r="AO28" i="22"/>
  <c r="AO35" i="22"/>
  <c r="AO37" i="22"/>
  <c r="AO39" i="22"/>
  <c r="AO41" i="22"/>
  <c r="AO26" i="22"/>
  <c r="AO32" i="22"/>
  <c r="AO34" i="22"/>
  <c r="AO20" i="22"/>
  <c r="AO24" i="22"/>
  <c r="AO36" i="22"/>
  <c r="AO38" i="22"/>
  <c r="AO40" i="22"/>
  <c r="AO42" i="22"/>
  <c r="AO12" i="22"/>
  <c r="AO22" i="22"/>
  <c r="AO30" i="22"/>
  <c r="G6" i="22"/>
  <c r="G8" i="22"/>
  <c r="G10" i="22"/>
  <c r="G12" i="22"/>
  <c r="G14" i="22"/>
  <c r="G16" i="22"/>
  <c r="G18" i="22"/>
  <c r="G20" i="22"/>
  <c r="G5" i="22"/>
  <c r="G13" i="22"/>
  <c r="G21" i="22"/>
  <c r="G11" i="22"/>
  <c r="G19" i="22"/>
  <c r="G22" i="22"/>
  <c r="G24" i="22"/>
  <c r="G26" i="22"/>
  <c r="G28" i="22"/>
  <c r="G30" i="22"/>
  <c r="G32" i="22"/>
  <c r="G34" i="22"/>
  <c r="G9" i="22"/>
  <c r="G17" i="22"/>
  <c r="G15" i="22"/>
  <c r="G23" i="22"/>
  <c r="G31" i="22"/>
  <c r="G35" i="22"/>
  <c r="G36" i="22"/>
  <c r="G38" i="22"/>
  <c r="G40" i="22"/>
  <c r="G42" i="22"/>
  <c r="G7" i="22"/>
  <c r="G29" i="22"/>
  <c r="G27" i="22"/>
  <c r="G37" i="22"/>
  <c r="G39" i="22"/>
  <c r="G41" i="22"/>
  <c r="G25" i="22"/>
  <c r="G33" i="22"/>
  <c r="H5" i="22"/>
  <c r="H7" i="22"/>
  <c r="H9" i="22"/>
  <c r="H11" i="22"/>
  <c r="H13" i="22"/>
  <c r="H15" i="22"/>
  <c r="H17" i="22"/>
  <c r="H19" i="22"/>
  <c r="H21" i="22"/>
  <c r="H6" i="22"/>
  <c r="H8" i="22"/>
  <c r="H10" i="22"/>
  <c r="H12" i="22"/>
  <c r="H14" i="22"/>
  <c r="H16" i="22"/>
  <c r="H18" i="22"/>
  <c r="H20" i="22"/>
  <c r="H23" i="22"/>
  <c r="H25" i="22"/>
  <c r="H27" i="22"/>
  <c r="H29" i="22"/>
  <c r="H31" i="22"/>
  <c r="H33" i="22"/>
  <c r="H22" i="22"/>
  <c r="H24" i="22"/>
  <c r="H26" i="22"/>
  <c r="H28" i="22"/>
  <c r="H30" i="22"/>
  <c r="H32" i="22"/>
  <c r="H34" i="22"/>
  <c r="H35" i="22"/>
  <c r="H36" i="22"/>
  <c r="H38" i="22"/>
  <c r="H40" i="22"/>
  <c r="H42" i="22"/>
  <c r="H37" i="22"/>
  <c r="H41" i="22"/>
  <c r="H39" i="22"/>
  <c r="X5" i="22"/>
  <c r="X7" i="22"/>
  <c r="X9" i="22"/>
  <c r="X11" i="22"/>
  <c r="X13" i="22"/>
  <c r="X15" i="22"/>
  <c r="X17" i="22"/>
  <c r="X19" i="22"/>
  <c r="X21" i="22"/>
  <c r="X6" i="22"/>
  <c r="X8" i="22"/>
  <c r="X10" i="22"/>
  <c r="X12" i="22"/>
  <c r="X14" i="22"/>
  <c r="X16" i="22"/>
  <c r="X18" i="22"/>
  <c r="X20" i="22"/>
  <c r="X23" i="22"/>
  <c r="X25" i="22"/>
  <c r="X27" i="22"/>
  <c r="X29" i="22"/>
  <c r="X31" i="22"/>
  <c r="X33" i="22"/>
  <c r="X22" i="22"/>
  <c r="X24" i="22"/>
  <c r="X26" i="22"/>
  <c r="X28" i="22"/>
  <c r="X30" i="22"/>
  <c r="X32" i="22"/>
  <c r="X34" i="22"/>
  <c r="X36" i="22"/>
  <c r="X38" i="22"/>
  <c r="X40" i="22"/>
  <c r="X42" i="22"/>
  <c r="X35" i="22"/>
  <c r="X37" i="22"/>
  <c r="X41" i="22"/>
  <c r="X39" i="22"/>
  <c r="AN5" i="22"/>
  <c r="AN7" i="22"/>
  <c r="AN9" i="22"/>
  <c r="AN11" i="22"/>
  <c r="AN13" i="22"/>
  <c r="AN15" i="22"/>
  <c r="AN17" i="22"/>
  <c r="AN19" i="22"/>
  <c r="AN4" i="22"/>
  <c r="AN6" i="22"/>
  <c r="AN8" i="22"/>
  <c r="AN10" i="22"/>
  <c r="AN12" i="22"/>
  <c r="AN14" i="22"/>
  <c r="AN16" i="22"/>
  <c r="AN18" i="22"/>
  <c r="AN20" i="22"/>
  <c r="AN21" i="22"/>
  <c r="AN23" i="22"/>
  <c r="AN25" i="22"/>
  <c r="AN27" i="22"/>
  <c r="AN29" i="22"/>
  <c r="AN31" i="22"/>
  <c r="AN22" i="22"/>
  <c r="AN24" i="22"/>
  <c r="AN26" i="22"/>
  <c r="AN28" i="22"/>
  <c r="AN30" i="22"/>
  <c r="AN32" i="22"/>
  <c r="AN33" i="22"/>
  <c r="AN34" i="22"/>
  <c r="AN36" i="22"/>
  <c r="AN38" i="22"/>
  <c r="AN40" i="22"/>
  <c r="AN42" i="22"/>
  <c r="AN35" i="22"/>
  <c r="AN37" i="22"/>
  <c r="AN41" i="22"/>
  <c r="AN39" i="22"/>
  <c r="R6" i="22"/>
  <c r="R8" i="22"/>
  <c r="R10" i="22"/>
  <c r="R12" i="22"/>
  <c r="R14" i="22"/>
  <c r="R16" i="22"/>
  <c r="R18" i="22"/>
  <c r="R20" i="22"/>
  <c r="R5" i="22"/>
  <c r="R7" i="22"/>
  <c r="R9" i="22"/>
  <c r="R11" i="22"/>
  <c r="R13" i="22"/>
  <c r="R15" i="22"/>
  <c r="R17" i="22"/>
  <c r="R19" i="22"/>
  <c r="R21" i="22"/>
  <c r="R22" i="22"/>
  <c r="R24" i="22"/>
  <c r="R26" i="22"/>
  <c r="R28" i="22"/>
  <c r="R30" i="22"/>
  <c r="R32" i="22"/>
  <c r="R23" i="22"/>
  <c r="R25" i="22"/>
  <c r="R27" i="22"/>
  <c r="R29" i="22"/>
  <c r="R31" i="22"/>
  <c r="R33" i="22"/>
  <c r="R34" i="22"/>
  <c r="R35" i="22"/>
  <c r="R37" i="22"/>
  <c r="R39" i="22"/>
  <c r="R41" i="22"/>
  <c r="R36" i="22"/>
  <c r="R38" i="22"/>
  <c r="R42" i="22"/>
  <c r="R40" i="22"/>
  <c r="AH6" i="22"/>
  <c r="AH8" i="22"/>
  <c r="AH10" i="22"/>
  <c r="AH12" i="22"/>
  <c r="AH14" i="22"/>
  <c r="AH16" i="22"/>
  <c r="AH18" i="22"/>
  <c r="AH20" i="22"/>
  <c r="AH5" i="22"/>
  <c r="AH7" i="22"/>
  <c r="AH9" i="22"/>
  <c r="AH11" i="22"/>
  <c r="AH13" i="22"/>
  <c r="AH15" i="22"/>
  <c r="AH17" i="22"/>
  <c r="AH19" i="22"/>
  <c r="AH21" i="22"/>
  <c r="AH22" i="22"/>
  <c r="AH24" i="22"/>
  <c r="AH26" i="22"/>
  <c r="AH28" i="22"/>
  <c r="AH30" i="22"/>
  <c r="AH32" i="22"/>
  <c r="AH23" i="22"/>
  <c r="AH25" i="22"/>
  <c r="AH27" i="22"/>
  <c r="AH29" i="22"/>
  <c r="AH31" i="22"/>
  <c r="AH33" i="22"/>
  <c r="AH34" i="22"/>
  <c r="AH35" i="22"/>
  <c r="AH37" i="22"/>
  <c r="AH39" i="22"/>
  <c r="AH41" i="22"/>
  <c r="AH36" i="22"/>
  <c r="AH42" i="22"/>
  <c r="AH40" i="22"/>
  <c r="AH38" i="22"/>
  <c r="M5" i="22"/>
  <c r="M7" i="22"/>
  <c r="M9" i="22"/>
  <c r="M11" i="22"/>
  <c r="M13" i="22"/>
  <c r="M15" i="22"/>
  <c r="M17" i="22"/>
  <c r="M19" i="22"/>
  <c r="M21" i="22"/>
  <c r="M12" i="22"/>
  <c r="M20" i="22"/>
  <c r="M10" i="22"/>
  <c r="M18" i="22"/>
  <c r="M23" i="22"/>
  <c r="M25" i="22"/>
  <c r="M27" i="22"/>
  <c r="M29" i="22"/>
  <c r="M31" i="22"/>
  <c r="M33" i="22"/>
  <c r="M35" i="22"/>
  <c r="M8" i="22"/>
  <c r="M16" i="22"/>
  <c r="M22" i="22"/>
  <c r="M30" i="22"/>
  <c r="M34" i="22"/>
  <c r="M37" i="22"/>
  <c r="M39" i="22"/>
  <c r="M41" i="22"/>
  <c r="M28" i="22"/>
  <c r="M14" i="22"/>
  <c r="M26" i="22"/>
  <c r="M36" i="22"/>
  <c r="M38" i="22"/>
  <c r="M40" i="22"/>
  <c r="M42" i="22"/>
  <c r="M6" i="22"/>
  <c r="M24" i="22"/>
  <c r="M32" i="22"/>
  <c r="AC5" i="22"/>
  <c r="AC7" i="22"/>
  <c r="AC9" i="22"/>
  <c r="AC11" i="22"/>
  <c r="AC13" i="22"/>
  <c r="AC15" i="22"/>
  <c r="AC17" i="22"/>
  <c r="AC19" i="22"/>
  <c r="AC21" i="22"/>
  <c r="AC12" i="22"/>
  <c r="AC20" i="22"/>
  <c r="AC10" i="22"/>
  <c r="AC18" i="22"/>
  <c r="AC23" i="22"/>
  <c r="AC25" i="22"/>
  <c r="AC27" i="22"/>
  <c r="AC29" i="22"/>
  <c r="AC31" i="22"/>
  <c r="AC33" i="22"/>
  <c r="AC8" i="22"/>
  <c r="AC16" i="22"/>
  <c r="AC6" i="22"/>
  <c r="AC22" i="22"/>
  <c r="AC30" i="22"/>
  <c r="AC34" i="22"/>
  <c r="AC35" i="22"/>
  <c r="AC37" i="22"/>
  <c r="AC39" i="22"/>
  <c r="AC41" i="22"/>
  <c r="AC28" i="22"/>
  <c r="AC26" i="22"/>
  <c r="AC36" i="22"/>
  <c r="AC38" i="22"/>
  <c r="AC40" i="22"/>
  <c r="AC42" i="22"/>
  <c r="AC14" i="22"/>
  <c r="AC24" i="22"/>
  <c r="AC32" i="22"/>
  <c r="W6" i="22"/>
  <c r="W8" i="22"/>
  <c r="W10" i="22"/>
  <c r="W12" i="22"/>
  <c r="W14" i="22"/>
  <c r="W16" i="22"/>
  <c r="W18" i="22"/>
  <c r="W20" i="22"/>
  <c r="W5" i="22"/>
  <c r="W13" i="22"/>
  <c r="W21" i="22"/>
  <c r="W11" i="22"/>
  <c r="W19" i="22"/>
  <c r="W22" i="22"/>
  <c r="W24" i="22"/>
  <c r="W26" i="22"/>
  <c r="W28" i="22"/>
  <c r="W30" i="22"/>
  <c r="W32" i="22"/>
  <c r="W34" i="22"/>
  <c r="W9" i="22"/>
  <c r="W17" i="22"/>
  <c r="W23" i="22"/>
  <c r="W31" i="22"/>
  <c r="W36" i="22"/>
  <c r="W38" i="22"/>
  <c r="W40" i="22"/>
  <c r="W42" i="22"/>
  <c r="W15" i="22"/>
  <c r="W29" i="22"/>
  <c r="W7" i="22"/>
  <c r="W27" i="22"/>
  <c r="W35" i="22"/>
  <c r="W37" i="22"/>
  <c r="W39" i="22"/>
  <c r="W41" i="22"/>
  <c r="W25" i="22"/>
  <c r="W33" i="22"/>
  <c r="AL4" i="21"/>
  <c r="AL4" i="22" s="1"/>
  <c r="AK4" i="21"/>
  <c r="AK4" i="22" s="1"/>
  <c r="AJ4" i="21"/>
  <c r="AJ4" i="22" s="1"/>
  <c r="AI4" i="21"/>
  <c r="AI4" i="22" s="1"/>
  <c r="AH4" i="21"/>
  <c r="AH4" i="22" s="1"/>
  <c r="AG4" i="21"/>
  <c r="AG4" i="22" s="1"/>
  <c r="AF4" i="21"/>
  <c r="AF4" i="22" s="1"/>
  <c r="AE4" i="21"/>
  <c r="AE4" i="22" s="1"/>
  <c r="AD4" i="21"/>
  <c r="AD4" i="22" s="1"/>
  <c r="AC4" i="21"/>
  <c r="AC4" i="22" s="1"/>
  <c r="AB4" i="21"/>
  <c r="AB4" i="22" s="1"/>
  <c r="AA4" i="21"/>
  <c r="AA4" i="22" s="1"/>
  <c r="Z4" i="21"/>
  <c r="Z4" i="22" s="1"/>
  <c r="Y4" i="21"/>
  <c r="Y4" i="22" s="1"/>
  <c r="X4" i="21"/>
  <c r="X4" i="22" s="1"/>
  <c r="W4" i="21"/>
  <c r="W4" i="22" s="1"/>
  <c r="V4" i="21"/>
  <c r="V4" i="22" s="1"/>
  <c r="U4" i="21"/>
  <c r="U4" i="22" s="1"/>
  <c r="T4" i="21"/>
  <c r="T4" i="22" s="1"/>
  <c r="S4" i="21"/>
  <c r="S4" i="22" s="1"/>
  <c r="R4" i="21"/>
  <c r="R4" i="22" s="1"/>
  <c r="Q4" i="21"/>
  <c r="Q4" i="22" s="1"/>
  <c r="P4" i="21"/>
  <c r="P4" i="22" s="1"/>
  <c r="O4" i="21"/>
  <c r="O4" i="22" s="1"/>
  <c r="N4" i="21"/>
  <c r="N4" i="22" s="1"/>
  <c r="M4" i="21"/>
  <c r="M4" i="22" s="1"/>
  <c r="L4" i="21"/>
  <c r="L4" i="22" s="1"/>
  <c r="K4" i="21"/>
  <c r="K4" i="22" s="1"/>
  <c r="J4" i="21"/>
  <c r="J4" i="22" s="1"/>
  <c r="I4" i="21"/>
  <c r="I4" i="22" s="1"/>
  <c r="H4" i="21"/>
  <c r="H4" i="22" s="1"/>
  <c r="G4" i="21"/>
  <c r="G4" i="22" s="1"/>
  <c r="F4" i="21"/>
  <c r="F4" i="22" s="1"/>
  <c r="E4" i="21"/>
  <c r="E4" i="22" s="1"/>
  <c r="D4" i="21"/>
  <c r="D4" i="22" s="1"/>
  <c r="D43" i="22" s="1"/>
  <c r="C4" i="21"/>
  <c r="O43" i="22" l="1"/>
  <c r="S43" i="22"/>
  <c r="AA43" i="22"/>
  <c r="AE43" i="22"/>
  <c r="AI43" i="22"/>
  <c r="K43" i="22"/>
  <c r="AP5" i="22"/>
  <c r="H9" i="30" s="1"/>
  <c r="J9" i="30" s="1"/>
  <c r="G43" i="22"/>
  <c r="W43" i="22"/>
  <c r="AP12" i="22"/>
  <c r="H16" i="30" s="1"/>
  <c r="H16" i="28" s="1"/>
  <c r="AP25" i="22"/>
  <c r="H29" i="30" s="1"/>
  <c r="H29" i="28" s="1"/>
  <c r="AP22" i="22"/>
  <c r="H26" i="30" s="1"/>
  <c r="J26" i="30" s="1"/>
  <c r="AP36" i="22"/>
  <c r="H40" i="30" s="1"/>
  <c r="J40" i="30" s="1"/>
  <c r="H43" i="22"/>
  <c r="T43" i="22"/>
  <c r="AF43" i="22"/>
  <c r="AP7" i="22"/>
  <c r="H11" i="30" s="1"/>
  <c r="H11" i="28" s="1"/>
  <c r="AP23" i="22"/>
  <c r="H27" i="30" s="1"/>
  <c r="J27" i="30" s="1"/>
  <c r="AP34" i="22"/>
  <c r="H38" i="30" s="1"/>
  <c r="J38" i="30" s="1"/>
  <c r="AP11" i="22"/>
  <c r="H15" i="30" s="1"/>
  <c r="J15" i="30" s="1"/>
  <c r="AP21" i="22"/>
  <c r="H25" i="30" s="1"/>
  <c r="H25" i="28" s="1"/>
  <c r="AP6" i="22"/>
  <c r="H10" i="30" s="1"/>
  <c r="H10" i="28" s="1"/>
  <c r="AP35" i="22"/>
  <c r="H39" i="30" s="1"/>
  <c r="J39" i="30" s="1"/>
  <c r="AP19" i="22"/>
  <c r="H23" i="30" s="1"/>
  <c r="H23" i="28" s="1"/>
  <c r="AP27" i="22"/>
  <c r="H31" i="30" s="1"/>
  <c r="H31" i="28" s="1"/>
  <c r="AP15" i="22"/>
  <c r="H19" i="30" s="1"/>
  <c r="J19" i="30" s="1"/>
  <c r="P43" i="22"/>
  <c r="AB43" i="22"/>
  <c r="AP18" i="22"/>
  <c r="H22" i="30" s="1"/>
  <c r="J22" i="30" s="1"/>
  <c r="AP38" i="22"/>
  <c r="H42" i="30" s="1"/>
  <c r="H42" i="28" s="1"/>
  <c r="AP31" i="22"/>
  <c r="H35" i="30" s="1"/>
  <c r="J35" i="30" s="1"/>
  <c r="AP40" i="22"/>
  <c r="H44" i="30" s="1"/>
  <c r="J44" i="30" s="1"/>
  <c r="AP41" i="22"/>
  <c r="H45" i="30" s="1"/>
  <c r="J45" i="30" s="1"/>
  <c r="AP10" i="22"/>
  <c r="H14" i="30" s="1"/>
  <c r="H14" i="28" s="1"/>
  <c r="AP33" i="22"/>
  <c r="H37" i="30" s="1"/>
  <c r="H37" i="28" s="1"/>
  <c r="AP17" i="22"/>
  <c r="H21" i="30" s="1"/>
  <c r="J21" i="30" s="1"/>
  <c r="AP30" i="22"/>
  <c r="H34" i="30" s="1"/>
  <c r="J34" i="30" s="1"/>
  <c r="AP16" i="22"/>
  <c r="H20" i="30" s="1"/>
  <c r="H20" i="28" s="1"/>
  <c r="L43" i="22"/>
  <c r="X43" i="22"/>
  <c r="AJ43" i="22"/>
  <c r="AP37" i="22"/>
  <c r="H41" i="30" s="1"/>
  <c r="H41" i="28" s="1"/>
  <c r="AP24" i="22"/>
  <c r="H28" i="30" s="1"/>
  <c r="H28" i="28" s="1"/>
  <c r="AP13" i="22"/>
  <c r="H17" i="30" s="1"/>
  <c r="H17" i="28" s="1"/>
  <c r="AP29" i="22"/>
  <c r="H33" i="30" s="1"/>
  <c r="J33" i="30" s="1"/>
  <c r="AP28" i="22"/>
  <c r="H32" i="30" s="1"/>
  <c r="H32" i="28" s="1"/>
  <c r="AP8" i="22"/>
  <c r="H12" i="30" s="1"/>
  <c r="H12" i="28" s="1"/>
  <c r="H15" i="28"/>
  <c r="H39" i="28"/>
  <c r="J42" i="30"/>
  <c r="H35" i="28"/>
  <c r="M43" i="22"/>
  <c r="V43" i="22"/>
  <c r="AP42" i="22"/>
  <c r="H46" i="30" s="1"/>
  <c r="AP26" i="22"/>
  <c r="H30" i="30" s="1"/>
  <c r="AP14" i="22"/>
  <c r="H18" i="30" s="1"/>
  <c r="AM43" i="22"/>
  <c r="J16" i="30"/>
  <c r="AC43" i="22"/>
  <c r="Y43" i="22"/>
  <c r="N43" i="22"/>
  <c r="U43" i="22"/>
  <c r="J43" i="22"/>
  <c r="AL43" i="22"/>
  <c r="R43" i="22"/>
  <c r="I43" i="22"/>
  <c r="AP9" i="22"/>
  <c r="H13" i="30" s="1"/>
  <c r="AK43" i="22"/>
  <c r="AP39" i="22"/>
  <c r="AP20" i="22"/>
  <c r="H24" i="30" s="1"/>
  <c r="AH43" i="22"/>
  <c r="AN43" i="22"/>
  <c r="AO43" i="22"/>
  <c r="AD43" i="22"/>
  <c r="Z43" i="22"/>
  <c r="Q43" i="22"/>
  <c r="F43" i="22"/>
  <c r="AP32" i="22"/>
  <c r="H36" i="30" s="1"/>
  <c r="E43" i="22"/>
  <c r="AG43" i="22"/>
  <c r="C4" i="22"/>
  <c r="J23" i="30" l="1"/>
  <c r="J12" i="30"/>
  <c r="H40" i="28"/>
  <c r="J28" i="30"/>
  <c r="K28" i="30" s="1"/>
  <c r="J37" i="30"/>
  <c r="G83" i="30" s="1"/>
  <c r="J41" i="30"/>
  <c r="H9" i="28"/>
  <c r="J14" i="30"/>
  <c r="F60" i="30" s="1"/>
  <c r="J29" i="30"/>
  <c r="D74" i="28" s="1"/>
  <c r="J25" i="30"/>
  <c r="H21" i="28"/>
  <c r="H26" i="28"/>
  <c r="J17" i="30"/>
  <c r="G63" i="30" s="1"/>
  <c r="H44" i="28"/>
  <c r="H38" i="28"/>
  <c r="J20" i="30"/>
  <c r="G66" i="30" s="1"/>
  <c r="J31" i="30"/>
  <c r="G77" i="30" s="1"/>
  <c r="J11" i="30"/>
  <c r="G57" i="30" s="1"/>
  <c r="J32" i="30"/>
  <c r="D77" i="28" s="1"/>
  <c r="H22" i="28"/>
  <c r="H34" i="28"/>
  <c r="H33" i="28"/>
  <c r="H45" i="28"/>
  <c r="H27" i="28"/>
  <c r="H19" i="28"/>
  <c r="J10" i="30"/>
  <c r="D55" i="28" s="1"/>
  <c r="J36" i="30"/>
  <c r="H36" i="28"/>
  <c r="J24" i="30"/>
  <c r="H24" i="28"/>
  <c r="J30" i="30"/>
  <c r="H30" i="28"/>
  <c r="AP4" i="22"/>
  <c r="H8" i="30" s="1"/>
  <c r="C43" i="22"/>
  <c r="H43" i="30"/>
  <c r="F62" i="30"/>
  <c r="L16" i="30"/>
  <c r="K16" i="30"/>
  <c r="G62" i="30"/>
  <c r="D61" i="28"/>
  <c r="J46" i="30"/>
  <c r="H46" i="28"/>
  <c r="K9" i="30"/>
  <c r="G55" i="30"/>
  <c r="D54" i="28"/>
  <c r="L9" i="30"/>
  <c r="F55" i="30"/>
  <c r="G67" i="30"/>
  <c r="D66" i="28"/>
  <c r="L21" i="30"/>
  <c r="F67" i="30"/>
  <c r="K21" i="30"/>
  <c r="D59" i="28"/>
  <c r="F90" i="30"/>
  <c r="L44" i="30"/>
  <c r="K44" i="30"/>
  <c r="G90" i="30"/>
  <c r="D89" i="28"/>
  <c r="F88" i="30"/>
  <c r="L42" i="30"/>
  <c r="G88" i="30"/>
  <c r="D87" i="28"/>
  <c r="K42" i="30"/>
  <c r="L41" i="30"/>
  <c r="F87" i="30"/>
  <c r="K41" i="30"/>
  <c r="G87" i="30"/>
  <c r="D86" i="28"/>
  <c r="L39" i="30"/>
  <c r="K39" i="30"/>
  <c r="G85" i="30"/>
  <c r="D84" i="28"/>
  <c r="F85" i="30"/>
  <c r="F71" i="30"/>
  <c r="K25" i="30"/>
  <c r="L25" i="30"/>
  <c r="G71" i="30"/>
  <c r="D70" i="28"/>
  <c r="K38" i="30"/>
  <c r="F84" i="30"/>
  <c r="L38" i="30"/>
  <c r="G84" i="30"/>
  <c r="D83" i="28"/>
  <c r="L11" i="30"/>
  <c r="F57" i="30"/>
  <c r="D56" i="28"/>
  <c r="K20" i="30"/>
  <c r="L26" i="30"/>
  <c r="G72" i="30"/>
  <c r="D71" i="28"/>
  <c r="K26" i="30"/>
  <c r="F72" i="30"/>
  <c r="J13" i="30"/>
  <c r="H13" i="28"/>
  <c r="J18" i="30"/>
  <c r="H18" i="28"/>
  <c r="L12" i="30"/>
  <c r="K12" i="30"/>
  <c r="G58" i="30"/>
  <c r="D57" i="28"/>
  <c r="F58" i="30"/>
  <c r="L33" i="30"/>
  <c r="F79" i="30"/>
  <c r="K33" i="30"/>
  <c r="G79" i="30"/>
  <c r="D78" i="28"/>
  <c r="L28" i="30"/>
  <c r="K37" i="30"/>
  <c r="K45" i="30"/>
  <c r="G91" i="30"/>
  <c r="D90" i="28"/>
  <c r="L45" i="30"/>
  <c r="F91" i="30"/>
  <c r="K35" i="30"/>
  <c r="G81" i="30"/>
  <c r="D80" i="28"/>
  <c r="F81" i="30"/>
  <c r="L35" i="30"/>
  <c r="F68" i="30"/>
  <c r="L22" i="30"/>
  <c r="G68" i="30"/>
  <c r="D67" i="28"/>
  <c r="K22" i="30"/>
  <c r="L23" i="30"/>
  <c r="G69" i="30"/>
  <c r="D68" i="28"/>
  <c r="F69" i="30"/>
  <c r="K23" i="30"/>
  <c r="G56" i="30"/>
  <c r="L10" i="30"/>
  <c r="G61" i="30"/>
  <c r="D60" i="28"/>
  <c r="F61" i="30"/>
  <c r="K15" i="30"/>
  <c r="L15" i="30"/>
  <c r="G73" i="30"/>
  <c r="D72" i="28"/>
  <c r="F73" i="30"/>
  <c r="L27" i="30"/>
  <c r="K27" i="30"/>
  <c r="K40" i="30"/>
  <c r="G86" i="30"/>
  <c r="D85" i="28"/>
  <c r="F86" i="30"/>
  <c r="L40" i="30"/>
  <c r="G65" i="30"/>
  <c r="D64" i="28"/>
  <c r="F65" i="30"/>
  <c r="K19" i="30"/>
  <c r="L19" i="30"/>
  <c r="L34" i="30"/>
  <c r="G80" i="30"/>
  <c r="D79" i="28"/>
  <c r="K34" i="30"/>
  <c r="F80" i="30"/>
  <c r="K29" i="30"/>
  <c r="L20" i="30" l="1"/>
  <c r="G60" i="30"/>
  <c r="F74" i="30"/>
  <c r="G74" i="30"/>
  <c r="D65" i="28"/>
  <c r="L14" i="30"/>
  <c r="D73" i="28"/>
  <c r="F66" i="30"/>
  <c r="F156" i="28" s="1"/>
  <c r="K14" i="30"/>
  <c r="D82" i="28"/>
  <c r="L29" i="30"/>
  <c r="F74" i="28" s="1"/>
  <c r="F63" i="30"/>
  <c r="F153" i="28" s="1"/>
  <c r="G75" i="30"/>
  <c r="F83" i="30"/>
  <c r="F75" i="30"/>
  <c r="F165" i="28" s="1"/>
  <c r="L37" i="30"/>
  <c r="F82" i="28" s="1"/>
  <c r="L17" i="30"/>
  <c r="L32" i="30"/>
  <c r="K17" i="30"/>
  <c r="E62" i="28" s="1"/>
  <c r="D62" i="28"/>
  <c r="D76" i="28"/>
  <c r="L31" i="30"/>
  <c r="K31" i="30"/>
  <c r="E76" i="28" s="1"/>
  <c r="F77" i="30"/>
  <c r="F167" i="28" s="1"/>
  <c r="K11" i="30"/>
  <c r="E56" i="28" s="1"/>
  <c r="K32" i="30"/>
  <c r="G78" i="30"/>
  <c r="G168" i="28" s="1"/>
  <c r="F78" i="30"/>
  <c r="F168" i="28" s="1"/>
  <c r="F56" i="30"/>
  <c r="F146" i="28" s="1"/>
  <c r="K10" i="30"/>
  <c r="E74" i="28"/>
  <c r="G170" i="28"/>
  <c r="E64" i="28"/>
  <c r="G176" i="28"/>
  <c r="F72" i="28"/>
  <c r="G159" i="28"/>
  <c r="G171" i="28"/>
  <c r="F90" i="28"/>
  <c r="G173" i="28"/>
  <c r="G164" i="28"/>
  <c r="F169" i="28"/>
  <c r="G167" i="28"/>
  <c r="E71" i="28"/>
  <c r="E65" i="28"/>
  <c r="G147" i="28"/>
  <c r="F174" i="28"/>
  <c r="G161" i="28"/>
  <c r="E84" i="28"/>
  <c r="G177" i="28"/>
  <c r="F87" i="28"/>
  <c r="G180" i="28"/>
  <c r="F59" i="28"/>
  <c r="F157" i="28"/>
  <c r="F77" i="28"/>
  <c r="G145" i="28"/>
  <c r="F61" i="28"/>
  <c r="F170" i="28"/>
  <c r="F79" i="28"/>
  <c r="F155" i="28"/>
  <c r="F85" i="28"/>
  <c r="E85" i="28"/>
  <c r="F163" i="28"/>
  <c r="F60" i="28"/>
  <c r="G151" i="28"/>
  <c r="E55" i="28"/>
  <c r="E68" i="28"/>
  <c r="F68" i="28"/>
  <c r="G158" i="28"/>
  <c r="F80" i="28"/>
  <c r="E80" i="28"/>
  <c r="F173" i="28"/>
  <c r="E82" i="28"/>
  <c r="E73" i="28"/>
  <c r="F78" i="28"/>
  <c r="G148" i="28"/>
  <c r="G64" i="30"/>
  <c r="D63" i="28"/>
  <c r="K18" i="30"/>
  <c r="L18" i="30"/>
  <c r="F64" i="30"/>
  <c r="F76" i="28"/>
  <c r="F65" i="28"/>
  <c r="E83" i="28"/>
  <c r="F70" i="28"/>
  <c r="F175" i="28"/>
  <c r="F84" i="28"/>
  <c r="E86" i="28"/>
  <c r="E87" i="28"/>
  <c r="F178" i="28"/>
  <c r="E89" i="28"/>
  <c r="E59" i="28"/>
  <c r="F150" i="28"/>
  <c r="F66" i="28"/>
  <c r="F62" i="28"/>
  <c r="F145" i="28"/>
  <c r="E54" i="28"/>
  <c r="F152" i="28"/>
  <c r="J8" i="30"/>
  <c r="H47" i="30"/>
  <c r="H8" i="28"/>
  <c r="G70" i="30"/>
  <c r="D69" i="28"/>
  <c r="F70" i="30"/>
  <c r="L24" i="30"/>
  <c r="K24" i="30"/>
  <c r="E79" i="28"/>
  <c r="F176" i="28"/>
  <c r="E60" i="28"/>
  <c r="F159" i="28"/>
  <c r="F67" i="28"/>
  <c r="F171" i="28"/>
  <c r="G181" i="28"/>
  <c r="F73" i="28"/>
  <c r="G169" i="28"/>
  <c r="E57" i="28"/>
  <c r="G162" i="28"/>
  <c r="F147" i="28"/>
  <c r="G174" i="28"/>
  <c r="E70" i="28"/>
  <c r="F177" i="28"/>
  <c r="F89" i="28"/>
  <c r="F54" i="28"/>
  <c r="G152" i="28"/>
  <c r="J43" i="30"/>
  <c r="H43" i="28"/>
  <c r="G165" i="28"/>
  <c r="F64" i="28"/>
  <c r="G155" i="28"/>
  <c r="E72" i="28"/>
  <c r="G163" i="28"/>
  <c r="F151" i="28"/>
  <c r="F55" i="28"/>
  <c r="G146" i="28"/>
  <c r="E67" i="28"/>
  <c r="F158" i="28"/>
  <c r="F181" i="28"/>
  <c r="E90" i="28"/>
  <c r="F164" i="28"/>
  <c r="E78" i="28"/>
  <c r="F148" i="28"/>
  <c r="F57" i="28"/>
  <c r="L13" i="30"/>
  <c r="F59" i="30"/>
  <c r="D58" i="28"/>
  <c r="K13" i="30"/>
  <c r="G59" i="30"/>
  <c r="F162" i="28"/>
  <c r="F71" i="28"/>
  <c r="G156" i="28"/>
  <c r="F56" i="28"/>
  <c r="F83" i="28"/>
  <c r="F161" i="28"/>
  <c r="G175" i="28"/>
  <c r="F86" i="28"/>
  <c r="G178" i="28"/>
  <c r="F180" i="28"/>
  <c r="G150" i="28"/>
  <c r="E66" i="28"/>
  <c r="G157" i="28"/>
  <c r="G153" i="28"/>
  <c r="E77" i="28"/>
  <c r="G92" i="30"/>
  <c r="D91" i="28"/>
  <c r="K46" i="30"/>
  <c r="F92" i="30"/>
  <c r="L46" i="30"/>
  <c r="E61" i="28"/>
  <c r="AP43" i="22"/>
  <c r="K30" i="30"/>
  <c r="F76" i="30"/>
  <c r="L30" i="30"/>
  <c r="G76" i="30"/>
  <c r="D75" i="28"/>
  <c r="F82" i="30"/>
  <c r="L36" i="30"/>
  <c r="K36" i="30"/>
  <c r="G82" i="30"/>
  <c r="D81" i="28"/>
  <c r="F166" i="28" l="1"/>
  <c r="E91" i="28"/>
  <c r="G149" i="28"/>
  <c r="F58" i="28"/>
  <c r="E69" i="28"/>
  <c r="G160" i="28"/>
  <c r="G166" i="28"/>
  <c r="G172" i="28"/>
  <c r="E81" i="28"/>
  <c r="E75" i="28"/>
  <c r="E58" i="28"/>
  <c r="F69" i="28"/>
  <c r="F154" i="28"/>
  <c r="G154" i="28"/>
  <c r="F81" i="28"/>
  <c r="G182" i="28"/>
  <c r="K43" i="30"/>
  <c r="G89" i="30"/>
  <c r="D88" i="28"/>
  <c r="F89" i="30"/>
  <c r="L43" i="30"/>
  <c r="F160" i="28"/>
  <c r="C25" i="26"/>
  <c r="H47" i="28"/>
  <c r="F63" i="28"/>
  <c r="F91" i="28"/>
  <c r="F172" i="28"/>
  <c r="F75" i="28"/>
  <c r="F182" i="28"/>
  <c r="F149" i="28"/>
  <c r="F54" i="30"/>
  <c r="L8" i="30"/>
  <c r="G54" i="30"/>
  <c r="K8" i="30"/>
  <c r="J47" i="30"/>
  <c r="D53" i="28"/>
  <c r="E63" i="28"/>
  <c r="F179" i="28" l="1"/>
  <c r="C31" i="26"/>
  <c r="D24" i="24"/>
  <c r="D92" i="28"/>
  <c r="C79" i="26"/>
  <c r="F93" i="30"/>
  <c r="F144" i="28"/>
  <c r="L47" i="30"/>
  <c r="F53" i="28"/>
  <c r="G179" i="28"/>
  <c r="E53" i="28"/>
  <c r="K47" i="30"/>
  <c r="G93" i="30"/>
  <c r="G144" i="28"/>
  <c r="F88" i="28"/>
  <c r="E88" i="28"/>
  <c r="F183" i="28" l="1"/>
  <c r="G24" i="24"/>
  <c r="S85" i="26"/>
  <c r="U85" i="26"/>
  <c r="G183" i="28"/>
  <c r="H24" i="24"/>
  <c r="M47" i="30"/>
  <c r="F92" i="28"/>
  <c r="E37" i="26"/>
  <c r="F24" i="24"/>
  <c r="C37" i="26"/>
  <c r="E92" i="28"/>
  <c r="E24" i="24"/>
  <c r="N47" i="30" l="1"/>
  <c r="G92" i="28"/>
  <c r="V25" i="26"/>
  <c r="O44" i="30" l="1"/>
  <c r="O28" i="30"/>
  <c r="O12" i="30"/>
  <c r="O35" i="30"/>
  <c r="O19" i="30"/>
  <c r="O42" i="30"/>
  <c r="O30" i="30"/>
  <c r="O10" i="30"/>
  <c r="O25" i="30"/>
  <c r="O37" i="30"/>
  <c r="O29" i="30"/>
  <c r="O16" i="30"/>
  <c r="O23" i="30"/>
  <c r="O13" i="30"/>
  <c r="O18" i="30"/>
  <c r="O40" i="30"/>
  <c r="O24" i="30"/>
  <c r="O8" i="30"/>
  <c r="O31" i="30"/>
  <c r="O15" i="30"/>
  <c r="O38" i="30"/>
  <c r="O26" i="30"/>
  <c r="O21" i="30"/>
  <c r="O47" i="30"/>
  <c r="O34" i="30"/>
  <c r="W31" i="26"/>
  <c r="O39" i="30"/>
  <c r="O33" i="30"/>
  <c r="H92" i="28"/>
  <c r="O36" i="30"/>
  <c r="O20" i="30"/>
  <c r="O43" i="30"/>
  <c r="O27" i="30"/>
  <c r="O11" i="30"/>
  <c r="O41" i="30"/>
  <c r="O22" i="30"/>
  <c r="O17" i="30"/>
  <c r="O45" i="30"/>
  <c r="O9" i="30"/>
  <c r="O32" i="30"/>
  <c r="O46" i="30"/>
  <c r="O14" i="30"/>
  <c r="P22" i="30" l="1"/>
  <c r="J67" i="28" s="1"/>
  <c r="I67" i="28"/>
  <c r="W37" i="26"/>
  <c r="I92" i="28"/>
  <c r="P15" i="30"/>
  <c r="J60" i="28" s="1"/>
  <c r="I60" i="28"/>
  <c r="P40" i="30"/>
  <c r="J85" i="28" s="1"/>
  <c r="I85" i="28"/>
  <c r="P16" i="30"/>
  <c r="J61" i="28" s="1"/>
  <c r="I61" i="28"/>
  <c r="P10" i="30"/>
  <c r="J55" i="28" s="1"/>
  <c r="I55" i="28"/>
  <c r="P35" i="30"/>
  <c r="J80" i="28" s="1"/>
  <c r="I80" i="28"/>
  <c r="P43" i="30"/>
  <c r="J88" i="28" s="1"/>
  <c r="I88" i="28"/>
  <c r="P41" i="30"/>
  <c r="J86" i="28" s="1"/>
  <c r="I86" i="28"/>
  <c r="P20" i="30"/>
  <c r="J65" i="28" s="1"/>
  <c r="I65" i="28"/>
  <c r="P39" i="30"/>
  <c r="J84" i="28" s="1"/>
  <c r="I84" i="28"/>
  <c r="P21" i="30"/>
  <c r="J66" i="28" s="1"/>
  <c r="I66" i="28"/>
  <c r="P31" i="30"/>
  <c r="J76" i="28" s="1"/>
  <c r="I76" i="28"/>
  <c r="P18" i="30"/>
  <c r="J63" i="28" s="1"/>
  <c r="I63" i="28"/>
  <c r="P29" i="30"/>
  <c r="J74" i="28" s="1"/>
  <c r="I74" i="28"/>
  <c r="P30" i="30"/>
  <c r="J75" i="28" s="1"/>
  <c r="I75" i="28"/>
  <c r="P12" i="30"/>
  <c r="J57" i="28" s="1"/>
  <c r="I57" i="28"/>
  <c r="I77" i="28"/>
  <c r="P32" i="30"/>
  <c r="J77" i="28" s="1"/>
  <c r="I54" i="28"/>
  <c r="P9" i="30"/>
  <c r="J54" i="28" s="1"/>
  <c r="P45" i="30"/>
  <c r="J90" i="28" s="1"/>
  <c r="I90" i="28"/>
  <c r="P36" i="30"/>
  <c r="J81" i="28" s="1"/>
  <c r="I81" i="28"/>
  <c r="I71" i="28"/>
  <c r="P26" i="30"/>
  <c r="J71" i="28" s="1"/>
  <c r="I58" i="28"/>
  <c r="P13" i="30"/>
  <c r="J58" i="28" s="1"/>
  <c r="P37" i="30"/>
  <c r="J82" i="28" s="1"/>
  <c r="I82" i="28"/>
  <c r="P42" i="30"/>
  <c r="J87" i="28" s="1"/>
  <c r="I87" i="28"/>
  <c r="P28" i="30"/>
  <c r="J73" i="28" s="1"/>
  <c r="I73" i="28"/>
  <c r="P33" i="30"/>
  <c r="J78" i="28" s="1"/>
  <c r="I78" i="28"/>
  <c r="P14" i="30"/>
  <c r="J59" i="28" s="1"/>
  <c r="I59" i="28"/>
  <c r="I56" i="28"/>
  <c r="P11" i="30"/>
  <c r="J56" i="28" s="1"/>
  <c r="P8" i="30"/>
  <c r="I53" i="28"/>
  <c r="I91" i="28"/>
  <c r="P46" i="30"/>
  <c r="J91" i="28" s="1"/>
  <c r="I62" i="28"/>
  <c r="P17" i="30"/>
  <c r="J62" i="28" s="1"/>
  <c r="P27" i="30"/>
  <c r="J72" i="28" s="1"/>
  <c r="I72" i="28"/>
  <c r="P34" i="30"/>
  <c r="J79" i="28" s="1"/>
  <c r="I79" i="28"/>
  <c r="P38" i="30"/>
  <c r="J83" i="28" s="1"/>
  <c r="I83" i="28"/>
  <c r="I69" i="28"/>
  <c r="P24" i="30"/>
  <c r="J69" i="28" s="1"/>
  <c r="P23" i="30"/>
  <c r="J68" i="28" s="1"/>
  <c r="I68" i="28"/>
  <c r="P25" i="30"/>
  <c r="J70" i="28" s="1"/>
  <c r="I70" i="28"/>
  <c r="I64" i="28"/>
  <c r="P19" i="30"/>
  <c r="J64" i="28" s="1"/>
  <c r="P44" i="30"/>
  <c r="J89" i="28" s="1"/>
  <c r="I89" i="28"/>
  <c r="D6" i="38" l="1" a="1"/>
  <c r="P47" i="30"/>
  <c r="J53" i="28"/>
  <c r="J92" i="28" l="1"/>
  <c r="W43" i="26"/>
  <c r="D36" i="38"/>
  <c r="Q38" i="30" s="1"/>
  <c r="D20" i="38"/>
  <c r="Q22" i="30" s="1"/>
  <c r="D43" i="38"/>
  <c r="Q45" i="30" s="1"/>
  <c r="D27" i="38"/>
  <c r="Q29" i="30" s="1"/>
  <c r="D11" i="38"/>
  <c r="Q13" i="30" s="1"/>
  <c r="D34" i="38"/>
  <c r="Q36" i="30" s="1"/>
  <c r="D18" i="38"/>
  <c r="Q20" i="30" s="1"/>
  <c r="D41" i="38"/>
  <c r="Q43" i="30" s="1"/>
  <c r="D25" i="38"/>
  <c r="Q27" i="30" s="1"/>
  <c r="D9" i="38"/>
  <c r="Q11" i="30" s="1"/>
  <c r="D10" i="38"/>
  <c r="Q12" i="30" s="1"/>
  <c r="D40" i="38"/>
  <c r="Q42" i="30" s="1"/>
  <c r="D31" i="38"/>
  <c r="Q33" i="30" s="1"/>
  <c r="D38" i="38"/>
  <c r="Q40" i="30" s="1"/>
  <c r="D29" i="38"/>
  <c r="Q31" i="30" s="1"/>
  <c r="D32" i="38"/>
  <c r="Q34" i="30" s="1"/>
  <c r="D16" i="38"/>
  <c r="Q18" i="30" s="1"/>
  <c r="D39" i="38"/>
  <c r="Q41" i="30" s="1"/>
  <c r="D23" i="38"/>
  <c r="Q25" i="30" s="1"/>
  <c r="D7" i="38"/>
  <c r="Q9" i="30" s="1"/>
  <c r="D30" i="38"/>
  <c r="Q32" i="30" s="1"/>
  <c r="D14" i="38"/>
  <c r="Q16" i="30" s="1"/>
  <c r="D37" i="38"/>
  <c r="Q39" i="30" s="1"/>
  <c r="D21" i="38"/>
  <c r="Q23" i="30" s="1"/>
  <c r="D26" i="38"/>
  <c r="Q28" i="30" s="1"/>
  <c r="D17" i="38"/>
  <c r="Q19" i="30" s="1"/>
  <c r="D24" i="38"/>
  <c r="Q26" i="30" s="1"/>
  <c r="D15" i="38"/>
  <c r="Q17" i="30" s="1"/>
  <c r="D6" i="38"/>
  <c r="Q8" i="30" s="1"/>
  <c r="D44" i="38"/>
  <c r="Q46" i="30" s="1"/>
  <c r="D28" i="38"/>
  <c r="Q30" i="30" s="1"/>
  <c r="D12" i="38"/>
  <c r="Q14" i="30" s="1"/>
  <c r="D35" i="38"/>
  <c r="Q37" i="30" s="1"/>
  <c r="D19" i="38"/>
  <c r="Q21" i="30" s="1"/>
  <c r="D42" i="38"/>
  <c r="Q44" i="30" s="1"/>
  <c r="D33" i="38"/>
  <c r="Q35" i="30" s="1"/>
  <c r="D8" i="38"/>
  <c r="Q10" i="30" s="1"/>
  <c r="D22" i="38"/>
  <c r="Q24" i="30" s="1"/>
  <c r="D13" i="38"/>
  <c r="Q15" i="30" s="1"/>
  <c r="R46" i="30" l="1"/>
  <c r="I92" i="30"/>
  <c r="D136" i="28"/>
  <c r="H92" i="30"/>
  <c r="S46" i="30"/>
  <c r="T46" i="30"/>
  <c r="H62" i="30"/>
  <c r="I62" i="30"/>
  <c r="S16" i="30"/>
  <c r="D106" i="28"/>
  <c r="R16" i="30"/>
  <c r="T16" i="30"/>
  <c r="I87" i="30"/>
  <c r="H87" i="30"/>
  <c r="S41" i="30"/>
  <c r="D131" i="28"/>
  <c r="R41" i="30"/>
  <c r="T41" i="30"/>
  <c r="H86" i="30"/>
  <c r="S40" i="30"/>
  <c r="D130" i="28"/>
  <c r="R40" i="30"/>
  <c r="I86" i="30"/>
  <c r="T40" i="30"/>
  <c r="I57" i="30"/>
  <c r="H57" i="30"/>
  <c r="S11" i="30"/>
  <c r="R11" i="30"/>
  <c r="D101" i="28"/>
  <c r="T11" i="30"/>
  <c r="R36" i="30"/>
  <c r="I82" i="30"/>
  <c r="S36" i="30"/>
  <c r="H82" i="30"/>
  <c r="D126" i="28"/>
  <c r="T36" i="30"/>
  <c r="R22" i="30"/>
  <c r="I68" i="30"/>
  <c r="S22" i="30"/>
  <c r="H68" i="30"/>
  <c r="D112" i="28"/>
  <c r="T22" i="30"/>
  <c r="H67" i="30"/>
  <c r="R21" i="30"/>
  <c r="D111" i="28"/>
  <c r="I67" i="30"/>
  <c r="S21" i="30"/>
  <c r="T21" i="30"/>
  <c r="I83" i="30"/>
  <c r="D127" i="28"/>
  <c r="S37" i="30"/>
  <c r="R37" i="30"/>
  <c r="H83" i="30"/>
  <c r="T37" i="30"/>
  <c r="S8" i="30"/>
  <c r="H54" i="30"/>
  <c r="Q47" i="30"/>
  <c r="D98" i="28"/>
  <c r="R8" i="30"/>
  <c r="I54" i="30"/>
  <c r="T8" i="30"/>
  <c r="H74" i="30"/>
  <c r="S28" i="30"/>
  <c r="D118" i="28"/>
  <c r="I74" i="30"/>
  <c r="R28" i="30"/>
  <c r="T28" i="30"/>
  <c r="H78" i="30"/>
  <c r="S32" i="30"/>
  <c r="D122" i="28"/>
  <c r="I78" i="30"/>
  <c r="R32" i="30"/>
  <c r="T32" i="30"/>
  <c r="R18" i="30"/>
  <c r="I64" i="30"/>
  <c r="D108" i="28"/>
  <c r="H64" i="30"/>
  <c r="S18" i="30"/>
  <c r="T18" i="30"/>
  <c r="S33" i="30"/>
  <c r="R33" i="30"/>
  <c r="D123" i="28"/>
  <c r="H79" i="30"/>
  <c r="I79" i="30"/>
  <c r="T33" i="30"/>
  <c r="R27" i="30"/>
  <c r="H73" i="30"/>
  <c r="S27" i="30"/>
  <c r="D117" i="28"/>
  <c r="I73" i="30"/>
  <c r="T27" i="30"/>
  <c r="S13" i="30"/>
  <c r="H59" i="30"/>
  <c r="R13" i="30"/>
  <c r="D103" i="28"/>
  <c r="I59" i="30"/>
  <c r="T13" i="30"/>
  <c r="R38" i="30"/>
  <c r="I84" i="30"/>
  <c r="D128" i="28"/>
  <c r="H84" i="30"/>
  <c r="S38" i="30"/>
  <c r="T38" i="30"/>
  <c r="I65" i="30"/>
  <c r="S19" i="30"/>
  <c r="R19" i="30"/>
  <c r="H65" i="30"/>
  <c r="D109" i="28"/>
  <c r="T19" i="30"/>
  <c r="R14" i="30"/>
  <c r="I60" i="30"/>
  <c r="D104" i="28"/>
  <c r="H60" i="30"/>
  <c r="S14" i="30"/>
  <c r="T14" i="30"/>
  <c r="I69" i="30"/>
  <c r="H69" i="30"/>
  <c r="R23" i="30"/>
  <c r="D113" i="28"/>
  <c r="S23" i="30"/>
  <c r="T23" i="30"/>
  <c r="I55" i="30"/>
  <c r="H55" i="30"/>
  <c r="D99" i="28"/>
  <c r="S9" i="30"/>
  <c r="R9" i="30"/>
  <c r="T9" i="30"/>
  <c r="R34" i="30"/>
  <c r="D124" i="28"/>
  <c r="S34" i="30"/>
  <c r="I80" i="30"/>
  <c r="H80" i="30"/>
  <c r="T34" i="30"/>
  <c r="S42" i="30"/>
  <c r="H88" i="30"/>
  <c r="D132" i="28"/>
  <c r="R42" i="30"/>
  <c r="I88" i="30"/>
  <c r="T42" i="30"/>
  <c r="I89" i="30"/>
  <c r="R43" i="30"/>
  <c r="S43" i="30"/>
  <c r="D133" i="28"/>
  <c r="H89" i="30"/>
  <c r="T43" i="30"/>
  <c r="I75" i="30"/>
  <c r="H75" i="30"/>
  <c r="R29" i="30"/>
  <c r="D119" i="28"/>
  <c r="S29" i="30"/>
  <c r="T29" i="30"/>
  <c r="R24" i="30"/>
  <c r="D114" i="28"/>
  <c r="I70" i="30"/>
  <c r="S24" i="30"/>
  <c r="H70" i="30"/>
  <c r="T24" i="30"/>
  <c r="H56" i="30"/>
  <c r="R10" i="30"/>
  <c r="I56" i="30"/>
  <c r="S10" i="30"/>
  <c r="D100" i="28"/>
  <c r="T10" i="30"/>
  <c r="I81" i="30"/>
  <c r="R35" i="30"/>
  <c r="S35" i="30"/>
  <c r="H81" i="30"/>
  <c r="D125" i="28"/>
  <c r="T35" i="30"/>
  <c r="I63" i="30"/>
  <c r="H63" i="30"/>
  <c r="R17" i="30"/>
  <c r="S17" i="30"/>
  <c r="D107" i="28"/>
  <c r="T17" i="30"/>
  <c r="R15" i="30"/>
  <c r="H61" i="30"/>
  <c r="S15" i="30"/>
  <c r="D105" i="28"/>
  <c r="I61" i="30"/>
  <c r="T15" i="30"/>
  <c r="H90" i="30"/>
  <c r="S44" i="30"/>
  <c r="D134" i="28"/>
  <c r="I90" i="30"/>
  <c r="R44" i="30"/>
  <c r="T44" i="30"/>
  <c r="H76" i="30"/>
  <c r="R30" i="30"/>
  <c r="I76" i="30"/>
  <c r="S30" i="30"/>
  <c r="D120" i="28"/>
  <c r="T30" i="30"/>
  <c r="S26" i="30"/>
  <c r="I72" i="30"/>
  <c r="D116" i="28"/>
  <c r="H72" i="30"/>
  <c r="R26" i="30"/>
  <c r="T26" i="30"/>
  <c r="I85" i="30"/>
  <c r="S39" i="30"/>
  <c r="R39" i="30"/>
  <c r="H85" i="30"/>
  <c r="D129" i="28"/>
  <c r="T39" i="30"/>
  <c r="D115" i="28"/>
  <c r="H71" i="30"/>
  <c r="R25" i="30"/>
  <c r="S25" i="30"/>
  <c r="I71" i="30"/>
  <c r="T25" i="30"/>
  <c r="R31" i="30"/>
  <c r="S31" i="30"/>
  <c r="D121" i="28"/>
  <c r="I77" i="30"/>
  <c r="H77" i="30"/>
  <c r="T31" i="30"/>
  <c r="R12" i="30"/>
  <c r="I58" i="30"/>
  <c r="D102" i="28"/>
  <c r="H58" i="30"/>
  <c r="S12" i="30"/>
  <c r="T12" i="30"/>
  <c r="H66" i="30"/>
  <c r="I66" i="30"/>
  <c r="S20" i="30"/>
  <c r="D110" i="28"/>
  <c r="R20" i="30"/>
  <c r="T20" i="30"/>
  <c r="S45" i="30"/>
  <c r="R45" i="30"/>
  <c r="D135" i="28"/>
  <c r="H91" i="30"/>
  <c r="I91" i="30"/>
  <c r="T45" i="30"/>
  <c r="H156" i="28" l="1"/>
  <c r="J66" i="30"/>
  <c r="H167" i="28"/>
  <c r="J77" i="30"/>
  <c r="E121" i="28"/>
  <c r="U31" i="30"/>
  <c r="E115" i="28"/>
  <c r="U25" i="30"/>
  <c r="I175" i="28"/>
  <c r="K85" i="30"/>
  <c r="H166" i="28"/>
  <c r="J76" i="30"/>
  <c r="I151" i="28"/>
  <c r="K61" i="30"/>
  <c r="E105" i="28"/>
  <c r="U15" i="30"/>
  <c r="E107" i="28"/>
  <c r="U17" i="30"/>
  <c r="I171" i="28"/>
  <c r="K81" i="30"/>
  <c r="I146" i="28"/>
  <c r="K56" i="30"/>
  <c r="H160" i="28"/>
  <c r="J70" i="30"/>
  <c r="E114" i="28"/>
  <c r="U24" i="30"/>
  <c r="E119" i="28"/>
  <c r="U29" i="30"/>
  <c r="H179" i="28"/>
  <c r="J89" i="30"/>
  <c r="I179" i="28"/>
  <c r="K89" i="30"/>
  <c r="H170" i="28"/>
  <c r="J80" i="30"/>
  <c r="E124" i="28"/>
  <c r="U34" i="30"/>
  <c r="F113" i="28"/>
  <c r="V23" i="30"/>
  <c r="I159" i="28"/>
  <c r="K69" i="30"/>
  <c r="I155" i="28"/>
  <c r="K65" i="30"/>
  <c r="I149" i="28"/>
  <c r="K59" i="30"/>
  <c r="F103" i="28"/>
  <c r="V13" i="30"/>
  <c r="F117" i="28"/>
  <c r="V27" i="30"/>
  <c r="I169" i="28"/>
  <c r="K79" i="30"/>
  <c r="F123" i="28"/>
  <c r="V33" i="30"/>
  <c r="E122" i="28"/>
  <c r="U32" i="30"/>
  <c r="H168" i="28"/>
  <c r="J78" i="30"/>
  <c r="I93" i="30"/>
  <c r="I144" i="28"/>
  <c r="K54" i="30"/>
  <c r="H93" i="30"/>
  <c r="H144" i="28"/>
  <c r="J54" i="30"/>
  <c r="E127" i="28"/>
  <c r="U37" i="30"/>
  <c r="G111" i="28"/>
  <c r="D19" i="25"/>
  <c r="E111" i="28"/>
  <c r="U21" i="30"/>
  <c r="H158" i="28"/>
  <c r="J68" i="30"/>
  <c r="D34" i="25"/>
  <c r="G126" i="28"/>
  <c r="I172" i="28"/>
  <c r="K82" i="30"/>
  <c r="E101" i="28"/>
  <c r="U11" i="30"/>
  <c r="G130" i="28"/>
  <c r="D38" i="25"/>
  <c r="F130" i="28"/>
  <c r="V40" i="30"/>
  <c r="D14" i="25"/>
  <c r="G106" i="28"/>
  <c r="I152" i="28"/>
  <c r="K62" i="30"/>
  <c r="H182" i="28"/>
  <c r="J92" i="30"/>
  <c r="D43" i="25"/>
  <c r="G135" i="28"/>
  <c r="G102" i="28"/>
  <c r="D10" i="25"/>
  <c r="I148" i="28"/>
  <c r="K58" i="30"/>
  <c r="I167" i="28"/>
  <c r="K77" i="30"/>
  <c r="G115" i="28"/>
  <c r="D23" i="25"/>
  <c r="H161" i="28"/>
  <c r="J71" i="30"/>
  <c r="H175" i="28"/>
  <c r="J85" i="30"/>
  <c r="G116" i="28"/>
  <c r="D24" i="25"/>
  <c r="I162" i="28"/>
  <c r="K72" i="30"/>
  <c r="F120" i="28"/>
  <c r="V30" i="30"/>
  <c r="D42" i="25"/>
  <c r="G134" i="28"/>
  <c r="F134" i="28"/>
  <c r="V44" i="30"/>
  <c r="D15" i="25"/>
  <c r="G107" i="28"/>
  <c r="H153" i="28"/>
  <c r="J63" i="30"/>
  <c r="H171" i="28"/>
  <c r="J81" i="30"/>
  <c r="G100" i="28"/>
  <c r="D8" i="25"/>
  <c r="E100" i="28"/>
  <c r="U10" i="30"/>
  <c r="F114" i="28"/>
  <c r="V24" i="30"/>
  <c r="G119" i="28"/>
  <c r="D27" i="25"/>
  <c r="H165" i="28"/>
  <c r="J75" i="30"/>
  <c r="D40" i="25"/>
  <c r="G132" i="28"/>
  <c r="H178" i="28"/>
  <c r="J88" i="30"/>
  <c r="I170" i="28"/>
  <c r="K80" i="30"/>
  <c r="D7" i="25"/>
  <c r="G99" i="28"/>
  <c r="H145" i="28"/>
  <c r="J55" i="30"/>
  <c r="D12" i="25"/>
  <c r="G104" i="28"/>
  <c r="I150" i="28"/>
  <c r="K60" i="30"/>
  <c r="H155" i="28"/>
  <c r="J65" i="30"/>
  <c r="D36" i="25"/>
  <c r="G128" i="28"/>
  <c r="I174" i="28"/>
  <c r="K84" i="30"/>
  <c r="G117" i="28"/>
  <c r="D25" i="25"/>
  <c r="H163" i="28"/>
  <c r="J73" i="30"/>
  <c r="H169" i="28"/>
  <c r="J79" i="30"/>
  <c r="G108" i="28"/>
  <c r="D16" i="25"/>
  <c r="I154" i="28"/>
  <c r="K64" i="30"/>
  <c r="I168" i="28"/>
  <c r="K78" i="30"/>
  <c r="G118" i="28"/>
  <c r="D26" i="25"/>
  <c r="F118" i="28"/>
  <c r="V28" i="30"/>
  <c r="R47" i="30"/>
  <c r="E98" i="28"/>
  <c r="U8" i="30"/>
  <c r="F98" i="28"/>
  <c r="S47" i="30"/>
  <c r="V8" i="30"/>
  <c r="F127" i="28"/>
  <c r="V37" i="30"/>
  <c r="F111" i="28"/>
  <c r="V21" i="30"/>
  <c r="H157" i="28"/>
  <c r="J67" i="30"/>
  <c r="F112" i="28"/>
  <c r="V22" i="30"/>
  <c r="E126" i="28"/>
  <c r="U36" i="30"/>
  <c r="F101" i="28"/>
  <c r="V11" i="30"/>
  <c r="I176" i="28"/>
  <c r="K86" i="30"/>
  <c r="H176" i="28"/>
  <c r="J86" i="30"/>
  <c r="F131" i="28"/>
  <c r="V41" i="30"/>
  <c r="E106" i="28"/>
  <c r="U16" i="30"/>
  <c r="H152" i="28"/>
  <c r="J62" i="30"/>
  <c r="E135" i="28"/>
  <c r="U45" i="30"/>
  <c r="F135" i="28"/>
  <c r="V45" i="30"/>
  <c r="F102" i="28"/>
  <c r="V12" i="30"/>
  <c r="E102" i="28"/>
  <c r="U12" i="30"/>
  <c r="I161" i="28"/>
  <c r="K71" i="30"/>
  <c r="E129" i="28"/>
  <c r="U39" i="30"/>
  <c r="E116" i="28"/>
  <c r="U26" i="30"/>
  <c r="F116" i="28"/>
  <c r="V26" i="30"/>
  <c r="I166" i="28"/>
  <c r="K76" i="30"/>
  <c r="E134" i="28"/>
  <c r="U44" i="30"/>
  <c r="H180" i="28"/>
  <c r="J90" i="30"/>
  <c r="F105" i="28"/>
  <c r="V15" i="30"/>
  <c r="I153" i="28"/>
  <c r="K63" i="30"/>
  <c r="F125" i="28"/>
  <c r="V35" i="30"/>
  <c r="H146" i="28"/>
  <c r="J56" i="30"/>
  <c r="I160" i="28"/>
  <c r="K70" i="30"/>
  <c r="F119" i="28"/>
  <c r="V29" i="30"/>
  <c r="I165" i="28"/>
  <c r="K75" i="30"/>
  <c r="F133" i="28"/>
  <c r="V43" i="30"/>
  <c r="I178" i="28"/>
  <c r="K88" i="30"/>
  <c r="F132" i="28"/>
  <c r="V42" i="30"/>
  <c r="F124" i="28"/>
  <c r="V34" i="30"/>
  <c r="E99" i="28"/>
  <c r="U9" i="30"/>
  <c r="I145" i="28"/>
  <c r="K55" i="30"/>
  <c r="E113" i="28"/>
  <c r="U23" i="30"/>
  <c r="F104" i="28"/>
  <c r="V14" i="30"/>
  <c r="E104" i="28"/>
  <c r="U14" i="30"/>
  <c r="E109" i="28"/>
  <c r="U19" i="30"/>
  <c r="F128" i="28"/>
  <c r="V38" i="30"/>
  <c r="E128" i="28"/>
  <c r="U38" i="30"/>
  <c r="E103" i="28"/>
  <c r="U13" i="30"/>
  <c r="I163" i="28"/>
  <c r="K73" i="30"/>
  <c r="E117" i="28"/>
  <c r="U27" i="30"/>
  <c r="F108" i="28"/>
  <c r="V18" i="30"/>
  <c r="E108" i="28"/>
  <c r="U18" i="30"/>
  <c r="E118" i="28"/>
  <c r="U28" i="30"/>
  <c r="H164" i="28"/>
  <c r="J74" i="30"/>
  <c r="G127" i="28"/>
  <c r="D35" i="25"/>
  <c r="I157" i="28"/>
  <c r="K67" i="30"/>
  <c r="D20" i="25"/>
  <c r="G112" i="28"/>
  <c r="I158" i="28"/>
  <c r="K68" i="30"/>
  <c r="H172" i="28"/>
  <c r="J82" i="30"/>
  <c r="D9" i="25"/>
  <c r="G101" i="28"/>
  <c r="H147" i="28"/>
  <c r="J57" i="30"/>
  <c r="E130" i="28"/>
  <c r="U40" i="30"/>
  <c r="G131" i="28"/>
  <c r="D39" i="25"/>
  <c r="H177" i="28"/>
  <c r="J87" i="30"/>
  <c r="G136" i="28"/>
  <c r="D44" i="25"/>
  <c r="I182" i="28"/>
  <c r="K92" i="30"/>
  <c r="E110" i="28"/>
  <c r="U20" i="30"/>
  <c r="I181" i="28"/>
  <c r="K91" i="30"/>
  <c r="F110" i="28"/>
  <c r="V20" i="30"/>
  <c r="H181" i="28"/>
  <c r="J91" i="30"/>
  <c r="G110" i="28"/>
  <c r="D18" i="25"/>
  <c r="I156" i="28"/>
  <c r="K66" i="30"/>
  <c r="H148" i="28"/>
  <c r="J58" i="30"/>
  <c r="D29" i="25"/>
  <c r="G121" i="28"/>
  <c r="F121" i="28"/>
  <c r="V31" i="30"/>
  <c r="F115" i="28"/>
  <c r="V25" i="30"/>
  <c r="G129" i="28"/>
  <c r="D37" i="25"/>
  <c r="F129" i="28"/>
  <c r="V39" i="30"/>
  <c r="H162" i="28"/>
  <c r="J72" i="30"/>
  <c r="G120" i="28"/>
  <c r="D28" i="25"/>
  <c r="E120" i="28"/>
  <c r="U30" i="30"/>
  <c r="I180" i="28"/>
  <c r="K90" i="30"/>
  <c r="D13" i="25"/>
  <c r="G105" i="28"/>
  <c r="H151" i="28"/>
  <c r="J61" i="30"/>
  <c r="F107" i="28"/>
  <c r="V17" i="30"/>
  <c r="D33" i="25"/>
  <c r="G125" i="28"/>
  <c r="E125" i="28"/>
  <c r="U35" i="30"/>
  <c r="F100" i="28"/>
  <c r="V10" i="30"/>
  <c r="G114" i="28"/>
  <c r="D22" i="25"/>
  <c r="G133" i="28"/>
  <c r="D41" i="25"/>
  <c r="E133" i="28"/>
  <c r="U43" i="30"/>
  <c r="E132" i="28"/>
  <c r="U42" i="30"/>
  <c r="G124" i="28"/>
  <c r="D32" i="25"/>
  <c r="F99" i="28"/>
  <c r="V9" i="30"/>
  <c r="G113" i="28"/>
  <c r="D21" i="25"/>
  <c r="H159" i="28"/>
  <c r="J69" i="30"/>
  <c r="H150" i="28"/>
  <c r="J60" i="30"/>
  <c r="D17" i="25"/>
  <c r="G109" i="28"/>
  <c r="F109" i="28"/>
  <c r="V19" i="30"/>
  <c r="H174" i="28"/>
  <c r="J84" i="30"/>
  <c r="D11" i="25"/>
  <c r="G103" i="28"/>
  <c r="H149" i="28"/>
  <c r="J59" i="30"/>
  <c r="G123" i="28"/>
  <c r="D31" i="25"/>
  <c r="E123" i="28"/>
  <c r="U33" i="30"/>
  <c r="H154" i="28"/>
  <c r="J64" i="30"/>
  <c r="D30" i="25"/>
  <c r="G122" i="28"/>
  <c r="F122" i="28"/>
  <c r="V32" i="30"/>
  <c r="I164" i="28"/>
  <c r="K74" i="30"/>
  <c r="G98" i="28"/>
  <c r="D6" i="25"/>
  <c r="T47" i="30"/>
  <c r="D25" i="24"/>
  <c r="D137" i="28"/>
  <c r="C43" i="26"/>
  <c r="C91" i="26"/>
  <c r="H173" i="28"/>
  <c r="J83" i="30"/>
  <c r="I173" i="28"/>
  <c r="K83" i="30"/>
  <c r="E112" i="28"/>
  <c r="U22" i="30"/>
  <c r="F126" i="28"/>
  <c r="V36" i="30"/>
  <c r="I147" i="28"/>
  <c r="K57" i="30"/>
  <c r="E131" i="28"/>
  <c r="U41" i="30"/>
  <c r="I177" i="28"/>
  <c r="K87" i="30"/>
  <c r="F106" i="28"/>
  <c r="V16" i="30"/>
  <c r="F136" i="28"/>
  <c r="V46" i="30"/>
  <c r="E136" i="28"/>
  <c r="U46" i="30"/>
  <c r="E31" i="25" l="1"/>
  <c r="H123" i="28"/>
  <c r="D67" i="25"/>
  <c r="J159" i="28"/>
  <c r="H132" i="28"/>
  <c r="E40" i="25"/>
  <c r="F8" i="25"/>
  <c r="I100" i="28"/>
  <c r="D59" i="25"/>
  <c r="J151" i="28"/>
  <c r="E88" i="25"/>
  <c r="K180" i="28"/>
  <c r="F37" i="25"/>
  <c r="I129" i="28"/>
  <c r="F23" i="25"/>
  <c r="I115" i="28"/>
  <c r="K156" i="28"/>
  <c r="E64" i="25"/>
  <c r="D89" i="25"/>
  <c r="J181" i="28"/>
  <c r="E89" i="25"/>
  <c r="K181" i="28"/>
  <c r="K182" i="28"/>
  <c r="E90" i="25"/>
  <c r="J177" i="28"/>
  <c r="D85" i="25"/>
  <c r="H130" i="28"/>
  <c r="E38" i="25"/>
  <c r="E66" i="25"/>
  <c r="K158" i="28"/>
  <c r="E65" i="25"/>
  <c r="K157" i="28"/>
  <c r="J164" i="28"/>
  <c r="D72" i="25"/>
  <c r="E16" i="25"/>
  <c r="H108" i="28"/>
  <c r="E25" i="25"/>
  <c r="H117" i="28"/>
  <c r="H103" i="28"/>
  <c r="E11" i="25"/>
  <c r="F36" i="25"/>
  <c r="I128" i="28"/>
  <c r="H104" i="28"/>
  <c r="E12" i="25"/>
  <c r="H113" i="28"/>
  <c r="E21" i="25"/>
  <c r="E7" i="25"/>
  <c r="H99" i="28"/>
  <c r="F40" i="25"/>
  <c r="I132" i="28"/>
  <c r="I133" i="28"/>
  <c r="F41" i="25"/>
  <c r="I119" i="28"/>
  <c r="F27" i="25"/>
  <c r="J146" i="28"/>
  <c r="D54" i="25"/>
  <c r="K153" i="28"/>
  <c r="E61" i="25"/>
  <c r="J180" i="28"/>
  <c r="D88" i="25"/>
  <c r="K166" i="28"/>
  <c r="E74" i="25"/>
  <c r="H116" i="28"/>
  <c r="E24" i="25"/>
  <c r="E69" i="25"/>
  <c r="K161" i="28"/>
  <c r="F10" i="25"/>
  <c r="I102" i="28"/>
  <c r="H135" i="28"/>
  <c r="E43" i="25"/>
  <c r="E14" i="25"/>
  <c r="H106" i="28"/>
  <c r="D84" i="25"/>
  <c r="J176" i="28"/>
  <c r="I101" i="28"/>
  <c r="F9" i="25"/>
  <c r="I112" i="28"/>
  <c r="F20" i="25"/>
  <c r="I111" i="28"/>
  <c r="F19" i="25"/>
  <c r="V47" i="30"/>
  <c r="I98" i="28"/>
  <c r="F6" i="25"/>
  <c r="K154" i="28"/>
  <c r="E62" i="25"/>
  <c r="D77" i="25"/>
  <c r="J169" i="28"/>
  <c r="E58" i="25"/>
  <c r="K150" i="28"/>
  <c r="J145" i="28"/>
  <c r="D53" i="25"/>
  <c r="E78" i="25"/>
  <c r="K170" i="28"/>
  <c r="E8" i="25"/>
  <c r="H100" i="28"/>
  <c r="J171" i="28"/>
  <c r="D79" i="25"/>
  <c r="K162" i="28"/>
  <c r="E70" i="25"/>
  <c r="J175" i="28"/>
  <c r="D83" i="25"/>
  <c r="E56" i="25"/>
  <c r="K148" i="28"/>
  <c r="K152" i="28"/>
  <c r="E60" i="25"/>
  <c r="I130" i="28"/>
  <c r="F38" i="25"/>
  <c r="H101" i="28"/>
  <c r="E9" i="25"/>
  <c r="H111" i="28"/>
  <c r="E19" i="25"/>
  <c r="H127" i="28"/>
  <c r="E35" i="25"/>
  <c r="H183" i="28"/>
  <c r="S97" i="26"/>
  <c r="G25" i="24"/>
  <c r="D76" i="25"/>
  <c r="J168" i="28"/>
  <c r="I123" i="28"/>
  <c r="F31" i="25"/>
  <c r="I117" i="28"/>
  <c r="F25" i="25"/>
  <c r="K149" i="28"/>
  <c r="E57" i="25"/>
  <c r="K159" i="28"/>
  <c r="E67" i="25"/>
  <c r="E32" i="25"/>
  <c r="H124" i="28"/>
  <c r="E87" i="25"/>
  <c r="K179" i="28"/>
  <c r="H119" i="28"/>
  <c r="E27" i="25"/>
  <c r="D68" i="25"/>
  <c r="J160" i="28"/>
  <c r="K171" i="28"/>
  <c r="E79" i="25"/>
  <c r="H105" i="28"/>
  <c r="E13" i="25"/>
  <c r="D74" i="25"/>
  <c r="J166" i="28"/>
  <c r="E23" i="25"/>
  <c r="H115" i="28"/>
  <c r="J167" i="28"/>
  <c r="D75" i="25"/>
  <c r="E72" i="25"/>
  <c r="K164" i="28"/>
  <c r="J174" i="28"/>
  <c r="D82" i="25"/>
  <c r="I99" i="28"/>
  <c r="F7" i="25"/>
  <c r="H136" i="28"/>
  <c r="E44" i="25"/>
  <c r="I106" i="28"/>
  <c r="F14" i="25"/>
  <c r="H131" i="28"/>
  <c r="E39" i="25"/>
  <c r="F34" i="25"/>
  <c r="I126" i="28"/>
  <c r="K173" i="28"/>
  <c r="E81" i="25"/>
  <c r="G137" i="28"/>
  <c r="D26" i="24"/>
  <c r="D27" i="24" s="1"/>
  <c r="F137" i="28"/>
  <c r="E49" i="26"/>
  <c r="F25" i="24"/>
  <c r="E137" i="28"/>
  <c r="C49" i="26"/>
  <c r="E25" i="24"/>
  <c r="E52" i="25"/>
  <c r="K93" i="30"/>
  <c r="K144" i="28"/>
  <c r="F30" i="25"/>
  <c r="I122" i="28"/>
  <c r="I109" i="28"/>
  <c r="F17" i="25"/>
  <c r="E41" i="25"/>
  <c r="H133" i="28"/>
  <c r="H125" i="28"/>
  <c r="E33" i="25"/>
  <c r="J162" i="28"/>
  <c r="D70" i="25"/>
  <c r="F29" i="25"/>
  <c r="I121" i="28"/>
  <c r="H110" i="28"/>
  <c r="E18" i="25"/>
  <c r="J147" i="28"/>
  <c r="D55" i="25"/>
  <c r="E26" i="25"/>
  <c r="H118" i="28"/>
  <c r="F16" i="25"/>
  <c r="I108" i="28"/>
  <c r="K163" i="28"/>
  <c r="E71" i="25"/>
  <c r="E36" i="25"/>
  <c r="H128" i="28"/>
  <c r="H109" i="28"/>
  <c r="E17" i="25"/>
  <c r="F12" i="25"/>
  <c r="I104" i="28"/>
  <c r="K145" i="28"/>
  <c r="E53" i="25"/>
  <c r="F32" i="25"/>
  <c r="I124" i="28"/>
  <c r="K178" i="28"/>
  <c r="E86" i="25"/>
  <c r="E73" i="25"/>
  <c r="K165" i="28"/>
  <c r="E68" i="25"/>
  <c r="K160" i="28"/>
  <c r="I125" i="28"/>
  <c r="F33" i="25"/>
  <c r="I105" i="28"/>
  <c r="F13" i="25"/>
  <c r="H134" i="28"/>
  <c r="E42" i="25"/>
  <c r="I116" i="28"/>
  <c r="F24" i="25"/>
  <c r="H129" i="28"/>
  <c r="E37" i="25"/>
  <c r="E10" i="25"/>
  <c r="H102" i="28"/>
  <c r="F43" i="25"/>
  <c r="I135" i="28"/>
  <c r="D60" i="25"/>
  <c r="J152" i="28"/>
  <c r="I131" i="28"/>
  <c r="F39" i="25"/>
  <c r="K176" i="28"/>
  <c r="E84" i="25"/>
  <c r="H126" i="28"/>
  <c r="E34" i="25"/>
  <c r="J157" i="28"/>
  <c r="D65" i="25"/>
  <c r="I127" i="28"/>
  <c r="F35" i="25"/>
  <c r="I118" i="28"/>
  <c r="F26" i="25"/>
  <c r="K168" i="28"/>
  <c r="E76" i="25"/>
  <c r="D71" i="25"/>
  <c r="J163" i="28"/>
  <c r="E82" i="25"/>
  <c r="K174" i="28"/>
  <c r="D63" i="25"/>
  <c r="J155" i="28"/>
  <c r="J178" i="28"/>
  <c r="D86" i="25"/>
  <c r="D73" i="25"/>
  <c r="J165" i="28"/>
  <c r="I114" i="28"/>
  <c r="F22" i="25"/>
  <c r="J153" i="28"/>
  <c r="D61" i="25"/>
  <c r="F42" i="25"/>
  <c r="I134" i="28"/>
  <c r="F28" i="25"/>
  <c r="I120" i="28"/>
  <c r="J161" i="28"/>
  <c r="D69" i="25"/>
  <c r="K167" i="28"/>
  <c r="E75" i="25"/>
  <c r="J182" i="28"/>
  <c r="D90" i="25"/>
  <c r="K172" i="28"/>
  <c r="E80" i="25"/>
  <c r="D66" i="25"/>
  <c r="J158" i="28"/>
  <c r="D52" i="25"/>
  <c r="J93" i="30"/>
  <c r="J144" i="28"/>
  <c r="E30" i="25"/>
  <c r="H122" i="28"/>
  <c r="K169" i="28"/>
  <c r="E77" i="25"/>
  <c r="F11" i="25"/>
  <c r="I103" i="28"/>
  <c r="E63" i="25"/>
  <c r="K155" i="28"/>
  <c r="F21" i="25"/>
  <c r="I113" i="28"/>
  <c r="J170" i="28"/>
  <c r="D78" i="25"/>
  <c r="J179" i="28"/>
  <c r="D87" i="25"/>
  <c r="E22" i="25"/>
  <c r="H114" i="28"/>
  <c r="E54" i="25"/>
  <c r="K146" i="28"/>
  <c r="H107" i="28"/>
  <c r="E15" i="25"/>
  <c r="K151" i="28"/>
  <c r="E59" i="25"/>
  <c r="E83" i="25"/>
  <c r="K175" i="28"/>
  <c r="E29" i="25"/>
  <c r="H121" i="28"/>
  <c r="D64" i="25"/>
  <c r="J156" i="28"/>
  <c r="D57" i="25"/>
  <c r="J149" i="28"/>
  <c r="D45" i="25"/>
  <c r="J154" i="28"/>
  <c r="D62" i="25"/>
  <c r="J150" i="28"/>
  <c r="D58" i="25"/>
  <c r="F15" i="25"/>
  <c r="I107" i="28"/>
  <c r="H120" i="28"/>
  <c r="E28" i="25"/>
  <c r="D56" i="25"/>
  <c r="J148" i="28"/>
  <c r="F18" i="25"/>
  <c r="I110" i="28"/>
  <c r="J172" i="28"/>
  <c r="D80" i="25"/>
  <c r="I136" i="28"/>
  <c r="F44" i="25"/>
  <c r="E85" i="25"/>
  <c r="K177" i="28"/>
  <c r="K147" i="28"/>
  <c r="E55" i="25"/>
  <c r="H112" i="28"/>
  <c r="E20" i="25"/>
  <c r="D81" i="25"/>
  <c r="J173" i="28"/>
  <c r="U47" i="30"/>
  <c r="H98" i="28"/>
  <c r="E6" i="25"/>
  <c r="I183" i="28"/>
  <c r="H25" i="24"/>
  <c r="U97" i="26"/>
  <c r="H137" i="28" l="1"/>
  <c r="E26" i="24"/>
  <c r="E45" i="25"/>
  <c r="D91" i="25"/>
  <c r="F45" i="25"/>
  <c r="H26" i="24"/>
  <c r="K183" i="28"/>
  <c r="J183" i="28"/>
  <c r="G26" i="24"/>
  <c r="E91" i="25"/>
  <c r="I137" i="28"/>
  <c r="F26" i="24"/>
</calcChain>
</file>

<file path=xl/sharedStrings.xml><?xml version="1.0" encoding="utf-8"?>
<sst xmlns="http://schemas.openxmlformats.org/spreadsheetml/2006/main" count="2766" uniqueCount="665">
  <si>
    <t>農業</t>
  </si>
  <si>
    <t>鉱業</t>
  </si>
  <si>
    <t>飲食料品</t>
  </si>
  <si>
    <t>繊維製品</t>
  </si>
  <si>
    <t>パルプ・紙・木製品</t>
  </si>
  <si>
    <t>化学製品</t>
  </si>
  <si>
    <t>石油・石炭製品</t>
  </si>
  <si>
    <t>窯業・土石製品</t>
  </si>
  <si>
    <t>鉄鋼</t>
  </si>
  <si>
    <t>非鉄金属</t>
  </si>
  <si>
    <t>金属製品</t>
  </si>
  <si>
    <t>電気機械</t>
  </si>
  <si>
    <t>電子部品</t>
  </si>
  <si>
    <t>輸送機械</t>
  </si>
  <si>
    <t>その他の製造工業製品</t>
  </si>
  <si>
    <t>建設</t>
  </si>
  <si>
    <t>電力・ガス・熱供給</t>
  </si>
  <si>
    <t>商業</t>
  </si>
  <si>
    <t>金融・保険</t>
  </si>
  <si>
    <t>不動産</t>
  </si>
  <si>
    <t>情報通信</t>
  </si>
  <si>
    <t>公務</t>
  </si>
  <si>
    <t>教育・研究</t>
  </si>
  <si>
    <t>対事業所サービス</t>
  </si>
  <si>
    <t>対個人サービス</t>
  </si>
  <si>
    <t>事務用品</t>
  </si>
  <si>
    <t>分類不明</t>
  </si>
  <si>
    <t>計</t>
    <rPh sb="0" eb="1">
      <t>ケイ</t>
    </rPh>
    <phoneticPr fontId="5"/>
  </si>
  <si>
    <t>生産誘発額</t>
    <rPh sb="0" eb="2">
      <t>セイサン</t>
    </rPh>
    <rPh sb="2" eb="5">
      <t>ユウハツガク</t>
    </rPh>
    <phoneticPr fontId="7"/>
  </si>
  <si>
    <t>直接効果</t>
    <rPh sb="0" eb="2">
      <t>チョクセツ</t>
    </rPh>
    <rPh sb="2" eb="4">
      <t>コウカ</t>
    </rPh>
    <phoneticPr fontId="5"/>
  </si>
  <si>
    <t>分析テーマ</t>
    <rPh sb="0" eb="2">
      <t>ブンセキ</t>
    </rPh>
    <phoneticPr fontId="5"/>
  </si>
  <si>
    <t>◆</t>
    <phoneticPr fontId="5"/>
  </si>
  <si>
    <t>部門</t>
    <rPh sb="0" eb="2">
      <t>ブモン</t>
    </rPh>
    <phoneticPr fontId="5"/>
  </si>
  <si>
    <t>部門別発生需要額</t>
    <rPh sb="0" eb="3">
      <t>ブモンベツ</t>
    </rPh>
    <rPh sb="3" eb="5">
      <t>ハッセイ</t>
    </rPh>
    <rPh sb="5" eb="8">
      <t>ジュヨウガク</t>
    </rPh>
    <phoneticPr fontId="5"/>
  </si>
  <si>
    <t>百万円</t>
    <rPh sb="0" eb="1">
      <t>ヒャク</t>
    </rPh>
    <rPh sb="1" eb="3">
      <t>マンエン</t>
    </rPh>
    <phoneticPr fontId="5"/>
  </si>
  <si>
    <t>単位：</t>
    <rPh sb="0" eb="2">
      <t>タンイ</t>
    </rPh>
    <phoneticPr fontId="5"/>
  </si>
  <si>
    <t>水道</t>
  </si>
  <si>
    <t>廃棄物処理</t>
  </si>
  <si>
    <t>医療・福祉</t>
  </si>
  <si>
    <t>運輸・郵便</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</si>
  <si>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</si>
  <si>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</si>
  <si>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</si>
  <si>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</si>
  <si>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</si>
  <si>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</si>
  <si>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</si>
  <si>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</si>
  <si>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</si>
  <si>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</si>
  <si>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</si>
  <si>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影響力係数</t>
  </si>
  <si>
    <t>在庫純増</t>
  </si>
  <si>
    <t>最終需要計</t>
  </si>
  <si>
    <t>需要合計</t>
  </si>
  <si>
    <t>自交点で除した逆行列係数</t>
    <rPh sb="0" eb="1">
      <t>ジ</t>
    </rPh>
    <rPh sb="1" eb="3">
      <t>コウテン</t>
    </rPh>
    <rPh sb="4" eb="5">
      <t>ジョ</t>
    </rPh>
    <rPh sb="7" eb="10">
      <t>ギャクギョウレツ</t>
    </rPh>
    <rPh sb="10" eb="12">
      <t>ケイスウ</t>
    </rPh>
    <phoneticPr fontId="29"/>
  </si>
  <si>
    <t>合計</t>
    <rPh sb="0" eb="2">
      <t>ゴウケイ</t>
    </rPh>
    <phoneticPr fontId="29"/>
  </si>
  <si>
    <t>生産増加額</t>
    <rPh sb="0" eb="2">
      <t>セイサン</t>
    </rPh>
    <rPh sb="2" eb="4">
      <t>ゾウカ</t>
    </rPh>
    <rPh sb="4" eb="5">
      <t>ガク</t>
    </rPh>
    <phoneticPr fontId="29"/>
  </si>
  <si>
    <t>生産増加額</t>
    <rPh sb="0" eb="2">
      <t>セイサン</t>
    </rPh>
    <rPh sb="2" eb="4">
      <t>ゾウカ</t>
    </rPh>
    <rPh sb="4" eb="5">
      <t>ガク</t>
    </rPh>
    <phoneticPr fontId="7"/>
  </si>
  <si>
    <t>生産増加額</t>
    <rPh sb="0" eb="2">
      <t>セイサン</t>
    </rPh>
    <rPh sb="2" eb="4">
      <t>ゾウカ</t>
    </rPh>
    <rPh sb="4" eb="5">
      <t>ガク</t>
    </rPh>
    <phoneticPr fontId="3"/>
  </si>
  <si>
    <t>1　分析テーマを入力してください。</t>
    <rPh sb="2" eb="4">
      <t>ブンセキ</t>
    </rPh>
    <rPh sb="8" eb="10">
      <t>ニュウリョク</t>
    </rPh>
    <phoneticPr fontId="5"/>
  </si>
  <si>
    <t>逆行列係数表 （39部門表）</t>
    <rPh sb="0" eb="3">
      <t>ギャクギョウレツ</t>
    </rPh>
    <rPh sb="3" eb="6">
      <t>ケイスウヒョウ</t>
    </rPh>
    <rPh sb="10" eb="12">
      <t>ブモン</t>
    </rPh>
    <phoneticPr fontId="5"/>
  </si>
  <si>
    <t>林業</t>
    <rPh sb="0" eb="2">
      <t>リンギョウ</t>
    </rPh>
    <phoneticPr fontId="4"/>
  </si>
  <si>
    <t>漁業</t>
    <rPh sb="0" eb="2">
      <t>ギョギョウ</t>
    </rPh>
    <phoneticPr fontId="4"/>
  </si>
  <si>
    <t>はん用機械</t>
  </si>
  <si>
    <t>生産用機械</t>
  </si>
  <si>
    <t>業務用機械</t>
  </si>
  <si>
    <t>外生化した逆行列係数表 （39部門表）</t>
    <rPh sb="0" eb="2">
      <t>ガイセイ</t>
    </rPh>
    <rPh sb="2" eb="3">
      <t>カ</t>
    </rPh>
    <rPh sb="5" eb="8">
      <t>ギャクギョウレツ</t>
    </rPh>
    <rPh sb="8" eb="11">
      <t>ケイスウヒョウ</t>
    </rPh>
    <rPh sb="15" eb="17">
      <t>ブモン</t>
    </rPh>
    <phoneticPr fontId="5"/>
  </si>
  <si>
    <t>経済波及効果分析ツール　生産増加（39部門）</t>
    <rPh sb="0" eb="2">
      <t>ケイザイ</t>
    </rPh>
    <rPh sb="2" eb="4">
      <t>ハキュウ</t>
    </rPh>
    <rPh sb="4" eb="6">
      <t>コウカ</t>
    </rPh>
    <rPh sb="6" eb="8">
      <t>ブンセキ</t>
    </rPh>
    <rPh sb="12" eb="14">
      <t>セイサン</t>
    </rPh>
    <rPh sb="14" eb="16">
      <t>ゾウカ</t>
    </rPh>
    <rPh sb="19" eb="21">
      <t>ブモン</t>
    </rPh>
    <phoneticPr fontId="5"/>
  </si>
  <si>
    <t>＊消費転換率は、秋田市消費転換率の最新年値を初期設定としています。必要に応じて、適宜数値を変更してください。</t>
    <rPh sb="1" eb="6">
      <t>ショウヒテンカンリツ</t>
    </rPh>
    <rPh sb="8" eb="11">
      <t>アキタシ</t>
    </rPh>
    <rPh sb="11" eb="13">
      <t>ショウヒ</t>
    </rPh>
    <rPh sb="13" eb="15">
      <t>テンカン</t>
    </rPh>
    <rPh sb="15" eb="16">
      <t>リツ</t>
    </rPh>
    <rPh sb="17" eb="19">
      <t>サイシン</t>
    </rPh>
    <rPh sb="19" eb="20">
      <t>ネン</t>
    </rPh>
    <rPh sb="20" eb="21">
      <t>チ</t>
    </rPh>
    <rPh sb="22" eb="24">
      <t>ショキ</t>
    </rPh>
    <rPh sb="24" eb="26">
      <t>セッテイ</t>
    </rPh>
    <rPh sb="33" eb="35">
      <t>ヒツヨウ</t>
    </rPh>
    <rPh sb="36" eb="37">
      <t>オウ</t>
    </rPh>
    <rPh sb="40" eb="42">
      <t>テキギ</t>
    </rPh>
    <rPh sb="42" eb="44">
      <t>スウチ</t>
    </rPh>
    <rPh sb="45" eb="47">
      <t>ヘンコウ</t>
    </rPh>
    <phoneticPr fontId="5"/>
  </si>
  <si>
    <t>秋田市消費転換率</t>
    <rPh sb="0" eb="3">
      <t>アキタシ</t>
    </rPh>
    <rPh sb="3" eb="5">
      <t>ショウヒ</t>
    </rPh>
    <rPh sb="5" eb="7">
      <t>テンカン</t>
    </rPh>
    <rPh sb="7" eb="8">
      <t>リツ</t>
    </rPh>
    <phoneticPr fontId="5"/>
  </si>
  <si>
    <t>年</t>
    <rPh sb="0" eb="1">
      <t>トシ</t>
    </rPh>
    <phoneticPr fontId="5"/>
  </si>
  <si>
    <t>消費転換率</t>
    <rPh sb="0" eb="2">
      <t>ショウヒ</t>
    </rPh>
    <rPh sb="2" eb="4">
      <t>テンカン</t>
    </rPh>
    <rPh sb="4" eb="5">
      <t>リツ</t>
    </rPh>
    <phoneticPr fontId="5"/>
  </si>
  <si>
    <t>後方移動平均
（３年）</t>
    <rPh sb="0" eb="2">
      <t>コウホウ</t>
    </rPh>
    <rPh sb="2" eb="4">
      <t>イドウ</t>
    </rPh>
    <rPh sb="4" eb="6">
      <t>ヘイキン</t>
    </rPh>
    <rPh sb="9" eb="10">
      <t>ネン</t>
    </rPh>
    <phoneticPr fontId="5"/>
  </si>
  <si>
    <t>平成30年</t>
    <rPh sb="0" eb="2">
      <t>ヘイセイ</t>
    </rPh>
    <rPh sb="4" eb="5">
      <t>ネン</t>
    </rPh>
    <phoneticPr fontId="5"/>
  </si>
  <si>
    <t>平成29年</t>
    <phoneticPr fontId="5"/>
  </si>
  <si>
    <t>平成28年</t>
  </si>
  <si>
    <t>平成27年</t>
  </si>
  <si>
    <t>平成26年</t>
  </si>
  <si>
    <t>平成25年</t>
  </si>
  <si>
    <t>平成24年</t>
  </si>
  <si>
    <t>平成23年</t>
  </si>
  <si>
    <t>平成22年</t>
  </si>
  <si>
    <t>平成21年</t>
  </si>
  <si>
    <t>平成20年</t>
  </si>
  <si>
    <t>平成19年</t>
  </si>
  <si>
    <t>平成18年</t>
  </si>
  <si>
    <t>平成17年</t>
  </si>
  <si>
    <t>平成16年</t>
  </si>
  <si>
    <t>(単位：円)</t>
    <rPh sb="1" eb="3">
      <t>タンイ</t>
    </rPh>
    <rPh sb="4" eb="5">
      <t>エン</t>
    </rPh>
    <phoneticPr fontId="5"/>
  </si>
  <si>
    <t>消費転換率計算用</t>
    <rPh sb="0" eb="5">
      <t>ショウヒテンカンリツ</t>
    </rPh>
    <rPh sb="5" eb="7">
      <t>ケイサン</t>
    </rPh>
    <rPh sb="7" eb="8">
      <t>ヨウ</t>
    </rPh>
    <phoneticPr fontId="5"/>
  </si>
  <si>
    <t>実収入</t>
    <rPh sb="0" eb="3">
      <t>ジッシュウニュウ</t>
    </rPh>
    <phoneticPr fontId="5"/>
  </si>
  <si>
    <t>ア</t>
    <phoneticPr fontId="5"/>
  </si>
  <si>
    <t>消費支出</t>
    <rPh sb="0" eb="2">
      <t>ショウヒ</t>
    </rPh>
    <rPh sb="2" eb="4">
      <t>シシュツ</t>
    </rPh>
    <phoneticPr fontId="5"/>
  </si>
  <si>
    <t>イ</t>
    <phoneticPr fontId="5"/>
  </si>
  <si>
    <t>ウ=イ/ア</t>
    <phoneticPr fontId="5"/>
  </si>
  <si>
    <t>*実収入と消費支出を別途調査している場合は、こちらで消費転換率を計算できます。</t>
    <rPh sb="1" eb="4">
      <t>ジツシュウニュウ</t>
    </rPh>
    <rPh sb="5" eb="9">
      <t>ショウヒシシュツ</t>
    </rPh>
    <rPh sb="10" eb="12">
      <t>ベット</t>
    </rPh>
    <rPh sb="12" eb="14">
      <t>チョウサ</t>
    </rPh>
    <rPh sb="18" eb="20">
      <t>バアイ</t>
    </rPh>
    <rPh sb="26" eb="28">
      <t>ショウヒ</t>
    </rPh>
    <rPh sb="28" eb="30">
      <t>テンカン</t>
    </rPh>
    <rPh sb="30" eb="31">
      <t>リツ</t>
    </rPh>
    <rPh sb="32" eb="34">
      <t>ケイサン</t>
    </rPh>
    <phoneticPr fontId="5"/>
  </si>
  <si>
    <t>3　生産増加額を入力してください。</t>
    <rPh sb="2" eb="4">
      <t>セイサン</t>
    </rPh>
    <rPh sb="4" eb="6">
      <t>ゾウカ</t>
    </rPh>
    <rPh sb="6" eb="7">
      <t>ガク</t>
    </rPh>
    <rPh sb="8" eb="10">
      <t>ニュウリョク</t>
    </rPh>
    <phoneticPr fontId="5"/>
  </si>
  <si>
    <t>4　消費転換率を入力してください。</t>
    <rPh sb="2" eb="4">
      <t>ショウヒ</t>
    </rPh>
    <rPh sb="4" eb="6">
      <t>テンカン</t>
    </rPh>
    <rPh sb="6" eb="7">
      <t>リツ</t>
    </rPh>
    <rPh sb="8" eb="10">
      <t>ニュウリョク</t>
    </rPh>
    <phoneticPr fontId="5"/>
  </si>
  <si>
    <t>利用の手引き</t>
    <rPh sb="0" eb="2">
      <t>リヨウ</t>
    </rPh>
    <rPh sb="3" eb="5">
      <t>テビ</t>
    </rPh>
    <phoneticPr fontId="7"/>
  </si>
  <si>
    <t>１．はじめに</t>
    <phoneticPr fontId="5"/>
  </si>
  <si>
    <t>　　　私たちの日常生活に必要な各種の消費財や企業の設備の拡充に使用される資本財</t>
    <phoneticPr fontId="5"/>
  </si>
  <si>
    <t>　　は、農林水産業、製造業、サービス業など多くの産業によって生産されています。</t>
    <phoneticPr fontId="5"/>
  </si>
  <si>
    <t>　　これらの産業はそれぞれ単独に存在するものではなく、原材料・燃料等の取引を通</t>
    <phoneticPr fontId="5"/>
  </si>
  <si>
    <t>　　じてお互いに密接な関係を持っています。また、各産業の生産活動は、私たち消費</t>
    <phoneticPr fontId="5"/>
  </si>
  <si>
    <t>　　者の最終的な需要に影響を与えるとともに、各産業で働く雇用者の賃金にも影響を</t>
    <rPh sb="14" eb="15">
      <t>アタ</t>
    </rPh>
    <rPh sb="28" eb="30">
      <t>コヨウ</t>
    </rPh>
    <phoneticPr fontId="40"/>
  </si>
  <si>
    <t>　　与えます。さらに、消費者でもある雇用者の賃金から新たな需要が生み出されるな</t>
    <rPh sb="18" eb="20">
      <t>コヨウ</t>
    </rPh>
    <phoneticPr fontId="5"/>
  </si>
  <si>
    <t>　　ど、経済活動は、それぞれ独立したものではなく、産業相互間、あるいは産業と家</t>
    <rPh sb="14" eb="16">
      <t>ドクリツ</t>
    </rPh>
    <phoneticPr fontId="5"/>
  </si>
  <si>
    <t>　　計などの間で密接に結びつき、互いに影響を及ぼし合っています。</t>
    <phoneticPr fontId="5"/>
  </si>
  <si>
    <t>　　　このため、産業に新たな需要（消費、投資等）が生じたときに行われる生産は、</t>
    <rPh sb="17" eb="19">
      <t>ショウヒ</t>
    </rPh>
    <rPh sb="20" eb="22">
      <t>トウシ</t>
    </rPh>
    <rPh sb="22" eb="23">
      <t>トウ</t>
    </rPh>
    <phoneticPr fontId="40"/>
  </si>
  <si>
    <t>　　直接需要が生じた産業だけでなく、関連する他の産業にも波及します。また、これ</t>
    <phoneticPr fontId="5"/>
  </si>
  <si>
    <t>　　らの生産活動の結果生じる雇用者所得は、消費支出として新たな需要を生み出し、</t>
    <phoneticPr fontId="5"/>
  </si>
  <si>
    <t>　　さらに生産を誘発していきます。これを経済波及効果といいます。</t>
    <phoneticPr fontId="5"/>
  </si>
  <si>
    <t>　　的なもので、県内の特定産業に需要が発生することが明らかな場合にのみ用いるこ</t>
    <rPh sb="8" eb="10">
      <t>ケンナイ</t>
    </rPh>
    <rPh sb="11" eb="13">
      <t>トクテイ</t>
    </rPh>
    <rPh sb="13" eb="15">
      <t>サンギョウ</t>
    </rPh>
    <rPh sb="16" eb="18">
      <t>ジュヨウ</t>
    </rPh>
    <rPh sb="19" eb="21">
      <t>ハッセイ</t>
    </rPh>
    <rPh sb="26" eb="27">
      <t>アキ</t>
    </rPh>
    <rPh sb="30" eb="32">
      <t>バアイ</t>
    </rPh>
    <rPh sb="35" eb="36">
      <t>モチ</t>
    </rPh>
    <phoneticPr fontId="5"/>
  </si>
  <si>
    <t>　　とができます。</t>
    <phoneticPr fontId="5"/>
  </si>
  <si>
    <t>２．入力手順</t>
    <rPh sb="2" eb="4">
      <t>ニュウリョク</t>
    </rPh>
    <rPh sb="4" eb="6">
      <t>テジュン</t>
    </rPh>
    <phoneticPr fontId="5"/>
  </si>
  <si>
    <t>■使用上の注意</t>
    <rPh sb="1" eb="4">
      <t>シヨウジョウ</t>
    </rPh>
    <rPh sb="5" eb="7">
      <t>チュウイ</t>
    </rPh>
    <phoneticPr fontId="5"/>
  </si>
  <si>
    <t>■「データ入力表」シートへの入力</t>
    <phoneticPr fontId="5"/>
  </si>
  <si>
    <t>　①　分析テーマを入力します。　</t>
    <phoneticPr fontId="5"/>
  </si>
  <si>
    <t>■「総括表」シートへの入力</t>
    <rPh sb="2" eb="4">
      <t>ソウカツ</t>
    </rPh>
    <rPh sb="4" eb="5">
      <t>ヒョウ</t>
    </rPh>
    <phoneticPr fontId="5"/>
  </si>
  <si>
    <t>　　※１～１３ページまでが印刷対象範囲（Ａ４）です。</t>
    <rPh sb="13" eb="15">
      <t>インサツ</t>
    </rPh>
    <rPh sb="15" eb="17">
      <t>タイショウ</t>
    </rPh>
    <rPh sb="17" eb="19">
      <t>ハンイ</t>
    </rPh>
    <phoneticPr fontId="5"/>
  </si>
  <si>
    <t>３．利用上の注意事項</t>
    <rPh sb="2" eb="5">
      <t>リヨウジョウ</t>
    </rPh>
    <rPh sb="6" eb="8">
      <t>チュウイ</t>
    </rPh>
    <rPh sb="8" eb="10">
      <t>ジコウ</t>
    </rPh>
    <phoneticPr fontId="5"/>
  </si>
  <si>
    <t>①　本分析ツールにおいて設定している事項</t>
    <rPh sb="2" eb="3">
      <t>ホン</t>
    </rPh>
    <rPh sb="3" eb="5">
      <t>ブンセキ</t>
    </rPh>
    <rPh sb="12" eb="14">
      <t>セッテイ</t>
    </rPh>
    <rPh sb="18" eb="20">
      <t>ジコウ</t>
    </rPh>
    <phoneticPr fontId="5"/>
  </si>
  <si>
    <t>　・　逆行列係数は開放経済型を使用しています。</t>
    <rPh sb="3" eb="4">
      <t>ギャク</t>
    </rPh>
    <rPh sb="4" eb="6">
      <t>ギョウレツ</t>
    </rPh>
    <rPh sb="6" eb="8">
      <t>ケイスウ</t>
    </rPh>
    <rPh sb="9" eb="11">
      <t>カイホウ</t>
    </rPh>
    <rPh sb="11" eb="13">
      <t>ケイザイ</t>
    </rPh>
    <rPh sb="13" eb="14">
      <t>カタ</t>
    </rPh>
    <rPh sb="15" eb="17">
      <t>シヨウ</t>
    </rPh>
    <phoneticPr fontId="5"/>
  </si>
  <si>
    <t>　・　波及効果は、生産誘発額、粗付加価値誘発額、雇用者所得誘発額、</t>
    <rPh sb="3" eb="7">
      <t>ハキュウコウカ</t>
    </rPh>
    <rPh sb="9" eb="11">
      <t>セイサン</t>
    </rPh>
    <rPh sb="11" eb="13">
      <t>ユウハツ</t>
    </rPh>
    <rPh sb="13" eb="14">
      <t>ガク</t>
    </rPh>
    <rPh sb="15" eb="16">
      <t>ソ</t>
    </rPh>
    <rPh sb="16" eb="18">
      <t>フカ</t>
    </rPh>
    <rPh sb="18" eb="20">
      <t>カチ</t>
    </rPh>
    <rPh sb="20" eb="22">
      <t>ユウハツ</t>
    </rPh>
    <rPh sb="22" eb="23">
      <t>ガク</t>
    </rPh>
    <rPh sb="24" eb="27">
      <t>コヨウシャ</t>
    </rPh>
    <rPh sb="27" eb="29">
      <t>ショトク</t>
    </rPh>
    <rPh sb="29" eb="31">
      <t>ユウハツ</t>
    </rPh>
    <rPh sb="31" eb="32">
      <t>ガク</t>
    </rPh>
    <phoneticPr fontId="5"/>
  </si>
  <si>
    <t>　　従業者誘発数、雇用者誘発数を第２次波及効果まで測定します。</t>
    <rPh sb="2" eb="5">
      <t>ジュウギョウシャ</t>
    </rPh>
    <rPh sb="5" eb="7">
      <t>ユウハツ</t>
    </rPh>
    <rPh sb="7" eb="8">
      <t>スウ</t>
    </rPh>
    <rPh sb="9" eb="12">
      <t>コヨウシャ</t>
    </rPh>
    <rPh sb="12" eb="14">
      <t>ユウハツ</t>
    </rPh>
    <rPh sb="14" eb="15">
      <t>スウ</t>
    </rPh>
    <rPh sb="16" eb="17">
      <t>ダイ</t>
    </rPh>
    <rPh sb="18" eb="19">
      <t>ジ</t>
    </rPh>
    <rPh sb="19" eb="21">
      <t>ハキュウ</t>
    </rPh>
    <rPh sb="21" eb="23">
      <t>コウカ</t>
    </rPh>
    <rPh sb="25" eb="27">
      <t>ソクテイ</t>
    </rPh>
    <phoneticPr fontId="5"/>
  </si>
  <si>
    <t>　・　粗付加価値からの再波及分については、雇用者所得のみが消費に</t>
    <rPh sb="3" eb="4">
      <t>ソ</t>
    </rPh>
    <rPh sb="4" eb="6">
      <t>フカ</t>
    </rPh>
    <rPh sb="6" eb="8">
      <t>カチ</t>
    </rPh>
    <rPh sb="11" eb="12">
      <t>サイ</t>
    </rPh>
    <rPh sb="12" eb="14">
      <t>ハキュウ</t>
    </rPh>
    <rPh sb="14" eb="15">
      <t>ブン</t>
    </rPh>
    <rPh sb="21" eb="24">
      <t>コヨウシャ</t>
    </rPh>
    <rPh sb="24" eb="26">
      <t>ショトク</t>
    </rPh>
    <rPh sb="29" eb="31">
      <t>ショウヒ</t>
    </rPh>
    <phoneticPr fontId="5"/>
  </si>
  <si>
    <t>　　転換すると仮定しています。</t>
    <rPh sb="2" eb="4">
      <t>テンカン</t>
    </rPh>
    <rPh sb="7" eb="9">
      <t>カテイ</t>
    </rPh>
    <phoneticPr fontId="5"/>
  </si>
  <si>
    <t>　・　消費パターンは、取引基本表の民間消費支出の構成比と同じと仮</t>
    <rPh sb="3" eb="5">
      <t>ショウヒ</t>
    </rPh>
    <rPh sb="11" eb="13">
      <t>トリヒキ</t>
    </rPh>
    <rPh sb="13" eb="16">
      <t>キホンヒョウ</t>
    </rPh>
    <rPh sb="17" eb="19">
      <t>ミンカン</t>
    </rPh>
    <rPh sb="19" eb="21">
      <t>ショウヒ</t>
    </rPh>
    <rPh sb="21" eb="23">
      <t>シシュツ</t>
    </rPh>
    <rPh sb="24" eb="27">
      <t>コウセイヒ</t>
    </rPh>
    <rPh sb="28" eb="29">
      <t>オナ</t>
    </rPh>
    <rPh sb="31" eb="32">
      <t>カリ</t>
    </rPh>
    <phoneticPr fontId="5"/>
  </si>
  <si>
    <t>　　定しています。</t>
    <rPh sb="2" eb="3">
      <t>サダム</t>
    </rPh>
    <phoneticPr fontId="5"/>
  </si>
  <si>
    <t>②　本分析ツールが利用できない事例　</t>
    <rPh sb="2" eb="3">
      <t>ホン</t>
    </rPh>
    <rPh sb="3" eb="5">
      <t>ブンセキ</t>
    </rPh>
    <rPh sb="9" eb="11">
      <t>リヨウ</t>
    </rPh>
    <rPh sb="15" eb="17">
      <t>ジレイ</t>
    </rPh>
    <phoneticPr fontId="5"/>
  </si>
  <si>
    <t>　・　秋田県内の産業に需要が発生しないことが明らかな場合。</t>
    <rPh sb="3" eb="5">
      <t>アキタ</t>
    </rPh>
    <rPh sb="5" eb="7">
      <t>ケンナイ</t>
    </rPh>
    <rPh sb="8" eb="10">
      <t>サンギョウ</t>
    </rPh>
    <rPh sb="11" eb="13">
      <t>ジュヨウ</t>
    </rPh>
    <rPh sb="14" eb="16">
      <t>ハッセイ</t>
    </rPh>
    <rPh sb="22" eb="23">
      <t>アキ</t>
    </rPh>
    <rPh sb="26" eb="28">
      <t>バアイ</t>
    </rPh>
    <phoneticPr fontId="5"/>
  </si>
  <si>
    <t>　　　　例）県外の企業に全額発注する等</t>
    <rPh sb="4" eb="5">
      <t>レイ</t>
    </rPh>
    <rPh sb="6" eb="8">
      <t>ケンガイ</t>
    </rPh>
    <rPh sb="9" eb="11">
      <t>キギョウ</t>
    </rPh>
    <rPh sb="12" eb="14">
      <t>ゼンガク</t>
    </rPh>
    <rPh sb="14" eb="16">
      <t>ハッチュウ</t>
    </rPh>
    <rPh sb="18" eb="19">
      <t>ナド</t>
    </rPh>
    <phoneticPr fontId="5"/>
  </si>
  <si>
    <t>　・　需要が発生する産業が特定できない場合。</t>
    <rPh sb="3" eb="5">
      <t>ジュヨウ</t>
    </rPh>
    <rPh sb="6" eb="8">
      <t>ハッセイ</t>
    </rPh>
    <rPh sb="10" eb="12">
      <t>サンギョウ</t>
    </rPh>
    <rPh sb="13" eb="15">
      <t>トクテイ</t>
    </rPh>
    <rPh sb="19" eb="21">
      <t>バアイ</t>
    </rPh>
    <phoneticPr fontId="5"/>
  </si>
  <si>
    <t>　　　　例）使途の特定できない補助金等</t>
    <rPh sb="4" eb="5">
      <t>レイ</t>
    </rPh>
    <rPh sb="6" eb="8">
      <t>シト</t>
    </rPh>
    <rPh sb="9" eb="11">
      <t>トクテイ</t>
    </rPh>
    <rPh sb="15" eb="18">
      <t>ホジョキン</t>
    </rPh>
    <rPh sb="18" eb="19">
      <t>ナド</t>
    </rPh>
    <phoneticPr fontId="5"/>
  </si>
  <si>
    <t>　　る場合。</t>
    <rPh sb="3" eb="5">
      <t>バアイ</t>
    </rPh>
    <phoneticPr fontId="5"/>
  </si>
  <si>
    <t>③　経済波及効果分析について</t>
    <rPh sb="2" eb="4">
      <t>ケイザイ</t>
    </rPh>
    <rPh sb="4" eb="6">
      <t>ハキュウ</t>
    </rPh>
    <rPh sb="6" eb="8">
      <t>コウカ</t>
    </rPh>
    <rPh sb="8" eb="10">
      <t>ブンセキ</t>
    </rPh>
    <phoneticPr fontId="5"/>
  </si>
  <si>
    <t>　・　産業連関表は概ね５年ごとに作成されているため、産業連関表の</t>
    <rPh sb="3" eb="5">
      <t>サンギョウ</t>
    </rPh>
    <rPh sb="5" eb="7">
      <t>レンカン</t>
    </rPh>
    <rPh sb="7" eb="8">
      <t>ヒョウ</t>
    </rPh>
    <rPh sb="9" eb="10">
      <t>オオム</t>
    </rPh>
    <rPh sb="12" eb="13">
      <t>ネン</t>
    </rPh>
    <rPh sb="16" eb="18">
      <t>サクセイ</t>
    </rPh>
    <rPh sb="26" eb="28">
      <t>サンギョウ</t>
    </rPh>
    <rPh sb="28" eb="31">
      <t>レンカンヒョウ</t>
    </rPh>
    <phoneticPr fontId="5"/>
  </si>
  <si>
    <t>　　示す産業構造は分析対象時点の産業構造と完全に一致するものでは</t>
    <rPh sb="2" eb="3">
      <t>シメ</t>
    </rPh>
    <rPh sb="4" eb="6">
      <t>サンギョウ</t>
    </rPh>
    <rPh sb="6" eb="8">
      <t>コウゾウ</t>
    </rPh>
    <rPh sb="9" eb="11">
      <t>ブンセキ</t>
    </rPh>
    <rPh sb="11" eb="13">
      <t>タイショウ</t>
    </rPh>
    <rPh sb="13" eb="15">
      <t>ジテン</t>
    </rPh>
    <rPh sb="16" eb="18">
      <t>サンギョウ</t>
    </rPh>
    <rPh sb="18" eb="20">
      <t>コウゾウ</t>
    </rPh>
    <rPh sb="21" eb="23">
      <t>カンゼン</t>
    </rPh>
    <rPh sb="24" eb="26">
      <t>イッチ</t>
    </rPh>
    <phoneticPr fontId="5"/>
  </si>
  <si>
    <t>　　ありません。</t>
    <phoneticPr fontId="5"/>
  </si>
  <si>
    <t>　・　分析結果は、産業連関表の作成対象年の価格で表示されています。</t>
    <rPh sb="3" eb="5">
      <t>ブンセキ</t>
    </rPh>
    <rPh sb="5" eb="7">
      <t>ケッカ</t>
    </rPh>
    <rPh sb="9" eb="11">
      <t>サンギョウ</t>
    </rPh>
    <rPh sb="11" eb="13">
      <t>レンカン</t>
    </rPh>
    <rPh sb="13" eb="14">
      <t>ヒョウ</t>
    </rPh>
    <rPh sb="15" eb="17">
      <t>サクセイ</t>
    </rPh>
    <rPh sb="17" eb="19">
      <t>タイショウ</t>
    </rPh>
    <rPh sb="19" eb="20">
      <t>ドシ</t>
    </rPh>
    <rPh sb="21" eb="23">
      <t>カカク</t>
    </rPh>
    <rPh sb="24" eb="26">
      <t>ヒョウジ</t>
    </rPh>
    <phoneticPr fontId="5"/>
  </si>
  <si>
    <t>　・　生産が２倍になれば原材料等の投入量も２倍になるという線形的</t>
    <rPh sb="3" eb="5">
      <t>セイサン</t>
    </rPh>
    <rPh sb="7" eb="8">
      <t>バイ</t>
    </rPh>
    <rPh sb="12" eb="15">
      <t>ゲンザイリョウ</t>
    </rPh>
    <rPh sb="15" eb="16">
      <t>ナド</t>
    </rPh>
    <rPh sb="17" eb="20">
      <t>トウニュウリョウ</t>
    </rPh>
    <rPh sb="22" eb="23">
      <t>バイ</t>
    </rPh>
    <rPh sb="29" eb="31">
      <t>センケイ</t>
    </rPh>
    <rPh sb="31" eb="32">
      <t>テキ</t>
    </rPh>
    <phoneticPr fontId="5"/>
  </si>
  <si>
    <t>　　な比例関係を仮定しています。</t>
    <rPh sb="3" eb="5">
      <t>ヒレイ</t>
    </rPh>
    <rPh sb="5" eb="7">
      <t>カンケイ</t>
    </rPh>
    <rPh sb="8" eb="10">
      <t>カテイ</t>
    </rPh>
    <phoneticPr fontId="5"/>
  </si>
  <si>
    <t>　・　複数の産業部門が行った生産活動の総効果は、各部門が個別に行っ</t>
    <rPh sb="3" eb="5">
      <t>フクスウ</t>
    </rPh>
    <rPh sb="6" eb="8">
      <t>サンギョウ</t>
    </rPh>
    <rPh sb="8" eb="10">
      <t>ブモン</t>
    </rPh>
    <rPh sb="11" eb="12">
      <t>オコナ</t>
    </rPh>
    <rPh sb="14" eb="16">
      <t>セイサン</t>
    </rPh>
    <rPh sb="16" eb="18">
      <t>カツドウ</t>
    </rPh>
    <rPh sb="19" eb="20">
      <t>ソウ</t>
    </rPh>
    <rPh sb="20" eb="22">
      <t>コウカ</t>
    </rPh>
    <rPh sb="24" eb="25">
      <t>カク</t>
    </rPh>
    <rPh sb="25" eb="27">
      <t>ブモン</t>
    </rPh>
    <rPh sb="28" eb="30">
      <t>コベツ</t>
    </rPh>
    <rPh sb="31" eb="32">
      <t>オコナ</t>
    </rPh>
    <phoneticPr fontId="5"/>
  </si>
  <si>
    <t>　　た生産活動の和に等しいと想定されます。つまり、各生産活動間の</t>
    <rPh sb="3" eb="5">
      <t>セイサン</t>
    </rPh>
    <rPh sb="5" eb="7">
      <t>カツドウ</t>
    </rPh>
    <rPh sb="8" eb="9">
      <t>ワ</t>
    </rPh>
    <rPh sb="10" eb="11">
      <t>ヒト</t>
    </rPh>
    <rPh sb="14" eb="16">
      <t>ソウテイ</t>
    </rPh>
    <rPh sb="25" eb="26">
      <t>カク</t>
    </rPh>
    <rPh sb="26" eb="28">
      <t>セイサン</t>
    </rPh>
    <rPh sb="28" eb="30">
      <t>カツドウ</t>
    </rPh>
    <rPh sb="30" eb="31">
      <t>カン</t>
    </rPh>
    <phoneticPr fontId="5"/>
  </si>
  <si>
    <t>　　相互干渉はなく、「外部経済」や「外部不経済」は存在しないと仮</t>
    <rPh sb="2" eb="4">
      <t>ソウゴ</t>
    </rPh>
    <rPh sb="4" eb="6">
      <t>カンショウ</t>
    </rPh>
    <rPh sb="11" eb="13">
      <t>ガイブ</t>
    </rPh>
    <rPh sb="13" eb="15">
      <t>ケイザイ</t>
    </rPh>
    <rPh sb="18" eb="20">
      <t>ガイブ</t>
    </rPh>
    <rPh sb="20" eb="23">
      <t>フケイザイ</t>
    </rPh>
    <rPh sb="25" eb="27">
      <t>ソンザイ</t>
    </rPh>
    <rPh sb="31" eb="32">
      <t>カリ</t>
    </rPh>
    <phoneticPr fontId="5"/>
  </si>
  <si>
    <t>　・　生産技術や県内自給率などの経済的条件は、生産波及過程におい</t>
    <rPh sb="3" eb="5">
      <t>セイサン</t>
    </rPh>
    <rPh sb="5" eb="7">
      <t>ギジュツ</t>
    </rPh>
    <rPh sb="8" eb="10">
      <t>ケンナイ</t>
    </rPh>
    <rPh sb="10" eb="13">
      <t>ジキュウリツ</t>
    </rPh>
    <rPh sb="16" eb="18">
      <t>ケイザイ</t>
    </rPh>
    <rPh sb="18" eb="19">
      <t>テキ</t>
    </rPh>
    <rPh sb="19" eb="21">
      <t>ジョウケン</t>
    </rPh>
    <rPh sb="23" eb="25">
      <t>セイサン</t>
    </rPh>
    <rPh sb="25" eb="27">
      <t>ハキュウ</t>
    </rPh>
    <rPh sb="27" eb="29">
      <t>カテイ</t>
    </rPh>
    <phoneticPr fontId="5"/>
  </si>
  <si>
    <t>　　て変化しないと仮定しています。</t>
    <rPh sb="3" eb="5">
      <t>ヘンカ</t>
    </rPh>
    <rPh sb="9" eb="11">
      <t>カテイ</t>
    </rPh>
    <phoneticPr fontId="5"/>
  </si>
  <si>
    <t>　・　ある産業部門に需要が発生しても、過剰在庫がある場合、通常は</t>
    <rPh sb="5" eb="7">
      <t>サンギョウ</t>
    </rPh>
    <rPh sb="7" eb="9">
      <t>ブモン</t>
    </rPh>
    <rPh sb="10" eb="12">
      <t>ジュヨウ</t>
    </rPh>
    <rPh sb="13" eb="15">
      <t>ハッセイ</t>
    </rPh>
    <rPh sb="19" eb="21">
      <t>カジョウ</t>
    </rPh>
    <rPh sb="21" eb="23">
      <t>ザイコ</t>
    </rPh>
    <rPh sb="26" eb="28">
      <t>バアイ</t>
    </rPh>
    <rPh sb="29" eb="31">
      <t>ツウジョウ</t>
    </rPh>
    <phoneticPr fontId="5"/>
  </si>
  <si>
    <t>　　在庫品から使用されていくので、実際の生産誘発までには時間を要</t>
    <rPh sb="2" eb="5">
      <t>ザイコヒン</t>
    </rPh>
    <rPh sb="7" eb="9">
      <t>シヨウ</t>
    </rPh>
    <rPh sb="17" eb="19">
      <t>ジッサイ</t>
    </rPh>
    <rPh sb="20" eb="22">
      <t>セイサン</t>
    </rPh>
    <rPh sb="22" eb="24">
      <t>ユウハツ</t>
    </rPh>
    <rPh sb="28" eb="30">
      <t>ジカン</t>
    </rPh>
    <rPh sb="31" eb="32">
      <t>ヨウ</t>
    </rPh>
    <phoneticPr fontId="5"/>
  </si>
  <si>
    <t>　　しますが、その点は考慮されていません。</t>
    <rPh sb="9" eb="10">
      <t>テン</t>
    </rPh>
    <rPh sb="11" eb="13">
      <t>コウリョ</t>
    </rPh>
    <phoneticPr fontId="5"/>
  </si>
  <si>
    <t>　　　また、波及効果の所要時間は明確ではなく、必ずしも１年以内に</t>
    <rPh sb="6" eb="10">
      <t>ハキュウコウカ</t>
    </rPh>
    <rPh sb="11" eb="13">
      <t>ショヨウ</t>
    </rPh>
    <rPh sb="13" eb="15">
      <t>ジカン</t>
    </rPh>
    <rPh sb="16" eb="18">
      <t>メイカク</t>
    </rPh>
    <rPh sb="23" eb="24">
      <t>カナラ</t>
    </rPh>
    <rPh sb="28" eb="29">
      <t>ネン</t>
    </rPh>
    <rPh sb="29" eb="31">
      <t>イナイ</t>
    </rPh>
    <phoneticPr fontId="5"/>
  </si>
  <si>
    <t>　　起こるとは限りません。</t>
    <rPh sb="2" eb="3">
      <t>オ</t>
    </rPh>
    <rPh sb="7" eb="8">
      <t>カギ</t>
    </rPh>
    <phoneticPr fontId="5"/>
  </si>
  <si>
    <t>　・　ある産業部門に需要が生じた場合、各産業がその需要に応えるだ</t>
    <rPh sb="5" eb="7">
      <t>サンギョウ</t>
    </rPh>
    <rPh sb="7" eb="9">
      <t>ブモン</t>
    </rPh>
    <rPh sb="10" eb="12">
      <t>ジュヨウ</t>
    </rPh>
    <rPh sb="13" eb="14">
      <t>ショウ</t>
    </rPh>
    <rPh sb="16" eb="18">
      <t>バアイ</t>
    </rPh>
    <rPh sb="19" eb="20">
      <t>カク</t>
    </rPh>
    <rPh sb="20" eb="22">
      <t>サンギョウ</t>
    </rPh>
    <rPh sb="25" eb="27">
      <t>ジュヨウ</t>
    </rPh>
    <rPh sb="28" eb="29">
      <t>コタ</t>
    </rPh>
    <phoneticPr fontId="5"/>
  </si>
  <si>
    <t>　　けの生産能力があるか否かという点（生産能力の限界）が無視され</t>
    <rPh sb="4" eb="6">
      <t>セイサン</t>
    </rPh>
    <rPh sb="6" eb="8">
      <t>ノウリョク</t>
    </rPh>
    <rPh sb="12" eb="13">
      <t>イナ</t>
    </rPh>
    <rPh sb="17" eb="18">
      <t>テン</t>
    </rPh>
    <rPh sb="19" eb="21">
      <t>セイサン</t>
    </rPh>
    <rPh sb="21" eb="23">
      <t>ノウリョク</t>
    </rPh>
    <rPh sb="24" eb="26">
      <t>ゲンカイ</t>
    </rPh>
    <rPh sb="28" eb="30">
      <t>ムシ</t>
    </rPh>
    <phoneticPr fontId="5"/>
  </si>
  <si>
    <t>　　ています。</t>
    <phoneticPr fontId="5"/>
  </si>
  <si>
    <t>④　雇用分析について</t>
    <rPh sb="2" eb="4">
      <t>コヨウ</t>
    </rPh>
    <rPh sb="4" eb="6">
      <t>ブンセキ</t>
    </rPh>
    <phoneticPr fontId="5"/>
  </si>
  <si>
    <t>　・　生産の増加に対処する場合、従業者数を増やすだけではなく、所</t>
    <rPh sb="3" eb="5">
      <t>セイサン</t>
    </rPh>
    <rPh sb="6" eb="8">
      <t>ゾウカ</t>
    </rPh>
    <rPh sb="9" eb="11">
      <t>タイショ</t>
    </rPh>
    <rPh sb="13" eb="15">
      <t>バアイ</t>
    </rPh>
    <rPh sb="16" eb="18">
      <t>ジュウギョウ</t>
    </rPh>
    <rPh sb="18" eb="19">
      <t>シャ</t>
    </rPh>
    <rPh sb="19" eb="20">
      <t>スウ</t>
    </rPh>
    <rPh sb="21" eb="22">
      <t>フ</t>
    </rPh>
    <rPh sb="31" eb="32">
      <t>トコロ</t>
    </rPh>
    <phoneticPr fontId="5"/>
  </si>
  <si>
    <t>　　定外労働時間の増加や生産設備の増強により生産性を向上させる方</t>
    <rPh sb="2" eb="3">
      <t>サダム</t>
    </rPh>
    <rPh sb="3" eb="4">
      <t>ガイ</t>
    </rPh>
    <rPh sb="4" eb="6">
      <t>ロウドウ</t>
    </rPh>
    <rPh sb="6" eb="8">
      <t>ジカン</t>
    </rPh>
    <rPh sb="9" eb="11">
      <t>ゾウカ</t>
    </rPh>
    <rPh sb="12" eb="14">
      <t>セイサン</t>
    </rPh>
    <rPh sb="14" eb="16">
      <t>セツビ</t>
    </rPh>
    <rPh sb="17" eb="19">
      <t>ゾウキョウ</t>
    </rPh>
    <rPh sb="22" eb="25">
      <t>セイサンセイ</t>
    </rPh>
    <rPh sb="26" eb="28">
      <t>コウジョウ</t>
    </rPh>
    <rPh sb="31" eb="32">
      <t>ホウ</t>
    </rPh>
    <phoneticPr fontId="5"/>
  </si>
  <si>
    <t>　　法等もあります。そのため、必ずしも計算どおりの従業者数の増加</t>
    <rPh sb="2" eb="3">
      <t>ホウ</t>
    </rPh>
    <rPh sb="3" eb="4">
      <t>ナド</t>
    </rPh>
    <rPh sb="15" eb="16">
      <t>カナラ</t>
    </rPh>
    <rPh sb="19" eb="21">
      <t>ケイサン</t>
    </rPh>
    <rPh sb="25" eb="28">
      <t>ジュウギョウシャ</t>
    </rPh>
    <rPh sb="28" eb="29">
      <t>スウ</t>
    </rPh>
    <rPh sb="30" eb="32">
      <t>ゾウカ</t>
    </rPh>
    <phoneticPr fontId="5"/>
  </si>
  <si>
    <t>　　が見込めるとは限りません。</t>
    <rPh sb="3" eb="5">
      <t>ミコ</t>
    </rPh>
    <rPh sb="9" eb="10">
      <t>カギ</t>
    </rPh>
    <phoneticPr fontId="5"/>
  </si>
  <si>
    <t>⑤　その他の留意点</t>
    <rPh sb="4" eb="5">
      <t>タ</t>
    </rPh>
    <rPh sb="6" eb="9">
      <t>リュウイテン</t>
    </rPh>
    <phoneticPr fontId="5"/>
  </si>
  <si>
    <t>　・　与件データや消費転換率等の各種係数の設定条件により、分析結</t>
    <rPh sb="3" eb="5">
      <t>ヨケン</t>
    </rPh>
    <rPh sb="9" eb="11">
      <t>ショウヒ</t>
    </rPh>
    <rPh sb="11" eb="13">
      <t>テンカン</t>
    </rPh>
    <rPh sb="13" eb="14">
      <t>リツ</t>
    </rPh>
    <rPh sb="14" eb="15">
      <t>ナド</t>
    </rPh>
    <rPh sb="16" eb="18">
      <t>カクシュ</t>
    </rPh>
    <rPh sb="18" eb="20">
      <t>ケイスウ</t>
    </rPh>
    <rPh sb="21" eb="23">
      <t>セッテイ</t>
    </rPh>
    <rPh sb="23" eb="25">
      <t>ジョウケン</t>
    </rPh>
    <rPh sb="29" eb="31">
      <t>ブンセキ</t>
    </rPh>
    <rPh sb="31" eb="32">
      <t>ムスブ</t>
    </rPh>
    <phoneticPr fontId="5"/>
  </si>
  <si>
    <t>　　果は異なります。</t>
    <rPh sb="2" eb="3">
      <t>ハタシ</t>
    </rPh>
    <rPh sb="4" eb="5">
      <t>コト</t>
    </rPh>
    <phoneticPr fontId="5"/>
  </si>
  <si>
    <t>　　により算出するものであり、実際の波及効果を保証するものではあ</t>
    <rPh sb="5" eb="7">
      <t>サンシュツ</t>
    </rPh>
    <rPh sb="15" eb="17">
      <t>ジッサイ</t>
    </rPh>
    <rPh sb="18" eb="20">
      <t>ハキュウ</t>
    </rPh>
    <rPh sb="20" eb="22">
      <t>コウカ</t>
    </rPh>
    <rPh sb="23" eb="25">
      <t>ホショウ</t>
    </rPh>
    <phoneticPr fontId="5"/>
  </si>
  <si>
    <t>　　ださい。</t>
    <phoneticPr fontId="5"/>
  </si>
  <si>
    <t>　・　以上のことから、本分析ツールの使用と分析結果については、各</t>
    <rPh sb="3" eb="5">
      <t>イジョウ</t>
    </rPh>
    <rPh sb="11" eb="12">
      <t>ホン</t>
    </rPh>
    <rPh sb="12" eb="14">
      <t>ブンセキ</t>
    </rPh>
    <rPh sb="18" eb="20">
      <t>シヨウ</t>
    </rPh>
    <rPh sb="21" eb="23">
      <t>ブンセキ</t>
    </rPh>
    <rPh sb="23" eb="25">
      <t>ケッカ</t>
    </rPh>
    <rPh sb="31" eb="32">
      <t>カク</t>
    </rPh>
    <phoneticPr fontId="5"/>
  </si>
  <si>
    <t>４．その他</t>
    <rPh sb="4" eb="5">
      <t>タ</t>
    </rPh>
    <phoneticPr fontId="5"/>
  </si>
  <si>
    <r>
      <t>①　</t>
    </r>
    <r>
      <rPr>
        <b/>
        <sz val="11"/>
        <rFont val="ＭＳ 明朝"/>
        <family val="1"/>
        <charset val="128"/>
      </rPr>
      <t>本分析ツールを使用して経済波及効果分析結果等を外部公表さ</t>
    </r>
    <rPh sb="2" eb="3">
      <t>ホン</t>
    </rPh>
    <rPh sb="3" eb="5">
      <t>ブンセキ</t>
    </rPh>
    <rPh sb="9" eb="11">
      <t>シヨウ</t>
    </rPh>
    <rPh sb="13" eb="15">
      <t>ケイザイ</t>
    </rPh>
    <rPh sb="15" eb="19">
      <t>ハキュウコウカ</t>
    </rPh>
    <rPh sb="19" eb="21">
      <t>ブンセキ</t>
    </rPh>
    <rPh sb="21" eb="23">
      <t>ケッカ</t>
    </rPh>
    <rPh sb="23" eb="24">
      <t>ナド</t>
    </rPh>
    <rPh sb="25" eb="27">
      <t>ガイブ</t>
    </rPh>
    <rPh sb="27" eb="29">
      <t>コウヒョウ</t>
    </rPh>
    <phoneticPr fontId="5"/>
  </si>
  <si>
    <r>
      <t>　</t>
    </r>
    <r>
      <rPr>
        <b/>
        <sz val="11"/>
        <rFont val="ＭＳ 明朝"/>
        <family val="1"/>
        <charset val="128"/>
      </rPr>
      <t>れる場合</t>
    </r>
    <r>
      <rPr>
        <sz val="11"/>
        <rFont val="ＭＳ 明朝"/>
        <family val="1"/>
        <charset val="128"/>
      </rPr>
      <t>は、下記問い合わせ先まで御連絡ください。</t>
    </r>
    <rPh sb="7" eb="9">
      <t>カキ</t>
    </rPh>
    <rPh sb="9" eb="10">
      <t>ト</t>
    </rPh>
    <rPh sb="11" eb="12">
      <t>ア</t>
    </rPh>
    <rPh sb="14" eb="15">
      <t>サキ</t>
    </rPh>
    <rPh sb="17" eb="20">
      <t>ゴレンラク</t>
    </rPh>
    <phoneticPr fontId="5"/>
  </si>
  <si>
    <t>②　分析方法の見直し等により、本分析ツールの内容を予告なしに変更</t>
    <rPh sb="2" eb="4">
      <t>ブンセキ</t>
    </rPh>
    <rPh sb="4" eb="6">
      <t>ホウホウ</t>
    </rPh>
    <rPh sb="7" eb="9">
      <t>ミナオ</t>
    </rPh>
    <rPh sb="10" eb="11">
      <t>トウ</t>
    </rPh>
    <rPh sb="15" eb="16">
      <t>ホン</t>
    </rPh>
    <rPh sb="16" eb="18">
      <t>ブンセキ</t>
    </rPh>
    <rPh sb="22" eb="24">
      <t>ナイヨウ</t>
    </rPh>
    <rPh sb="25" eb="27">
      <t>ヨコク</t>
    </rPh>
    <rPh sb="30" eb="32">
      <t>ヘンコウ</t>
    </rPh>
    <phoneticPr fontId="5"/>
  </si>
  <si>
    <t>　する場合があります。</t>
    <phoneticPr fontId="5"/>
  </si>
  <si>
    <t>　絡ください。</t>
    <rPh sb="1" eb="2">
      <t>ラク</t>
    </rPh>
    <phoneticPr fontId="5"/>
  </si>
  <si>
    <t>問い合わせ先</t>
    <rPh sb="0" eb="1">
      <t>ト</t>
    </rPh>
    <rPh sb="2" eb="3">
      <t>ア</t>
    </rPh>
    <rPh sb="5" eb="6">
      <t>サキ</t>
    </rPh>
    <phoneticPr fontId="5"/>
  </si>
  <si>
    <t>〒010-8570　秋田市山王４－１－１</t>
    <phoneticPr fontId="5"/>
  </si>
  <si>
    <t>ＴＥＬ　０１８－８６０－１２５４</t>
    <phoneticPr fontId="5"/>
  </si>
  <si>
    <t>ＦＡＸ　０１８－８６０－１２５２</t>
    <phoneticPr fontId="5"/>
  </si>
  <si>
    <t>Ｅ-Ｍail　kaiseki@mail2.pref.akita.jp</t>
    <phoneticPr fontId="5"/>
  </si>
  <si>
    <t>総括表</t>
    <rPh sb="0" eb="2">
      <t>ソウカツ</t>
    </rPh>
    <rPh sb="2" eb="3">
      <t>ヒョウ</t>
    </rPh>
    <phoneticPr fontId="7"/>
  </si>
  <si>
    <t>分析テーマ</t>
    <phoneticPr fontId="7"/>
  </si>
  <si>
    <t>１　分析担当者</t>
    <rPh sb="4" eb="7">
      <t>タントウシャ</t>
    </rPh>
    <phoneticPr fontId="7"/>
  </si>
  <si>
    <t>課所(配属)名</t>
    <rPh sb="3" eb="5">
      <t>ハイゾク</t>
    </rPh>
    <phoneticPr fontId="7"/>
  </si>
  <si>
    <t>担当者名</t>
    <rPh sb="3" eb="4">
      <t>メイ</t>
    </rPh>
    <phoneticPr fontId="7"/>
  </si>
  <si>
    <t>連絡先</t>
    <rPh sb="0" eb="3">
      <t>レンラクサキ</t>
    </rPh>
    <phoneticPr fontId="7"/>
  </si>
  <si>
    <t>２　当初設定</t>
    <phoneticPr fontId="7"/>
  </si>
  <si>
    <t>(単位：百万円、率）</t>
    <rPh sb="1" eb="3">
      <t>タンイ</t>
    </rPh>
    <rPh sb="4" eb="5">
      <t>ヒャク</t>
    </rPh>
    <rPh sb="5" eb="7">
      <t>マンエン</t>
    </rPh>
    <rPh sb="8" eb="9">
      <t>リツ</t>
    </rPh>
    <phoneticPr fontId="7"/>
  </si>
  <si>
    <t>消費転換率</t>
    <phoneticPr fontId="7"/>
  </si>
  <si>
    <t>３　分析結果</t>
    <phoneticPr fontId="7"/>
  </si>
  <si>
    <t>(単位：百万円、人）</t>
    <rPh sb="1" eb="3">
      <t>タンイ</t>
    </rPh>
    <rPh sb="4" eb="5">
      <t>ヒャク</t>
    </rPh>
    <rPh sb="5" eb="7">
      <t>マンエン</t>
    </rPh>
    <rPh sb="8" eb="9">
      <t>ニン</t>
    </rPh>
    <phoneticPr fontId="7"/>
  </si>
  <si>
    <t>粗付加価値
誘　発　額</t>
    <rPh sb="0" eb="1">
      <t>ソ</t>
    </rPh>
    <rPh sb="1" eb="3">
      <t>フカ</t>
    </rPh>
    <rPh sb="3" eb="5">
      <t>カチ</t>
    </rPh>
    <phoneticPr fontId="7"/>
  </si>
  <si>
    <t>雇用者所得
誘　発　額</t>
    <phoneticPr fontId="7"/>
  </si>
  <si>
    <t>従　業　者
誘　発　数</t>
    <rPh sb="0" eb="1">
      <t>ジュウ</t>
    </rPh>
    <rPh sb="2" eb="3">
      <t>ギョウ</t>
    </rPh>
    <rPh sb="4" eb="5">
      <t>シャ</t>
    </rPh>
    <rPh sb="6" eb="7">
      <t>ユウ</t>
    </rPh>
    <rPh sb="8" eb="9">
      <t>ハツ</t>
    </rPh>
    <rPh sb="10" eb="11">
      <t>スウ</t>
    </rPh>
    <phoneticPr fontId="7"/>
  </si>
  <si>
    <t>雇　用　者
誘　発　数</t>
    <rPh sb="0" eb="1">
      <t>ヤトイ</t>
    </rPh>
    <rPh sb="2" eb="3">
      <t>ヨウ</t>
    </rPh>
    <rPh sb="4" eb="5">
      <t>シャ</t>
    </rPh>
    <rPh sb="6" eb="7">
      <t>ユウ</t>
    </rPh>
    <rPh sb="8" eb="9">
      <t>ハツ</t>
    </rPh>
    <rPh sb="10" eb="11">
      <t>スウ</t>
    </rPh>
    <phoneticPr fontId="7"/>
  </si>
  <si>
    <t>直接効果</t>
    <phoneticPr fontId="7"/>
  </si>
  <si>
    <t>第１次波及効果</t>
    <rPh sb="3" eb="5">
      <t>ハキュウ</t>
    </rPh>
    <phoneticPr fontId="7"/>
  </si>
  <si>
    <t>第２次波及効果</t>
    <rPh sb="3" eb="5">
      <t>ハキュウ</t>
    </rPh>
    <phoneticPr fontId="7"/>
  </si>
  <si>
    <t>総合効果</t>
    <phoneticPr fontId="7"/>
  </si>
  <si>
    <t>波及効果倍率（倍）</t>
    <rPh sb="7" eb="8">
      <t>バイ</t>
    </rPh>
    <phoneticPr fontId="7"/>
  </si>
  <si>
    <t>　※　波及効果倍率は当初設定の最終需要増加額に対するものです。</t>
    <phoneticPr fontId="7"/>
  </si>
  <si>
    <t>　※　生産誘発額、粗付加価値誘発額、雇用者所得誘発額については、端数処理の関係で、内訳の計と</t>
    <rPh sb="3" eb="5">
      <t>セイサン</t>
    </rPh>
    <rPh sb="5" eb="8">
      <t>ユウハツガク</t>
    </rPh>
    <rPh sb="9" eb="10">
      <t>ソ</t>
    </rPh>
    <rPh sb="10" eb="12">
      <t>フカ</t>
    </rPh>
    <rPh sb="12" eb="14">
      <t>カチ</t>
    </rPh>
    <rPh sb="14" eb="16">
      <t>ユウハツ</t>
    </rPh>
    <rPh sb="16" eb="17">
      <t>ガク</t>
    </rPh>
    <rPh sb="18" eb="21">
      <t>コヨウシャ</t>
    </rPh>
    <rPh sb="21" eb="23">
      <t>ショトク</t>
    </rPh>
    <rPh sb="23" eb="26">
      <t>ユウハツガク</t>
    </rPh>
    <rPh sb="32" eb="34">
      <t>ハスウ</t>
    </rPh>
    <rPh sb="34" eb="36">
      <t>ショリ</t>
    </rPh>
    <rPh sb="37" eb="39">
      <t>カンケイ</t>
    </rPh>
    <rPh sb="41" eb="43">
      <t>ウチワケ</t>
    </rPh>
    <rPh sb="44" eb="45">
      <t>ケイ</t>
    </rPh>
    <phoneticPr fontId="7"/>
  </si>
  <si>
    <t>　　合計が一致しない場合があります。</t>
    <rPh sb="2" eb="3">
      <t>ゴウ</t>
    </rPh>
    <rPh sb="3" eb="4">
      <t>ケイ</t>
    </rPh>
    <rPh sb="5" eb="7">
      <t>イッチ</t>
    </rPh>
    <rPh sb="10" eb="12">
      <t>バアイ</t>
    </rPh>
    <phoneticPr fontId="7"/>
  </si>
  <si>
    <t>　※　逆行列係数は、開放経済型を使用しています。</t>
    <rPh sb="3" eb="4">
      <t>ギャク</t>
    </rPh>
    <rPh sb="4" eb="6">
      <t>ギョウレツ</t>
    </rPh>
    <rPh sb="6" eb="8">
      <t>ケイスウ</t>
    </rPh>
    <rPh sb="10" eb="12">
      <t>カイホウ</t>
    </rPh>
    <rPh sb="12" eb="14">
      <t>ケイザイ</t>
    </rPh>
    <rPh sb="14" eb="15">
      <t>カタ</t>
    </rPh>
    <rPh sb="16" eb="18">
      <t>シヨウ</t>
    </rPh>
    <phoneticPr fontId="7"/>
  </si>
  <si>
    <t>４　備考</t>
    <rPh sb="2" eb="4">
      <t>ビコウ</t>
    </rPh>
    <phoneticPr fontId="7"/>
  </si>
  <si>
    <t>表１　産業部門別経済波及効果</t>
    <phoneticPr fontId="7"/>
  </si>
  <si>
    <t>（単位：百万円）</t>
  </si>
  <si>
    <t>部門名</t>
    <phoneticPr fontId="7"/>
  </si>
  <si>
    <t>産業部門別経済波及効果（総合効果）</t>
    <rPh sb="12" eb="14">
      <t>ソウゴウ</t>
    </rPh>
    <rPh sb="14" eb="16">
      <t>コウカ</t>
    </rPh>
    <phoneticPr fontId="7"/>
  </si>
  <si>
    <t>生産誘発額</t>
  </si>
  <si>
    <t>粗付加価値
誘発額</t>
    <phoneticPr fontId="7"/>
  </si>
  <si>
    <t>雇用者所得
誘発額</t>
    <phoneticPr fontId="7"/>
  </si>
  <si>
    <t>01</t>
  </si>
  <si>
    <t>02</t>
  </si>
  <si>
    <t>林業</t>
    <rPh sb="0" eb="2">
      <t>リンギョウ</t>
    </rPh>
    <phoneticPr fontId="6"/>
  </si>
  <si>
    <t>03</t>
  </si>
  <si>
    <t>漁業</t>
    <rPh sb="0" eb="2">
      <t>ギョギョウ</t>
    </rPh>
    <phoneticPr fontId="6"/>
  </si>
  <si>
    <t>04</t>
  </si>
  <si>
    <t>05</t>
  </si>
  <si>
    <t>06</t>
  </si>
  <si>
    <t>07</t>
  </si>
  <si>
    <t>08</t>
  </si>
  <si>
    <t>09</t>
  </si>
  <si>
    <t>10</t>
  </si>
  <si>
    <t>プラスチック・ゴム製品</t>
  </si>
  <si>
    <t>11</t>
  </si>
  <si>
    <t>12</t>
  </si>
  <si>
    <t>13</t>
  </si>
  <si>
    <t>14</t>
  </si>
  <si>
    <t>15</t>
  </si>
  <si>
    <t>16</t>
  </si>
  <si>
    <t>17</t>
  </si>
  <si>
    <t>18</t>
  </si>
  <si>
    <t>19</t>
  </si>
  <si>
    <t>20</t>
  </si>
  <si>
    <t>情報通信機器</t>
  </si>
  <si>
    <t>21</t>
  </si>
  <si>
    <t>22</t>
  </si>
  <si>
    <t>23</t>
  </si>
  <si>
    <t>24</t>
  </si>
  <si>
    <t>25</t>
  </si>
  <si>
    <t>26</t>
  </si>
  <si>
    <t>27</t>
  </si>
  <si>
    <t>28</t>
  </si>
  <si>
    <t>29</t>
  </si>
  <si>
    <t>30</t>
  </si>
  <si>
    <t>31</t>
  </si>
  <si>
    <t>32</t>
  </si>
  <si>
    <t>33</t>
  </si>
  <si>
    <t>34</t>
  </si>
  <si>
    <t>35</t>
  </si>
  <si>
    <t>他に分類されない会員制団体</t>
  </si>
  <si>
    <t>36</t>
  </si>
  <si>
    <t>37</t>
  </si>
  <si>
    <t>38</t>
  </si>
  <si>
    <t>39</t>
  </si>
  <si>
    <t>合計</t>
  </si>
  <si>
    <t>　※　端数処理の関係で、内訳の計と合計が一致しない場合があります。（以下の表についても同様。）</t>
    <rPh sb="3" eb="5">
      <t>ハスウ</t>
    </rPh>
    <rPh sb="5" eb="7">
      <t>ショリ</t>
    </rPh>
    <rPh sb="8" eb="10">
      <t>カンケイ</t>
    </rPh>
    <rPh sb="12" eb="14">
      <t>ウチワケ</t>
    </rPh>
    <rPh sb="15" eb="16">
      <t>ケイ</t>
    </rPh>
    <rPh sb="17" eb="19">
      <t>ゴウケイ</t>
    </rPh>
    <rPh sb="20" eb="22">
      <t>イッチ</t>
    </rPh>
    <rPh sb="25" eb="27">
      <t>バアイ</t>
    </rPh>
    <rPh sb="34" eb="36">
      <t>イカ</t>
    </rPh>
    <rPh sb="37" eb="38">
      <t>ヒョウ</t>
    </rPh>
    <rPh sb="43" eb="45">
      <t>ドウヨウ</t>
    </rPh>
    <phoneticPr fontId="7"/>
  </si>
  <si>
    <t>表２　産業部門別雇用誘発効果</t>
    <rPh sb="8" eb="10">
      <t>コヨウ</t>
    </rPh>
    <rPh sb="10" eb="12">
      <t>ユウハツ</t>
    </rPh>
    <phoneticPr fontId="7"/>
  </si>
  <si>
    <t>（単位：人）</t>
    <rPh sb="4" eb="5">
      <t>ニン</t>
    </rPh>
    <phoneticPr fontId="7"/>
  </si>
  <si>
    <t>部門名</t>
    <phoneticPr fontId="7"/>
  </si>
  <si>
    <t>産業部門別雇用誘発効果（総合効果）</t>
    <rPh sb="2" eb="5">
      <t>ブモンベツ</t>
    </rPh>
    <rPh sb="5" eb="7">
      <t>コヨウ</t>
    </rPh>
    <rPh sb="7" eb="9">
      <t>ユウハツ</t>
    </rPh>
    <rPh sb="12" eb="14">
      <t>ソウゴウ</t>
    </rPh>
    <rPh sb="14" eb="16">
      <t>コウカ</t>
    </rPh>
    <phoneticPr fontId="7"/>
  </si>
  <si>
    <t>従業者誘発数</t>
    <rPh sb="0" eb="3">
      <t>ジュウギョウシャ</t>
    </rPh>
    <rPh sb="3" eb="5">
      <t>ユウハツ</t>
    </rPh>
    <rPh sb="5" eb="6">
      <t>スウ</t>
    </rPh>
    <phoneticPr fontId="7"/>
  </si>
  <si>
    <t>雇用者誘発数</t>
    <rPh sb="0" eb="3">
      <t>コヨウシャ</t>
    </rPh>
    <rPh sb="3" eb="5">
      <t>ユウハツ</t>
    </rPh>
    <rPh sb="5" eb="6">
      <t>スウ</t>
    </rPh>
    <phoneticPr fontId="7"/>
  </si>
  <si>
    <t>図１　経済波及効果フロー</t>
    <rPh sb="0" eb="1">
      <t>ズ</t>
    </rPh>
    <rPh sb="3" eb="5">
      <t>ケイザイ</t>
    </rPh>
    <rPh sb="5" eb="9">
      <t>ハキュウコウカ</t>
    </rPh>
    <phoneticPr fontId="7"/>
  </si>
  <si>
    <t>(単位：百万円)</t>
    <rPh sb="1" eb="3">
      <t>タンイ</t>
    </rPh>
    <rPh sb="4" eb="5">
      <t>ヒャク</t>
    </rPh>
    <rPh sb="5" eb="7">
      <t>マンエン</t>
    </rPh>
    <phoneticPr fontId="7"/>
  </si>
  <si>
    <t>直接効果</t>
  </si>
  <si>
    <t>×Ｂ[粗付加価値率]</t>
    <phoneticPr fontId="7"/>
  </si>
  <si>
    <t>×Ｃ[雇用者所得率]</t>
    <phoneticPr fontId="7"/>
  </si>
  <si>
    <t xml:space="preserve"> 粗付加価値誘発額(直接)</t>
    <phoneticPr fontId="7"/>
  </si>
  <si>
    <t>雇用者所得誘発額(直接)</t>
    <phoneticPr fontId="7"/>
  </si>
  <si>
    <t>雇用者所得誘発額
(直接＋第１次)</t>
    <rPh sb="10" eb="12">
      <t>チョクセツ</t>
    </rPh>
    <rPh sb="13" eb="14">
      <t>ダイ</t>
    </rPh>
    <rPh sb="15" eb="16">
      <t>ジ</t>
    </rPh>
    <phoneticPr fontId="7"/>
  </si>
  <si>
    <t>×Ｆ[消費転換率]</t>
    <phoneticPr fontId="7"/>
  </si>
  <si>
    <t>生産誘発額(第１次)</t>
    <rPh sb="6" eb="7">
      <t>ダイ</t>
    </rPh>
    <rPh sb="8" eb="9">
      <t>ジ</t>
    </rPh>
    <phoneticPr fontId="7"/>
  </si>
  <si>
    <t>民間消費支出増加額</t>
    <rPh sb="0" eb="2">
      <t>ミンカン</t>
    </rPh>
    <phoneticPr fontId="7"/>
  </si>
  <si>
    <t>×Ｂ[粗付加価値率]</t>
    <phoneticPr fontId="7"/>
  </si>
  <si>
    <t>×Ｃ[雇用者所得率]</t>
    <phoneticPr fontId="7"/>
  </si>
  <si>
    <t>×Ｇ[消費パターン]</t>
    <phoneticPr fontId="7"/>
  </si>
  <si>
    <t xml:space="preserve"> 粗付加価値誘発額(第１次)</t>
    <rPh sb="10" eb="11">
      <t>ダイ</t>
    </rPh>
    <rPh sb="12" eb="13">
      <t>ジ</t>
    </rPh>
    <phoneticPr fontId="7"/>
  </si>
  <si>
    <t>産業部門別
民間消費支出増加額</t>
    <rPh sb="0" eb="2">
      <t>サンギョウ</t>
    </rPh>
    <rPh sb="2" eb="4">
      <t>ブモン</t>
    </rPh>
    <rPh sb="4" eb="5">
      <t>ベツ</t>
    </rPh>
    <rPh sb="6" eb="8">
      <t>ミンカン</t>
    </rPh>
    <rPh sb="8" eb="10">
      <t>ショウヒ</t>
    </rPh>
    <rPh sb="10" eb="12">
      <t>シシュツ</t>
    </rPh>
    <rPh sb="12" eb="15">
      <t>ゾウカガク</t>
    </rPh>
    <phoneticPr fontId="7"/>
  </si>
  <si>
    <t>雇用者所得誘発額(第１次)</t>
    <rPh sb="9" eb="10">
      <t>ダイ</t>
    </rPh>
    <rPh sb="11" eb="12">
      <t>ジ</t>
    </rPh>
    <phoneticPr fontId="7"/>
  </si>
  <si>
    <t>×Ａ[県内自給率]</t>
    <phoneticPr fontId="7"/>
  </si>
  <si>
    <t>生産誘発額(第２次)</t>
    <rPh sb="6" eb="7">
      <t>ダイ</t>
    </rPh>
    <rPh sb="8" eb="9">
      <t>ジ</t>
    </rPh>
    <phoneticPr fontId="7"/>
  </si>
  <si>
    <t>県内需要増加額
(第２次)</t>
    <rPh sb="2" eb="4">
      <t>ジュヨウ</t>
    </rPh>
    <rPh sb="4" eb="6">
      <t>ゾウカ</t>
    </rPh>
    <rPh sb="9" eb="10">
      <t>ダイ</t>
    </rPh>
    <rPh sb="11" eb="12">
      <t>ジ</t>
    </rPh>
    <phoneticPr fontId="7"/>
  </si>
  <si>
    <t>県外へ</t>
    <phoneticPr fontId="7"/>
  </si>
  <si>
    <t>×Ｅ[開放経済型</t>
    <rPh sb="5" eb="7">
      <t>ケイザイ</t>
    </rPh>
    <phoneticPr fontId="7"/>
  </si>
  <si>
    <t>逆行列係数]</t>
    <phoneticPr fontId="7"/>
  </si>
  <si>
    <t>×Ｂ[粗付加価値率]</t>
    <phoneticPr fontId="7"/>
  </si>
  <si>
    <t>×Ｃ[雇用者所得率]</t>
    <phoneticPr fontId="7"/>
  </si>
  <si>
    <t xml:space="preserve"> 粗付加価値誘発額(第２次)</t>
    <rPh sb="10" eb="11">
      <t>ダイ</t>
    </rPh>
    <rPh sb="12" eb="13">
      <t>ジ</t>
    </rPh>
    <phoneticPr fontId="7"/>
  </si>
  <si>
    <t>雇用者所得誘発額(第２次)</t>
    <rPh sb="9" eb="10">
      <t>ダイ</t>
    </rPh>
    <rPh sb="11" eb="12">
      <t>ジ</t>
    </rPh>
    <phoneticPr fontId="7"/>
  </si>
  <si>
    <t>図２　雇用誘発効果フロー</t>
    <rPh sb="0" eb="1">
      <t>ズ</t>
    </rPh>
    <rPh sb="3" eb="5">
      <t>コヨウ</t>
    </rPh>
    <rPh sb="5" eb="7">
      <t>ユウハツ</t>
    </rPh>
    <rPh sb="7" eb="9">
      <t>コウカ</t>
    </rPh>
    <phoneticPr fontId="7"/>
  </si>
  <si>
    <t>(単位：百万円、人)</t>
    <rPh sb="1" eb="3">
      <t>タンイ</t>
    </rPh>
    <rPh sb="4" eb="5">
      <t>ヒャク</t>
    </rPh>
    <rPh sb="5" eb="7">
      <t>マンエン</t>
    </rPh>
    <rPh sb="8" eb="9">
      <t>ニン</t>
    </rPh>
    <phoneticPr fontId="7"/>
  </si>
  <si>
    <t>×Ｈ[就業係数]</t>
    <rPh sb="3" eb="5">
      <t>シュウギョウ</t>
    </rPh>
    <rPh sb="5" eb="7">
      <t>ケイスウ</t>
    </rPh>
    <phoneticPr fontId="7"/>
  </si>
  <si>
    <t>×Ｉ[雇用係数]</t>
    <rPh sb="3" eb="5">
      <t>コヨウ</t>
    </rPh>
    <rPh sb="5" eb="7">
      <t>ケイスウ</t>
    </rPh>
    <phoneticPr fontId="7"/>
  </si>
  <si>
    <t>　従業者誘発数（直接）</t>
    <rPh sb="1" eb="4">
      <t>ジュウギョウシャ</t>
    </rPh>
    <rPh sb="4" eb="6">
      <t>ユウハツ</t>
    </rPh>
    <rPh sb="6" eb="7">
      <t>スウ</t>
    </rPh>
    <rPh sb="8" eb="10">
      <t>チョクセツ</t>
    </rPh>
    <phoneticPr fontId="7"/>
  </si>
  <si>
    <t>雇用者誘発数（直接）</t>
    <rPh sb="0" eb="3">
      <t>コヨウシャ</t>
    </rPh>
    <rPh sb="3" eb="5">
      <t>ユウハツ</t>
    </rPh>
    <rPh sb="5" eb="6">
      <t>スウ</t>
    </rPh>
    <rPh sb="7" eb="9">
      <t>チョクセツ</t>
    </rPh>
    <phoneticPr fontId="7"/>
  </si>
  <si>
    <t>第１次波及効果</t>
    <rPh sb="0" eb="1">
      <t>ダイ</t>
    </rPh>
    <rPh sb="2" eb="3">
      <t>ジ</t>
    </rPh>
    <rPh sb="3" eb="5">
      <t>ハキュウ</t>
    </rPh>
    <rPh sb="5" eb="7">
      <t>コウカ</t>
    </rPh>
    <phoneticPr fontId="7"/>
  </si>
  <si>
    <t>生産誘発額(第１次)</t>
    <rPh sb="0" eb="2">
      <t>セイサン</t>
    </rPh>
    <rPh sb="2" eb="4">
      <t>ユウハツ</t>
    </rPh>
    <rPh sb="4" eb="5">
      <t>ガク</t>
    </rPh>
    <rPh sb="6" eb="7">
      <t>ダイ</t>
    </rPh>
    <rPh sb="8" eb="9">
      <t>ジ</t>
    </rPh>
    <phoneticPr fontId="7"/>
  </si>
  <si>
    <t>　従業者誘発数（第１次）</t>
    <rPh sb="1" eb="4">
      <t>ジュウギョウシャ</t>
    </rPh>
    <rPh sb="4" eb="6">
      <t>ユウハツ</t>
    </rPh>
    <rPh sb="6" eb="7">
      <t>スウ</t>
    </rPh>
    <rPh sb="8" eb="9">
      <t>ダイ</t>
    </rPh>
    <rPh sb="10" eb="11">
      <t>ジ</t>
    </rPh>
    <phoneticPr fontId="7"/>
  </si>
  <si>
    <t>雇用者誘発数（第１次）</t>
    <rPh sb="0" eb="3">
      <t>コヨウシャ</t>
    </rPh>
    <rPh sb="3" eb="5">
      <t>ユウハツ</t>
    </rPh>
    <rPh sb="5" eb="6">
      <t>スウ</t>
    </rPh>
    <rPh sb="7" eb="8">
      <t>ダイ</t>
    </rPh>
    <rPh sb="9" eb="10">
      <t>ジ</t>
    </rPh>
    <phoneticPr fontId="7"/>
  </si>
  <si>
    <t>第２次波及効果</t>
    <rPh sb="0" eb="1">
      <t>ダイ</t>
    </rPh>
    <rPh sb="2" eb="3">
      <t>ジ</t>
    </rPh>
    <rPh sb="3" eb="5">
      <t>ハキュウ</t>
    </rPh>
    <rPh sb="5" eb="7">
      <t>コウカ</t>
    </rPh>
    <phoneticPr fontId="7"/>
  </si>
  <si>
    <t>生産誘発額(第２次)</t>
    <rPh sb="0" eb="2">
      <t>セイサン</t>
    </rPh>
    <rPh sb="2" eb="4">
      <t>ユウハツ</t>
    </rPh>
    <rPh sb="4" eb="5">
      <t>ガク</t>
    </rPh>
    <rPh sb="6" eb="7">
      <t>ダイ</t>
    </rPh>
    <rPh sb="8" eb="9">
      <t>ジ</t>
    </rPh>
    <phoneticPr fontId="7"/>
  </si>
  <si>
    <t>　従業者誘発数（第２次）</t>
    <rPh sb="1" eb="4">
      <t>ジュウギョウシャ</t>
    </rPh>
    <rPh sb="4" eb="6">
      <t>ユウハツ</t>
    </rPh>
    <rPh sb="6" eb="7">
      <t>スウ</t>
    </rPh>
    <rPh sb="8" eb="9">
      <t>ダイ</t>
    </rPh>
    <rPh sb="10" eb="11">
      <t>ジ</t>
    </rPh>
    <phoneticPr fontId="7"/>
  </si>
  <si>
    <t>雇用者誘発数（第２次）</t>
    <rPh sb="0" eb="3">
      <t>コヨウシャ</t>
    </rPh>
    <rPh sb="3" eb="5">
      <t>ユウハツ</t>
    </rPh>
    <rPh sb="5" eb="6">
      <t>スウ</t>
    </rPh>
    <rPh sb="7" eb="8">
      <t>ダイ</t>
    </rPh>
    <rPh sb="9" eb="10">
      <t>ジ</t>
    </rPh>
    <phoneticPr fontId="7"/>
  </si>
  <si>
    <t>表３　分析手順</t>
    <rPh sb="0" eb="1">
      <t>ヒョウ</t>
    </rPh>
    <rPh sb="3" eb="5">
      <t>ブンセキ</t>
    </rPh>
    <rPh sb="5" eb="7">
      <t>テジュン</t>
    </rPh>
    <phoneticPr fontId="5"/>
  </si>
  <si>
    <t>手順</t>
    <rPh sb="0" eb="2">
      <t>テジュン</t>
    </rPh>
    <phoneticPr fontId="5"/>
  </si>
  <si>
    <t>推計内容</t>
    <rPh sb="0" eb="2">
      <t>スイケイ</t>
    </rPh>
    <rPh sb="2" eb="4">
      <t>ナイヨウ</t>
    </rPh>
    <phoneticPr fontId="5"/>
  </si>
  <si>
    <t>推計方法</t>
    <rPh sb="0" eb="2">
      <t>スイケイ</t>
    </rPh>
    <rPh sb="2" eb="4">
      <t>ホウホウ</t>
    </rPh>
    <phoneticPr fontId="5"/>
  </si>
  <si>
    <t>効果</t>
    <rPh sb="0" eb="2">
      <t>コウカ</t>
    </rPh>
    <phoneticPr fontId="5"/>
  </si>
  <si>
    <t>①</t>
    <phoneticPr fontId="5"/>
  </si>
  <si>
    <t>②</t>
    <phoneticPr fontId="5"/>
  </si>
  <si>
    <t>③</t>
    <phoneticPr fontId="5"/>
  </si>
  <si>
    <t>②＊Ｂ[粗付加価値率]</t>
    <rPh sb="4" eb="9">
      <t>ソフカカチ</t>
    </rPh>
    <rPh sb="9" eb="10">
      <t>リツ</t>
    </rPh>
    <phoneticPr fontId="5"/>
  </si>
  <si>
    <t>④</t>
    <phoneticPr fontId="5"/>
  </si>
  <si>
    <t>②＊Ｃ[雇用者所得率]</t>
    <rPh sb="4" eb="7">
      <t>コヨウシャ</t>
    </rPh>
    <rPh sb="7" eb="10">
      <t>ショトクリツ</t>
    </rPh>
    <phoneticPr fontId="5"/>
  </si>
  <si>
    <t>⑤</t>
    <phoneticPr fontId="5"/>
  </si>
  <si>
    <t>⑥</t>
  </si>
  <si>
    <t>⑦</t>
  </si>
  <si>
    <t>第１次
波及効果</t>
    <rPh sb="0" eb="1">
      <t>ダイ</t>
    </rPh>
    <rPh sb="2" eb="3">
      <t>ジ</t>
    </rPh>
    <rPh sb="4" eb="6">
      <t>ハキュウ</t>
    </rPh>
    <rPh sb="6" eb="8">
      <t>コウカ</t>
    </rPh>
    <phoneticPr fontId="5"/>
  </si>
  <si>
    <t>⑧</t>
  </si>
  <si>
    <t>⑦＊Ｂ[粗付加価値率]</t>
    <rPh sb="4" eb="9">
      <t>ソフカカチ</t>
    </rPh>
    <rPh sb="9" eb="10">
      <t>リツ</t>
    </rPh>
    <phoneticPr fontId="5"/>
  </si>
  <si>
    <t>⑨</t>
  </si>
  <si>
    <t>⑦＊Ｃ[雇用者所得率]</t>
    <rPh sb="4" eb="7">
      <t>コヨウシャ</t>
    </rPh>
    <rPh sb="7" eb="10">
      <t>ショトクリツ</t>
    </rPh>
    <phoneticPr fontId="5"/>
  </si>
  <si>
    <t>⑩</t>
  </si>
  <si>
    <t>　雇用者所得誘発額を合計(直接＋第１次)</t>
    <rPh sb="1" eb="4">
      <t>コヨウシャ</t>
    </rPh>
    <rPh sb="4" eb="6">
      <t>ショトク</t>
    </rPh>
    <rPh sb="6" eb="9">
      <t>ユウハツガク</t>
    </rPh>
    <rPh sb="10" eb="12">
      <t>ゴウケイ</t>
    </rPh>
    <rPh sb="13" eb="15">
      <t>チョクセツ</t>
    </rPh>
    <rPh sb="16" eb="17">
      <t>ダイ</t>
    </rPh>
    <rPh sb="18" eb="19">
      <t>ジ</t>
    </rPh>
    <phoneticPr fontId="5"/>
  </si>
  <si>
    <t>④＋⑨</t>
    <phoneticPr fontId="5"/>
  </si>
  <si>
    <t>⑪</t>
  </si>
  <si>
    <t>　誘発された雇用者所得のうち、消費にまわる額(県外含む)の推計</t>
    <rPh sb="1" eb="3">
      <t>ユウハツ</t>
    </rPh>
    <rPh sb="6" eb="9">
      <t>コヨウシャ</t>
    </rPh>
    <rPh sb="9" eb="11">
      <t>ショトク</t>
    </rPh>
    <rPh sb="15" eb="17">
      <t>ショウヒ</t>
    </rPh>
    <rPh sb="21" eb="22">
      <t>ガク</t>
    </rPh>
    <rPh sb="23" eb="25">
      <t>ケンガイ</t>
    </rPh>
    <rPh sb="25" eb="26">
      <t>フク</t>
    </rPh>
    <rPh sb="28" eb="31">
      <t>ノスイケイ</t>
    </rPh>
    <phoneticPr fontId="5"/>
  </si>
  <si>
    <t>⑩＊Ｆ[消費転換率]</t>
    <rPh sb="4" eb="6">
      <t>ショウヒ</t>
    </rPh>
    <rPh sb="6" eb="8">
      <t>テンカン</t>
    </rPh>
    <rPh sb="8" eb="9">
      <t>リツ</t>
    </rPh>
    <phoneticPr fontId="5"/>
  </si>
  <si>
    <t>⑫</t>
  </si>
  <si>
    <t>　誘発された雇用者所得のうち、消費にまわる額を産業部門別(県外含む)に推計</t>
    <rPh sb="1" eb="3">
      <t>ユウハツ</t>
    </rPh>
    <rPh sb="6" eb="9">
      <t>コヨウシャ</t>
    </rPh>
    <rPh sb="9" eb="11">
      <t>ショトク</t>
    </rPh>
    <rPh sb="15" eb="17">
      <t>ショウヒ</t>
    </rPh>
    <rPh sb="21" eb="22">
      <t>ガク</t>
    </rPh>
    <rPh sb="23" eb="25">
      <t>サンギョウ</t>
    </rPh>
    <rPh sb="25" eb="27">
      <t>ブモン</t>
    </rPh>
    <rPh sb="27" eb="28">
      <t>ベツ</t>
    </rPh>
    <rPh sb="35" eb="37">
      <t>スイケイ</t>
    </rPh>
    <phoneticPr fontId="5"/>
  </si>
  <si>
    <t>⑪＊Ｇ[消費パターン]</t>
    <rPh sb="4" eb="6">
      <t>ショウヒ</t>
    </rPh>
    <phoneticPr fontId="5"/>
  </si>
  <si>
    <t>⑬</t>
  </si>
  <si>
    <t>　誘発された雇用者所得のうち、消費にまわる額を産業部門別(県内分)に推計</t>
    <rPh sb="1" eb="3">
      <t>ユウハツ</t>
    </rPh>
    <rPh sb="6" eb="9">
      <t>コヨウシャ</t>
    </rPh>
    <rPh sb="9" eb="11">
      <t>ショトク</t>
    </rPh>
    <rPh sb="15" eb="17">
      <t>ショウヒ</t>
    </rPh>
    <rPh sb="21" eb="22">
      <t>ガク</t>
    </rPh>
    <rPh sb="23" eb="25">
      <t>サンギョウ</t>
    </rPh>
    <rPh sb="25" eb="27">
      <t>ブモン</t>
    </rPh>
    <rPh sb="27" eb="28">
      <t>ベツ</t>
    </rPh>
    <rPh sb="30" eb="31">
      <t>ナイ</t>
    </rPh>
    <rPh sb="31" eb="32">
      <t>ブン</t>
    </rPh>
    <rPh sb="34" eb="36">
      <t>スイケイ</t>
    </rPh>
    <phoneticPr fontId="5"/>
  </si>
  <si>
    <t>⑫＊Ａ[県内自給率]</t>
    <rPh sb="4" eb="6">
      <t>ケンナイ</t>
    </rPh>
    <rPh sb="6" eb="9">
      <t>ジキュウリツ</t>
    </rPh>
    <phoneticPr fontId="5"/>
  </si>
  <si>
    <t>⑭</t>
  </si>
  <si>
    <t>　県内需要増加額(第２次)が誘発する生産額(県内分)の推計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5"/>
  </si>
  <si>
    <t>⑬＊Ｅ[開放経済型逆行列係数]</t>
    <rPh sb="4" eb="6">
      <t>カイホウ</t>
    </rPh>
    <rPh sb="6" eb="8">
      <t>ケイザイ</t>
    </rPh>
    <rPh sb="8" eb="9">
      <t>ガタ</t>
    </rPh>
    <rPh sb="9" eb="12">
      <t>ギャクギョウレツ</t>
    </rPh>
    <rPh sb="12" eb="14">
      <t>ケイスウ</t>
    </rPh>
    <phoneticPr fontId="5"/>
  </si>
  <si>
    <t>第２次
波及効果</t>
    <rPh sb="0" eb="1">
      <t>ダイ</t>
    </rPh>
    <rPh sb="2" eb="3">
      <t>ジ</t>
    </rPh>
    <rPh sb="4" eb="6">
      <t>ハキュウ</t>
    </rPh>
    <rPh sb="6" eb="8">
      <t>コウカ</t>
    </rPh>
    <phoneticPr fontId="5"/>
  </si>
  <si>
    <t>⑮</t>
  </si>
  <si>
    <t>⑭＊Ｂ[粗付加価値率]</t>
    <rPh sb="4" eb="9">
      <t>ソフカカチ</t>
    </rPh>
    <rPh sb="9" eb="10">
      <t>リツ</t>
    </rPh>
    <phoneticPr fontId="5"/>
  </si>
  <si>
    <t>⑯</t>
  </si>
  <si>
    <t>⑭＊Ｃ[雇用者所得率]</t>
    <rPh sb="4" eb="7">
      <t>コヨウシャ</t>
    </rPh>
    <rPh sb="7" eb="10">
      <t>ショトクリツ</t>
    </rPh>
    <phoneticPr fontId="5"/>
  </si>
  <si>
    <t>⑰</t>
  </si>
  <si>
    <t>　生産誘発額を合計(直接＋第１次＋第２次)</t>
    <rPh sb="1" eb="3">
      <t>セイサン</t>
    </rPh>
    <rPh sb="3" eb="6">
      <t>ユウハツガク</t>
    </rPh>
    <rPh sb="7" eb="9">
      <t>ゴウケイ</t>
    </rPh>
    <rPh sb="10" eb="12">
      <t>チョクセツ</t>
    </rPh>
    <rPh sb="13" eb="14">
      <t>ダイ</t>
    </rPh>
    <rPh sb="15" eb="16">
      <t>ジ</t>
    </rPh>
    <rPh sb="17" eb="18">
      <t>ダイ</t>
    </rPh>
    <rPh sb="19" eb="20">
      <t>ジ</t>
    </rPh>
    <phoneticPr fontId="5"/>
  </si>
  <si>
    <t>②＋⑦＋⑭</t>
    <phoneticPr fontId="5"/>
  </si>
  <si>
    <t>総合効果</t>
    <rPh sb="0" eb="2">
      <t>ソウゴウ</t>
    </rPh>
    <rPh sb="2" eb="4">
      <t>コウカ</t>
    </rPh>
    <phoneticPr fontId="5"/>
  </si>
  <si>
    <t>⑱</t>
    <phoneticPr fontId="5"/>
  </si>
  <si>
    <t>　粗付加価値誘発額を合計(直接＋第１次＋第２次)</t>
    <rPh sb="1" eb="6">
      <t>ソフカカチ</t>
    </rPh>
    <rPh sb="6" eb="9">
      <t>ユウハツガク</t>
    </rPh>
    <rPh sb="10" eb="12">
      <t>ゴウケイ</t>
    </rPh>
    <phoneticPr fontId="5"/>
  </si>
  <si>
    <t>③＋⑧＋⑮</t>
    <phoneticPr fontId="5"/>
  </si>
  <si>
    <t>⑲</t>
    <phoneticPr fontId="5"/>
  </si>
  <si>
    <t>　雇用者所得誘発額を合計(直接＋第１次＋第２次)</t>
    <rPh sb="1" eb="4">
      <t>コヨウシャ</t>
    </rPh>
    <rPh sb="4" eb="6">
      <t>ショトク</t>
    </rPh>
    <rPh sb="6" eb="9">
      <t>ユウハツガク</t>
    </rPh>
    <rPh sb="10" eb="12">
      <t>ゴウケイ</t>
    </rPh>
    <rPh sb="13" eb="15">
      <t>チョクセツ</t>
    </rPh>
    <rPh sb="16" eb="17">
      <t>ダイ</t>
    </rPh>
    <rPh sb="18" eb="19">
      <t>ジ</t>
    </rPh>
    <rPh sb="20" eb="21">
      <t>ダイ</t>
    </rPh>
    <rPh sb="22" eb="23">
      <t>ジ</t>
    </rPh>
    <phoneticPr fontId="5"/>
  </si>
  <si>
    <t>④＋⑨＋⑯</t>
    <phoneticPr fontId="5"/>
  </si>
  <si>
    <t>Ⅰ</t>
    <phoneticPr fontId="5"/>
  </si>
  <si>
    <t>②＊Ｈ[就業係数]</t>
    <rPh sb="4" eb="6">
      <t>シュウギョウ</t>
    </rPh>
    <rPh sb="6" eb="8">
      <t>ケイスウ</t>
    </rPh>
    <phoneticPr fontId="5"/>
  </si>
  <si>
    <t>Ⅱ</t>
    <phoneticPr fontId="5"/>
  </si>
  <si>
    <t>②＊Ｉ[雇用係数]</t>
    <rPh sb="4" eb="6">
      <t>コヨウ</t>
    </rPh>
    <rPh sb="6" eb="8">
      <t>ケイスウ</t>
    </rPh>
    <phoneticPr fontId="5"/>
  </si>
  <si>
    <t>Ⅲ</t>
    <phoneticPr fontId="5"/>
  </si>
  <si>
    <t>　生産誘発額（第１次）が誘発する従業者数の推計</t>
    <rPh sb="1" eb="3">
      <t>セイサン</t>
    </rPh>
    <rPh sb="3" eb="5">
      <t>ユウハツ</t>
    </rPh>
    <rPh sb="5" eb="6">
      <t>ガク</t>
    </rPh>
    <rPh sb="7" eb="8">
      <t>ダイ</t>
    </rPh>
    <rPh sb="9" eb="10">
      <t>ジ</t>
    </rPh>
    <rPh sb="12" eb="14">
      <t>ユウハツ</t>
    </rPh>
    <rPh sb="16" eb="19">
      <t>ジュウギョウシャ</t>
    </rPh>
    <rPh sb="19" eb="20">
      <t>スウ</t>
    </rPh>
    <rPh sb="21" eb="23">
      <t>スイケイ</t>
    </rPh>
    <phoneticPr fontId="5"/>
  </si>
  <si>
    <t>⑦＊Ｈ[就業係数]</t>
    <rPh sb="4" eb="6">
      <t>シュウギョウ</t>
    </rPh>
    <rPh sb="6" eb="8">
      <t>ケイスウ</t>
    </rPh>
    <phoneticPr fontId="5"/>
  </si>
  <si>
    <t>Ⅳ</t>
    <phoneticPr fontId="5"/>
  </si>
  <si>
    <t>　生産誘発額（第１次）が誘発する雇用者数の推計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5"/>
  </si>
  <si>
    <t>⑦＊Ｉ[雇用係数]</t>
    <rPh sb="4" eb="6">
      <t>コヨウ</t>
    </rPh>
    <rPh sb="6" eb="8">
      <t>ケイスウ</t>
    </rPh>
    <phoneticPr fontId="5"/>
  </si>
  <si>
    <t>Ⅴ</t>
    <phoneticPr fontId="5"/>
  </si>
  <si>
    <t>　生産誘発額（第２次）が誘発する従業者数の推計</t>
    <rPh sb="1" eb="3">
      <t>セイサン</t>
    </rPh>
    <rPh sb="3" eb="6">
      <t>ユウハツガク</t>
    </rPh>
    <rPh sb="7" eb="8">
      <t>ダイ</t>
    </rPh>
    <rPh sb="9" eb="10">
      <t>ジ</t>
    </rPh>
    <rPh sb="12" eb="14">
      <t>ユウハツ</t>
    </rPh>
    <rPh sb="16" eb="19">
      <t>ジュウギョウシャ</t>
    </rPh>
    <rPh sb="19" eb="20">
      <t>スウ</t>
    </rPh>
    <rPh sb="21" eb="23">
      <t>スイケイ</t>
    </rPh>
    <phoneticPr fontId="5"/>
  </si>
  <si>
    <t>⑭＊Ｈ[就業係数]</t>
    <rPh sb="4" eb="6">
      <t>シュウギョウ</t>
    </rPh>
    <rPh sb="6" eb="8">
      <t>ケイスウ</t>
    </rPh>
    <phoneticPr fontId="5"/>
  </si>
  <si>
    <t>Ⅵ</t>
    <phoneticPr fontId="5"/>
  </si>
  <si>
    <t>　生産誘発額（第２次）が誘発する雇用者数の推計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5"/>
  </si>
  <si>
    <t>⑭＊Ｉ[雇用係数]</t>
    <rPh sb="4" eb="6">
      <t>コヨウ</t>
    </rPh>
    <rPh sb="6" eb="8">
      <t>ケイスウ</t>
    </rPh>
    <phoneticPr fontId="5"/>
  </si>
  <si>
    <t>Ⅶ</t>
    <phoneticPr fontId="5"/>
  </si>
  <si>
    <t>　従業者誘発数を合計（直接＋第１次＋第２次）</t>
    <rPh sb="1" eb="4">
      <t>ジュウギョウシャ</t>
    </rPh>
    <rPh sb="4" eb="6">
      <t>ユウハツ</t>
    </rPh>
    <rPh sb="6" eb="7">
      <t>スウ</t>
    </rPh>
    <rPh sb="8" eb="10">
      <t>ゴウケイ</t>
    </rPh>
    <rPh sb="11" eb="13">
      <t>チョクセツ</t>
    </rPh>
    <rPh sb="14" eb="15">
      <t>ダイ</t>
    </rPh>
    <rPh sb="16" eb="17">
      <t>ジ</t>
    </rPh>
    <rPh sb="18" eb="19">
      <t>ダイ</t>
    </rPh>
    <rPh sb="20" eb="21">
      <t>ジ</t>
    </rPh>
    <phoneticPr fontId="5"/>
  </si>
  <si>
    <t>Ⅰ＋Ⅲ＋Ⅴ</t>
    <phoneticPr fontId="5"/>
  </si>
  <si>
    <t>Ⅷ</t>
    <phoneticPr fontId="5"/>
  </si>
  <si>
    <t>　雇用者誘発数を合計（直接＋第１次＋第２次）</t>
    <rPh sb="1" eb="4">
      <t>コヨウシャ</t>
    </rPh>
    <rPh sb="4" eb="6">
      <t>ユウハツ</t>
    </rPh>
    <rPh sb="6" eb="7">
      <t>スウ</t>
    </rPh>
    <rPh sb="8" eb="10">
      <t>ゴウケイ</t>
    </rPh>
    <rPh sb="11" eb="13">
      <t>チョクセツ</t>
    </rPh>
    <rPh sb="14" eb="15">
      <t>ダイ</t>
    </rPh>
    <rPh sb="16" eb="17">
      <t>ジ</t>
    </rPh>
    <rPh sb="18" eb="19">
      <t>ダイ</t>
    </rPh>
    <rPh sb="20" eb="21">
      <t>ジ</t>
    </rPh>
    <phoneticPr fontId="5"/>
  </si>
  <si>
    <t>Ⅱ＋Ⅳ＋Ⅵ</t>
    <phoneticPr fontId="5"/>
  </si>
  <si>
    <t>表４　計算内容</t>
    <rPh sb="0" eb="1">
      <t>ヒョウ</t>
    </rPh>
    <rPh sb="3" eb="5">
      <t>ケイサン</t>
    </rPh>
    <rPh sb="5" eb="7">
      <t>ナイヨウ</t>
    </rPh>
    <phoneticPr fontId="5"/>
  </si>
  <si>
    <t>(単位：百万円)</t>
    <rPh sb="1" eb="3">
      <t>タンイ</t>
    </rPh>
    <rPh sb="4" eb="5">
      <t>ヒャク</t>
    </rPh>
    <rPh sb="5" eb="7">
      <t>マンエン</t>
    </rPh>
    <phoneticPr fontId="5"/>
  </si>
  <si>
    <t>粗付加価値
誘発額
(直接)</t>
    <rPh sb="0" eb="5">
      <t>ソフカカチ</t>
    </rPh>
    <rPh sb="6" eb="9">
      <t>ユウハツガク</t>
    </rPh>
    <rPh sb="11" eb="13">
      <t>チョクセツ</t>
    </rPh>
    <phoneticPr fontId="5"/>
  </si>
  <si>
    <t>雇用者所得
誘発額
(直接）</t>
    <rPh sb="0" eb="3">
      <t>コヨウシャ</t>
    </rPh>
    <rPh sb="3" eb="5">
      <t>ショトク</t>
    </rPh>
    <rPh sb="6" eb="9">
      <t>ユウハツガク</t>
    </rPh>
    <rPh sb="11" eb="13">
      <t>チョクセツ</t>
    </rPh>
    <phoneticPr fontId="5"/>
  </si>
  <si>
    <t>①</t>
    <phoneticPr fontId="5"/>
  </si>
  <si>
    <t>②</t>
    <phoneticPr fontId="5"/>
  </si>
  <si>
    <t>③</t>
    <phoneticPr fontId="5"/>
  </si>
  <si>
    <t>④</t>
    <phoneticPr fontId="5"/>
  </si>
  <si>
    <t>⑤</t>
    <phoneticPr fontId="5"/>
  </si>
  <si>
    <t>⑥</t>
    <phoneticPr fontId="5"/>
  </si>
  <si>
    <t>②×Ｂ</t>
    <phoneticPr fontId="5"/>
  </si>
  <si>
    <t>②×Ｃ</t>
    <phoneticPr fontId="5"/>
  </si>
  <si>
    <t>第１次波及効果</t>
    <rPh sb="0" eb="1">
      <t>ダイ</t>
    </rPh>
    <rPh sb="2" eb="3">
      <t>ジ</t>
    </rPh>
    <rPh sb="3" eb="5">
      <t>ハキュウ</t>
    </rPh>
    <rPh sb="5" eb="7">
      <t>コウカ</t>
    </rPh>
    <phoneticPr fontId="5"/>
  </si>
  <si>
    <t>雇用者所得
誘発額
(直接＋
第１次)</t>
    <rPh sb="0" eb="3">
      <t>コヨウシャ</t>
    </rPh>
    <rPh sb="3" eb="5">
      <t>ショトク</t>
    </rPh>
    <rPh sb="6" eb="9">
      <t>ユウハツガク</t>
    </rPh>
    <rPh sb="11" eb="13">
      <t>チョクセツ</t>
    </rPh>
    <rPh sb="15" eb="16">
      <t>ダイ</t>
    </rPh>
    <rPh sb="17" eb="18">
      <t>ジ</t>
    </rPh>
    <phoneticPr fontId="5"/>
  </si>
  <si>
    <t>民間消費
支出増加額</t>
    <rPh sb="0" eb="2">
      <t>ミンカン</t>
    </rPh>
    <rPh sb="2" eb="4">
      <t>ショウヒ</t>
    </rPh>
    <rPh sb="5" eb="7">
      <t>シシュツ</t>
    </rPh>
    <rPh sb="7" eb="10">
      <t>ゾウカガク</t>
    </rPh>
    <phoneticPr fontId="5"/>
  </si>
  <si>
    <t>産業部門別
民間消費
支出増加額</t>
    <rPh sb="0" eb="2">
      <t>サンギョウ</t>
    </rPh>
    <rPh sb="2" eb="4">
      <t>ブモン</t>
    </rPh>
    <rPh sb="4" eb="5">
      <t>ベツ</t>
    </rPh>
    <rPh sb="6" eb="8">
      <t>ミンカン</t>
    </rPh>
    <rPh sb="8" eb="10">
      <t>ショウヒ</t>
    </rPh>
    <rPh sb="11" eb="13">
      <t>シシュツ</t>
    </rPh>
    <rPh sb="13" eb="16">
      <t>ゾウカガク</t>
    </rPh>
    <phoneticPr fontId="5"/>
  </si>
  <si>
    <t>県内需要
増加額
(第２次)</t>
    <rPh sb="0" eb="2">
      <t>ケンナイ</t>
    </rPh>
    <rPh sb="10" eb="11">
      <t>ダイ</t>
    </rPh>
    <rPh sb="12" eb="13">
      <t>ジ</t>
    </rPh>
    <phoneticPr fontId="5"/>
  </si>
  <si>
    <t>生産誘発額
(第１次)</t>
    <rPh sb="0" eb="2">
      <t>セイサン</t>
    </rPh>
    <rPh sb="2" eb="5">
      <t>ユウハツガク</t>
    </rPh>
    <rPh sb="7" eb="8">
      <t>ダイ</t>
    </rPh>
    <rPh sb="9" eb="10">
      <t>ジ</t>
    </rPh>
    <phoneticPr fontId="5"/>
  </si>
  <si>
    <t>粗付加価値
誘発額
(第１次)</t>
    <rPh sb="0" eb="5">
      <t>ソフカカチ</t>
    </rPh>
    <rPh sb="6" eb="9">
      <t>ユウハツガク</t>
    </rPh>
    <rPh sb="11" eb="12">
      <t>ダイ</t>
    </rPh>
    <rPh sb="13" eb="14">
      <t>ジ</t>
    </rPh>
    <phoneticPr fontId="5"/>
  </si>
  <si>
    <t>雇用者所得
誘発額
(第１次）</t>
    <rPh sb="0" eb="3">
      <t>コヨウシャ</t>
    </rPh>
    <rPh sb="3" eb="5">
      <t>ショトク</t>
    </rPh>
    <rPh sb="6" eb="9">
      <t>ユウハツガク</t>
    </rPh>
    <rPh sb="11" eb="12">
      <t>ダイ</t>
    </rPh>
    <rPh sb="13" eb="14">
      <t>ジ</t>
    </rPh>
    <phoneticPr fontId="5"/>
  </si>
  <si>
    <t>⑦</t>
    <phoneticPr fontId="5"/>
  </si>
  <si>
    <t>⑧</t>
    <phoneticPr fontId="5"/>
  </si>
  <si>
    <t>⑨</t>
    <phoneticPr fontId="5"/>
  </si>
  <si>
    <t>⑩</t>
    <phoneticPr fontId="5"/>
  </si>
  <si>
    <t>⑪</t>
    <phoneticPr fontId="5"/>
  </si>
  <si>
    <t>⑫</t>
    <phoneticPr fontId="5"/>
  </si>
  <si>
    <t>⑬</t>
    <phoneticPr fontId="5"/>
  </si>
  <si>
    <t>⑦×Ｂ</t>
    <phoneticPr fontId="5"/>
  </si>
  <si>
    <t>⑦×Ｃ</t>
    <phoneticPr fontId="5"/>
  </si>
  <si>
    <t>④＋⑨</t>
    <phoneticPr fontId="5"/>
  </si>
  <si>
    <t>⑩×Ｆ</t>
    <phoneticPr fontId="5"/>
  </si>
  <si>
    <t>⑪×Ｇ</t>
    <phoneticPr fontId="5"/>
  </si>
  <si>
    <t>⑫×Ａ</t>
    <phoneticPr fontId="5"/>
  </si>
  <si>
    <t>第２次波及効果</t>
    <rPh sb="0" eb="1">
      <t>ダイ</t>
    </rPh>
    <rPh sb="2" eb="3">
      <t>ジ</t>
    </rPh>
    <rPh sb="3" eb="5">
      <t>ハキュウ</t>
    </rPh>
    <rPh sb="5" eb="7">
      <t>コウカ</t>
    </rPh>
    <phoneticPr fontId="5"/>
  </si>
  <si>
    <t>生産誘発額
(第２次)</t>
    <rPh sb="0" eb="2">
      <t>セイサン</t>
    </rPh>
    <rPh sb="2" eb="5">
      <t>ユウハツガク</t>
    </rPh>
    <rPh sb="7" eb="8">
      <t>ダイ</t>
    </rPh>
    <rPh sb="9" eb="10">
      <t>ジ</t>
    </rPh>
    <phoneticPr fontId="5"/>
  </si>
  <si>
    <t>粗付加価値
誘発額
(第２次)</t>
    <rPh sb="0" eb="5">
      <t>ソフカカチ</t>
    </rPh>
    <rPh sb="6" eb="9">
      <t>ユウハツガク</t>
    </rPh>
    <rPh sb="11" eb="12">
      <t>ダイ</t>
    </rPh>
    <rPh sb="13" eb="14">
      <t>ジ</t>
    </rPh>
    <phoneticPr fontId="5"/>
  </si>
  <si>
    <t>雇用者所得
誘発額
(第２次）</t>
    <rPh sb="0" eb="3">
      <t>コヨウシャ</t>
    </rPh>
    <rPh sb="3" eb="5">
      <t>ショトク</t>
    </rPh>
    <rPh sb="6" eb="9">
      <t>ユウハツガク</t>
    </rPh>
    <rPh sb="11" eb="12">
      <t>ダイ</t>
    </rPh>
    <rPh sb="13" eb="14">
      <t>ジ</t>
    </rPh>
    <phoneticPr fontId="5"/>
  </si>
  <si>
    <t>生産誘発額
合計</t>
    <rPh sb="0" eb="2">
      <t>セイサン</t>
    </rPh>
    <rPh sb="2" eb="5">
      <t>ユウハツガク</t>
    </rPh>
    <rPh sb="6" eb="8">
      <t>ゴウケイ</t>
    </rPh>
    <phoneticPr fontId="5"/>
  </si>
  <si>
    <t>粗付加価値
誘発額合計</t>
    <rPh sb="0" eb="5">
      <t>ソフカカチ</t>
    </rPh>
    <rPh sb="6" eb="9">
      <t>ユウハツガク</t>
    </rPh>
    <rPh sb="9" eb="11">
      <t>ゴウケイ</t>
    </rPh>
    <phoneticPr fontId="5"/>
  </si>
  <si>
    <t>雇用者所得
誘発額合計</t>
    <rPh sb="0" eb="3">
      <t>コヨウシャ</t>
    </rPh>
    <rPh sb="3" eb="5">
      <t>ショトク</t>
    </rPh>
    <rPh sb="6" eb="9">
      <t>ユウハツガク</t>
    </rPh>
    <rPh sb="9" eb="11">
      <t>ゴウケイ</t>
    </rPh>
    <phoneticPr fontId="5"/>
  </si>
  <si>
    <t>⑭</t>
    <phoneticPr fontId="5"/>
  </si>
  <si>
    <t>⑮</t>
    <phoneticPr fontId="5"/>
  </si>
  <si>
    <t>⑯</t>
    <phoneticPr fontId="5"/>
  </si>
  <si>
    <t>⑰</t>
    <phoneticPr fontId="5"/>
  </si>
  <si>
    <t>⑱</t>
    <phoneticPr fontId="5"/>
  </si>
  <si>
    <t>⑲</t>
    <phoneticPr fontId="5"/>
  </si>
  <si>
    <t>⑬×Ｅ</t>
    <phoneticPr fontId="5"/>
  </si>
  <si>
    <t>⑭×Ｂ</t>
    <phoneticPr fontId="5"/>
  </si>
  <si>
    <t>⑭×Ｃ</t>
    <phoneticPr fontId="5"/>
  </si>
  <si>
    <t>②＋⑦＋⑭</t>
    <phoneticPr fontId="5"/>
  </si>
  <si>
    <t>③＋⑧＋⑮</t>
    <phoneticPr fontId="5"/>
  </si>
  <si>
    <t>④＋⑨＋⑯</t>
    <phoneticPr fontId="5"/>
  </si>
  <si>
    <t>(単位：人)</t>
    <rPh sb="1" eb="3">
      <t>タンイ</t>
    </rPh>
    <rPh sb="4" eb="5">
      <t>ニン</t>
    </rPh>
    <phoneticPr fontId="5"/>
  </si>
  <si>
    <t>従業者
誘発数
(直接)</t>
    <rPh sb="0" eb="3">
      <t>ジュウギョウシャ</t>
    </rPh>
    <rPh sb="4" eb="6">
      <t>ユウハツ</t>
    </rPh>
    <rPh sb="6" eb="7">
      <t>スウ</t>
    </rPh>
    <rPh sb="9" eb="11">
      <t>チョクセツ</t>
    </rPh>
    <phoneticPr fontId="5"/>
  </si>
  <si>
    <t>雇用者
誘発数
(直接)</t>
    <rPh sb="0" eb="3">
      <t>コヨウシャ</t>
    </rPh>
    <rPh sb="4" eb="6">
      <t>ユウハツ</t>
    </rPh>
    <rPh sb="6" eb="7">
      <t>スウ</t>
    </rPh>
    <rPh sb="9" eb="11">
      <t>チョクセツ</t>
    </rPh>
    <phoneticPr fontId="5"/>
  </si>
  <si>
    <t>従業者
誘発数
(第１次)</t>
    <rPh sb="0" eb="3">
      <t>ジュウギョウシャ</t>
    </rPh>
    <rPh sb="4" eb="6">
      <t>ユウハツ</t>
    </rPh>
    <rPh sb="6" eb="7">
      <t>スウ</t>
    </rPh>
    <rPh sb="9" eb="10">
      <t>ダイ</t>
    </rPh>
    <rPh sb="11" eb="12">
      <t>ジ</t>
    </rPh>
    <phoneticPr fontId="5"/>
  </si>
  <si>
    <t>雇用者
誘発数
(第１次)</t>
    <rPh sb="0" eb="3">
      <t>コヨウシャ</t>
    </rPh>
    <rPh sb="4" eb="6">
      <t>ユウハツ</t>
    </rPh>
    <rPh sb="6" eb="7">
      <t>スウ</t>
    </rPh>
    <rPh sb="9" eb="10">
      <t>ダイ</t>
    </rPh>
    <rPh sb="11" eb="12">
      <t>ジ</t>
    </rPh>
    <phoneticPr fontId="5"/>
  </si>
  <si>
    <t>従業者
誘発数
(第２次)</t>
    <rPh sb="0" eb="3">
      <t>ジュウギョウシャ</t>
    </rPh>
    <rPh sb="4" eb="6">
      <t>ユウハツ</t>
    </rPh>
    <rPh sb="6" eb="7">
      <t>スウ</t>
    </rPh>
    <rPh sb="9" eb="10">
      <t>ダイ</t>
    </rPh>
    <rPh sb="11" eb="12">
      <t>ジ</t>
    </rPh>
    <phoneticPr fontId="5"/>
  </si>
  <si>
    <t>雇用者
誘発数
(第２次)</t>
    <rPh sb="0" eb="3">
      <t>コヨウシャ</t>
    </rPh>
    <rPh sb="4" eb="6">
      <t>ユウハツ</t>
    </rPh>
    <rPh sb="6" eb="7">
      <t>スウ</t>
    </rPh>
    <rPh sb="9" eb="10">
      <t>ダイ</t>
    </rPh>
    <rPh sb="11" eb="12">
      <t>ジ</t>
    </rPh>
    <phoneticPr fontId="5"/>
  </si>
  <si>
    <t>従業者
誘発数
合　計</t>
    <rPh sb="0" eb="3">
      <t>ジュウギョウシャ</t>
    </rPh>
    <rPh sb="4" eb="6">
      <t>ユウハツ</t>
    </rPh>
    <rPh sb="6" eb="7">
      <t>スウ</t>
    </rPh>
    <rPh sb="8" eb="9">
      <t>ゴウ</t>
    </rPh>
    <rPh sb="10" eb="11">
      <t>ケイ</t>
    </rPh>
    <phoneticPr fontId="5"/>
  </si>
  <si>
    <t>雇用者
誘発数
合　計</t>
    <rPh sb="0" eb="3">
      <t>コヨウシャ</t>
    </rPh>
    <rPh sb="4" eb="6">
      <t>ユウハツ</t>
    </rPh>
    <rPh sb="6" eb="7">
      <t>スウ</t>
    </rPh>
    <rPh sb="8" eb="9">
      <t>ゴウ</t>
    </rPh>
    <rPh sb="10" eb="11">
      <t>ケイ</t>
    </rPh>
    <phoneticPr fontId="5"/>
  </si>
  <si>
    <t>Ⅰ</t>
    <phoneticPr fontId="5"/>
  </si>
  <si>
    <t>Ⅱ</t>
    <phoneticPr fontId="5"/>
  </si>
  <si>
    <t>Ⅲ</t>
    <phoneticPr fontId="5"/>
  </si>
  <si>
    <t>Ⅳ</t>
    <phoneticPr fontId="5"/>
  </si>
  <si>
    <t>Ⅴ</t>
    <phoneticPr fontId="5"/>
  </si>
  <si>
    <t>Ⅵ</t>
    <phoneticPr fontId="5"/>
  </si>
  <si>
    <t>Ⅶ</t>
    <phoneticPr fontId="5"/>
  </si>
  <si>
    <t>Ⅷ</t>
    <phoneticPr fontId="5"/>
  </si>
  <si>
    <t>②×Ｈ</t>
    <phoneticPr fontId="5"/>
  </si>
  <si>
    <t>②×Ｉ</t>
    <phoneticPr fontId="5"/>
  </si>
  <si>
    <t>⑦×Ｈ</t>
    <phoneticPr fontId="5"/>
  </si>
  <si>
    <t>⑦×Ｉ</t>
    <phoneticPr fontId="5"/>
  </si>
  <si>
    <t>⑭×Ｈ</t>
    <phoneticPr fontId="5"/>
  </si>
  <si>
    <t>⑭×Ｉ</t>
    <phoneticPr fontId="5"/>
  </si>
  <si>
    <t>Ⅰ＋Ⅲ＋Ⅴ</t>
    <phoneticPr fontId="5"/>
  </si>
  <si>
    <t>Ⅱ＋Ⅳ＋Ⅵ</t>
    <phoneticPr fontId="5"/>
  </si>
  <si>
    <t>表５　各種係数</t>
    <rPh sb="0" eb="1">
      <t>ヒョウ</t>
    </rPh>
    <rPh sb="3" eb="5">
      <t>カクシュ</t>
    </rPh>
    <rPh sb="5" eb="7">
      <t>ケイスウ</t>
    </rPh>
    <phoneticPr fontId="5"/>
  </si>
  <si>
    <t>県内自給率</t>
    <rPh sb="0" eb="2">
      <t>ケンナイ</t>
    </rPh>
    <rPh sb="2" eb="5">
      <t>ジキュウリツ</t>
    </rPh>
    <phoneticPr fontId="5"/>
  </si>
  <si>
    <t>粗付加価値率</t>
    <rPh sb="0" eb="1">
      <t>ホボ</t>
    </rPh>
    <rPh sb="1" eb="3">
      <t>フカ</t>
    </rPh>
    <rPh sb="3" eb="5">
      <t>カチ</t>
    </rPh>
    <rPh sb="5" eb="6">
      <t>リツ</t>
    </rPh>
    <phoneticPr fontId="5"/>
  </si>
  <si>
    <t>雇用者所得率</t>
    <rPh sb="0" eb="3">
      <t>コヨウシャ</t>
    </rPh>
    <rPh sb="3" eb="6">
      <t>ショトクリツ</t>
    </rPh>
    <phoneticPr fontId="5"/>
  </si>
  <si>
    <t>消費パターン</t>
    <rPh sb="0" eb="2">
      <t>ショウヒ</t>
    </rPh>
    <phoneticPr fontId="5"/>
  </si>
  <si>
    <t>就業係数</t>
    <rPh sb="0" eb="2">
      <t>シュウギョウ</t>
    </rPh>
    <rPh sb="2" eb="4">
      <t>ケイスウ</t>
    </rPh>
    <phoneticPr fontId="5"/>
  </si>
  <si>
    <t>雇用係数</t>
    <rPh sb="0" eb="2">
      <t>コヨウ</t>
    </rPh>
    <rPh sb="2" eb="4">
      <t>ケイスウ</t>
    </rPh>
    <phoneticPr fontId="5"/>
  </si>
  <si>
    <t>Ａ</t>
    <phoneticPr fontId="5"/>
  </si>
  <si>
    <t>Ｂ</t>
    <phoneticPr fontId="5"/>
  </si>
  <si>
    <t>Ｃ</t>
    <phoneticPr fontId="5"/>
  </si>
  <si>
    <t>Ｆ</t>
    <phoneticPr fontId="5"/>
  </si>
  <si>
    <t>Ｇ</t>
    <phoneticPr fontId="5"/>
  </si>
  <si>
    <t>Ｈ</t>
    <phoneticPr fontId="5"/>
  </si>
  <si>
    <t>I</t>
    <phoneticPr fontId="5"/>
  </si>
  <si>
    <t>－</t>
    <phoneticPr fontId="5"/>
  </si>
  <si>
    <t>　※　「Ｄ　投入係数」及び「Ｅ　開放経済型逆行列係数」については、紙面の関係上、掲載しておりません。</t>
    <rPh sb="6" eb="8">
      <t>トウニュウ</t>
    </rPh>
    <rPh sb="8" eb="10">
      <t>ケイスウ</t>
    </rPh>
    <rPh sb="11" eb="12">
      <t>オヨ</t>
    </rPh>
    <rPh sb="16" eb="18">
      <t>カイホウ</t>
    </rPh>
    <rPh sb="18" eb="20">
      <t>ケイザイ</t>
    </rPh>
    <rPh sb="20" eb="21">
      <t>ガタ</t>
    </rPh>
    <rPh sb="21" eb="24">
      <t>ギャクギョウレツ</t>
    </rPh>
    <rPh sb="24" eb="26">
      <t>ケイスウ</t>
    </rPh>
    <rPh sb="33" eb="35">
      <t>シメン</t>
    </rPh>
    <rPh sb="36" eb="39">
      <t>カンケイジョウ</t>
    </rPh>
    <rPh sb="40" eb="42">
      <t>ケイサイ</t>
    </rPh>
    <phoneticPr fontId="5"/>
  </si>
  <si>
    <t>(参考)　各係数の算出方法</t>
    <rPh sb="1" eb="3">
      <t>サンコウ</t>
    </rPh>
    <rPh sb="5" eb="6">
      <t>カク</t>
    </rPh>
    <rPh sb="6" eb="8">
      <t>ケイスウ</t>
    </rPh>
    <rPh sb="9" eb="11">
      <t>サンシュツ</t>
    </rPh>
    <rPh sb="11" eb="13">
      <t>ホウホウ</t>
    </rPh>
    <phoneticPr fontId="5"/>
  </si>
  <si>
    <t>係数名</t>
    <rPh sb="0" eb="2">
      <t>ケイスウ</t>
    </rPh>
    <rPh sb="2" eb="3">
      <t>メイ</t>
    </rPh>
    <phoneticPr fontId="5"/>
  </si>
  <si>
    <t>算出方法</t>
    <rPh sb="0" eb="2">
      <t>サンシュツ</t>
    </rPh>
    <rPh sb="2" eb="4">
      <t>ホウホウ</t>
    </rPh>
    <phoneticPr fontId="5"/>
  </si>
  <si>
    <t>　１－（控除）輸移入額（絶対値）／県内需要合計</t>
    <rPh sb="4" eb="6">
      <t>コウジョ</t>
    </rPh>
    <rPh sb="7" eb="10">
      <t>ユイニュウ</t>
    </rPh>
    <rPh sb="10" eb="11">
      <t>ガク</t>
    </rPh>
    <rPh sb="12" eb="15">
      <t>ゼッタイチ</t>
    </rPh>
    <rPh sb="17" eb="19">
      <t>ケンナイ</t>
    </rPh>
    <rPh sb="19" eb="21">
      <t>ジュヨウ</t>
    </rPh>
    <rPh sb="21" eb="23">
      <t>ゴウケイ</t>
    </rPh>
    <phoneticPr fontId="5"/>
  </si>
  <si>
    <t>　粗付加価値部門計／県内生産額</t>
    <rPh sb="1" eb="6">
      <t>ソフカカチ</t>
    </rPh>
    <rPh sb="6" eb="8">
      <t>ブモン</t>
    </rPh>
    <rPh sb="8" eb="9">
      <t>ケイ</t>
    </rPh>
    <rPh sb="10" eb="12">
      <t>ケンナイ</t>
    </rPh>
    <rPh sb="12" eb="15">
      <t>セイサンガク</t>
    </rPh>
    <phoneticPr fontId="5"/>
  </si>
  <si>
    <t>　雇用者所得／県内生産額</t>
    <rPh sb="1" eb="4">
      <t>コヨウシャ</t>
    </rPh>
    <rPh sb="4" eb="6">
      <t>ショトク</t>
    </rPh>
    <rPh sb="7" eb="9">
      <t>ケンナイ</t>
    </rPh>
    <rPh sb="9" eb="12">
      <t>セイサンガク</t>
    </rPh>
    <phoneticPr fontId="5"/>
  </si>
  <si>
    <t>Ｄ</t>
    <phoneticPr fontId="5"/>
  </si>
  <si>
    <t>投入係数</t>
    <rPh sb="0" eb="2">
      <t>トウニュウ</t>
    </rPh>
    <rPh sb="2" eb="4">
      <t>ケイスウ</t>
    </rPh>
    <phoneticPr fontId="5"/>
  </si>
  <si>
    <t>　各投入額／県内生産額</t>
    <rPh sb="1" eb="2">
      <t>カク</t>
    </rPh>
    <rPh sb="2" eb="4">
      <t>トウニュウ</t>
    </rPh>
    <rPh sb="4" eb="5">
      <t>ガク</t>
    </rPh>
    <rPh sb="6" eb="8">
      <t>ケンナイ</t>
    </rPh>
    <rPh sb="8" eb="11">
      <t>セイサンガク</t>
    </rPh>
    <phoneticPr fontId="5"/>
  </si>
  <si>
    <t>Ｅ</t>
    <phoneticPr fontId="5"/>
  </si>
  <si>
    <t>開放経済型逆行列係数</t>
    <rPh sb="0" eb="2">
      <t>カイホウ</t>
    </rPh>
    <rPh sb="2" eb="4">
      <t>ケイザイ</t>
    </rPh>
    <rPh sb="4" eb="5">
      <t>ガタ</t>
    </rPh>
    <rPh sb="5" eb="8">
      <t>ギャクギョウレツ</t>
    </rPh>
    <rPh sb="8" eb="10">
      <t>ケイスウ</t>
    </rPh>
    <phoneticPr fontId="5"/>
  </si>
  <si>
    <r>
      <t>　(I-(I-M)A)</t>
    </r>
    <r>
      <rPr>
        <vertAlign val="superscript"/>
        <sz val="8"/>
        <rFont val="ＭＳ ゴシック"/>
        <family val="3"/>
        <charset val="128"/>
      </rPr>
      <t>-1</t>
    </r>
    <phoneticPr fontId="5"/>
  </si>
  <si>
    <t>　消費支出／実収入　総務省HP：家計調査年報最新年分「第２表　都市階級・地方・都道府県庁所在市別１世帯当たり１か月間の収入と支出（総世帯のうち勤労者世帯）(秋田市分)」</t>
    <rPh sb="65" eb="66">
      <t>ソウ</t>
    </rPh>
    <phoneticPr fontId="5"/>
  </si>
  <si>
    <t>　民間消費支出構成比</t>
    <rPh sb="1" eb="3">
      <t>ミンカン</t>
    </rPh>
    <rPh sb="3" eb="5">
      <t>ショウヒ</t>
    </rPh>
    <rPh sb="5" eb="7">
      <t>シシュツ</t>
    </rPh>
    <rPh sb="7" eb="10">
      <t>コウセイヒ</t>
    </rPh>
    <phoneticPr fontId="5"/>
  </si>
  <si>
    <t>Ｉ</t>
    <phoneticPr fontId="5"/>
  </si>
  <si>
    <t>　※　端数処理の関係で、内訳の計と合計が一致しない場合があります。</t>
    <rPh sb="3" eb="5">
      <t>ハスウ</t>
    </rPh>
    <rPh sb="5" eb="7">
      <t>ショリ</t>
    </rPh>
    <rPh sb="8" eb="10">
      <t>カンケイ</t>
    </rPh>
    <rPh sb="12" eb="14">
      <t>ウチワケ</t>
    </rPh>
    <rPh sb="15" eb="16">
      <t>ケイ</t>
    </rPh>
    <rPh sb="17" eb="19">
      <t>ゴウケイ</t>
    </rPh>
    <rPh sb="20" eb="22">
      <t>イッチ</t>
    </rPh>
    <rPh sb="25" eb="27">
      <t>バアイ</t>
    </rPh>
    <phoneticPr fontId="7"/>
  </si>
  <si>
    <t>非印刷-作業シート</t>
    <rPh sb="0" eb="1">
      <t>ヒ</t>
    </rPh>
    <rPh sb="1" eb="3">
      <t>インサツ</t>
    </rPh>
    <rPh sb="4" eb="6">
      <t>サギョウ</t>
    </rPh>
    <phoneticPr fontId="5"/>
  </si>
  <si>
    <t>①</t>
    <phoneticPr fontId="5"/>
  </si>
  <si>
    <t>②</t>
    <phoneticPr fontId="5"/>
  </si>
  <si>
    <t>③</t>
    <phoneticPr fontId="5"/>
  </si>
  <si>
    <t>④</t>
    <phoneticPr fontId="5"/>
  </si>
  <si>
    <t>⑤</t>
    <phoneticPr fontId="5"/>
  </si>
  <si>
    <t>⑦</t>
    <phoneticPr fontId="5"/>
  </si>
  <si>
    <t>⑧</t>
    <phoneticPr fontId="5"/>
  </si>
  <si>
    <t>⑨</t>
    <phoneticPr fontId="5"/>
  </si>
  <si>
    <t>⑩</t>
    <phoneticPr fontId="5"/>
  </si>
  <si>
    <t>⑪</t>
    <phoneticPr fontId="5"/>
  </si>
  <si>
    <t>⑫</t>
    <phoneticPr fontId="5"/>
  </si>
  <si>
    <t>⑬</t>
    <phoneticPr fontId="5"/>
  </si>
  <si>
    <t>②×Ｂ</t>
    <phoneticPr fontId="5"/>
  </si>
  <si>
    <t>②×Ｃ</t>
    <phoneticPr fontId="5"/>
  </si>
  <si>
    <t>⑦×Ｂ</t>
    <phoneticPr fontId="5"/>
  </si>
  <si>
    <t>⑦×Ｃ</t>
    <phoneticPr fontId="5"/>
  </si>
  <si>
    <t>④＋⑨</t>
    <phoneticPr fontId="5"/>
  </si>
  <si>
    <t>⑩×Ｆ</t>
    <phoneticPr fontId="5"/>
  </si>
  <si>
    <t>⑪×Ｇ</t>
    <phoneticPr fontId="5"/>
  </si>
  <si>
    <t>⑫×Ａ</t>
    <phoneticPr fontId="5"/>
  </si>
  <si>
    <t>各種係数</t>
    <rPh sb="0" eb="2">
      <t>カクシュ</t>
    </rPh>
    <rPh sb="2" eb="4">
      <t>ケイスウ</t>
    </rPh>
    <phoneticPr fontId="5"/>
  </si>
  <si>
    <t>県内
自給率</t>
    <rPh sb="0" eb="2">
      <t>ケンナイ</t>
    </rPh>
    <rPh sb="3" eb="6">
      <t>ジキュウリツ</t>
    </rPh>
    <phoneticPr fontId="5"/>
  </si>
  <si>
    <t>粗付加
価値率</t>
    <rPh sb="0" eb="6">
      <t>ソフカカチ</t>
    </rPh>
    <rPh sb="6" eb="7">
      <t>リツ</t>
    </rPh>
    <phoneticPr fontId="5"/>
  </si>
  <si>
    <t>雇用者
所得率</t>
    <rPh sb="0" eb="3">
      <t>コヨウシャ</t>
    </rPh>
    <rPh sb="4" eb="7">
      <t>ショトクリツ</t>
    </rPh>
    <phoneticPr fontId="5"/>
  </si>
  <si>
    <t>開放経済型
逆行列係数</t>
    <rPh sb="0" eb="2">
      <t>カイホウ</t>
    </rPh>
    <rPh sb="2" eb="4">
      <t>ケイザイ</t>
    </rPh>
    <rPh sb="4" eb="5">
      <t>ガタ</t>
    </rPh>
    <rPh sb="6" eb="9">
      <t>ギャクギョウレツ</t>
    </rPh>
    <rPh sb="9" eb="11">
      <t>ケイスウ</t>
    </rPh>
    <phoneticPr fontId="5"/>
  </si>
  <si>
    <t>消費
パターン</t>
    <rPh sb="0" eb="2">
      <t>ショウヒ</t>
    </rPh>
    <phoneticPr fontId="5"/>
  </si>
  <si>
    <t>商業
マージン率</t>
    <rPh sb="0" eb="2">
      <t>ショウギョウ</t>
    </rPh>
    <rPh sb="7" eb="8">
      <t>リツ</t>
    </rPh>
    <phoneticPr fontId="5"/>
  </si>
  <si>
    <t>運輸
マージン率</t>
    <rPh sb="0" eb="2">
      <t>ウンユ</t>
    </rPh>
    <rPh sb="7" eb="8">
      <t>リツ</t>
    </rPh>
    <phoneticPr fontId="5"/>
  </si>
  <si>
    <t>（参考）</t>
    <rPh sb="1" eb="3">
      <t>サンコウ</t>
    </rPh>
    <phoneticPr fontId="5"/>
  </si>
  <si>
    <t>別記</t>
    <rPh sb="0" eb="2">
      <t>ベッキ</t>
    </rPh>
    <phoneticPr fontId="5"/>
  </si>
  <si>
    <t>非印刷-取引基本表</t>
    <rPh sb="0" eb="1">
      <t>ヒ</t>
    </rPh>
    <rPh sb="1" eb="3">
      <t>インサツ</t>
    </rPh>
    <rPh sb="4" eb="6">
      <t>トリヒキ</t>
    </rPh>
    <rPh sb="6" eb="9">
      <t>キホンヒョウ</t>
    </rPh>
    <phoneticPr fontId="5"/>
  </si>
  <si>
    <t>70</t>
  </si>
  <si>
    <t>71</t>
  </si>
  <si>
    <t>72</t>
  </si>
  <si>
    <t>73</t>
  </si>
  <si>
    <t>74</t>
  </si>
  <si>
    <t>75</t>
  </si>
  <si>
    <t>76</t>
  </si>
  <si>
    <t>78</t>
  </si>
  <si>
    <t>79</t>
  </si>
  <si>
    <t>81</t>
  </si>
  <si>
    <t>82</t>
  </si>
  <si>
    <t>83</t>
  </si>
  <si>
    <t>87</t>
  </si>
  <si>
    <t>88</t>
  </si>
  <si>
    <t>97</t>
  </si>
  <si>
    <t>家計外消費支出（列）</t>
  </si>
  <si>
    <t>民間消費支出</t>
  </si>
  <si>
    <t>一般政府消費支出</t>
  </si>
  <si>
    <t>県内総固定資本形成（公的）</t>
  </si>
  <si>
    <t>県内総固定資本形成（民間）</t>
  </si>
  <si>
    <t>県内最終需要計</t>
  </si>
  <si>
    <t>県内需要合計</t>
  </si>
  <si>
    <t>輸移出計</t>
    <rPh sb="1" eb="3">
      <t>イシュツ</t>
    </rPh>
    <phoneticPr fontId="6"/>
  </si>
  <si>
    <t>（控除）輸移入計</t>
    <rPh sb="5" eb="7">
      <t>イニュウ</t>
    </rPh>
    <phoneticPr fontId="6"/>
  </si>
  <si>
    <t>最終需要部門計</t>
  </si>
  <si>
    <t>70</t>
    <phoneticPr fontId="55"/>
  </si>
  <si>
    <t>91</t>
  </si>
  <si>
    <t>92</t>
  </si>
  <si>
    <t>93</t>
  </si>
  <si>
    <t>94</t>
  </si>
  <si>
    <t>95</t>
  </si>
  <si>
    <t>96</t>
  </si>
  <si>
    <t>非印刷-投入係数表</t>
    <rPh sb="0" eb="1">
      <t>ヒ</t>
    </rPh>
    <rPh sb="1" eb="3">
      <t>インサツ</t>
    </rPh>
    <rPh sb="4" eb="6">
      <t>トウニュウ</t>
    </rPh>
    <rPh sb="6" eb="8">
      <t>ケイスウ</t>
    </rPh>
    <rPh sb="8" eb="9">
      <t>ヒョウ</t>
    </rPh>
    <phoneticPr fontId="5"/>
  </si>
  <si>
    <t>非印刷-輸移入係数及び県内自給率</t>
    <rPh sb="0" eb="1">
      <t>ヒ</t>
    </rPh>
    <rPh sb="1" eb="3">
      <t>インサツ</t>
    </rPh>
    <rPh sb="4" eb="5">
      <t>ユ</t>
    </rPh>
    <rPh sb="5" eb="7">
      <t>イニュウ</t>
    </rPh>
    <rPh sb="7" eb="9">
      <t>ケイスウ</t>
    </rPh>
    <rPh sb="9" eb="10">
      <t>オヨ</t>
    </rPh>
    <rPh sb="11" eb="13">
      <t>ケンナイ</t>
    </rPh>
    <rPh sb="13" eb="16">
      <t>ジキュウリツ</t>
    </rPh>
    <phoneticPr fontId="5"/>
  </si>
  <si>
    <t>輸移入係数</t>
    <rPh sb="0" eb="1">
      <t>ユ</t>
    </rPh>
    <rPh sb="1" eb="3">
      <t>イニュウ</t>
    </rPh>
    <rPh sb="3" eb="5">
      <t>ケイスウ</t>
    </rPh>
    <phoneticPr fontId="5"/>
  </si>
  <si>
    <t>県内自給率</t>
    <rPh sb="0" eb="1">
      <t>ケン</t>
    </rPh>
    <rPh sb="1" eb="2">
      <t>ナイ</t>
    </rPh>
    <rPh sb="2" eb="5">
      <t>ジキュウリツ</t>
    </rPh>
    <phoneticPr fontId="5"/>
  </si>
  <si>
    <t>○</t>
  </si>
  <si>
    <t>非印刷-開放経済型逆行列係数表</t>
    <rPh sb="0" eb="1">
      <t>ヒ</t>
    </rPh>
    <rPh sb="1" eb="3">
      <t>インサツ</t>
    </rPh>
    <rPh sb="4" eb="6">
      <t>カイホウ</t>
    </rPh>
    <rPh sb="6" eb="8">
      <t>ケイザイ</t>
    </rPh>
    <rPh sb="8" eb="9">
      <t>ガタ</t>
    </rPh>
    <rPh sb="9" eb="12">
      <t>ギャクギョウレツ</t>
    </rPh>
    <rPh sb="12" eb="14">
      <t>ケイスウ</t>
    </rPh>
    <rPh sb="14" eb="15">
      <t>ヒョウ</t>
    </rPh>
    <phoneticPr fontId="5"/>
  </si>
  <si>
    <t>行和</t>
    <rPh sb="0" eb="1">
      <t>ギョウ</t>
    </rPh>
    <rPh sb="1" eb="2">
      <t>ワ</t>
    </rPh>
    <phoneticPr fontId="55"/>
  </si>
  <si>
    <t>列和</t>
    <rPh sb="0" eb="1">
      <t>レツ</t>
    </rPh>
    <rPh sb="1" eb="2">
      <t>ワ</t>
    </rPh>
    <phoneticPr fontId="50"/>
  </si>
  <si>
    <t>非印刷-消費パターン</t>
    <rPh sb="0" eb="1">
      <t>ヒ</t>
    </rPh>
    <rPh sb="1" eb="3">
      <t>インサツ</t>
    </rPh>
    <rPh sb="4" eb="6">
      <t>ショウヒ</t>
    </rPh>
    <phoneticPr fontId="5"/>
  </si>
  <si>
    <t>民間消費
支出</t>
    <phoneticPr fontId="5"/>
  </si>
  <si>
    <t>70</t>
    <phoneticPr fontId="5"/>
  </si>
  <si>
    <t>非印刷-手順⑭</t>
    <rPh sb="0" eb="1">
      <t>ヒ</t>
    </rPh>
    <rPh sb="1" eb="3">
      <t>インサツ</t>
    </rPh>
    <phoneticPr fontId="5"/>
  </si>
  <si>
    <t>非印刷-雇用表</t>
    <rPh sb="0" eb="1">
      <t>ヒ</t>
    </rPh>
    <rPh sb="1" eb="3">
      <t>インサツ</t>
    </rPh>
    <rPh sb="4" eb="6">
      <t>コヨウ</t>
    </rPh>
    <rPh sb="6" eb="7">
      <t>ヒョウ</t>
    </rPh>
    <phoneticPr fontId="5"/>
  </si>
  <si>
    <t>（単位：人）</t>
    <rPh sb="4" eb="5">
      <t>ニン</t>
    </rPh>
    <phoneticPr fontId="5"/>
  </si>
  <si>
    <t>従業者総数</t>
  </si>
  <si>
    <t>個人業主</t>
  </si>
  <si>
    <t>家族従業者</t>
  </si>
  <si>
    <t>有給役員
・雇用者</t>
  </si>
  <si>
    <t>有給役員</t>
  </si>
  <si>
    <t>雇用者</t>
  </si>
  <si>
    <t>常用雇用者</t>
  </si>
  <si>
    <t>臨時雇用者</t>
    <rPh sb="2" eb="5">
      <t>コヨウシャ</t>
    </rPh>
    <phoneticPr fontId="5"/>
  </si>
  <si>
    <t>合計</t>
    <rPh sb="0" eb="2">
      <t>ゴウケイ</t>
    </rPh>
    <phoneticPr fontId="5"/>
  </si>
  <si>
    <t>①</t>
    <phoneticPr fontId="29"/>
  </si>
  <si>
    <t>⑤-②</t>
    <phoneticPr fontId="5"/>
  </si>
  <si>
    <t>⑥</t>
    <phoneticPr fontId="29"/>
  </si>
  <si>
    <t>生産増加額</t>
    <rPh sb="0" eb="2">
      <t>セイサン</t>
    </rPh>
    <phoneticPr fontId="7"/>
  </si>
  <si>
    <t>×　外生化逆行列係数　</t>
    <phoneticPr fontId="29"/>
  </si>
  <si>
    <t>生産誘発額
(直接)</t>
    <rPh sb="2" eb="4">
      <t>ユウハツ</t>
    </rPh>
    <rPh sb="7" eb="9">
      <t>チョクセツ</t>
    </rPh>
    <phoneticPr fontId="5"/>
  </si>
  <si>
    <t>（=県内生産誘発額(直接)）</t>
    <rPh sb="6" eb="8">
      <t>ユウハツ</t>
    </rPh>
    <rPh sb="10" eb="12">
      <t>チョクセツ</t>
    </rPh>
    <phoneticPr fontId="29"/>
  </si>
  <si>
    <t>　生産増加額＝県内生産誘発額(直接)</t>
    <rPh sb="1" eb="3">
      <t>セイサン</t>
    </rPh>
    <rPh sb="3" eb="5">
      <t>ゾウカ</t>
    </rPh>
    <rPh sb="5" eb="6">
      <t>ガク</t>
    </rPh>
    <rPh sb="7" eb="8">
      <t>ケン</t>
    </rPh>
    <rPh sb="8" eb="9">
      <t>ナイ</t>
    </rPh>
    <rPh sb="9" eb="11">
      <t>セイサン</t>
    </rPh>
    <rPh sb="11" eb="13">
      <t>ユウハツ</t>
    </rPh>
    <rPh sb="13" eb="14">
      <t>ガク</t>
    </rPh>
    <rPh sb="15" eb="17">
      <t>チョクセツ</t>
    </rPh>
    <phoneticPr fontId="29"/>
  </si>
  <si>
    <t>県内生産誘発額(直接)</t>
    <rPh sb="2" eb="4">
      <t>セイサン</t>
    </rPh>
    <rPh sb="4" eb="6">
      <t>ユウハツ</t>
    </rPh>
    <rPh sb="8" eb="10">
      <t>チョクセツ</t>
    </rPh>
    <phoneticPr fontId="7"/>
  </si>
  <si>
    <t>－県内生産誘発額(直接)</t>
    <rPh sb="1" eb="2">
      <t>ケン</t>
    </rPh>
    <rPh sb="2" eb="3">
      <t>ナイ</t>
    </rPh>
    <rPh sb="3" eb="5">
      <t>セイサン</t>
    </rPh>
    <rPh sb="5" eb="7">
      <t>ユウハツ</t>
    </rPh>
    <rPh sb="7" eb="8">
      <t>ガク</t>
    </rPh>
    <rPh sb="9" eb="11">
      <t>チョクセツ</t>
    </rPh>
    <phoneticPr fontId="29"/>
  </si>
  <si>
    <t>県内生産誘発額(直接)</t>
    <rPh sb="2" eb="4">
      <t>セイサン</t>
    </rPh>
    <rPh sb="4" eb="6">
      <t>ユウハツ</t>
    </rPh>
    <rPh sb="6" eb="7">
      <t>ガク</t>
    </rPh>
    <rPh sb="8" eb="10">
      <t>チョクセツ</t>
    </rPh>
    <phoneticPr fontId="7"/>
  </si>
  <si>
    <t>(直接+)第１次波及生産誘発額</t>
    <rPh sb="1" eb="3">
      <t>チョクセツ</t>
    </rPh>
    <rPh sb="5" eb="6">
      <t>ダイ</t>
    </rPh>
    <rPh sb="7" eb="8">
      <t>ジ</t>
    </rPh>
    <rPh sb="8" eb="10">
      <t>ハキュウ</t>
    </rPh>
    <rPh sb="10" eb="12">
      <t>セイサン</t>
    </rPh>
    <rPh sb="12" eb="14">
      <t>ユウハツ</t>
    </rPh>
    <rPh sb="14" eb="15">
      <t>ガク</t>
    </rPh>
    <phoneticPr fontId="7"/>
  </si>
  <si>
    <r>
      <rPr>
        <sz val="6"/>
        <color rgb="FFFF0000"/>
        <rFont val="ＭＳ ゴシック"/>
        <family val="3"/>
        <charset val="128"/>
      </rPr>
      <t>(直接+)第１次波及</t>
    </r>
    <r>
      <rPr>
        <sz val="8"/>
        <color rgb="FFFF0000"/>
        <rFont val="ＭＳ ゴシック"/>
        <family val="3"/>
        <charset val="128"/>
      </rPr>
      <t xml:space="preserve">
生産誘発額</t>
    </r>
    <rPh sb="1" eb="3">
      <t>チョクセツ</t>
    </rPh>
    <rPh sb="5" eb="6">
      <t>ダイ</t>
    </rPh>
    <rPh sb="6" eb="8">
      <t>イチジ</t>
    </rPh>
    <rPh sb="8" eb="10">
      <t>ハキュウ</t>
    </rPh>
    <rPh sb="11" eb="13">
      <t>セイサン</t>
    </rPh>
    <rPh sb="13" eb="15">
      <t>ユウハツ</t>
    </rPh>
    <rPh sb="15" eb="16">
      <t>ガク</t>
    </rPh>
    <phoneticPr fontId="5"/>
  </si>
  <si>
    <t>　生産増加額の設定</t>
    <rPh sb="1" eb="3">
      <t>セイサン</t>
    </rPh>
    <rPh sb="3" eb="5">
      <t>ゾウカ</t>
    </rPh>
    <rPh sb="5" eb="6">
      <t>ガク</t>
    </rPh>
    <rPh sb="7" eb="9">
      <t>セッテイ</t>
    </rPh>
    <phoneticPr fontId="5"/>
  </si>
  <si>
    <t>　県内生産誘発額（直接）</t>
    <rPh sb="1" eb="3">
      <t>ケンナイ</t>
    </rPh>
    <rPh sb="3" eb="5">
      <t>セイサン</t>
    </rPh>
    <rPh sb="5" eb="7">
      <t>ユウハツ</t>
    </rPh>
    <rPh sb="7" eb="8">
      <t>ガク</t>
    </rPh>
    <rPh sb="9" eb="11">
      <t>チョクセツ</t>
    </rPh>
    <phoneticPr fontId="5"/>
  </si>
  <si>
    <t>＝①</t>
    <phoneticPr fontId="5"/>
  </si>
  <si>
    <t>①＊外生化逆行列係数</t>
    <phoneticPr fontId="5"/>
  </si>
  <si>
    <t>　生産増加産業における雇用者所得誘発額(県内)の推計</t>
    <rPh sb="1" eb="3">
      <t>セイサン</t>
    </rPh>
    <rPh sb="3" eb="5">
      <t>ゾウカ</t>
    </rPh>
    <rPh sb="5" eb="7">
      <t>サンギョウ</t>
    </rPh>
    <rPh sb="11" eb="14">
      <t>コヨウシャ</t>
    </rPh>
    <rPh sb="14" eb="16">
      <t>ショトク</t>
    </rPh>
    <rPh sb="20" eb="21">
      <t>ケン</t>
    </rPh>
    <rPh sb="24" eb="26">
      <t>スイケイ</t>
    </rPh>
    <phoneticPr fontId="5"/>
  </si>
  <si>
    <t>　生産増加額が誘発する(直接+)第１次波及生産誘発額(県内)の推計</t>
    <rPh sb="1" eb="3">
      <t>セイサン</t>
    </rPh>
    <rPh sb="3" eb="5">
      <t>ゾウカ</t>
    </rPh>
    <rPh sb="5" eb="6">
      <t>ガク</t>
    </rPh>
    <rPh sb="7" eb="9">
      <t>ユウハツ</t>
    </rPh>
    <rPh sb="12" eb="14">
      <t>チョクセツ</t>
    </rPh>
    <rPh sb="16" eb="17">
      <t>ダイ</t>
    </rPh>
    <rPh sb="18" eb="19">
      <t>ジ</t>
    </rPh>
    <rPh sb="19" eb="21">
      <t>ハキュウ</t>
    </rPh>
    <rPh sb="21" eb="23">
      <t>セイサン</t>
    </rPh>
    <rPh sb="23" eb="25">
      <t>ユウハツ</t>
    </rPh>
    <rPh sb="25" eb="26">
      <t>ガク</t>
    </rPh>
    <rPh sb="27" eb="29">
      <t>ケンナイ</t>
    </rPh>
    <rPh sb="31" eb="33">
      <t>スイケイ</t>
    </rPh>
    <phoneticPr fontId="5"/>
  </si>
  <si>
    <t>⑤－②</t>
    <phoneticPr fontId="5"/>
  </si>
  <si>
    <t>　県内生産誘発額（直接）が誘発する従業者数の推計</t>
    <rPh sb="1" eb="3">
      <t>ケンナイ</t>
    </rPh>
    <rPh sb="3" eb="5">
      <t>セイサン</t>
    </rPh>
    <rPh sb="5" eb="7">
      <t>ユウハツ</t>
    </rPh>
    <rPh sb="7" eb="8">
      <t>ガク</t>
    </rPh>
    <rPh sb="9" eb="11">
      <t>チョクセツ</t>
    </rPh>
    <rPh sb="13" eb="15">
      <t>ユウハツ</t>
    </rPh>
    <rPh sb="17" eb="20">
      <t>ジュウギョウシャ</t>
    </rPh>
    <rPh sb="20" eb="21">
      <t>スウ</t>
    </rPh>
    <rPh sb="22" eb="24">
      <t>スイケイ</t>
    </rPh>
    <phoneticPr fontId="5"/>
  </si>
  <si>
    <t>　県内生産誘発額（直接）が誘発する雇用者数の推計</t>
    <rPh sb="1" eb="3">
      <t>ケンナイ</t>
    </rPh>
    <rPh sb="3" eb="5">
      <t>セイサン</t>
    </rPh>
    <rPh sb="5" eb="7">
      <t>ユウハツ</t>
    </rPh>
    <rPh sb="7" eb="8">
      <t>ガク</t>
    </rPh>
    <rPh sb="9" eb="11">
      <t>チョクセツ</t>
    </rPh>
    <rPh sb="13" eb="15">
      <t>ユウハツ</t>
    </rPh>
    <rPh sb="17" eb="20">
      <t>コヨウシャ</t>
    </rPh>
    <rPh sb="20" eb="21">
      <t>スウ</t>
    </rPh>
    <rPh sb="22" eb="24">
      <t>スイケイ</t>
    </rPh>
    <phoneticPr fontId="5"/>
  </si>
  <si>
    <t>生産増加額</t>
    <rPh sb="0" eb="2">
      <t>セイサン</t>
    </rPh>
    <rPh sb="2" eb="4">
      <t>ゾウカ</t>
    </rPh>
    <rPh sb="4" eb="5">
      <t>ガク</t>
    </rPh>
    <phoneticPr fontId="5"/>
  </si>
  <si>
    <t>県内生産　誘発額
(直接)</t>
    <rPh sb="2" eb="4">
      <t>セイサン</t>
    </rPh>
    <rPh sb="5" eb="7">
      <t>ユウハツ</t>
    </rPh>
    <rPh sb="7" eb="8">
      <t>ガク</t>
    </rPh>
    <rPh sb="10" eb="12">
      <t>チョクセツ</t>
    </rPh>
    <phoneticPr fontId="5"/>
  </si>
  <si>
    <t>(直接+)　　第１次波及
生産誘発額</t>
    <rPh sb="1" eb="3">
      <t>チョクセツ</t>
    </rPh>
    <rPh sb="7" eb="8">
      <t>ダイ</t>
    </rPh>
    <rPh sb="9" eb="10">
      <t>ジ</t>
    </rPh>
    <rPh sb="10" eb="12">
      <t>ハキュウ</t>
    </rPh>
    <rPh sb="13" eb="15">
      <t>セイサン</t>
    </rPh>
    <rPh sb="15" eb="17">
      <t>ユウハツ</t>
    </rPh>
    <rPh sb="17" eb="18">
      <t>ガク</t>
    </rPh>
    <phoneticPr fontId="5"/>
  </si>
  <si>
    <t>①×外生化逆行列係数</t>
    <rPh sb="2" eb="4">
      <t>ガイセイ</t>
    </rPh>
    <rPh sb="4" eb="5">
      <t>カ</t>
    </rPh>
    <rPh sb="5" eb="8">
      <t>ギャクギョウレツ</t>
    </rPh>
    <rPh sb="8" eb="10">
      <t>ケイスウ</t>
    </rPh>
    <phoneticPr fontId="5"/>
  </si>
  <si>
    <t>　・　ある産業の生産額が増加した場合の県内の経済波及効果について推計</t>
    <rPh sb="5" eb="7">
      <t>サンギョウ</t>
    </rPh>
    <rPh sb="8" eb="10">
      <t>セイサン</t>
    </rPh>
    <rPh sb="10" eb="11">
      <t>ガク</t>
    </rPh>
    <rPh sb="12" eb="14">
      <t>ゾウカ</t>
    </rPh>
    <rPh sb="16" eb="18">
      <t>バアイ</t>
    </rPh>
    <rPh sb="19" eb="21">
      <t>ケンナイ</t>
    </rPh>
    <rPh sb="22" eb="24">
      <t>ケイザイ</t>
    </rPh>
    <rPh sb="24" eb="26">
      <t>ハキュウ</t>
    </rPh>
    <rPh sb="26" eb="28">
      <t>コウカ</t>
    </rPh>
    <rPh sb="32" eb="34">
      <t>スイケイ</t>
    </rPh>
    <phoneticPr fontId="5"/>
  </si>
  <si>
    <t>　　します。（例：電気機械部門で１０億円分増産した）</t>
    <rPh sb="7" eb="8">
      <t>レイ</t>
    </rPh>
    <rPh sb="9" eb="11">
      <t>デンキ</t>
    </rPh>
    <rPh sb="11" eb="13">
      <t>キカイ</t>
    </rPh>
    <rPh sb="13" eb="15">
      <t>ブモン</t>
    </rPh>
    <rPh sb="18" eb="21">
      <t>オクエンブン</t>
    </rPh>
    <rPh sb="21" eb="23">
      <t>ゾウサン</t>
    </rPh>
    <phoneticPr fontId="29"/>
  </si>
  <si>
    <t>　　産額が変化する企業が属する産業部門を産業連関表の内生部門から除去</t>
    <rPh sb="2" eb="3">
      <t>サン</t>
    </rPh>
    <rPh sb="3" eb="4">
      <t>ガク</t>
    </rPh>
    <rPh sb="5" eb="7">
      <t>ヘンカ</t>
    </rPh>
    <rPh sb="9" eb="11">
      <t>キギョウ</t>
    </rPh>
    <rPh sb="12" eb="13">
      <t>ゾク</t>
    </rPh>
    <rPh sb="15" eb="17">
      <t>サンギョウ</t>
    </rPh>
    <rPh sb="17" eb="19">
      <t>ブモン</t>
    </rPh>
    <rPh sb="20" eb="22">
      <t>サンギョウ</t>
    </rPh>
    <rPh sb="22" eb="24">
      <t>レンカン</t>
    </rPh>
    <rPh sb="24" eb="25">
      <t>ヒョウ</t>
    </rPh>
    <rPh sb="26" eb="28">
      <t>ナイセイ</t>
    </rPh>
    <rPh sb="28" eb="30">
      <t>ブモン</t>
    </rPh>
    <rPh sb="32" eb="34">
      <t>ジョキョ</t>
    </rPh>
    <phoneticPr fontId="29"/>
  </si>
  <si>
    <t>　　（＝当該産業部門からの原材料調達がないと仮定）し、当該産業部門が</t>
    <phoneticPr fontId="29"/>
  </si>
  <si>
    <t>　　し、これに生産増加額をかけることによって、生産誘発額を求めること</t>
    <phoneticPr fontId="29"/>
  </si>
  <si>
    <t>　　ができます。この計算は、「対象の産業部門の列部門の逆行列係数」を</t>
    <phoneticPr fontId="29"/>
  </si>
  <si>
    <t>　　「同産業部門の行及び列の交点（自交点）の逆行列係数」で割った数に</t>
    <phoneticPr fontId="29"/>
  </si>
  <si>
    <t>　　生産増加額をかけた場合（簡略法）と同じ結果となります。　</t>
    <phoneticPr fontId="29"/>
  </si>
  <si>
    <t>　・　このツールは、「最終需要の変化に伴う生産誘発額」を求める通常の</t>
    <phoneticPr fontId="5"/>
  </si>
  <si>
    <t>　　経済波及効果分析ではなく、「生産額そのもの」の変化による経済波及</t>
    <phoneticPr fontId="29"/>
  </si>
  <si>
    <t>　　効果分析を行うものです。　</t>
    <phoneticPr fontId="29"/>
  </si>
  <si>
    <t>　・　生産額そのものの変化による場合は、「対象の産業部門を外生化【生</t>
    <phoneticPr fontId="5"/>
  </si>
  <si>
    <t>　　他の産業部門から受ける間接的な影響を排除】した逆行列係数」を算出</t>
    <rPh sb="2" eb="3">
      <t>タ</t>
    </rPh>
    <rPh sb="4" eb="6">
      <t>サンギョウ</t>
    </rPh>
    <rPh sb="6" eb="8">
      <t>ブモン</t>
    </rPh>
    <rPh sb="10" eb="11">
      <t>ウ</t>
    </rPh>
    <rPh sb="13" eb="16">
      <t>カンセツテキ</t>
    </rPh>
    <rPh sb="17" eb="19">
      <t>エイキョウ</t>
    </rPh>
    <rPh sb="20" eb="22">
      <t>ハイジョ</t>
    </rPh>
    <rPh sb="25" eb="28">
      <t>ギャクギョウレツ</t>
    </rPh>
    <rPh sb="28" eb="30">
      <t>ケイスウ</t>
    </rPh>
    <rPh sb="32" eb="34">
      <t>サンシュツ</t>
    </rPh>
    <phoneticPr fontId="29"/>
  </si>
  <si>
    <t>　④　消費転換率を設定します。</t>
    <rPh sb="3" eb="5">
      <t>ショウヒ</t>
    </rPh>
    <rPh sb="5" eb="7">
      <t>テンカン</t>
    </rPh>
    <rPh sb="7" eb="8">
      <t>リツ</t>
    </rPh>
    <rPh sb="9" eb="11">
      <t>セッテイ</t>
    </rPh>
    <phoneticPr fontId="5"/>
  </si>
  <si>
    <t>　⑤　必要事項を入力します。</t>
    <rPh sb="3" eb="5">
      <t>ヒツヨウ</t>
    </rPh>
    <rPh sb="5" eb="7">
      <t>ジコウ</t>
    </rPh>
    <rPh sb="8" eb="10">
      <t>ニュウリョク</t>
    </rPh>
    <phoneticPr fontId="5"/>
  </si>
  <si>
    <r>
      <t>　②　生産増加額を該当する産業部門に直接入力します。なお、</t>
    </r>
    <r>
      <rPr>
        <sz val="11"/>
        <color rgb="FFFF0000"/>
        <rFont val="ＭＳ 明朝"/>
        <family val="1"/>
        <charset val="128"/>
      </rPr>
      <t>生産増加額</t>
    </r>
    <phoneticPr fontId="5"/>
  </si>
  <si>
    <r>
      <t>　　場合は、他の単位に変更してください（ただし、</t>
    </r>
    <r>
      <rPr>
        <u/>
        <sz val="11"/>
        <color rgb="FFFF0000"/>
        <rFont val="ＭＳ 明朝"/>
        <family val="1"/>
        <charset val="128"/>
      </rPr>
      <t>従業者・雇用者誘発数</t>
    </r>
    <rPh sb="2" eb="4">
      <t>バアイ</t>
    </rPh>
    <rPh sb="6" eb="7">
      <t>タ</t>
    </rPh>
    <rPh sb="8" eb="10">
      <t>タンイ</t>
    </rPh>
    <rPh sb="11" eb="13">
      <t>ヘンコウ</t>
    </rPh>
    <rPh sb="24" eb="27">
      <t>ジュウギョウシャ</t>
    </rPh>
    <rPh sb="28" eb="31">
      <t>コヨウシャ</t>
    </rPh>
    <rPh sb="31" eb="33">
      <t>ユウハツ</t>
    </rPh>
    <rPh sb="33" eb="34">
      <t>スウ</t>
    </rPh>
    <phoneticPr fontId="5"/>
  </si>
  <si>
    <r>
      <t>　　</t>
    </r>
    <r>
      <rPr>
        <u/>
        <sz val="11"/>
        <color rgb="FFFF0000"/>
        <rFont val="ＭＳ 明朝"/>
        <family val="1"/>
        <charset val="128"/>
      </rPr>
      <t>は、百万円単位の分析でないと正しく推計できません</t>
    </r>
    <r>
      <rPr>
        <sz val="11"/>
        <rFont val="ＭＳ 明朝"/>
        <family val="1"/>
        <charset val="128"/>
      </rPr>
      <t>）。</t>
    </r>
    <rPh sb="4" eb="7">
      <t>ヒャクマンエン</t>
    </rPh>
    <rPh sb="7" eb="9">
      <t>タンイ</t>
    </rPh>
    <rPh sb="10" eb="12">
      <t>ブンセキ</t>
    </rPh>
    <rPh sb="16" eb="17">
      <t>タダ</t>
    </rPh>
    <rPh sb="19" eb="21">
      <t>スイケイ</t>
    </rPh>
    <phoneticPr fontId="29"/>
  </si>
  <si>
    <r>
      <t>　③　金額の単位は、</t>
    </r>
    <r>
      <rPr>
        <sz val="11"/>
        <color rgb="FFFF0000"/>
        <rFont val="ＭＳ 明朝"/>
        <family val="1"/>
        <charset val="128"/>
      </rPr>
      <t>百万円単位での分析を基本</t>
    </r>
    <r>
      <rPr>
        <sz val="11"/>
        <rFont val="ＭＳ 明朝"/>
        <family val="1"/>
        <charset val="128"/>
      </rPr>
      <t>としています。特に必要な</t>
    </r>
    <rPh sb="10" eb="13">
      <t>ヒャクマンエン</t>
    </rPh>
    <rPh sb="13" eb="15">
      <t>タンイ</t>
    </rPh>
    <rPh sb="17" eb="19">
      <t>ブンセキ</t>
    </rPh>
    <rPh sb="20" eb="22">
      <t>キホン</t>
    </rPh>
    <rPh sb="29" eb="30">
      <t>トク</t>
    </rPh>
    <rPh sb="31" eb="33">
      <t>ヒツヨウ</t>
    </rPh>
    <phoneticPr fontId="5"/>
  </si>
  <si>
    <r>
      <t>　　</t>
    </r>
    <r>
      <rPr>
        <sz val="11"/>
        <color rgb="FFFF0000"/>
        <rFont val="ＭＳ 明朝"/>
        <family val="1"/>
        <charset val="128"/>
      </rPr>
      <t>は</t>
    </r>
    <r>
      <rPr>
        <u/>
        <sz val="11"/>
        <color rgb="FFFF0000"/>
        <rFont val="ＭＳ 明朝"/>
        <family val="1"/>
        <charset val="128"/>
      </rPr>
      <t>「生産者価格」を前提</t>
    </r>
    <r>
      <rPr>
        <sz val="11"/>
        <rFont val="ＭＳ 明朝"/>
        <family val="1"/>
        <charset val="128"/>
      </rPr>
      <t>としています。</t>
    </r>
    <phoneticPr fontId="29"/>
  </si>
  <si>
    <t>単位変換</t>
    <rPh sb="0" eb="2">
      <t>タンイ</t>
    </rPh>
    <rPh sb="2" eb="4">
      <t>ヘンカン</t>
    </rPh>
    <phoneticPr fontId="68"/>
  </si>
  <si>
    <t>円</t>
    <rPh sb="0" eb="1">
      <t>エン</t>
    </rPh>
    <phoneticPr fontId="69"/>
  </si>
  <si>
    <t>千円</t>
    <rPh sb="0" eb="2">
      <t>センエン</t>
    </rPh>
    <phoneticPr fontId="69"/>
  </si>
  <si>
    <t>万円</t>
    <rPh sb="0" eb="2">
      <t>マンエン</t>
    </rPh>
    <phoneticPr fontId="69"/>
  </si>
  <si>
    <t>百万円</t>
    <rPh sb="0" eb="3">
      <t>ヒャクマンエン</t>
    </rPh>
    <phoneticPr fontId="69"/>
  </si>
  <si>
    <t>億円</t>
    <rPh sb="0" eb="2">
      <t>オクエン</t>
    </rPh>
    <phoneticPr fontId="69"/>
  </si>
  <si>
    <t>◆</t>
    <phoneticPr fontId="68"/>
  </si>
  <si>
    <t>2　金額の表示単位をプルダウンで選択してください。</t>
    <rPh sb="2" eb="4">
      <t>キンガク</t>
    </rPh>
    <rPh sb="5" eb="7">
      <t>ヒョウジ</t>
    </rPh>
    <rPh sb="7" eb="9">
      <t>タンイ</t>
    </rPh>
    <rPh sb="16" eb="18">
      <t>センタク</t>
    </rPh>
    <phoneticPr fontId="5"/>
  </si>
  <si>
    <t>＊特段の必要がない限り、「百万円」単位としてください。</t>
    <phoneticPr fontId="5"/>
  </si>
  <si>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5"/>
  </si>
  <si>
    <r>
      <t xml:space="preserve">雇用係数
</t>
    </r>
    <r>
      <rPr>
        <sz val="8"/>
        <color rgb="FFFF0000"/>
        <rFont val="ＭＳ ゴシック"/>
        <family val="3"/>
        <charset val="128"/>
      </rPr>
      <t>(人/百万円)</t>
    </r>
    <rPh sb="0" eb="2">
      <t>コヨウ</t>
    </rPh>
    <rPh sb="2" eb="4">
      <t>ケイスウ</t>
    </rPh>
    <phoneticPr fontId="5"/>
  </si>
  <si>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8"/>
  </si>
  <si>
    <r>
      <t xml:space="preserve">雇用係数
</t>
    </r>
    <r>
      <rPr>
        <sz val="8"/>
        <color rgb="FFFF0000"/>
        <rFont val="ＭＳ ゴシック"/>
        <family val="3"/>
        <charset val="128"/>
      </rPr>
      <t>(人/百万円)</t>
    </r>
    <rPh sb="0" eb="2">
      <t>コヨウ</t>
    </rPh>
    <rPh sb="2" eb="4">
      <t>ケイスウ</t>
    </rPh>
    <phoneticPr fontId="8"/>
  </si>
  <si>
    <r>
      <t>　※　</t>
    </r>
    <r>
      <rPr>
        <u/>
        <sz val="10"/>
        <color rgb="FFFF0000"/>
        <rFont val="ＭＳ ゴシック"/>
        <family val="3"/>
        <charset val="128"/>
      </rPr>
      <t>従業者・雇用者誘発係数は(人/百万円)単位であるため、金額の単位を百万円として分析しないと</t>
    </r>
    <phoneticPr fontId="29"/>
  </si>
  <si>
    <r>
      <t>　　</t>
    </r>
    <r>
      <rPr>
        <u/>
        <sz val="10"/>
        <color rgb="FFFF0000"/>
        <rFont val="ＭＳ ゴシック"/>
        <family val="3"/>
        <charset val="128"/>
      </rPr>
      <t>従業者・雇用者誘発数は正しく推計できません。</t>
    </r>
    <phoneticPr fontId="29"/>
  </si>
  <si>
    <t>　従業者総数(人)／県内生産額(百万円)</t>
    <rPh sb="1" eb="4">
      <t>ジュウギョウシャ</t>
    </rPh>
    <rPh sb="4" eb="6">
      <t>ソウスウ</t>
    </rPh>
    <rPh sb="7" eb="8">
      <t>ニン</t>
    </rPh>
    <rPh sb="10" eb="12">
      <t>ケンナイ</t>
    </rPh>
    <rPh sb="12" eb="14">
      <t>セイサン</t>
    </rPh>
    <rPh sb="14" eb="15">
      <t>ガク</t>
    </rPh>
    <rPh sb="16" eb="19">
      <t>ヒャクマンエン</t>
    </rPh>
    <phoneticPr fontId="5"/>
  </si>
  <si>
    <t>(直接+)第1次生産誘発額</t>
    <rPh sb="1" eb="3">
      <t>チョクセツ</t>
    </rPh>
    <rPh sb="5" eb="6">
      <t>ダイ</t>
    </rPh>
    <rPh sb="7" eb="8">
      <t>ジ</t>
    </rPh>
    <rPh sb="8" eb="10">
      <t>セイサン</t>
    </rPh>
    <rPh sb="10" eb="12">
      <t>ユウハツ</t>
    </rPh>
    <rPh sb="12" eb="13">
      <t>ガク</t>
    </rPh>
    <phoneticPr fontId="5"/>
  </si>
  <si>
    <t>（例）輸送機械部門の生産額が100億円増加する場合の県内経済への波及効果</t>
    <rPh sb="1" eb="2">
      <t>レイ</t>
    </rPh>
    <rPh sb="3" eb="5">
      <t>ユソウ</t>
    </rPh>
    <rPh sb="5" eb="7">
      <t>キカイ</t>
    </rPh>
    <rPh sb="7" eb="9">
      <t>ブモン</t>
    </rPh>
    <rPh sb="10" eb="12">
      <t>セイサン</t>
    </rPh>
    <rPh sb="12" eb="13">
      <t>ガク</t>
    </rPh>
    <rPh sb="17" eb="19">
      <t>オクエン</t>
    </rPh>
    <rPh sb="19" eb="21">
      <t>ゾウカ</t>
    </rPh>
    <rPh sb="23" eb="25">
      <t>バアイ</t>
    </rPh>
    <rPh sb="26" eb="28">
      <t>ケンナイ</t>
    </rPh>
    <rPh sb="28" eb="30">
      <t>ケイザイ</t>
    </rPh>
    <rPh sb="32" eb="34">
      <t>ハキュウ</t>
    </rPh>
    <rPh sb="34" eb="36">
      <t>コウカ</t>
    </rPh>
    <phoneticPr fontId="5"/>
  </si>
  <si>
    <t>　・　平成27年秋田県産業連関表（３９部門表）を使用しています。</t>
    <rPh sb="3" eb="5">
      <t>ヘイセイ</t>
    </rPh>
    <rPh sb="8" eb="11">
      <t>アキタケン</t>
    </rPh>
    <rPh sb="11" eb="13">
      <t>サンギョウ</t>
    </rPh>
    <rPh sb="13" eb="16">
      <t>レンカンヒョウ</t>
    </rPh>
    <rPh sb="19" eb="21">
      <t>ブモン</t>
    </rPh>
    <rPh sb="21" eb="22">
      <t>ヒョウ</t>
    </rPh>
    <rPh sb="24" eb="26">
      <t>シヨウ</t>
    </rPh>
    <phoneticPr fontId="5"/>
  </si>
  <si>
    <t>　・　分析結果は平成27年秋田県産業連関表をもとに簡易な分析方法</t>
    <rPh sb="3" eb="5">
      <t>ブンセキ</t>
    </rPh>
    <rPh sb="5" eb="7">
      <t>ケッカ</t>
    </rPh>
    <rPh sb="8" eb="10">
      <t>ヘイセイ</t>
    </rPh>
    <rPh sb="13" eb="16">
      <t>アキタケン</t>
    </rPh>
    <rPh sb="16" eb="18">
      <t>サンギョウ</t>
    </rPh>
    <rPh sb="18" eb="21">
      <t>レンカンヒョウ</t>
    </rPh>
    <rPh sb="25" eb="27">
      <t>カンイ</t>
    </rPh>
    <rPh sb="28" eb="30">
      <t>ブンセキ</t>
    </rPh>
    <rPh sb="30" eb="32">
      <t>ホウホウ</t>
    </rPh>
    <phoneticPr fontId="5"/>
  </si>
  <si>
    <t>平成27年（2015年）秋田県産業連関表
  経済波及効果分析ツール（３９部門分類）</t>
    <rPh sb="0" eb="2">
      <t>ヘイセイ</t>
    </rPh>
    <rPh sb="12" eb="15">
      <t>アキタケン</t>
    </rPh>
    <rPh sb="15" eb="17">
      <t>サンギョウ</t>
    </rPh>
    <rPh sb="17" eb="20">
      <t>レンカンヒョウ</t>
    </rPh>
    <rPh sb="23" eb="25">
      <t>ケイザイ</t>
    </rPh>
    <rPh sb="25" eb="29">
      <t>ハキュウコウカ</t>
    </rPh>
    <rPh sb="29" eb="31">
      <t>ブンセキ</t>
    </rPh>
    <rPh sb="37" eb="39">
      <t>ブモン</t>
    </rPh>
    <rPh sb="39" eb="41">
      <t>ブンルイ</t>
    </rPh>
    <phoneticPr fontId="5"/>
  </si>
  <si>
    <t>　　　本分析ツールは、平成27年（2015年）秋田県産業連関表を用いて作成した簡易</t>
    <rPh sb="3" eb="4">
      <t>ホン</t>
    </rPh>
    <rPh sb="4" eb="6">
      <t>ブンセキ</t>
    </rPh>
    <rPh sb="11" eb="13">
      <t>ヘイセイ</t>
    </rPh>
    <rPh sb="23" eb="26">
      <t>アキタケン</t>
    </rPh>
    <rPh sb="26" eb="28">
      <t>サンギョウ</t>
    </rPh>
    <rPh sb="28" eb="31">
      <t>レンカンヒョウ</t>
    </rPh>
    <rPh sb="32" eb="33">
      <t>モチ</t>
    </rPh>
    <rPh sb="35" eb="37">
      <t>サクセイ</t>
    </rPh>
    <rPh sb="39" eb="41">
      <t>カンイ</t>
    </rPh>
    <phoneticPr fontId="5"/>
  </si>
  <si>
    <t>　・　１５部門表、１０７部門表を用いた分析が、より適切と考えられ</t>
    <rPh sb="5" eb="7">
      <t>ブモン</t>
    </rPh>
    <rPh sb="7" eb="8">
      <t>ヒョウ</t>
    </rPh>
    <rPh sb="12" eb="14">
      <t>ブモン</t>
    </rPh>
    <rPh sb="14" eb="15">
      <t>ヒョウ</t>
    </rPh>
    <rPh sb="16" eb="17">
      <t>モチ</t>
    </rPh>
    <rPh sb="19" eb="21">
      <t>ブンセキ</t>
    </rPh>
    <rPh sb="25" eb="27">
      <t>テキセツ</t>
    </rPh>
    <rPh sb="28" eb="29">
      <t>カンガ</t>
    </rPh>
    <phoneticPr fontId="5"/>
  </si>
  <si>
    <t>　※　産業連関表は、平成27年（2015年)秋田県産業連関表３９部門分類表を使用しています。</t>
    <rPh sb="3" eb="5">
      <t>サンギョウ</t>
    </rPh>
    <rPh sb="5" eb="8">
      <t>レンカンヒョウ</t>
    </rPh>
    <rPh sb="10" eb="12">
      <t>ヘイセイ</t>
    </rPh>
    <rPh sb="14" eb="15">
      <t>ネン</t>
    </rPh>
    <rPh sb="20" eb="21">
      <t>ネン</t>
    </rPh>
    <rPh sb="22" eb="25">
      <t>アキタケン</t>
    </rPh>
    <rPh sb="25" eb="27">
      <t>サンギョウ</t>
    </rPh>
    <rPh sb="27" eb="30">
      <t>レンカンヒョウ</t>
    </rPh>
    <rPh sb="32" eb="34">
      <t>ブモン</t>
    </rPh>
    <rPh sb="34" eb="36">
      <t>ブンルイ</t>
    </rPh>
    <rPh sb="36" eb="37">
      <t>ヒョウ</t>
    </rPh>
    <rPh sb="38" eb="40">
      <t>シヨウ</t>
    </rPh>
    <phoneticPr fontId="5"/>
  </si>
  <si>
    <t>平成27年（2015年）秋田県産業連関表</t>
    <rPh sb="12" eb="14">
      <t>アキタ</t>
    </rPh>
    <rPh sb="14" eb="15">
      <t>ケン</t>
    </rPh>
    <rPh sb="15" eb="17">
      <t>サンギョウ</t>
    </rPh>
    <phoneticPr fontId="5"/>
  </si>
  <si>
    <t>列和</t>
    <rPh sb="0" eb="1">
      <t>レツ</t>
    </rPh>
    <rPh sb="1" eb="2">
      <t>ワ</t>
    </rPh>
    <phoneticPr fontId="3"/>
  </si>
  <si>
    <t>林業</t>
  </si>
  <si>
    <t>漁業</t>
  </si>
  <si>
    <t>＊マージン率:H27国産業連関表(投入表)列コード721100(家計消費支出)より算出</t>
  </si>
  <si>
    <t>令和元年</t>
    <rPh sb="0" eb="2">
      <t>レイワ</t>
    </rPh>
    <rPh sb="2" eb="4">
      <t>ガンネン</t>
    </rPh>
    <phoneticPr fontId="5"/>
  </si>
  <si>
    <t>令和２年</t>
    <rPh sb="0" eb="2">
      <t>レイワ</t>
    </rPh>
    <rPh sb="3" eb="4">
      <t>ネン</t>
    </rPh>
    <phoneticPr fontId="5"/>
  </si>
  <si>
    <t>令和３年</t>
    <rPh sb="0" eb="2">
      <t>レイワ</t>
    </rPh>
    <rPh sb="3" eb="4">
      <t>ネン</t>
    </rPh>
    <phoneticPr fontId="5"/>
  </si>
  <si>
    <t>③　本分析ツールについての疑問点等がございましたら、下記まで御連</t>
    <rPh sb="2" eb="3">
      <t>ホン</t>
    </rPh>
    <rPh sb="3" eb="5">
      <t>ブンセキ</t>
    </rPh>
    <rPh sb="13" eb="16">
      <t>ギモンテン</t>
    </rPh>
    <rPh sb="16" eb="17">
      <t>トウ</t>
    </rPh>
    <rPh sb="26" eb="28">
      <t>カキ</t>
    </rPh>
    <rPh sb="30" eb="31">
      <t>ゴ</t>
    </rPh>
    <rPh sb="31" eb="32">
      <t>レン</t>
    </rPh>
    <phoneticPr fontId="5"/>
  </si>
  <si>
    <t>　　利用者の責任において御利用ください。</t>
    <rPh sb="2" eb="4">
      <t>リヨウ</t>
    </rPh>
    <rPh sb="4" eb="5">
      <t>シャ</t>
    </rPh>
    <rPh sb="6" eb="8">
      <t>セキニン</t>
    </rPh>
    <rPh sb="12" eb="13">
      <t>ゴ</t>
    </rPh>
    <rPh sb="13" eb="15">
      <t>リヨウ</t>
    </rPh>
    <phoneticPr fontId="5"/>
  </si>
  <si>
    <t>　　りません。したがって、本ツールは分析方法の一例として御利用く</t>
    <rPh sb="13" eb="14">
      <t>ホン</t>
    </rPh>
    <rPh sb="18" eb="20">
      <t>ブンセキ</t>
    </rPh>
    <rPh sb="20" eb="22">
      <t>ホウホウ</t>
    </rPh>
    <rPh sb="23" eb="25">
      <t>イチレイ</t>
    </rPh>
    <rPh sb="28" eb="29">
      <t>ゴ</t>
    </rPh>
    <rPh sb="29" eb="31">
      <t>リヨウ</t>
    </rPh>
    <phoneticPr fontId="5"/>
  </si>
  <si>
    <t>消費転換率：令和○○年家計調査（秋田市）より</t>
    <rPh sb="6" eb="8">
      <t>レイワ</t>
    </rPh>
    <phoneticPr fontId="7"/>
  </si>
  <si>
    <t>　(直接+)第１次波及生産誘発額(県内)が誘発する生産誘発額(第１次)(県内)の推計</t>
    <rPh sb="2" eb="4">
      <t>チョクセツ</t>
    </rPh>
    <rPh sb="6" eb="7">
      <t>ダイ</t>
    </rPh>
    <rPh sb="8" eb="9">
      <t>ジ</t>
    </rPh>
    <rPh sb="9" eb="11">
      <t>ハキュウ</t>
    </rPh>
    <rPh sb="11" eb="13">
      <t>セイサン</t>
    </rPh>
    <rPh sb="13" eb="15">
      <t>ユウハツ</t>
    </rPh>
    <rPh sb="15" eb="16">
      <t>ガク</t>
    </rPh>
    <rPh sb="17" eb="19">
      <t>ケンナイ</t>
    </rPh>
    <rPh sb="21" eb="23">
      <t>ユウハツ</t>
    </rPh>
    <rPh sb="25" eb="27">
      <t>セイサン</t>
    </rPh>
    <rPh sb="27" eb="29">
      <t>ユウハツ</t>
    </rPh>
    <rPh sb="29" eb="30">
      <t>ガク</t>
    </rPh>
    <rPh sb="36" eb="38">
      <t>ケンナイ</t>
    </rPh>
    <rPh sb="40" eb="42">
      <t>スイケイ</t>
    </rPh>
    <phoneticPr fontId="5"/>
  </si>
  <si>
    <t>　有給役員数（人）＋雇用者数(人)／県内生産額(百万円)</t>
    <rPh sb="1" eb="3">
      <t>ユウキュウ</t>
    </rPh>
    <rPh sb="3" eb="5">
      <t>ヤクイン</t>
    </rPh>
    <rPh sb="5" eb="6">
      <t>スウ</t>
    </rPh>
    <rPh sb="7" eb="8">
      <t>ヒト</t>
    </rPh>
    <rPh sb="10" eb="13">
      <t>コヨウシャ</t>
    </rPh>
    <rPh sb="13" eb="14">
      <t>スウ</t>
    </rPh>
    <rPh sb="15" eb="16">
      <t>ニン</t>
    </rPh>
    <rPh sb="18" eb="20">
      <t>ケンナイ</t>
    </rPh>
    <rPh sb="20" eb="22">
      <t>セイサン</t>
    </rPh>
    <rPh sb="22" eb="23">
      <t>ガク</t>
    </rPh>
    <rPh sb="24" eb="27">
      <t>ヒャクマンエン</t>
    </rPh>
    <phoneticPr fontId="2"/>
  </si>
  <si>
    <t>　生産誘発額(第２次)が誘発する粗付加価値額(県内分)の推計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5"/>
  </si>
  <si>
    <t>　生産誘発額(第２次)が誘発する雇用者所得額(県内分)の推計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5"/>
  </si>
  <si>
    <t>　生産誘発額(第１次)が誘発する粗付加価値額(県内)の推計</t>
    <rPh sb="1" eb="3">
      <t>セイサン</t>
    </rPh>
    <rPh sb="3" eb="5">
      <t>ユウハツ</t>
    </rPh>
    <rPh sb="5" eb="6">
      <t>ガク</t>
    </rPh>
    <rPh sb="7" eb="8">
      <t>ダイ</t>
    </rPh>
    <rPh sb="9" eb="10">
      <t>ジ</t>
    </rPh>
    <rPh sb="12" eb="14">
      <t>ユウハツ</t>
    </rPh>
    <rPh sb="16" eb="21">
      <t>ソフカカチ</t>
    </rPh>
    <rPh sb="21" eb="22">
      <t>ガク</t>
    </rPh>
    <rPh sb="27" eb="29">
      <t>スイケイ</t>
    </rPh>
    <phoneticPr fontId="5"/>
  </si>
  <si>
    <t>　生産誘発額(第１次)が誘発する雇用者所得額(県内)の推計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7" eb="29">
      <t>スイケイ</t>
    </rPh>
    <phoneticPr fontId="5"/>
  </si>
  <si>
    <t>　生産増加産業における粗付加価値誘発額(県内)の推計</t>
    <rPh sb="1" eb="3">
      <t>セイサン</t>
    </rPh>
    <rPh sb="3" eb="5">
      <t>ゾウカ</t>
    </rPh>
    <rPh sb="5" eb="7">
      <t>サンギョウ</t>
    </rPh>
    <rPh sb="11" eb="12">
      <t>アラ</t>
    </rPh>
    <rPh sb="20" eb="21">
      <t>ケン</t>
    </rPh>
    <rPh sb="24" eb="26">
      <t>スイケイ</t>
    </rPh>
    <phoneticPr fontId="5"/>
  </si>
  <si>
    <t>令和４年</t>
    <rPh sb="0" eb="2">
      <t>レイワ</t>
    </rPh>
    <rPh sb="3" eb="4">
      <t>ネン</t>
    </rPh>
    <phoneticPr fontId="5"/>
  </si>
  <si>
    <t>令和６年３月２９日</t>
    <rPh sb="0" eb="2">
      <t>レイワ</t>
    </rPh>
    <rPh sb="3" eb="4">
      <t>ネン</t>
    </rPh>
    <rPh sb="5" eb="6">
      <t>ガツ</t>
    </rPh>
    <rPh sb="8" eb="9">
      <t>ニチ</t>
    </rPh>
    <phoneticPr fontId="5"/>
  </si>
  <si>
    <t>秋田県 企画振興部</t>
    <rPh sb="0" eb="3">
      <t>アキタケン</t>
    </rPh>
    <rPh sb="4" eb="6">
      <t>キカク</t>
    </rPh>
    <rPh sb="6" eb="9">
      <t>シンコウブ</t>
    </rPh>
    <phoneticPr fontId="5"/>
  </si>
  <si>
    <t>調査統計課 調整・解析チーム</t>
    <rPh sb="0" eb="2">
      <t>チョウサ</t>
    </rPh>
    <rPh sb="6" eb="8">
      <t>チョウセイ</t>
    </rPh>
    <phoneticPr fontId="5"/>
  </si>
  <si>
    <t>秋田県企画振興部 調査統計課 調整・解析チーム</t>
    <rPh sb="0" eb="3">
      <t>アキタケン</t>
    </rPh>
    <rPh sb="3" eb="5">
      <t>キカク</t>
    </rPh>
    <rPh sb="5" eb="8">
      <t>シンコウブ</t>
    </rPh>
    <rPh sb="9" eb="11">
      <t>チョウサ</t>
    </rPh>
    <rPh sb="11" eb="14">
      <t>トウケイカ</t>
    </rPh>
    <rPh sb="15" eb="17">
      <t>チョウセイ</t>
    </rPh>
    <rPh sb="18" eb="20">
      <t>カイセキ</t>
    </rPh>
    <phoneticPr fontId="5"/>
  </si>
  <si>
    <t>令和５年</t>
    <rPh sb="0" eb="2">
      <t>レイワ</t>
    </rPh>
    <rPh sb="3" eb="4">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</si>
</sst>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76" formatCode="&quot;¥&quot;#,##0_);[Red]\(&quot;¥&quot;#,##0\)"/>
    <numFmt numFmtId="177" formatCode="#,##0.000000_ "/>
    <numFmt numFmtId="178" formatCode="#,##0_ "/>
    <numFmt numFmtId="179" formatCode="0.000000_ "/>
    <numFmt numFmtId="180" formatCode="&quot;　　　　&quot;General"/>
    <numFmt numFmtId="181" formatCode="#,##0;&quot;▲ &quot;#,##0"/>
    <numFmt numFmtId="182" formatCode="0.000000_);[Red]\(0.000000\)"/>
    <numFmt numFmtId="183" formatCode="0.00;&quot;▲ &quot;0.00"/>
    <numFmt numFmtId="184" formatCode="0.000000"/>
    <numFmt numFmtId="185" formatCode="0.0"/>
    <numFmt numFmtId="186" formatCode="0.00&quot;百&quot;&quot;万&quot;&quot;円&quot;"/>
    <numFmt numFmtId="187" formatCode="0_);[Red]\(0\)"/>
  </numFmts>
  <fonts count="74">
    <font>
      <sz val="9"/>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b/>
      <sz val="18"/>
      <color indexed="56"/>
      <name val="ＭＳ Ｐゴシック"/>
      <family val="3"/>
      <charset val="128"/>
    </font>
    <font>
      <sz val="9"/>
      <color indexed="17"/>
      <name val="ＭＳ Ｐゴシック"/>
      <family val="3"/>
      <charset val="128"/>
    </font>
    <font>
      <sz val="6"/>
      <name val="ＭＳ Ｐゴシック"/>
      <family val="3"/>
      <charset val="128"/>
    </font>
    <font>
      <sz val="9"/>
      <name val="ＭＳ ゴシック"/>
      <family val="3"/>
      <charset val="128"/>
    </font>
    <font>
      <sz val="6"/>
      <name val="ＭＳ Ｐ明朝"/>
      <family val="1"/>
      <charset val="128"/>
    </font>
    <font>
      <sz val="11"/>
      <name val="ＭＳ Ｐ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9.5"/>
      <color theme="1"/>
      <name val="ＭＳ Ｐゴシック"/>
      <family val="3"/>
      <charset val="128"/>
    </font>
    <font>
      <sz val="6"/>
      <name val="ＭＳ Ｐゴシック"/>
      <family val="3"/>
      <charset val="128"/>
      <scheme val="minor"/>
    </font>
    <font>
      <b/>
      <sz val="16"/>
      <color theme="1"/>
      <name val="游ゴシック"/>
      <family val="3"/>
      <charset val="128"/>
    </font>
    <font>
      <sz val="8"/>
      <color rgb="FFFF0000"/>
      <name val="ＭＳ ゴシック"/>
      <family val="3"/>
      <charset val="128"/>
    </font>
    <font>
      <sz val="8"/>
      <name val="ＭＳ ゴシック"/>
      <family val="3"/>
      <charset val="128"/>
    </font>
    <font>
      <sz val="8"/>
      <name val="ＭＳ Ｐゴシック"/>
      <family val="3"/>
      <charset val="128"/>
    </font>
    <font>
      <sz val="9"/>
      <name val="ＭＳ Ｐゴシック"/>
      <family val="3"/>
      <charset val="128"/>
    </font>
    <font>
      <sz val="7"/>
      <name val="ＭＳ ゴシック"/>
      <family val="3"/>
      <charset val="128"/>
    </font>
    <font>
      <sz val="9"/>
      <color theme="1"/>
      <name val="メイリオ"/>
      <family val="3"/>
      <charset val="128"/>
    </font>
    <font>
      <sz val="8"/>
      <color theme="1"/>
      <name val="ＭＳ Ｐゴシック"/>
      <family val="3"/>
      <charset val="128"/>
    </font>
    <font>
      <sz val="11"/>
      <name val="ＭＳ ゴシック"/>
      <family val="3"/>
      <charset val="128"/>
    </font>
    <font>
      <sz val="11"/>
      <name val="明朝"/>
      <family val="1"/>
      <charset val="128"/>
    </font>
    <font>
      <sz val="10"/>
      <name val="ＭＳ ゴシック"/>
      <family val="3"/>
      <charset val="128"/>
    </font>
    <font>
      <b/>
      <sz val="14"/>
      <name val="ＭＳ ゴシック"/>
      <family val="3"/>
      <charset val="128"/>
    </font>
    <font>
      <sz val="11"/>
      <name val="ＭＳ 明朝"/>
      <family val="1"/>
      <charset val="128"/>
    </font>
    <font>
      <b/>
      <sz val="11"/>
      <name val="ＭＳ 明朝"/>
      <family val="1"/>
      <charset val="128"/>
    </font>
    <font>
      <sz val="11"/>
      <name val="ＪＳ明朝"/>
      <family val="1"/>
      <charset val="128"/>
    </font>
    <font>
      <sz val="10"/>
      <name val="ＭＳ Ｐゴシック"/>
      <family val="3"/>
      <charset val="128"/>
    </font>
    <font>
      <sz val="12"/>
      <name val="ＭＳ ゴシック"/>
      <family val="3"/>
      <charset val="128"/>
    </font>
    <font>
      <sz val="14"/>
      <name val="ＭＳ 明朝"/>
      <family val="1"/>
      <charset val="128"/>
    </font>
    <font>
      <sz val="9"/>
      <color indexed="8"/>
      <name val="ＭＳ Ｐゴシック"/>
      <family val="3"/>
      <charset val="128"/>
    </font>
    <font>
      <b/>
      <sz val="9"/>
      <name val="ＭＳ ゴシック"/>
      <family val="3"/>
      <charset val="128"/>
    </font>
    <font>
      <b/>
      <sz val="10"/>
      <name val="ＭＳ ゴシック"/>
      <family val="3"/>
      <charset val="128"/>
    </font>
    <font>
      <b/>
      <sz val="8"/>
      <name val="ＭＳ ゴシック"/>
      <family val="3"/>
      <charset val="128"/>
    </font>
    <font>
      <vertAlign val="superscript"/>
      <sz val="8"/>
      <name val="ＭＳ ゴシック"/>
      <family val="3"/>
      <charset val="128"/>
    </font>
    <font>
      <sz val="9"/>
      <name val="ＭＳ 明朝"/>
      <family val="1"/>
      <charset val="128"/>
    </font>
    <font>
      <sz val="8"/>
      <color rgb="FFFF0000"/>
      <name val="ＭＳ Ｐゴシック"/>
      <family val="3"/>
      <charset val="128"/>
    </font>
    <font>
      <u/>
      <sz val="12.6"/>
      <color indexed="12"/>
      <name val="ＭＳ 明朝"/>
      <family val="1"/>
      <charset val="128"/>
    </font>
    <font>
      <b/>
      <sz val="11"/>
      <color indexed="52"/>
      <name val="ＭＳ Ｐゴシック"/>
      <family val="3"/>
      <charset val="128"/>
    </font>
    <font>
      <sz val="9"/>
      <color theme="1"/>
      <name val="メイリオ"/>
      <family val="2"/>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1"/>
      <color indexed="8"/>
      <name val="ＭＳ Ｐゴシック"/>
      <family val="3"/>
      <charset val="128"/>
    </font>
    <font>
      <sz val="9"/>
      <color theme="1"/>
      <name val="ＭＳ Ｐゴシック"/>
      <family val="2"/>
      <charset val="128"/>
      <scheme val="minor"/>
    </font>
    <font>
      <sz val="10"/>
      <color theme="1"/>
      <name val="ＭＳ Ｐゴシック"/>
      <family val="2"/>
      <charset val="128"/>
    </font>
    <font>
      <sz val="10"/>
      <color theme="1"/>
      <name val="ＭＳ Ｐゴシック"/>
      <family val="3"/>
      <charset val="128"/>
      <scheme val="minor"/>
    </font>
    <font>
      <sz val="6"/>
      <color rgb="FFFF0000"/>
      <name val="ＭＳ ゴシック"/>
      <family val="3"/>
      <charset val="128"/>
    </font>
    <font>
      <sz val="11"/>
      <color rgb="FFFF0000"/>
      <name val="ＭＳ 明朝"/>
      <family val="1"/>
      <charset val="128"/>
    </font>
    <font>
      <u/>
      <sz val="11"/>
      <color rgb="FFFF0000"/>
      <name val="ＭＳ 明朝"/>
      <family val="1"/>
      <charset val="128"/>
    </font>
    <font>
      <sz val="6"/>
      <name val="メイリオ"/>
      <family val="3"/>
      <charset val="128"/>
    </font>
    <font>
      <sz val="10"/>
      <color indexed="8"/>
      <name val="ＭＳ Ｐゴシック"/>
      <family val="3"/>
      <charset val="128"/>
    </font>
    <font>
      <sz val="9"/>
      <color theme="1"/>
      <name val="ＭＳ Ｐゴシック"/>
      <family val="3"/>
      <charset val="128"/>
    </font>
    <font>
      <sz val="10"/>
      <color rgb="FFFF0000"/>
      <name val="ＭＳ ゴシック"/>
      <family val="3"/>
      <charset val="128"/>
    </font>
    <font>
      <u/>
      <sz val="10"/>
      <color rgb="FFFF0000"/>
      <name val="ＭＳ ゴシック"/>
      <family val="3"/>
      <charset val="128"/>
    </font>
    <font>
      <b/>
      <sz val="14"/>
      <name val="游ゴシック"/>
      <family val="3"/>
      <charset val="128"/>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CCFFCC"/>
        <bgColor indexed="64"/>
      </patternFill>
    </fill>
    <fill>
      <patternFill patternType="solid">
        <fgColor rgb="FF00FF00"/>
        <bgColor indexed="64"/>
      </patternFill>
    </fill>
    <fill>
      <patternFill patternType="solid">
        <fgColor rgb="FFFFCC00"/>
        <bgColor indexed="64"/>
      </patternFill>
    </fill>
    <fill>
      <patternFill patternType="gray0625"/>
    </fill>
    <fill>
      <patternFill patternType="solid">
        <fgColor indexed="26"/>
      </patternFill>
    </fill>
    <fill>
      <patternFill patternType="solid">
        <fgColor indexed="22"/>
      </patternFill>
    </fill>
    <fill>
      <patternFill patternType="solid">
        <fgColor indexed="47"/>
      </patternFill>
    </fill>
    <fill>
      <patternFill patternType="solid">
        <fgColor theme="0" tint="-0.49998474074526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34">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left style="hair">
        <color indexed="64"/>
      </left>
      <right/>
      <top style="hair">
        <color indexed="64"/>
      </top>
      <bottom/>
      <diagonal/>
    </border>
    <border>
      <left style="hair">
        <color indexed="64"/>
      </left>
      <right style="thin">
        <color indexed="64"/>
      </right>
      <top style="hair">
        <color indexed="64"/>
      </top>
      <bottom/>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hair">
        <color indexed="64"/>
      </bottom>
      <diagonal style="hair">
        <color indexed="64"/>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76">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32" applyNumberFormat="0" applyAlignment="0" applyProtection="0">
      <alignment vertical="center"/>
    </xf>
    <xf numFmtId="0" fontId="13" fillId="27" borderId="0" applyNumberFormat="0" applyBorder="0" applyAlignment="0" applyProtection="0">
      <alignment vertical="center"/>
    </xf>
    <xf numFmtId="0" fontId="9" fillId="28" borderId="33" applyNumberFormat="0" applyFont="0" applyAlignment="0" applyProtection="0">
      <alignment vertical="center"/>
    </xf>
    <xf numFmtId="0" fontId="14" fillId="0" borderId="34" applyNumberFormat="0" applyFill="0" applyAlignment="0" applyProtection="0">
      <alignment vertical="center"/>
    </xf>
    <xf numFmtId="0" fontId="15" fillId="29" borderId="0" applyNumberFormat="0" applyBorder="0" applyAlignment="0" applyProtection="0">
      <alignment vertical="center"/>
    </xf>
    <xf numFmtId="0" fontId="16" fillId="30" borderId="35" applyNumberFormat="0" applyAlignment="0" applyProtection="0">
      <alignment vertical="center"/>
    </xf>
    <xf numFmtId="0" fontId="17" fillId="0" borderId="0" applyNumberFormat="0" applyFill="0" applyBorder="0" applyAlignment="0" applyProtection="0">
      <alignment vertical="center"/>
    </xf>
    <xf numFmtId="0" fontId="18" fillId="0" borderId="36" applyNumberFormat="0" applyFill="0" applyAlignment="0" applyProtection="0">
      <alignment vertical="center"/>
    </xf>
    <xf numFmtId="0" fontId="19" fillId="0" borderId="37" applyNumberFormat="0" applyFill="0" applyAlignment="0" applyProtection="0">
      <alignment vertical="center"/>
    </xf>
    <xf numFmtId="0" fontId="20" fillId="0" borderId="38" applyNumberFormat="0" applyFill="0" applyAlignment="0" applyProtection="0">
      <alignment vertical="center"/>
    </xf>
    <xf numFmtId="0" fontId="20" fillId="0" borderId="0" applyNumberFormat="0" applyFill="0" applyBorder="0" applyAlignment="0" applyProtection="0">
      <alignment vertical="center"/>
    </xf>
    <xf numFmtId="0" fontId="21" fillId="0" borderId="39" applyNumberFormat="0" applyFill="0" applyAlignment="0" applyProtection="0">
      <alignment vertical="center"/>
    </xf>
    <xf numFmtId="0" fontId="22" fillId="30" borderId="40" applyNumberFormat="0" applyAlignment="0" applyProtection="0">
      <alignment vertical="center"/>
    </xf>
    <xf numFmtId="0" fontId="23" fillId="0" borderId="0" applyNumberFormat="0" applyFill="0" applyBorder="0" applyAlignment="0" applyProtection="0">
      <alignment vertical="center"/>
    </xf>
    <xf numFmtId="0" fontId="24" fillId="31" borderId="35" applyNumberFormat="0" applyAlignment="0" applyProtection="0">
      <alignment vertical="center"/>
    </xf>
    <xf numFmtId="0" fontId="8" fillId="0" borderId="0">
      <alignment vertical="center"/>
    </xf>
    <xf numFmtId="0" fontId="25" fillId="32" borderId="0" applyNumberFormat="0" applyBorder="0" applyAlignment="0" applyProtection="0">
      <alignment vertical="center"/>
    </xf>
    <xf numFmtId="0" fontId="2" fillId="0" borderId="0">
      <alignment vertical="center"/>
    </xf>
    <xf numFmtId="0" fontId="36" fillId="0" borderId="0">
      <alignment vertical="center"/>
    </xf>
    <xf numFmtId="0" fontId="8" fillId="0" borderId="0"/>
    <xf numFmtId="0" fontId="39" fillId="0" borderId="0"/>
    <xf numFmtId="0" fontId="8" fillId="0" borderId="0"/>
    <xf numFmtId="1" fontId="47" fillId="0" borderId="0"/>
    <xf numFmtId="0" fontId="8" fillId="0" borderId="0"/>
    <xf numFmtId="0" fontId="8" fillId="0" borderId="0"/>
    <xf numFmtId="0" fontId="8" fillId="0" borderId="0"/>
    <xf numFmtId="0" fontId="53" fillId="0" borderId="0"/>
    <xf numFmtId="0" fontId="8" fillId="0" borderId="0">
      <alignment vertical="center"/>
    </xf>
    <xf numFmtId="0" fontId="45" fillId="0" borderId="0"/>
    <xf numFmtId="9" fontId="36" fillId="0" borderId="0" applyFont="0" applyFill="0" applyBorder="0" applyAlignment="0" applyProtection="0">
      <alignment vertical="center"/>
    </xf>
    <xf numFmtId="9" fontId="45" fillId="0" borderId="0" applyFont="0" applyFill="0" applyBorder="0" applyAlignment="0" applyProtection="0">
      <alignment vertical="center"/>
    </xf>
    <xf numFmtId="0" fontId="8" fillId="37" borderId="119" applyNumberFormat="0" applyFont="0" applyAlignment="0" applyProtection="0">
      <alignment vertical="center"/>
    </xf>
    <xf numFmtId="0" fontId="56" fillId="38" borderId="120" applyNumberFormat="0" applyAlignment="0" applyProtection="0">
      <alignment vertical="center"/>
    </xf>
    <xf numFmtId="38" fontId="36" fillId="0" borderId="0" applyFont="0" applyFill="0" applyBorder="0" applyAlignment="0" applyProtection="0">
      <alignment vertical="center"/>
    </xf>
    <xf numFmtId="38" fontId="8" fillId="0" borderId="0" applyFont="0" applyFill="0" applyBorder="0" applyAlignment="0" applyProtection="0"/>
    <xf numFmtId="38" fontId="1" fillId="0" borderId="0" applyFont="0" applyFill="0" applyBorder="0" applyAlignment="0" applyProtection="0">
      <alignment vertical="center"/>
    </xf>
    <xf numFmtId="38" fontId="45" fillId="0" borderId="0" applyFont="0" applyFill="0" applyBorder="0" applyAlignment="0" applyProtection="0">
      <alignment vertical="center"/>
    </xf>
    <xf numFmtId="38" fontId="57" fillId="0" borderId="0" applyFont="0" applyFill="0" applyBorder="0" applyAlignment="0" applyProtection="0">
      <alignment vertical="center"/>
    </xf>
    <xf numFmtId="0" fontId="58" fillId="0" borderId="121" applyNumberFormat="0" applyFill="0" applyAlignment="0" applyProtection="0">
      <alignment vertical="center"/>
    </xf>
    <xf numFmtId="0" fontId="59" fillId="38" borderId="122" applyNumberFormat="0" applyAlignment="0" applyProtection="0">
      <alignment vertical="center"/>
    </xf>
    <xf numFmtId="176" fontId="8" fillId="0" borderId="0" applyFont="0" applyFill="0" applyBorder="0" applyAlignment="0" applyProtection="0">
      <alignment vertical="center"/>
    </xf>
    <xf numFmtId="0" fontId="60" fillId="39" borderId="120" applyNumberFormat="0" applyAlignment="0" applyProtection="0">
      <alignment vertical="center"/>
    </xf>
    <xf numFmtId="0" fontId="9" fillId="0" borderId="0">
      <alignment vertical="center"/>
    </xf>
    <xf numFmtId="0" fontId="9" fillId="0" borderId="0">
      <alignment vertical="center"/>
    </xf>
    <xf numFmtId="0" fontId="61" fillId="0" borderId="0">
      <alignment vertical="center"/>
    </xf>
    <xf numFmtId="0" fontId="42" fillId="0" borderId="0"/>
    <xf numFmtId="0" fontId="62" fillId="0" borderId="0">
      <alignment vertical="center"/>
    </xf>
    <xf numFmtId="0" fontId="63" fillId="0" borderId="0">
      <alignment vertical="center"/>
    </xf>
    <xf numFmtId="0" fontId="8" fillId="0" borderId="0">
      <alignment vertical="center"/>
    </xf>
    <xf numFmtId="0" fontId="64" fillId="0" borderId="0">
      <alignment vertical="center"/>
    </xf>
  </cellStyleXfs>
  <cellXfs count="920">
    <xf numFmtId="0" fontId="0" fillId="0" borderId="0" xfId="0">
      <alignment vertical="center"/>
    </xf>
    <xf numFmtId="0" fontId="0" fillId="0" borderId="0" xfId="0" applyFont="1" applyBorder="1">
      <alignment vertical="center"/>
    </xf>
    <xf numFmtId="0" fontId="0" fillId="0" borderId="11" xfId="0" applyFont="1" applyBorder="1">
      <alignment vertical="center"/>
    </xf>
    <xf numFmtId="0" fontId="0" fillId="0" borderId="13" xfId="0" applyFont="1" applyBorder="1">
      <alignment vertical="center"/>
    </xf>
    <xf numFmtId="0" fontId="0" fillId="0" borderId="15" xfId="0" applyFont="1" applyBorder="1">
      <alignment vertical="center"/>
    </xf>
    <xf numFmtId="178" fontId="0" fillId="0" borderId="0" xfId="0" applyNumberFormat="1">
      <alignment vertical="center"/>
    </xf>
    <xf numFmtId="178" fontId="0" fillId="0" borderId="17" xfId="0" applyNumberFormat="1" applyBorder="1">
      <alignment vertical="center"/>
    </xf>
    <xf numFmtId="178" fontId="0" fillId="0" borderId="19" xfId="0" applyNumberFormat="1" applyBorder="1">
      <alignment vertical="center"/>
    </xf>
    <xf numFmtId="178" fontId="0" fillId="0" borderId="14" xfId="0" applyNumberFormat="1" applyBorder="1" applyAlignment="1">
      <alignment horizontal="center" vertical="center" wrapText="1"/>
    </xf>
    <xf numFmtId="178" fontId="0" fillId="0" borderId="15" xfId="0" applyNumberFormat="1" applyBorder="1" applyAlignment="1">
      <alignment horizontal="center" vertical="center" wrapText="1"/>
    </xf>
    <xf numFmtId="178" fontId="0" fillId="0" borderId="19" xfId="0" applyNumberFormat="1" applyBorder="1" applyAlignment="1">
      <alignment horizontal="center" vertical="center" wrapText="1"/>
    </xf>
    <xf numFmtId="178" fontId="0" fillId="0" borderId="1" xfId="0" applyNumberFormat="1" applyBorder="1">
      <alignment vertical="center"/>
    </xf>
    <xf numFmtId="178" fontId="0" fillId="0" borderId="21" xfId="0" applyNumberFormat="1" applyBorder="1">
      <alignment vertical="center"/>
    </xf>
    <xf numFmtId="178" fontId="0" fillId="0" borderId="22" xfId="0" applyNumberFormat="1" applyBorder="1">
      <alignment vertical="center"/>
    </xf>
    <xf numFmtId="178" fontId="0" fillId="0" borderId="16" xfId="0" applyNumberFormat="1" applyBorder="1" applyAlignment="1">
      <alignment horizontal="center" vertical="center" wrapText="1"/>
    </xf>
    <xf numFmtId="178" fontId="0" fillId="0" borderId="20" xfId="0" applyNumberFormat="1" applyBorder="1" applyAlignment="1">
      <alignment horizontal="center" vertical="center" wrapText="1"/>
    </xf>
    <xf numFmtId="178" fontId="0" fillId="0" borderId="17" xfId="0" applyNumberFormat="1" applyBorder="1" applyAlignment="1">
      <alignment horizontal="center" vertical="center" wrapText="1"/>
    </xf>
    <xf numFmtId="178" fontId="0" fillId="0" borderId="7" xfId="0" applyNumberFormat="1" applyBorder="1">
      <alignment vertical="center"/>
    </xf>
    <xf numFmtId="178" fontId="0" fillId="0" borderId="18" xfId="0" applyNumberFormat="1" applyBorder="1">
      <alignment vertical="center"/>
    </xf>
    <xf numFmtId="0" fontId="0" fillId="0" borderId="22" xfId="0" applyBorder="1">
      <alignment vertical="center"/>
    </xf>
    <xf numFmtId="0" fontId="0" fillId="0" borderId="16" xfId="0" applyNumberFormat="1" applyBorder="1">
      <alignment vertical="center"/>
    </xf>
    <xf numFmtId="0" fontId="0" fillId="0" borderId="7" xfId="0" applyNumberFormat="1" applyBorder="1">
      <alignment vertical="center"/>
    </xf>
    <xf numFmtId="0" fontId="0" fillId="0" borderId="0" xfId="0" applyNumberFormat="1">
      <alignment vertical="center"/>
    </xf>
    <xf numFmtId="178" fontId="0" fillId="0" borderId="11" xfId="0" applyNumberFormat="1" applyBorder="1">
      <alignment vertical="center"/>
    </xf>
    <xf numFmtId="178" fontId="0" fillId="0" borderId="0" xfId="0" applyNumberFormat="1" applyBorder="1">
      <alignment vertical="center"/>
    </xf>
    <xf numFmtId="178" fontId="0" fillId="0" borderId="13" xfId="0" applyNumberFormat="1" applyBorder="1">
      <alignment vertical="center"/>
    </xf>
    <xf numFmtId="178" fontId="0" fillId="0" borderId="15" xfId="0" applyNumberFormat="1" applyBorder="1">
      <alignment vertical="center"/>
    </xf>
    <xf numFmtId="178" fontId="0" fillId="0" borderId="3" xfId="0" applyNumberFormat="1" applyBorder="1" applyAlignment="1">
      <alignment horizontal="center" vertical="center"/>
    </xf>
    <xf numFmtId="0" fontId="0" fillId="0" borderId="9" xfId="0" applyNumberFormat="1" applyBorder="1">
      <alignment vertical="center"/>
    </xf>
    <xf numFmtId="0" fontId="0" fillId="0" borderId="12" xfId="0" applyNumberFormat="1" applyBorder="1">
      <alignment vertical="center"/>
    </xf>
    <xf numFmtId="0" fontId="0" fillId="0" borderId="18" xfId="0" applyBorder="1" applyAlignment="1">
      <alignment horizontal="center" vertical="center"/>
    </xf>
    <xf numFmtId="178" fontId="0" fillId="0" borderId="20" xfId="0" applyNumberFormat="1" applyBorder="1">
      <alignment vertical="center"/>
    </xf>
    <xf numFmtId="0" fontId="0" fillId="0" borderId="8" xfId="0" applyBorder="1">
      <alignment vertical="center"/>
    </xf>
    <xf numFmtId="178" fontId="26" fillId="0" borderId="0" xfId="0" applyNumberFormat="1" applyFont="1">
      <alignment vertical="center"/>
    </xf>
    <xf numFmtId="0" fontId="0" fillId="0" borderId="14" xfId="0" applyNumberFormat="1" applyBorder="1">
      <alignment vertical="center"/>
    </xf>
    <xf numFmtId="0" fontId="30" fillId="0" borderId="0" xfId="0" applyFont="1">
      <alignment vertical="center"/>
    </xf>
    <xf numFmtId="0" fontId="32" fillId="0" borderId="44" xfId="0" applyFont="1" applyFill="1" applyBorder="1" applyAlignment="1">
      <alignment horizontal="distributed" vertical="center" indent="1"/>
    </xf>
    <xf numFmtId="0" fontId="32" fillId="0" borderId="45" xfId="0" applyFont="1" applyFill="1" applyBorder="1" applyAlignment="1">
      <alignment horizontal="distributed" vertical="center"/>
    </xf>
    <xf numFmtId="0" fontId="35" fillId="0" borderId="46" xfId="0" applyFont="1" applyFill="1" applyBorder="1" applyAlignment="1">
      <alignment horizontal="distributed" vertical="center" wrapText="1"/>
    </xf>
    <xf numFmtId="0" fontId="32" fillId="0" borderId="47" xfId="0" applyFont="1" applyFill="1" applyBorder="1" applyAlignment="1">
      <alignment horizontal="center" vertical="center"/>
    </xf>
    <xf numFmtId="179" fontId="33" fillId="0" borderId="1" xfId="0" applyNumberFormat="1" applyFont="1" applyFill="1" applyBorder="1" applyAlignment="1">
      <alignment horizontal="right" vertical="center"/>
    </xf>
    <xf numFmtId="179" fontId="33" fillId="0" borderId="49" xfId="0" applyNumberFormat="1" applyFont="1" applyFill="1" applyBorder="1" applyAlignment="1">
      <alignment vertical="center"/>
    </xf>
    <xf numFmtId="179" fontId="33" fillId="0" borderId="49" xfId="0" applyNumberFormat="1" applyFont="1" applyFill="1" applyBorder="1" applyAlignment="1">
      <alignment horizontal="right" vertical="center"/>
    </xf>
    <xf numFmtId="179" fontId="33" fillId="0" borderId="1" xfId="0" applyNumberFormat="1" applyFont="1" applyFill="1" applyBorder="1" applyAlignment="1">
      <alignment vertical="center"/>
    </xf>
    <xf numFmtId="0" fontId="32" fillId="0" borderId="50" xfId="0" applyFont="1" applyFill="1" applyBorder="1" applyAlignment="1">
      <alignment vertical="center"/>
    </xf>
    <xf numFmtId="0" fontId="32" fillId="0" borderId="9" xfId="0" applyFont="1" applyFill="1" applyBorder="1" applyAlignment="1">
      <alignment horizontal="center" vertical="center"/>
    </xf>
    <xf numFmtId="0" fontId="32" fillId="0" borderId="14" xfId="0" applyFont="1" applyFill="1" applyBorder="1" applyAlignment="1">
      <alignment horizontal="center" vertical="center"/>
    </xf>
    <xf numFmtId="179" fontId="33" fillId="0" borderId="51" xfId="0" applyNumberFormat="1" applyFont="1" applyFill="1" applyBorder="1" applyAlignment="1">
      <alignment vertical="center"/>
    </xf>
    <xf numFmtId="179" fontId="33" fillId="0" borderId="19" xfId="0" applyNumberFormat="1" applyFont="1" applyFill="1" applyBorder="1" applyAlignment="1">
      <alignment vertical="center"/>
    </xf>
    <xf numFmtId="0" fontId="28" fillId="0" borderId="0" xfId="44" applyFont="1" applyBorder="1" applyAlignment="1">
      <alignment vertical="center"/>
    </xf>
    <xf numFmtId="0" fontId="32" fillId="0" borderId="52" xfId="0" applyFont="1" applyFill="1" applyBorder="1" applyAlignment="1">
      <alignment horizontal="distributed" vertical="center"/>
    </xf>
    <xf numFmtId="0" fontId="32" fillId="0" borderId="55" xfId="0" applyFont="1" applyFill="1" applyBorder="1" applyAlignment="1">
      <alignment horizontal="distributed" vertical="center"/>
    </xf>
    <xf numFmtId="0" fontId="32" fillId="0" borderId="56" xfId="0" applyFont="1" applyFill="1" applyBorder="1" applyAlignment="1">
      <alignment horizontal="center" vertical="center"/>
    </xf>
    <xf numFmtId="0" fontId="37" fillId="0" borderId="0" xfId="44" applyFont="1" applyBorder="1" applyAlignment="1">
      <alignment vertical="center"/>
    </xf>
    <xf numFmtId="0" fontId="38" fillId="0" borderId="0" xfId="45" applyFont="1" applyFill="1" applyAlignment="1">
      <alignment vertical="center"/>
    </xf>
    <xf numFmtId="0" fontId="42" fillId="0" borderId="0" xfId="45" applyFont="1" applyFill="1" applyAlignment="1">
      <alignment vertical="center"/>
    </xf>
    <xf numFmtId="0" fontId="40" fillId="0" borderId="0" xfId="46" applyFont="1" applyFill="1" applyAlignment="1">
      <alignment vertical="center"/>
    </xf>
    <xf numFmtId="0" fontId="6" fillId="0" borderId="0" xfId="46" applyFont="1" applyFill="1" applyAlignment="1">
      <alignment vertical="center"/>
    </xf>
    <xf numFmtId="0" fontId="6" fillId="0" borderId="81" xfId="46" applyFont="1" applyFill="1" applyBorder="1" applyAlignment="1" applyProtection="1">
      <alignment horizontal="distributed" vertical="center" indent="1"/>
    </xf>
    <xf numFmtId="0" fontId="6" fillId="0" borderId="82" xfId="46" applyFont="1" applyFill="1" applyBorder="1" applyAlignment="1" applyProtection="1">
      <alignment horizontal="distributed" vertical="center" wrapText="1" indent="1"/>
    </xf>
    <xf numFmtId="0" fontId="6" fillId="0" borderId="83" xfId="46" applyFont="1" applyFill="1" applyBorder="1" applyAlignment="1" applyProtection="1">
      <alignment horizontal="distributed" vertical="center" wrapText="1" indent="1"/>
    </xf>
    <xf numFmtId="184" fontId="6" fillId="0" borderId="0" xfId="48" applyNumberFormat="1" applyFont="1" applyFill="1" applyBorder="1" applyAlignment="1" applyProtection="1">
      <alignment horizontal="center" vertical="center"/>
    </xf>
    <xf numFmtId="185" fontId="6" fillId="0" borderId="0" xfId="48" applyNumberFormat="1" applyFont="1" applyFill="1" applyBorder="1" applyAlignment="1" applyProtection="1">
      <alignment horizontal="center" vertical="center"/>
    </xf>
    <xf numFmtId="184" fontId="6" fillId="0" borderId="0" xfId="48" applyNumberFormat="1" applyFont="1" applyFill="1" applyAlignment="1" applyProtection="1">
      <alignment horizontal="center" vertical="center"/>
    </xf>
    <xf numFmtId="1" fontId="6" fillId="0" borderId="0" xfId="48" applyFont="1" applyFill="1" applyAlignment="1">
      <alignment horizontal="center" vertical="center"/>
    </xf>
    <xf numFmtId="0" fontId="34" fillId="0" borderId="9" xfId="46" applyFont="1" applyFill="1" applyBorder="1" applyAlignment="1" applyProtection="1">
      <alignment horizontal="distributed" vertical="center"/>
    </xf>
    <xf numFmtId="0" fontId="6" fillId="0" borderId="0" xfId="46" applyFont="1" applyFill="1" applyBorder="1" applyAlignment="1" applyProtection="1">
      <alignment horizontal="distributed" vertical="center" indent="1"/>
    </xf>
    <xf numFmtId="181" fontId="34" fillId="0" borderId="47" xfId="46" applyNumberFormat="1" applyFont="1" applyFill="1" applyBorder="1" applyAlignment="1" applyProtection="1">
      <alignment vertical="center"/>
    </xf>
    <xf numFmtId="181" fontId="34" fillId="0" borderId="49" xfId="46" applyNumberFormat="1" applyFont="1" applyFill="1" applyBorder="1" applyAlignment="1" applyProtection="1">
      <alignment vertical="center"/>
    </xf>
    <xf numFmtId="181" fontId="34" fillId="0" borderId="50" xfId="46" applyNumberFormat="1" applyFont="1" applyFill="1" applyBorder="1" applyAlignment="1" applyProtection="1">
      <alignment vertical="center"/>
    </xf>
    <xf numFmtId="1" fontId="6" fillId="0" borderId="0" xfId="48" applyFont="1" applyFill="1" applyAlignment="1">
      <alignment vertical="center"/>
    </xf>
    <xf numFmtId="0" fontId="34" fillId="0" borderId="84" xfId="46" applyFont="1" applyFill="1" applyBorder="1" applyAlignment="1" applyProtection="1">
      <alignment horizontal="distributed" vertical="center"/>
    </xf>
    <xf numFmtId="0" fontId="6" fillId="0" borderId="85" xfId="46" applyFont="1" applyFill="1" applyBorder="1" applyAlignment="1" applyProtection="1">
      <alignment horizontal="distributed" vertical="center" indent="1"/>
    </xf>
    <xf numFmtId="181" fontId="34" fillId="0" borderId="86" xfId="46" applyNumberFormat="1" applyFont="1" applyFill="1" applyBorder="1" applyAlignment="1" applyProtection="1">
      <alignment vertical="center"/>
    </xf>
    <xf numFmtId="181" fontId="34" fillId="0" borderId="87" xfId="46" applyNumberFormat="1" applyFont="1" applyFill="1" applyBorder="1" applyAlignment="1" applyProtection="1">
      <alignment vertical="center"/>
    </xf>
    <xf numFmtId="181" fontId="34" fillId="0" borderId="88" xfId="46" applyNumberFormat="1" applyFont="1" applyFill="1" applyBorder="1" applyAlignment="1" applyProtection="1">
      <alignment vertical="center"/>
    </xf>
    <xf numFmtId="0" fontId="6" fillId="0" borderId="85" xfId="46" applyFont="1" applyFill="1" applyBorder="1" applyAlignment="1" applyProtection="1">
      <alignment horizontal="distributed" vertical="center" wrapText="1" indent="1"/>
    </xf>
    <xf numFmtId="0" fontId="34" fillId="0" borderId="10" xfId="46" applyFont="1" applyFill="1" applyBorder="1" applyAlignment="1" applyProtection="1">
      <alignment horizontal="distributed" vertical="center"/>
    </xf>
    <xf numFmtId="0" fontId="6" fillId="0" borderId="11" xfId="46" applyFont="1" applyFill="1" applyBorder="1" applyAlignment="1" applyProtection="1">
      <alignment horizontal="distributed" vertical="center" indent="1"/>
    </xf>
    <xf numFmtId="181" fontId="34" fillId="0" borderId="89" xfId="46" applyNumberFormat="1" applyFont="1" applyFill="1" applyBorder="1" applyAlignment="1" applyProtection="1">
      <alignment vertical="center"/>
    </xf>
    <xf numFmtId="181" fontId="34" fillId="0" borderId="90" xfId="46" applyNumberFormat="1" applyFont="1" applyFill="1" applyBorder="1" applyAlignment="1" applyProtection="1">
      <alignment vertical="center"/>
    </xf>
    <xf numFmtId="181" fontId="34" fillId="0" borderId="91" xfId="46" applyNumberFormat="1" applyFont="1" applyFill="1" applyBorder="1" applyAlignment="1" applyProtection="1">
      <alignment vertical="center"/>
    </xf>
    <xf numFmtId="0" fontId="34" fillId="0" borderId="7" xfId="46" applyFont="1" applyFill="1" applyBorder="1" applyAlignment="1" applyProtection="1">
      <alignment horizontal="distributed" vertical="center"/>
    </xf>
    <xf numFmtId="1" fontId="6" fillId="0" borderId="8" xfId="46" applyNumberFormat="1" applyFont="1" applyFill="1" applyBorder="1" applyAlignment="1" applyProtection="1">
      <alignment horizontal="distributed" vertical="center" indent="1"/>
    </xf>
    <xf numFmtId="181" fontId="48" fillId="0" borderId="81" xfId="46" applyNumberFormat="1" applyFont="1" applyFill="1" applyBorder="1" applyAlignment="1" applyProtection="1">
      <alignment vertical="center"/>
    </xf>
    <xf numFmtId="181" fontId="48" fillId="0" borderId="82" xfId="46" applyNumberFormat="1" applyFont="1" applyFill="1" applyBorder="1" applyAlignment="1" applyProtection="1">
      <alignment vertical="center"/>
    </xf>
    <xf numFmtId="181" fontId="48" fillId="0" borderId="83" xfId="46" applyNumberFormat="1" applyFont="1" applyFill="1" applyBorder="1" applyAlignment="1" applyProtection="1">
      <alignment vertical="center"/>
    </xf>
    <xf numFmtId="186" fontId="40" fillId="0" borderId="0" xfId="49" applyNumberFormat="1" applyFont="1" applyFill="1" applyAlignment="1">
      <alignment vertical="center"/>
    </xf>
    <xf numFmtId="186" fontId="6" fillId="0" borderId="0" xfId="49" applyNumberFormat="1" applyFont="1" applyFill="1" applyBorder="1" applyAlignment="1">
      <alignment vertical="center"/>
    </xf>
    <xf numFmtId="186" fontId="49" fillId="34" borderId="0" xfId="49" applyNumberFormat="1" applyFont="1" applyFill="1" applyBorder="1" applyAlignment="1">
      <alignment vertical="center"/>
    </xf>
    <xf numFmtId="186" fontId="6" fillId="34" borderId="0" xfId="49" applyNumberFormat="1" applyFont="1" applyFill="1" applyBorder="1" applyAlignment="1">
      <alignment vertical="center"/>
    </xf>
    <xf numFmtId="186" fontId="6" fillId="34" borderId="0" xfId="49" applyNumberFormat="1" applyFont="1" applyFill="1" applyAlignment="1">
      <alignment vertical="center"/>
    </xf>
    <xf numFmtId="186" fontId="40" fillId="34" borderId="0" xfId="49" applyNumberFormat="1" applyFont="1" applyFill="1" applyAlignment="1">
      <alignment vertical="center"/>
    </xf>
    <xf numFmtId="186" fontId="34" fillId="34" borderId="0" xfId="49" applyNumberFormat="1" applyFont="1" applyFill="1" applyAlignment="1">
      <alignment vertical="center"/>
    </xf>
    <xf numFmtId="186" fontId="45" fillId="0" borderId="0" xfId="49" applyNumberFormat="1" applyFont="1" applyFill="1" applyAlignment="1">
      <alignment vertical="center"/>
    </xf>
    <xf numFmtId="186" fontId="6" fillId="34" borderId="0" xfId="49" applyNumberFormat="1" applyFont="1" applyFill="1" applyBorder="1" applyAlignment="1">
      <alignment horizontal="centerContinuous" vertical="center"/>
    </xf>
    <xf numFmtId="0" fontId="6" fillId="34" borderId="0" xfId="46" applyFont="1" applyFill="1" applyAlignment="1">
      <alignment vertical="center"/>
    </xf>
    <xf numFmtId="186" fontId="40" fillId="34" borderId="0" xfId="49" applyNumberFormat="1" applyFont="1" applyFill="1" applyBorder="1" applyAlignment="1">
      <alignment vertical="center"/>
    </xf>
    <xf numFmtId="186" fontId="40" fillId="0" borderId="0" xfId="49" applyNumberFormat="1" applyFont="1" applyFill="1" applyBorder="1" applyAlignment="1">
      <alignment vertical="center"/>
    </xf>
    <xf numFmtId="181" fontId="34" fillId="34" borderId="0" xfId="49" applyNumberFormat="1" applyFont="1" applyFill="1" applyBorder="1" applyAlignment="1">
      <alignment vertical="center"/>
    </xf>
    <xf numFmtId="186" fontId="49" fillId="35" borderId="0" xfId="49" applyNumberFormat="1" applyFont="1" applyFill="1" applyBorder="1" applyAlignment="1">
      <alignment vertical="center"/>
    </xf>
    <xf numFmtId="186" fontId="40" fillId="35" borderId="0" xfId="49" applyNumberFormat="1" applyFont="1" applyFill="1" applyBorder="1" applyAlignment="1">
      <alignment vertical="center"/>
    </xf>
    <xf numFmtId="186" fontId="40" fillId="35" borderId="0" xfId="49" applyNumberFormat="1" applyFont="1" applyFill="1" applyAlignment="1">
      <alignment vertical="center"/>
    </xf>
    <xf numFmtId="186" fontId="6" fillId="35" borderId="0" xfId="49" applyNumberFormat="1" applyFont="1" applyFill="1" applyBorder="1" applyAlignment="1">
      <alignment vertical="center" wrapText="1"/>
    </xf>
    <xf numFmtId="186" fontId="6" fillId="35" borderId="0" xfId="49" applyNumberFormat="1" applyFont="1" applyFill="1" applyBorder="1" applyAlignment="1">
      <alignment vertical="center"/>
    </xf>
    <xf numFmtId="187" fontId="34" fillId="35" borderId="0" xfId="49" applyNumberFormat="1" applyFont="1" applyFill="1" applyBorder="1" applyAlignment="1">
      <alignment vertical="center" wrapText="1"/>
    </xf>
    <xf numFmtId="0" fontId="40" fillId="0" borderId="0" xfId="45" applyFont="1" applyFill="1" applyAlignment="1">
      <alignment vertical="center"/>
    </xf>
    <xf numFmtId="0" fontId="40" fillId="0" borderId="0" xfId="45" applyFont="1" applyFill="1" applyAlignment="1">
      <alignment horizontal="distributed" vertical="center" wrapText="1" indent="1"/>
    </xf>
    <xf numFmtId="0" fontId="6" fillId="0" borderId="58" xfId="51" applyFont="1" applyFill="1" applyBorder="1" applyAlignment="1">
      <alignment horizontal="center" vertical="center"/>
    </xf>
    <xf numFmtId="0" fontId="6" fillId="0" borderId="76" xfId="51" applyFont="1" applyFill="1" applyBorder="1" applyAlignment="1">
      <alignment horizontal="distributed" vertical="center" indent="1"/>
    </xf>
    <xf numFmtId="0" fontId="6" fillId="0" borderId="65" xfId="51" applyFont="1" applyFill="1" applyBorder="1" applyAlignment="1">
      <alignment horizontal="distributed" vertical="center" wrapText="1" indent="1"/>
    </xf>
    <xf numFmtId="0" fontId="6" fillId="0" borderId="44" xfId="51" applyFont="1" applyFill="1" applyBorder="1" applyAlignment="1">
      <alignment horizontal="center" vertical="center"/>
    </xf>
    <xf numFmtId="0" fontId="6" fillId="0" borderId="45" xfId="51" applyFont="1" applyFill="1" applyBorder="1" applyAlignment="1">
      <alignment vertical="center"/>
    </xf>
    <xf numFmtId="0" fontId="6" fillId="0" borderId="45" xfId="51" applyFont="1" applyFill="1" applyBorder="1" applyAlignment="1">
      <alignment horizontal="left" vertical="center" indent="1"/>
    </xf>
    <xf numFmtId="0" fontId="6" fillId="0" borderId="45" xfId="51" applyFont="1" applyFill="1" applyBorder="1" applyAlignment="1">
      <alignment horizontal="left" vertical="center" wrapText="1"/>
    </xf>
    <xf numFmtId="0" fontId="6" fillId="0" borderId="71" xfId="51" applyFont="1" applyFill="1" applyBorder="1" applyAlignment="1">
      <alignment horizontal="distributed" vertical="center" wrapText="1" indent="1"/>
    </xf>
    <xf numFmtId="0" fontId="6" fillId="0" borderId="54" xfId="51" applyFont="1" applyFill="1" applyBorder="1" applyAlignment="1">
      <alignment horizontal="distributed" vertical="center" wrapText="1" indent="1"/>
    </xf>
    <xf numFmtId="0" fontId="6" fillId="0" borderId="62" xfId="51" applyFont="1" applyFill="1" applyBorder="1" applyAlignment="1">
      <alignment horizontal="center" vertical="center"/>
    </xf>
    <xf numFmtId="0" fontId="6" fillId="0" borderId="80" xfId="51" applyFont="1" applyFill="1" applyBorder="1" applyAlignment="1">
      <alignment vertical="center"/>
    </xf>
    <xf numFmtId="0" fontId="6" fillId="0" borderId="80" xfId="51" applyFont="1" applyFill="1" applyBorder="1" applyAlignment="1">
      <alignment horizontal="left" vertical="center" indent="1"/>
    </xf>
    <xf numFmtId="0" fontId="40" fillId="0" borderId="0" xfId="45" applyFont="1" applyFill="1" applyBorder="1" applyAlignment="1">
      <alignment vertical="center"/>
    </xf>
    <xf numFmtId="0" fontId="6" fillId="0" borderId="99" xfId="51" applyFont="1" applyFill="1" applyBorder="1" applyAlignment="1">
      <alignment horizontal="center" vertical="center"/>
    </xf>
    <xf numFmtId="0" fontId="6" fillId="0" borderId="100" xfId="51" applyFont="1" applyFill="1" applyBorder="1" applyAlignment="1">
      <alignment horizontal="left" vertical="center" wrapText="1"/>
    </xf>
    <xf numFmtId="0" fontId="6" fillId="0" borderId="100" xfId="51" applyFont="1" applyFill="1" applyBorder="1" applyAlignment="1">
      <alignment horizontal="left" vertical="center" indent="1"/>
    </xf>
    <xf numFmtId="0" fontId="6" fillId="0" borderId="80" xfId="51" applyFont="1" applyFill="1" applyBorder="1" applyAlignment="1">
      <alignment horizontal="left" vertical="center" wrapText="1"/>
    </xf>
    <xf numFmtId="0" fontId="6" fillId="0" borderId="0" xfId="45" applyFont="1" applyFill="1" applyAlignment="1">
      <alignment vertical="center"/>
    </xf>
    <xf numFmtId="0" fontId="32" fillId="0" borderId="0" xfId="45" applyFont="1" applyFill="1" applyAlignment="1">
      <alignment vertical="center"/>
    </xf>
    <xf numFmtId="0" fontId="32" fillId="0" borderId="0" xfId="45" applyFont="1" applyFill="1" applyAlignment="1">
      <alignment horizontal="right" vertical="center"/>
    </xf>
    <xf numFmtId="0" fontId="32" fillId="0" borderId="0" xfId="45" applyFont="1" applyFill="1" applyAlignment="1">
      <alignment horizontal="left" vertical="center"/>
    </xf>
    <xf numFmtId="0" fontId="32" fillId="0" borderId="16" xfId="45" applyFont="1" applyFill="1" applyBorder="1" applyAlignment="1">
      <alignment horizontal="distributed" vertical="center" indent="1"/>
    </xf>
    <xf numFmtId="0" fontId="32" fillId="0" borderId="9" xfId="45" applyFont="1" applyFill="1" applyBorder="1" applyAlignment="1">
      <alignment horizontal="distributed" vertical="center" wrapText="1" indent="1"/>
    </xf>
    <xf numFmtId="0" fontId="32" fillId="0" borderId="45" xfId="51" applyFont="1" applyFill="1" applyBorder="1" applyAlignment="1">
      <alignment horizontal="distributed" vertical="center" wrapText="1"/>
    </xf>
    <xf numFmtId="0" fontId="32" fillId="0" borderId="0" xfId="45" applyFont="1" applyFill="1" applyAlignment="1">
      <alignment horizontal="center" vertical="center" wrapText="1"/>
    </xf>
    <xf numFmtId="0" fontId="32" fillId="0" borderId="45" xfId="51" applyFont="1" applyFill="1" applyBorder="1" applyAlignment="1">
      <alignment horizontal="center" vertical="center" wrapText="1"/>
    </xf>
    <xf numFmtId="0" fontId="32" fillId="0" borderId="54" xfId="51" applyFont="1" applyFill="1" applyBorder="1" applyAlignment="1">
      <alignment horizontal="center" vertical="center" wrapText="1"/>
    </xf>
    <xf numFmtId="0" fontId="32" fillId="0" borderId="0" xfId="45" applyFont="1" applyFill="1" applyBorder="1" applyAlignment="1">
      <alignment horizontal="left" vertical="center" wrapText="1"/>
    </xf>
    <xf numFmtId="0" fontId="32" fillId="0" borderId="0" xfId="45" applyFont="1" applyFill="1" applyAlignment="1">
      <alignment horizontal="center" vertical="center"/>
    </xf>
    <xf numFmtId="0" fontId="33" fillId="0" borderId="9" xfId="46" applyFont="1" applyFill="1" applyBorder="1" applyAlignment="1" applyProtection="1">
      <alignment horizontal="distributed" vertical="center"/>
    </xf>
    <xf numFmtId="178" fontId="33" fillId="0" borderId="49" xfId="45" applyNumberFormat="1" applyFont="1" applyFill="1" applyBorder="1" applyAlignment="1">
      <alignment vertical="center"/>
    </xf>
    <xf numFmtId="178" fontId="33" fillId="0" borderId="50" xfId="45" applyNumberFormat="1" applyFont="1" applyFill="1" applyBorder="1" applyAlignment="1">
      <alignment vertical="center"/>
    </xf>
    <xf numFmtId="0" fontId="33" fillId="0" borderId="55" xfId="46" applyFont="1" applyFill="1" applyBorder="1" applyAlignment="1" applyProtection="1">
      <alignment horizontal="distributed" vertical="center"/>
    </xf>
    <xf numFmtId="178" fontId="33" fillId="0" borderId="80" xfId="45" applyNumberFormat="1" applyFont="1" applyFill="1" applyBorder="1" applyAlignment="1">
      <alignment vertical="center"/>
    </xf>
    <xf numFmtId="178" fontId="33" fillId="0" borderId="57" xfId="45" applyNumberFormat="1" applyFont="1" applyFill="1" applyBorder="1" applyAlignment="1">
      <alignment vertical="center"/>
    </xf>
    <xf numFmtId="0" fontId="32" fillId="0" borderId="45" xfId="51" applyFont="1" applyFill="1" applyBorder="1" applyAlignment="1">
      <alignment horizontal="center" vertical="center"/>
    </xf>
    <xf numFmtId="0" fontId="32" fillId="0" borderId="54" xfId="51" applyFont="1" applyFill="1" applyBorder="1" applyAlignment="1">
      <alignment horizontal="center" vertical="center"/>
    </xf>
    <xf numFmtId="0" fontId="32" fillId="0" borderId="54" xfId="51" applyFont="1" applyFill="1" applyBorder="1" applyAlignment="1">
      <alignment horizontal="distributed" vertical="center" wrapText="1"/>
    </xf>
    <xf numFmtId="178" fontId="33" fillId="0" borderId="0" xfId="45" applyNumberFormat="1" applyFont="1" applyFill="1" applyBorder="1" applyAlignment="1">
      <alignment vertical="center"/>
    </xf>
    <xf numFmtId="0" fontId="32" fillId="0" borderId="77" xfId="45" applyFont="1" applyFill="1" applyBorder="1" applyAlignment="1">
      <alignment vertical="center" wrapText="1"/>
    </xf>
    <xf numFmtId="0" fontId="32" fillId="0" borderId="100" xfId="51" applyFont="1" applyFill="1" applyBorder="1" applyAlignment="1">
      <alignment horizontal="center" vertical="center" wrapText="1"/>
    </xf>
    <xf numFmtId="0" fontId="32" fillId="0" borderId="0" xfId="45" applyFont="1" applyFill="1" applyBorder="1" applyAlignment="1">
      <alignment vertical="center"/>
    </xf>
    <xf numFmtId="179" fontId="33" fillId="0" borderId="70" xfId="45" applyNumberFormat="1" applyFont="1" applyFill="1" applyBorder="1" applyAlignment="1">
      <alignment vertical="center"/>
    </xf>
    <xf numFmtId="179" fontId="33" fillId="0" borderId="49" xfId="45" applyNumberFormat="1" applyFont="1" applyFill="1" applyBorder="1" applyAlignment="1">
      <alignment vertical="center"/>
    </xf>
    <xf numFmtId="179" fontId="33" fillId="0" borderId="94" xfId="45" applyNumberFormat="1" applyFont="1" applyFill="1" applyBorder="1" applyAlignment="1">
      <alignment vertical="center"/>
    </xf>
    <xf numFmtId="178" fontId="33" fillId="0" borderId="80" xfId="45" applyNumberFormat="1" applyFont="1" applyFill="1" applyBorder="1" applyAlignment="1">
      <alignment horizontal="center" vertical="center"/>
    </xf>
    <xf numFmtId="179" fontId="33" fillId="0" borderId="74" xfId="45" applyNumberFormat="1" applyFont="1" applyFill="1" applyBorder="1" applyAlignment="1">
      <alignment vertical="center"/>
    </xf>
    <xf numFmtId="0" fontId="32" fillId="0" borderId="0" xfId="45" applyFont="1" applyFill="1" applyBorder="1" applyAlignment="1">
      <alignment horizontal="center" vertical="center"/>
    </xf>
    <xf numFmtId="0" fontId="32" fillId="0" borderId="17" xfId="45" applyFont="1" applyFill="1" applyBorder="1" applyAlignment="1">
      <alignment horizontal="distributed" vertical="center" indent="1"/>
    </xf>
    <xf numFmtId="0" fontId="32" fillId="0" borderId="111" xfId="45" applyFont="1" applyFill="1" applyBorder="1" applyAlignment="1">
      <alignment horizontal="distributed" vertical="center" wrapText="1" indent="1"/>
    </xf>
    <xf numFmtId="0" fontId="32" fillId="0" borderId="44" xfId="51" applyFont="1" applyFill="1" applyBorder="1" applyAlignment="1">
      <alignment horizontal="center" vertical="center" wrapText="1"/>
    </xf>
    <xf numFmtId="0" fontId="32" fillId="0" borderId="44" xfId="51" applyFont="1" applyFill="1" applyBorder="1" applyAlignment="1">
      <alignment horizontal="center" vertical="center"/>
    </xf>
    <xf numFmtId="0" fontId="32" fillId="0" borderId="96" xfId="46" applyFont="1" applyFill="1" applyBorder="1" applyAlignment="1" applyProtection="1">
      <alignment horizontal="distributed" vertical="center" indent="1" shrinkToFit="1"/>
    </xf>
    <xf numFmtId="178" fontId="33" fillId="33" borderId="115" xfId="45" applyNumberFormat="1" applyFont="1" applyFill="1" applyBorder="1" applyAlignment="1">
      <alignment vertical="center"/>
    </xf>
    <xf numFmtId="0" fontId="32" fillId="0" borderId="1" xfId="46" applyFont="1" applyFill="1" applyBorder="1" applyAlignment="1" applyProtection="1">
      <alignment horizontal="distributed" vertical="center" indent="1" shrinkToFit="1"/>
    </xf>
    <xf numFmtId="178" fontId="33" fillId="33" borderId="47" xfId="45" applyNumberFormat="1" applyFont="1" applyFill="1" applyBorder="1" applyAlignment="1">
      <alignment vertical="center"/>
    </xf>
    <xf numFmtId="0" fontId="32" fillId="0" borderId="1" xfId="46" applyFont="1" applyFill="1" applyBorder="1" applyAlignment="1" applyProtection="1">
      <alignment horizontal="distributed" vertical="center" wrapText="1" indent="1" shrinkToFit="1"/>
    </xf>
    <xf numFmtId="1" fontId="32" fillId="0" borderId="112" xfId="46" applyNumberFormat="1" applyFont="1" applyFill="1" applyBorder="1" applyAlignment="1" applyProtection="1">
      <alignment horizontal="distributed" vertical="center" indent="1"/>
    </xf>
    <xf numFmtId="178" fontId="33" fillId="0" borderId="62" xfId="45" applyNumberFormat="1" applyFont="1" applyFill="1" applyBorder="1" applyAlignment="1">
      <alignment vertical="center"/>
    </xf>
    <xf numFmtId="0" fontId="32" fillId="0" borderId="0" xfId="52" applyFont="1" applyFill="1" applyBorder="1" applyAlignment="1">
      <alignment horizontal="distributed" vertical="center"/>
    </xf>
    <xf numFmtId="178" fontId="54" fillId="0" borderId="0" xfId="45" applyNumberFormat="1" applyFont="1" applyFill="1" applyBorder="1" applyAlignment="1">
      <alignment vertical="center"/>
    </xf>
    <xf numFmtId="0" fontId="32" fillId="0" borderId="44" xfId="51" applyFont="1" applyFill="1" applyBorder="1" applyAlignment="1">
      <alignment horizontal="distributed" vertical="center" wrapText="1"/>
    </xf>
    <xf numFmtId="178" fontId="33" fillId="0" borderId="115" xfId="45" applyNumberFormat="1" applyFont="1" applyFill="1" applyBorder="1" applyAlignment="1">
      <alignment vertical="center"/>
    </xf>
    <xf numFmtId="178" fontId="33" fillId="0" borderId="47" xfId="45" applyNumberFormat="1" applyFont="1" applyFill="1" applyBorder="1" applyAlignment="1">
      <alignment vertical="center"/>
    </xf>
    <xf numFmtId="0" fontId="32" fillId="0" borderId="0" xfId="45" applyFont="1" applyFill="1" applyBorder="1" applyAlignment="1">
      <alignment horizontal="distributed" vertical="center" indent="1"/>
    </xf>
    <xf numFmtId="0" fontId="32" fillId="0" borderId="0" xfId="51" applyFont="1" applyFill="1" applyBorder="1" applyAlignment="1">
      <alignment horizontal="center" vertical="center"/>
    </xf>
    <xf numFmtId="0" fontId="32" fillId="0" borderId="16" xfId="45" applyFont="1" applyFill="1" applyBorder="1" applyAlignment="1">
      <alignment vertical="center"/>
    </xf>
    <xf numFmtId="0" fontId="32" fillId="0" borderId="17" xfId="45" applyFont="1" applyFill="1" applyBorder="1" applyAlignment="1">
      <alignment vertical="center"/>
    </xf>
    <xf numFmtId="0" fontId="32" fillId="0" borderId="9" xfId="45" applyFont="1" applyFill="1" applyBorder="1" applyAlignment="1">
      <alignment horizontal="left" vertical="center" wrapText="1"/>
    </xf>
    <xf numFmtId="0" fontId="32" fillId="0" borderId="1" xfId="45" applyFont="1" applyFill="1" applyBorder="1" applyAlignment="1">
      <alignment horizontal="left" vertical="center" wrapText="1"/>
    </xf>
    <xf numFmtId="0" fontId="32" fillId="0" borderId="115" xfId="45" applyFont="1" applyFill="1" applyBorder="1" applyAlignment="1">
      <alignment horizontal="distributed" vertical="center" wrapText="1"/>
    </xf>
    <xf numFmtId="0" fontId="32" fillId="0" borderId="48" xfId="45" applyFont="1" applyFill="1" applyBorder="1" applyAlignment="1">
      <alignment horizontal="distributed" vertical="center" wrapText="1"/>
    </xf>
    <xf numFmtId="0" fontId="32" fillId="0" borderId="70" xfId="45" applyFont="1" applyFill="1" applyBorder="1" applyAlignment="1">
      <alignment horizontal="distributed" vertical="center" wrapText="1"/>
    </xf>
    <xf numFmtId="0" fontId="32" fillId="0" borderId="71" xfId="45" applyFont="1" applyFill="1" applyBorder="1" applyAlignment="1">
      <alignment horizontal="distributed" vertical="center" wrapText="1"/>
    </xf>
    <xf numFmtId="0" fontId="32" fillId="0" borderId="111" xfId="45" applyFont="1" applyFill="1" applyBorder="1" applyAlignment="1">
      <alignment vertical="center" wrapText="1"/>
    </xf>
    <xf numFmtId="0" fontId="32" fillId="0" borderId="99" xfId="51" applyFont="1" applyFill="1" applyBorder="1" applyAlignment="1">
      <alignment horizontal="center" vertical="center" wrapText="1"/>
    </xf>
    <xf numFmtId="0" fontId="32" fillId="0" borderId="100" xfId="45" applyFont="1" applyFill="1" applyBorder="1" applyAlignment="1">
      <alignment horizontal="center" vertical="center" wrapText="1"/>
    </xf>
    <xf numFmtId="0" fontId="32" fillId="0" borderId="109" xfId="51" applyFont="1" applyFill="1" applyBorder="1" applyAlignment="1">
      <alignment horizontal="center" vertical="center" wrapText="1"/>
    </xf>
    <xf numFmtId="0" fontId="32" fillId="0" borderId="110" xfId="51" applyFont="1" applyFill="1" applyBorder="1" applyAlignment="1">
      <alignment horizontal="center" vertical="center" wrapText="1"/>
    </xf>
    <xf numFmtId="0" fontId="32" fillId="0" borderId="100" xfId="45" applyFont="1" applyFill="1" applyBorder="1" applyAlignment="1">
      <alignment horizontal="center" vertical="center"/>
    </xf>
    <xf numFmtId="0" fontId="32" fillId="0" borderId="78" xfId="45" applyFont="1" applyFill="1" applyBorder="1" applyAlignment="1">
      <alignment horizontal="center" vertical="center"/>
    </xf>
    <xf numFmtId="179" fontId="33" fillId="0" borderId="115" xfId="45" applyNumberFormat="1" applyFont="1" applyFill="1" applyBorder="1" applyAlignment="1">
      <alignment vertical="center"/>
    </xf>
    <xf numFmtId="179" fontId="33" fillId="0" borderId="47" xfId="45" applyNumberFormat="1" applyFont="1" applyFill="1" applyBorder="1" applyAlignment="1">
      <alignment vertical="center"/>
    </xf>
    <xf numFmtId="178" fontId="33" fillId="36" borderId="49" xfId="45" applyNumberFormat="1" applyFont="1" applyFill="1" applyBorder="1" applyAlignment="1">
      <alignment horizontal="center" vertical="center" textRotation="255"/>
    </xf>
    <xf numFmtId="178" fontId="33" fillId="0" borderId="62" xfId="45" applyNumberFormat="1" applyFont="1" applyFill="1" applyBorder="1" applyAlignment="1">
      <alignment horizontal="center" vertical="center"/>
    </xf>
    <xf numFmtId="179" fontId="33" fillId="33" borderId="80" xfId="45" applyNumberFormat="1" applyFont="1" applyFill="1" applyBorder="1" applyAlignment="1">
      <alignment vertical="center"/>
    </xf>
    <xf numFmtId="0" fontId="33" fillId="0" borderId="80" xfId="45" applyFont="1" applyFill="1" applyBorder="1" applyAlignment="1">
      <alignment horizontal="center" vertical="center"/>
    </xf>
    <xf numFmtId="0" fontId="33" fillId="0" borderId="57" xfId="45" applyFont="1" applyFill="1" applyBorder="1" applyAlignment="1">
      <alignment horizontal="center" vertical="center"/>
    </xf>
    <xf numFmtId="0" fontId="33" fillId="0" borderId="0" xfId="45" applyFont="1" applyFill="1" applyAlignment="1">
      <alignment horizontal="center" vertical="center" wrapText="1"/>
    </xf>
    <xf numFmtId="0" fontId="33" fillId="0" borderId="0" xfId="45" applyFont="1" applyFill="1" applyAlignment="1">
      <alignment horizontal="center" vertical="center"/>
    </xf>
    <xf numFmtId="179" fontId="32" fillId="0" borderId="0" xfId="45" applyNumberFormat="1" applyFont="1" applyFill="1" applyBorder="1" applyAlignment="1">
      <alignment vertical="center"/>
    </xf>
    <xf numFmtId="178" fontId="33" fillId="0" borderId="0" xfId="45" applyNumberFormat="1" applyFont="1" applyFill="1" applyAlignment="1">
      <alignment vertical="center" shrinkToFit="1"/>
    </xf>
    <xf numFmtId="0" fontId="33" fillId="0" borderId="0" xfId="45" applyFont="1" applyFill="1" applyAlignment="1">
      <alignment horizontal="center" vertical="center" shrinkToFit="1"/>
    </xf>
    <xf numFmtId="0" fontId="50" fillId="0" borderId="0" xfId="53" applyFont="1" applyFill="1" applyBorder="1" applyAlignment="1">
      <alignment vertical="center"/>
    </xf>
    <xf numFmtId="0" fontId="40" fillId="0" borderId="0" xfId="53" applyFont="1" applyFill="1" applyBorder="1" applyAlignment="1">
      <alignment vertical="center"/>
    </xf>
    <xf numFmtId="0" fontId="32" fillId="0" borderId="0" xfId="53" applyFont="1" applyFill="1" applyBorder="1" applyAlignment="1">
      <alignment horizontal="center" vertical="center"/>
    </xf>
    <xf numFmtId="0" fontId="32" fillId="0" borderId="0" xfId="53" applyFont="1" applyFill="1" applyBorder="1" applyAlignment="1">
      <alignment horizontal="center" vertical="center" wrapText="1"/>
    </xf>
    <xf numFmtId="178" fontId="45" fillId="0" borderId="0" xfId="53" applyNumberFormat="1" applyFont="1" applyFill="1" applyAlignment="1">
      <alignment vertical="center" shrinkToFit="1"/>
    </xf>
    <xf numFmtId="0" fontId="45" fillId="0" borderId="0" xfId="53" applyFont="1" applyFill="1" applyAlignment="1">
      <alignment horizontal="center" vertical="center" shrinkToFit="1"/>
    </xf>
    <xf numFmtId="0" fontId="32" fillId="40" borderId="45" xfId="51" applyFont="1" applyFill="1" applyBorder="1" applyAlignment="1">
      <alignment horizontal="center" vertical="center" wrapText="1"/>
    </xf>
    <xf numFmtId="0" fontId="32" fillId="40" borderId="45" xfId="51" applyFont="1" applyFill="1" applyBorder="1" applyAlignment="1">
      <alignment horizontal="center" vertical="center"/>
    </xf>
    <xf numFmtId="178" fontId="33" fillId="40" borderId="49" xfId="45" applyNumberFormat="1" applyFont="1" applyFill="1" applyBorder="1" applyAlignment="1">
      <alignment vertical="center"/>
    </xf>
    <xf numFmtId="178" fontId="33" fillId="40" borderId="80" xfId="45" applyNumberFormat="1" applyFont="1" applyFill="1" applyBorder="1" applyAlignment="1">
      <alignment vertical="center"/>
    </xf>
    <xf numFmtId="0" fontId="31" fillId="0" borderId="45" xfId="51" applyFont="1" applyFill="1" applyBorder="1" applyAlignment="1">
      <alignment horizontal="center" vertical="center"/>
    </xf>
    <xf numFmtId="0" fontId="32" fillId="40" borderId="54" xfId="51" applyFont="1" applyFill="1" applyBorder="1" applyAlignment="1">
      <alignment horizontal="center" vertical="center" wrapText="1"/>
    </xf>
    <xf numFmtId="0" fontId="32" fillId="40" borderId="71" xfId="51" applyFont="1" applyFill="1" applyBorder="1" applyAlignment="1">
      <alignment horizontal="center" vertical="center"/>
    </xf>
    <xf numFmtId="178" fontId="33" fillId="40" borderId="71" xfId="45" applyNumberFormat="1" applyFont="1" applyFill="1" applyBorder="1" applyAlignment="1">
      <alignment vertical="center"/>
    </xf>
    <xf numFmtId="178" fontId="33" fillId="40" borderId="50" xfId="45" applyNumberFormat="1" applyFont="1" applyFill="1" applyBorder="1" applyAlignment="1">
      <alignment vertical="center"/>
    </xf>
    <xf numFmtId="178" fontId="33" fillId="40" borderId="57" xfId="45" applyNumberFormat="1" applyFont="1" applyFill="1" applyBorder="1" applyAlignment="1">
      <alignment vertical="center"/>
    </xf>
    <xf numFmtId="186" fontId="6" fillId="34" borderId="1" xfId="49" applyNumberFormat="1" applyFont="1" applyFill="1" applyBorder="1" applyAlignment="1">
      <alignment vertical="center"/>
    </xf>
    <xf numFmtId="181" fontId="34" fillId="34" borderId="1" xfId="49" applyNumberFormat="1" applyFont="1" applyFill="1" applyBorder="1" applyAlignment="1">
      <alignment vertical="center"/>
    </xf>
    <xf numFmtId="186" fontId="6" fillId="34" borderId="0" xfId="49" applyNumberFormat="1" applyFont="1" applyFill="1" applyBorder="1" applyAlignment="1">
      <alignment vertical="center" wrapText="1"/>
    </xf>
    <xf numFmtId="49" fontId="6" fillId="0" borderId="45" xfId="51" applyNumberFormat="1" applyFont="1" applyFill="1" applyBorder="1" applyAlignment="1">
      <alignment horizontal="left" vertical="center" indent="1"/>
    </xf>
    <xf numFmtId="0" fontId="6" fillId="40" borderId="44" xfId="51" applyFont="1" applyFill="1" applyBorder="1" applyAlignment="1">
      <alignment horizontal="center" vertical="center"/>
    </xf>
    <xf numFmtId="0" fontId="6" fillId="40" borderId="45" xfId="51" applyFont="1" applyFill="1" applyBorder="1" applyAlignment="1">
      <alignment horizontal="left" vertical="center" wrapText="1"/>
    </xf>
    <xf numFmtId="0" fontId="6" fillId="40" borderId="45" xfId="51" applyFont="1" applyFill="1" applyBorder="1" applyAlignment="1">
      <alignment horizontal="left" vertical="center" indent="1"/>
    </xf>
    <xf numFmtId="0" fontId="6" fillId="40" borderId="54" xfId="51" applyFont="1" applyFill="1" applyBorder="1" applyAlignment="1">
      <alignment horizontal="distributed" vertical="center" wrapText="1" indent="1"/>
    </xf>
    <xf numFmtId="0" fontId="42" fillId="0" borderId="0" xfId="44" applyFont="1">
      <alignment vertical="center"/>
    </xf>
    <xf numFmtId="0" fontId="28" fillId="0" borderId="6" xfId="44" applyFont="1" applyBorder="1" applyAlignment="1">
      <alignment horizontal="center" vertical="center"/>
    </xf>
    <xf numFmtId="178" fontId="28" fillId="0" borderId="6" xfId="44" applyNumberFormat="1" applyFont="1" applyBorder="1">
      <alignment vertical="center"/>
    </xf>
    <xf numFmtId="178" fontId="70" fillId="0" borderId="6" xfId="44" applyNumberFormat="1" applyFont="1" applyBorder="1">
      <alignment vertical="center"/>
    </xf>
    <xf numFmtId="0" fontId="40" fillId="0" borderId="0" xfId="46" applyFont="1" applyAlignment="1">
      <alignment vertical="center"/>
    </xf>
    <xf numFmtId="0" fontId="6" fillId="0" borderId="54" xfId="51" applyFont="1" applyFill="1" applyBorder="1" applyAlignment="1">
      <alignment horizontal="distributed" vertical="center" wrapText="1" indent="1"/>
    </xf>
    <xf numFmtId="178" fontId="0" fillId="0" borderId="3" xfId="0" applyNumberFormat="1" applyBorder="1">
      <alignment vertical="center"/>
    </xf>
    <xf numFmtId="0" fontId="0" fillId="33" borderId="123" xfId="0" applyFill="1" applyBorder="1" applyAlignment="1" applyProtection="1">
      <alignment horizontal="center" vertical="center"/>
      <protection locked="0"/>
    </xf>
    <xf numFmtId="178" fontId="0" fillId="33" borderId="127" xfId="0" applyNumberFormat="1" applyFill="1" applyBorder="1" applyProtection="1">
      <alignment vertical="center"/>
      <protection locked="0"/>
    </xf>
    <xf numFmtId="178" fontId="0" fillId="33" borderId="128" xfId="0" applyNumberFormat="1" applyFill="1" applyBorder="1" applyProtection="1">
      <alignment vertical="center"/>
      <protection locked="0"/>
    </xf>
    <xf numFmtId="178" fontId="0" fillId="33" borderId="129" xfId="0" applyNumberFormat="1" applyFill="1" applyBorder="1" applyProtection="1">
      <alignment vertical="center"/>
      <protection locked="0"/>
    </xf>
    <xf numFmtId="178" fontId="0" fillId="33" borderId="130" xfId="0" applyNumberFormat="1" applyFill="1" applyBorder="1" applyProtection="1">
      <alignment vertical="center"/>
      <protection locked="0"/>
    </xf>
    <xf numFmtId="178" fontId="0" fillId="33" borderId="131" xfId="0" applyNumberFormat="1" applyFill="1" applyBorder="1" applyProtection="1">
      <alignment vertical="center"/>
      <protection locked="0"/>
    </xf>
    <xf numFmtId="177" fontId="0" fillId="33" borderId="123" xfId="0" applyNumberFormat="1" applyFill="1" applyBorder="1" applyAlignment="1" applyProtection="1">
      <alignment horizontal="center" vertical="center"/>
      <protection locked="0"/>
    </xf>
    <xf numFmtId="0" fontId="32" fillId="0" borderId="61" xfId="0" applyFont="1" applyFill="1" applyBorder="1" applyAlignment="1">
      <alignment horizontal="center" vertical="center"/>
    </xf>
    <xf numFmtId="179" fontId="34" fillId="41" borderId="75" xfId="0" applyNumberFormat="1" applyFont="1" applyFill="1" applyBorder="1" applyAlignment="1">
      <alignment vertical="center"/>
    </xf>
    <xf numFmtId="178" fontId="33" fillId="33" borderId="132" xfId="0" applyNumberFormat="1" applyFont="1" applyFill="1" applyBorder="1" applyAlignment="1" applyProtection="1">
      <alignment vertical="center"/>
      <protection locked="0"/>
    </xf>
    <xf numFmtId="178" fontId="33" fillId="33" borderId="133" xfId="0" applyNumberFormat="1" applyFont="1" applyFill="1" applyBorder="1" applyAlignment="1" applyProtection="1">
      <alignment vertical="center"/>
      <protection locked="0"/>
    </xf>
    <xf numFmtId="0" fontId="40" fillId="33" borderId="6" xfId="46" applyFont="1" applyFill="1" applyBorder="1" applyAlignment="1">
      <alignment horizontal="center" vertical="center"/>
    </xf>
    <xf numFmtId="0" fontId="32" fillId="33" borderId="45" xfId="51" applyFont="1" applyFill="1" applyBorder="1" applyAlignment="1">
      <alignment horizontal="center" vertical="center" wrapText="1"/>
    </xf>
    <xf numFmtId="0" fontId="31" fillId="33" borderId="48" xfId="51" applyFont="1" applyFill="1" applyBorder="1" applyAlignment="1">
      <alignment horizontal="center" vertical="center" wrapText="1"/>
    </xf>
    <xf numFmtId="178" fontId="33" fillId="33" borderId="48" xfId="45" applyNumberFormat="1" applyFont="1" applyFill="1" applyBorder="1" applyAlignment="1">
      <alignment vertical="center"/>
    </xf>
    <xf numFmtId="178" fontId="33" fillId="33" borderId="49" xfId="45" applyNumberFormat="1" applyFont="1" applyFill="1" applyBorder="1" applyAlignment="1">
      <alignment vertical="center"/>
    </xf>
    <xf numFmtId="178" fontId="33" fillId="33" borderId="80" xfId="45" applyNumberFormat="1" applyFont="1" applyFill="1" applyBorder="1" applyAlignment="1">
      <alignment vertical="center"/>
    </xf>
    <xf numFmtId="177" fontId="0" fillId="0" borderId="10" xfId="0" applyNumberFormat="1" applyFill="1" applyBorder="1">
      <alignment vertical="center"/>
    </xf>
    <xf numFmtId="177" fontId="0" fillId="0" borderId="11" xfId="0" applyNumberFormat="1" applyFill="1" applyBorder="1">
      <alignment vertical="center"/>
    </xf>
    <xf numFmtId="177" fontId="0" fillId="0" borderId="23" xfId="0" applyNumberFormat="1" applyFill="1" applyBorder="1">
      <alignment vertical="center"/>
    </xf>
    <xf numFmtId="177" fontId="0" fillId="0" borderId="9" xfId="0" applyNumberFormat="1" applyFill="1" applyBorder="1">
      <alignment vertical="center"/>
    </xf>
    <xf numFmtId="177" fontId="0" fillId="0" borderId="0" xfId="0" applyNumberFormat="1" applyFill="1" applyBorder="1">
      <alignment vertical="center"/>
    </xf>
    <xf numFmtId="177" fontId="0" fillId="0" borderId="1" xfId="0" applyNumberFormat="1" applyFill="1" applyBorder="1">
      <alignment vertical="center"/>
    </xf>
    <xf numFmtId="177" fontId="0" fillId="0" borderId="12" xfId="0" applyNumberFormat="1" applyFill="1" applyBorder="1">
      <alignment vertical="center"/>
    </xf>
    <xf numFmtId="177" fontId="0" fillId="0" borderId="13" xfId="0" applyNumberFormat="1" applyFill="1" applyBorder="1">
      <alignment vertical="center"/>
    </xf>
    <xf numFmtId="177" fontId="0" fillId="0" borderId="21" xfId="0" applyNumberFormat="1" applyFill="1" applyBorder="1">
      <alignment vertical="center"/>
    </xf>
    <xf numFmtId="177" fontId="0" fillId="0" borderId="14" xfId="0" applyNumberFormat="1" applyFill="1" applyBorder="1">
      <alignment vertical="center"/>
    </xf>
    <xf numFmtId="177" fontId="0" fillId="0" borderId="15" xfId="0" applyNumberFormat="1" applyFill="1" applyBorder="1">
      <alignment vertical="center"/>
    </xf>
    <xf numFmtId="177" fontId="0" fillId="0" borderId="19" xfId="0" applyNumberFormat="1" applyFill="1" applyBorder="1">
      <alignment vertical="center"/>
    </xf>
    <xf numFmtId="178" fontId="0" fillId="0" borderId="16" xfId="0" applyNumberFormat="1" applyFill="1" applyBorder="1">
      <alignment vertical="center"/>
    </xf>
    <xf numFmtId="178" fontId="0" fillId="0" borderId="20" xfId="0" applyNumberFormat="1" applyFill="1" applyBorder="1">
      <alignment vertical="center"/>
    </xf>
    <xf numFmtId="178" fontId="0" fillId="0" borderId="17" xfId="0" applyNumberFormat="1" applyFill="1" applyBorder="1">
      <alignment vertical="center"/>
    </xf>
    <xf numFmtId="178" fontId="0" fillId="0" borderId="9" xfId="0" applyNumberFormat="1" applyFill="1" applyBorder="1">
      <alignment vertical="center"/>
    </xf>
    <xf numFmtId="178" fontId="0" fillId="0" borderId="0" xfId="0" applyNumberFormat="1" applyFill="1" applyBorder="1">
      <alignment vertical="center"/>
    </xf>
    <xf numFmtId="178" fontId="0" fillId="0" borderId="1" xfId="0" applyNumberFormat="1" applyFill="1" applyBorder="1">
      <alignment vertical="center"/>
    </xf>
    <xf numFmtId="178" fontId="0" fillId="0" borderId="12" xfId="0" applyNumberFormat="1" applyFill="1" applyBorder="1">
      <alignment vertical="center"/>
    </xf>
    <xf numFmtId="178" fontId="0" fillId="0" borderId="13" xfId="0" applyNumberFormat="1" applyFill="1" applyBorder="1">
      <alignment vertical="center"/>
    </xf>
    <xf numFmtId="178" fontId="0" fillId="0" borderId="21" xfId="0" applyNumberFormat="1" applyFill="1" applyBorder="1">
      <alignment vertical="center"/>
    </xf>
    <xf numFmtId="178" fontId="0" fillId="0" borderId="14" xfId="0" applyNumberFormat="1" applyFill="1" applyBorder="1">
      <alignment vertical="center"/>
    </xf>
    <xf numFmtId="178" fontId="0" fillId="0" borderId="15" xfId="0" applyNumberFormat="1" applyFill="1" applyBorder="1">
      <alignment vertical="center"/>
    </xf>
    <xf numFmtId="178" fontId="0" fillId="0" borderId="19" xfId="0" applyNumberFormat="1" applyFill="1" applyBorder="1">
      <alignment vertical="center"/>
    </xf>
    <xf numFmtId="178" fontId="0" fillId="33" borderId="7" xfId="0" applyNumberFormat="1" applyFill="1" applyBorder="1">
      <alignment vertical="center"/>
    </xf>
    <xf numFmtId="178" fontId="0" fillId="33" borderId="8" xfId="0" applyNumberFormat="1" applyFill="1" applyBorder="1">
      <alignment vertical="center"/>
    </xf>
    <xf numFmtId="178" fontId="0" fillId="33" borderId="22" xfId="0" applyNumberFormat="1" applyFill="1" applyBorder="1">
      <alignment vertical="center"/>
    </xf>
    <xf numFmtId="178" fontId="0" fillId="33" borderId="6" xfId="0" applyNumberFormat="1" applyFill="1" applyBorder="1">
      <alignment vertical="center"/>
    </xf>
    <xf numFmtId="178" fontId="0" fillId="33" borderId="18" xfId="0" applyNumberFormat="1" applyFill="1" applyBorder="1">
      <alignment vertical="center"/>
    </xf>
    <xf numFmtId="178" fontId="0" fillId="33" borderId="2" xfId="0" applyNumberFormat="1" applyFill="1" applyBorder="1">
      <alignment vertical="center"/>
    </xf>
    <xf numFmtId="178" fontId="0" fillId="33" borderId="5" xfId="0" applyNumberFormat="1" applyFill="1" applyBorder="1">
      <alignment vertical="center"/>
    </xf>
    <xf numFmtId="178" fontId="0" fillId="33" borderId="3" xfId="0" applyNumberFormat="1" applyFill="1" applyBorder="1">
      <alignment vertical="center"/>
    </xf>
    <xf numFmtId="0" fontId="31" fillId="33" borderId="45" xfId="51" applyFont="1" applyFill="1" applyBorder="1" applyAlignment="1">
      <alignment horizontal="center" vertical="center" wrapText="1"/>
    </xf>
    <xf numFmtId="177" fontId="0" fillId="42" borderId="16" xfId="0" applyNumberFormat="1" applyFill="1" applyBorder="1">
      <alignment vertical="center"/>
    </xf>
    <xf numFmtId="177" fontId="0" fillId="42" borderId="20" xfId="0" applyNumberFormat="1" applyFill="1" applyBorder="1">
      <alignment vertical="center"/>
    </xf>
    <xf numFmtId="177" fontId="0" fillId="42" borderId="17" xfId="0" applyNumberFormat="1" applyFill="1" applyBorder="1">
      <alignment vertical="center"/>
    </xf>
    <xf numFmtId="177" fontId="0" fillId="42" borderId="18" xfId="0" applyNumberFormat="1" applyFill="1" applyBorder="1">
      <alignment vertical="center"/>
    </xf>
    <xf numFmtId="177" fontId="0" fillId="42" borderId="9" xfId="0" applyNumberFormat="1" applyFill="1" applyBorder="1">
      <alignment vertical="center"/>
    </xf>
    <xf numFmtId="177" fontId="0" fillId="42" borderId="0" xfId="0" applyNumberFormat="1" applyFill="1" applyBorder="1">
      <alignment vertical="center"/>
    </xf>
    <xf numFmtId="177" fontId="0" fillId="42" borderId="1" xfId="0" applyNumberFormat="1" applyFill="1" applyBorder="1">
      <alignment vertical="center"/>
    </xf>
    <xf numFmtId="177" fontId="0" fillId="42" borderId="2" xfId="0" applyNumberFormat="1" applyFill="1" applyBorder="1">
      <alignment vertical="center"/>
    </xf>
    <xf numFmtId="177" fontId="0" fillId="42" borderId="12" xfId="0" applyNumberFormat="1" applyFill="1" applyBorder="1">
      <alignment vertical="center"/>
    </xf>
    <xf numFmtId="177" fontId="0" fillId="42" borderId="13" xfId="0" applyNumberFormat="1" applyFill="1" applyBorder="1">
      <alignment vertical="center"/>
    </xf>
    <xf numFmtId="177" fontId="0" fillId="42" borderId="21" xfId="0" applyNumberFormat="1" applyFill="1" applyBorder="1">
      <alignment vertical="center"/>
    </xf>
    <xf numFmtId="177" fontId="0" fillId="42" borderId="5" xfId="0" applyNumberFormat="1" applyFill="1" applyBorder="1">
      <alignment vertical="center"/>
    </xf>
    <xf numFmtId="177" fontId="0" fillId="42" borderId="15" xfId="0" applyNumberFormat="1" applyFill="1" applyBorder="1">
      <alignment vertical="center"/>
    </xf>
    <xf numFmtId="177" fontId="0" fillId="42" borderId="19" xfId="0" applyNumberFormat="1" applyFill="1" applyBorder="1">
      <alignment vertical="center"/>
    </xf>
    <xf numFmtId="177" fontId="0" fillId="42" borderId="7" xfId="0" applyNumberFormat="1" applyFill="1" applyBorder="1">
      <alignment vertical="center"/>
    </xf>
    <xf numFmtId="177" fontId="0" fillId="42" borderId="8" xfId="0" applyNumberFormat="1" applyFill="1" applyBorder="1">
      <alignment vertical="center"/>
    </xf>
    <xf numFmtId="177" fontId="0" fillId="42" borderId="22" xfId="0" applyNumberFormat="1" applyFill="1" applyBorder="1">
      <alignment vertical="center"/>
    </xf>
    <xf numFmtId="177" fontId="0" fillId="42" borderId="4" xfId="0" applyNumberFormat="1" applyFill="1" applyBorder="1">
      <alignment vertical="center"/>
    </xf>
    <xf numFmtId="177" fontId="0" fillId="42" borderId="3" xfId="0" applyNumberFormat="1" applyFill="1" applyBorder="1">
      <alignment vertical="center"/>
    </xf>
    <xf numFmtId="179" fontId="33" fillId="42" borderId="49" xfId="45" applyNumberFormat="1" applyFont="1" applyFill="1" applyBorder="1" applyAlignment="1">
      <alignment vertical="center"/>
    </xf>
    <xf numFmtId="179" fontId="33" fillId="42" borderId="50" xfId="45" applyNumberFormat="1" applyFont="1" applyFill="1" applyBorder="1" applyAlignment="1">
      <alignment vertical="center"/>
    </xf>
    <xf numFmtId="178" fontId="33" fillId="42" borderId="103" xfId="45" applyNumberFormat="1" applyFont="1" applyFill="1" applyBorder="1" applyAlignment="1">
      <alignment vertical="center"/>
    </xf>
    <xf numFmtId="178" fontId="33" fillId="42" borderId="0" xfId="45" applyNumberFormat="1" applyFont="1" applyFill="1" applyBorder="1" applyAlignment="1">
      <alignment vertical="center"/>
    </xf>
    <xf numFmtId="178" fontId="33" fillId="42" borderId="1" xfId="45" applyNumberFormat="1" applyFont="1" applyFill="1" applyBorder="1" applyAlignment="1">
      <alignment vertical="center"/>
    </xf>
    <xf numFmtId="178" fontId="33" fillId="42" borderId="49" xfId="45" applyNumberFormat="1" applyFont="1" applyFill="1" applyBorder="1" applyAlignment="1">
      <alignment vertical="center"/>
    </xf>
    <xf numFmtId="178" fontId="33" fillId="42" borderId="50" xfId="45" applyNumberFormat="1" applyFont="1" applyFill="1" applyBorder="1" applyAlignment="1">
      <alignment vertical="center"/>
    </xf>
    <xf numFmtId="178" fontId="33" fillId="42" borderId="9" xfId="45" applyNumberFormat="1" applyFont="1" applyFill="1" applyBorder="1" applyAlignment="1">
      <alignment vertical="center"/>
    </xf>
    <xf numFmtId="178" fontId="33" fillId="42" borderId="52" xfId="45" applyNumberFormat="1" applyFont="1" applyFill="1" applyBorder="1" applyAlignment="1">
      <alignment vertical="center"/>
    </xf>
    <xf numFmtId="178" fontId="33" fillId="42" borderId="61" xfId="45" applyNumberFormat="1" applyFont="1" applyFill="1" applyBorder="1" applyAlignment="1">
      <alignment vertical="center"/>
    </xf>
    <xf numFmtId="178" fontId="33" fillId="42" borderId="46" xfId="45" applyNumberFormat="1" applyFont="1" applyFill="1" applyBorder="1" applyAlignment="1">
      <alignment vertical="center"/>
    </xf>
    <xf numFmtId="178" fontId="33" fillId="42" borderId="55" xfId="45" applyNumberFormat="1" applyFont="1" applyFill="1" applyBorder="1" applyAlignment="1">
      <alignment vertical="center"/>
    </xf>
    <xf numFmtId="178" fontId="33" fillId="42" borderId="79" xfId="45" applyNumberFormat="1" applyFont="1" applyFill="1" applyBorder="1" applyAlignment="1">
      <alignment vertical="center"/>
    </xf>
    <xf numFmtId="178" fontId="33" fillId="42" borderId="80" xfId="45" applyNumberFormat="1" applyFont="1" applyFill="1" applyBorder="1" applyAlignment="1">
      <alignment vertical="center"/>
    </xf>
    <xf numFmtId="178" fontId="33" fillId="42" borderId="57" xfId="45" applyNumberFormat="1" applyFont="1" applyFill="1" applyBorder="1" applyAlignment="1">
      <alignment vertical="center"/>
    </xf>
    <xf numFmtId="178" fontId="33" fillId="42" borderId="14" xfId="45" applyNumberFormat="1" applyFont="1" applyFill="1" applyBorder="1" applyAlignment="1">
      <alignment vertical="center"/>
    </xf>
    <xf numFmtId="178" fontId="33" fillId="42" borderId="15" xfId="45" applyNumberFormat="1" applyFont="1" applyFill="1" applyBorder="1" applyAlignment="1">
      <alignment vertical="center"/>
    </xf>
    <xf numFmtId="178" fontId="33" fillId="42" borderId="19" xfId="45" applyNumberFormat="1" applyFont="1" applyFill="1" applyBorder="1" applyAlignment="1">
      <alignment vertical="center"/>
    </xf>
    <xf numFmtId="179" fontId="33" fillId="42" borderId="103" xfId="45" applyNumberFormat="1" applyFont="1" applyFill="1" applyBorder="1" applyAlignment="1">
      <alignment vertical="center"/>
    </xf>
    <xf numFmtId="179" fontId="33" fillId="42" borderId="95" xfId="45" applyNumberFormat="1" applyFont="1" applyFill="1" applyBorder="1" applyAlignment="1">
      <alignment vertical="center"/>
    </xf>
    <xf numFmtId="179" fontId="33" fillId="42" borderId="71" xfId="45" applyNumberFormat="1" applyFont="1" applyFill="1" applyBorder="1" applyAlignment="1">
      <alignment vertical="center"/>
    </xf>
    <xf numFmtId="179" fontId="33" fillId="42" borderId="9" xfId="45" applyNumberFormat="1" applyFont="1" applyFill="1" applyBorder="1" applyAlignment="1">
      <alignment vertical="center"/>
    </xf>
    <xf numFmtId="179" fontId="33" fillId="42" borderId="0" xfId="45" applyNumberFormat="1" applyFont="1" applyFill="1" applyBorder="1" applyAlignment="1">
      <alignment vertical="center"/>
    </xf>
    <xf numFmtId="179" fontId="33" fillId="42" borderId="52" xfId="45" applyNumberFormat="1" applyFont="1" applyFill="1" applyBorder="1" applyAlignment="1">
      <alignment vertical="center"/>
    </xf>
    <xf numFmtId="179" fontId="33" fillId="42" borderId="61" xfId="45" applyNumberFormat="1" applyFont="1" applyFill="1" applyBorder="1" applyAlignment="1">
      <alignment vertical="center"/>
    </xf>
    <xf numFmtId="179" fontId="33" fillId="42" borderId="54" xfId="45" applyNumberFormat="1" applyFont="1" applyFill="1" applyBorder="1" applyAlignment="1">
      <alignment vertical="center"/>
    </xf>
    <xf numFmtId="179" fontId="33" fillId="42" borderId="77" xfId="45" applyNumberFormat="1" applyFont="1" applyFill="1" applyBorder="1" applyAlignment="1">
      <alignment vertical="center"/>
    </xf>
    <xf numFmtId="179" fontId="33" fillId="42" borderId="110" xfId="45" applyNumberFormat="1" applyFont="1" applyFill="1" applyBorder="1" applyAlignment="1">
      <alignment vertical="center"/>
    </xf>
    <xf numFmtId="179" fontId="33" fillId="42" borderId="78" xfId="45" applyNumberFormat="1" applyFont="1" applyFill="1" applyBorder="1" applyAlignment="1">
      <alignment vertical="center"/>
    </xf>
    <xf numFmtId="179" fontId="33" fillId="42" borderId="55" xfId="45" applyNumberFormat="1" applyFont="1" applyFill="1" applyBorder="1" applyAlignment="1">
      <alignment vertical="center"/>
    </xf>
    <xf numFmtId="179" fontId="33" fillId="42" borderId="79" xfId="45" applyNumberFormat="1" applyFont="1" applyFill="1" applyBorder="1" applyAlignment="1">
      <alignment vertical="center"/>
    </xf>
    <xf numFmtId="179" fontId="33" fillId="42" borderId="57" xfId="45" applyNumberFormat="1" applyFont="1" applyFill="1" applyBorder="1" applyAlignment="1">
      <alignment vertical="center"/>
    </xf>
    <xf numFmtId="179" fontId="33" fillId="42" borderId="112" xfId="45" applyNumberFormat="1" applyFont="1" applyFill="1" applyBorder="1" applyAlignment="1">
      <alignment vertical="center"/>
    </xf>
    <xf numFmtId="179" fontId="33" fillId="42" borderId="75" xfId="45" applyNumberFormat="1" applyFont="1" applyFill="1" applyBorder="1" applyAlignment="1">
      <alignment vertical="center"/>
    </xf>
    <xf numFmtId="178" fontId="33" fillId="42" borderId="103" xfId="53" applyNumberFormat="1" applyFont="1" applyFill="1" applyBorder="1" applyAlignment="1">
      <alignment vertical="center" shrinkToFit="1"/>
    </xf>
    <xf numFmtId="178" fontId="33" fillId="42" borderId="48" xfId="53" applyNumberFormat="1" applyFont="1" applyFill="1" applyBorder="1" applyAlignment="1">
      <alignment vertical="center" shrinkToFit="1"/>
    </xf>
    <xf numFmtId="178" fontId="33" fillId="42" borderId="95" xfId="53" applyNumberFormat="1" applyFont="1" applyFill="1" applyBorder="1" applyAlignment="1">
      <alignment vertical="center" shrinkToFit="1"/>
    </xf>
    <xf numFmtId="177" fontId="33" fillId="42" borderId="48" xfId="53" applyNumberFormat="1" applyFont="1" applyFill="1" applyBorder="1" applyAlignment="1">
      <alignment vertical="center" shrinkToFit="1"/>
    </xf>
    <xf numFmtId="177" fontId="33" fillId="42" borderId="96" xfId="53" applyNumberFormat="1" applyFont="1" applyFill="1" applyBorder="1" applyAlignment="1">
      <alignment vertical="center" shrinkToFit="1"/>
    </xf>
    <xf numFmtId="178" fontId="33" fillId="42" borderId="9" xfId="53" applyNumberFormat="1" applyFont="1" applyFill="1" applyBorder="1" applyAlignment="1">
      <alignment vertical="center" shrinkToFit="1"/>
    </xf>
    <xf numFmtId="178" fontId="33" fillId="42" borderId="49" xfId="53" applyNumberFormat="1" applyFont="1" applyFill="1" applyBorder="1" applyAlignment="1">
      <alignment vertical="center" shrinkToFit="1"/>
    </xf>
    <xf numFmtId="178" fontId="33" fillId="42" borderId="0" xfId="53" applyNumberFormat="1" applyFont="1" applyFill="1" applyBorder="1" applyAlignment="1">
      <alignment vertical="center" shrinkToFit="1"/>
    </xf>
    <xf numFmtId="177" fontId="33" fillId="42" borderId="49" xfId="53" applyNumberFormat="1" applyFont="1" applyFill="1" applyBorder="1" applyAlignment="1">
      <alignment vertical="center" shrinkToFit="1"/>
    </xf>
    <xf numFmtId="177" fontId="33" fillId="42" borderId="1" xfId="53" applyNumberFormat="1" applyFont="1" applyFill="1" applyBorder="1" applyAlignment="1">
      <alignment vertical="center" shrinkToFit="1"/>
    </xf>
    <xf numFmtId="178" fontId="33" fillId="42" borderId="55" xfId="53" applyNumberFormat="1" applyFont="1" applyFill="1" applyBorder="1" applyAlignment="1">
      <alignment vertical="center" shrinkToFit="1"/>
    </xf>
    <xf numFmtId="178" fontId="33" fillId="42" borderId="80" xfId="53" applyNumberFormat="1" applyFont="1" applyFill="1" applyBorder="1" applyAlignment="1">
      <alignment vertical="center" shrinkToFit="1"/>
    </xf>
    <xf numFmtId="177" fontId="33" fillId="42" borderId="80" xfId="53" applyNumberFormat="1" applyFont="1" applyFill="1" applyBorder="1" applyAlignment="1">
      <alignment vertical="center" shrinkToFit="1"/>
    </xf>
    <xf numFmtId="177" fontId="33" fillId="42" borderId="112" xfId="53" applyNumberFormat="1" applyFont="1" applyFill="1" applyBorder="1" applyAlignment="1">
      <alignment vertical="center" shrinkToFit="1"/>
    </xf>
    <xf numFmtId="179" fontId="33" fillId="0" borderId="49" xfId="0" applyNumberFormat="1" applyFont="1" applyFill="1" applyBorder="1">
      <alignment vertical="center"/>
    </xf>
    <xf numFmtId="0" fontId="32" fillId="0" borderId="47" xfId="0" applyFont="1" applyBorder="1" applyAlignment="1">
      <alignment horizontal="center" vertical="center"/>
    </xf>
    <xf numFmtId="179" fontId="33" fillId="33" borderId="49" xfId="0" applyNumberFormat="1" applyFont="1" applyFill="1" applyBorder="1">
      <alignment vertical="center"/>
    </xf>
    <xf numFmtId="179" fontId="33" fillId="0" borderId="1" xfId="0" applyNumberFormat="1" applyFont="1" applyBorder="1" applyAlignment="1">
      <alignment horizontal="right" vertical="center"/>
    </xf>
    <xf numFmtId="0" fontId="6" fillId="0" borderId="45" xfId="51" applyFont="1" applyBorder="1" applyAlignment="1">
      <alignment horizontal="left" vertical="center" wrapText="1"/>
    </xf>
    <xf numFmtId="0" fontId="38" fillId="43" borderId="0" xfId="45" applyFont="1" applyFill="1" applyAlignment="1">
      <alignment vertical="center"/>
    </xf>
    <xf numFmtId="0" fontId="41" fillId="43" borderId="0" xfId="45" applyFont="1" applyFill="1" applyAlignment="1">
      <alignment horizontal="center" vertical="center" wrapText="1"/>
    </xf>
    <xf numFmtId="0" fontId="42" fillId="43" borderId="0" xfId="45" applyFont="1" applyFill="1" applyAlignment="1">
      <alignment vertical="center"/>
    </xf>
    <xf numFmtId="0" fontId="42" fillId="43" borderId="0" xfId="44" applyFont="1" applyFill="1">
      <alignment vertical="center"/>
    </xf>
    <xf numFmtId="0" fontId="44" fillId="43" borderId="0" xfId="45" applyFont="1" applyFill="1" applyAlignment="1">
      <alignment vertical="center"/>
    </xf>
    <xf numFmtId="0" fontId="38" fillId="43" borderId="16" xfId="45" applyFont="1" applyFill="1" applyBorder="1" applyAlignment="1">
      <alignment vertical="center"/>
    </xf>
    <xf numFmtId="0" fontId="38" fillId="43" borderId="20" xfId="45" applyFont="1" applyFill="1" applyBorder="1" applyAlignment="1">
      <alignment vertical="center"/>
    </xf>
    <xf numFmtId="0" fontId="38" fillId="43" borderId="17" xfId="45" applyFont="1" applyFill="1" applyBorder="1" applyAlignment="1">
      <alignment vertical="center"/>
    </xf>
    <xf numFmtId="0" fontId="38" fillId="43" borderId="9" xfId="45" applyFont="1" applyFill="1" applyBorder="1" applyAlignment="1">
      <alignment vertical="center"/>
    </xf>
    <xf numFmtId="0" fontId="38" fillId="43" borderId="1" xfId="45" applyFont="1" applyFill="1" applyBorder="1" applyAlignment="1">
      <alignment vertical="center"/>
    </xf>
    <xf numFmtId="0" fontId="38" fillId="43" borderId="14" xfId="45" applyFont="1" applyFill="1" applyBorder="1" applyAlignment="1">
      <alignment vertical="center"/>
    </xf>
    <xf numFmtId="0" fontId="38" fillId="43" borderId="15" xfId="45" applyFont="1" applyFill="1" applyBorder="1" applyAlignment="1">
      <alignment vertical="center"/>
    </xf>
    <xf numFmtId="0" fontId="38" fillId="43" borderId="19" xfId="45" applyFont="1" applyFill="1" applyBorder="1" applyAlignment="1">
      <alignment vertical="center"/>
    </xf>
    <xf numFmtId="0" fontId="26" fillId="43" borderId="0" xfId="0" applyFont="1" applyFill="1">
      <alignment vertical="center"/>
    </xf>
    <xf numFmtId="0" fontId="0" fillId="43" borderId="0" xfId="0" applyNumberFormat="1" applyFill="1">
      <alignment vertical="center"/>
    </xf>
    <xf numFmtId="0" fontId="0" fillId="43" borderId="0" xfId="0" applyFill="1">
      <alignment vertical="center"/>
    </xf>
    <xf numFmtId="0" fontId="73" fillId="43" borderId="0" xfId="0" applyNumberFormat="1" applyFont="1" applyFill="1">
      <alignment vertical="center"/>
    </xf>
    <xf numFmtId="0" fontId="0" fillId="43" borderId="0" xfId="0" applyFill="1" applyBorder="1" applyAlignment="1">
      <alignment horizontal="center" vertical="center"/>
    </xf>
    <xf numFmtId="0" fontId="0" fillId="43" borderId="0" xfId="0" applyFill="1" applyBorder="1">
      <alignment vertical="center"/>
    </xf>
    <xf numFmtId="0" fontId="0" fillId="43" borderId="0" xfId="0" applyFill="1" applyBorder="1" applyAlignment="1">
      <alignment vertical="center"/>
    </xf>
    <xf numFmtId="0" fontId="0" fillId="43" borderId="0" xfId="0" applyFill="1" applyAlignment="1">
      <alignment horizontal="right" vertical="center"/>
    </xf>
    <xf numFmtId="0" fontId="17" fillId="43" borderId="0" xfId="0" applyFont="1" applyFill="1" applyBorder="1" applyAlignment="1" applyProtection="1">
      <alignment horizontal="left" vertical="center"/>
    </xf>
    <xf numFmtId="0" fontId="0" fillId="43" borderId="0" xfId="0" applyFill="1" applyBorder="1" applyAlignment="1" applyProtection="1">
      <alignment horizontal="center" vertical="center"/>
    </xf>
    <xf numFmtId="0" fontId="0" fillId="43" borderId="0" xfId="0" applyFill="1" applyAlignment="1" applyProtection="1">
      <alignment horizontal="center" vertical="center"/>
    </xf>
    <xf numFmtId="0" fontId="32" fillId="43" borderId="0" xfId="0" applyFont="1" applyFill="1" applyAlignment="1">
      <alignment vertical="center"/>
    </xf>
    <xf numFmtId="0" fontId="32" fillId="43" borderId="0" xfId="0" applyFont="1" applyFill="1" applyAlignment="1">
      <alignment horizontal="left" vertical="center" wrapText="1"/>
    </xf>
    <xf numFmtId="0" fontId="6" fillId="43" borderId="0" xfId="0" applyFont="1" applyFill="1" applyBorder="1" applyAlignment="1">
      <alignment vertical="center" wrapText="1"/>
    </xf>
    <xf numFmtId="0" fontId="28" fillId="43" borderId="0" xfId="44" applyFont="1" applyFill="1" applyBorder="1" applyAlignment="1">
      <alignment vertical="center"/>
    </xf>
    <xf numFmtId="0" fontId="28" fillId="43" borderId="0" xfId="44" applyFont="1" applyFill="1">
      <alignment vertical="center"/>
    </xf>
    <xf numFmtId="0" fontId="0" fillId="43" borderId="0" xfId="0" applyNumberFormat="1" applyFill="1" applyBorder="1">
      <alignment vertical="center"/>
    </xf>
    <xf numFmtId="178" fontId="0" fillId="43" borderId="0" xfId="0" applyNumberFormat="1" applyFill="1" applyBorder="1">
      <alignment vertical="center"/>
    </xf>
    <xf numFmtId="0" fontId="31" fillId="43" borderId="0" xfId="0" applyFont="1" applyFill="1" applyBorder="1" applyAlignment="1">
      <alignment horizontal="left" vertical="center"/>
    </xf>
    <xf numFmtId="0" fontId="32" fillId="43" borderId="0" xfId="0" applyFont="1" applyFill="1" applyBorder="1" applyAlignment="1">
      <alignment horizontal="distributed" vertical="center"/>
    </xf>
    <xf numFmtId="0" fontId="32" fillId="43" borderId="0" xfId="0" applyFont="1" applyFill="1" applyBorder="1" applyAlignment="1">
      <alignment horizontal="center" vertical="center"/>
    </xf>
    <xf numFmtId="178" fontId="33" fillId="43" borderId="0" xfId="0" applyNumberFormat="1" applyFont="1" applyFill="1" applyBorder="1" applyAlignment="1">
      <alignment vertical="center"/>
    </xf>
    <xf numFmtId="179" fontId="34" fillId="43" borderId="0" xfId="0" applyNumberFormat="1" applyFont="1" applyFill="1" applyBorder="1" applyAlignment="1">
      <alignment vertical="center"/>
    </xf>
    <xf numFmtId="0" fontId="32" fillId="43" borderId="0" xfId="0" applyFont="1" applyFill="1" applyBorder="1" applyAlignment="1">
      <alignment vertical="center"/>
    </xf>
    <xf numFmtId="0" fontId="32" fillId="43" borderId="0" xfId="0" applyFont="1" applyFill="1" applyAlignment="1">
      <alignment horizontal="right"/>
    </xf>
    <xf numFmtId="0" fontId="40" fillId="43" borderId="0" xfId="46" applyFont="1" applyFill="1" applyAlignment="1">
      <alignment vertical="center"/>
    </xf>
    <xf numFmtId="58" fontId="45" fillId="43" borderId="0" xfId="46" applyNumberFormat="1" applyFont="1" applyFill="1" applyBorder="1" applyAlignment="1">
      <alignment horizontal="centerContinuous" vertical="center"/>
    </xf>
    <xf numFmtId="0" fontId="40" fillId="43" borderId="24" xfId="46" applyFont="1" applyFill="1" applyBorder="1" applyAlignment="1">
      <alignment vertical="center"/>
    </xf>
    <xf numFmtId="0" fontId="40" fillId="43" borderId="25" xfId="46" applyFont="1" applyFill="1" applyBorder="1" applyAlignment="1">
      <alignment vertical="center"/>
    </xf>
    <xf numFmtId="0" fontId="40" fillId="43" borderId="26" xfId="46" applyFont="1" applyFill="1" applyBorder="1" applyAlignment="1">
      <alignment vertical="center"/>
    </xf>
    <xf numFmtId="0" fontId="40" fillId="43" borderId="0" xfId="46" applyFont="1" applyFill="1" applyBorder="1" applyAlignment="1">
      <alignment vertical="center"/>
    </xf>
    <xf numFmtId="180" fontId="40" fillId="43" borderId="58" xfId="46" applyNumberFormat="1" applyFont="1" applyFill="1" applyBorder="1" applyAlignment="1">
      <alignment horizontal="distributed" vertical="center" indent="1"/>
    </xf>
    <xf numFmtId="0" fontId="40" fillId="43" borderId="47" xfId="46" applyFont="1" applyFill="1" applyBorder="1" applyAlignment="1">
      <alignment horizontal="distributed" vertical="center" indent="1"/>
    </xf>
    <xf numFmtId="0" fontId="40" fillId="43" borderId="62" xfId="46" applyFont="1" applyFill="1" applyBorder="1" applyAlignment="1">
      <alignment horizontal="distributed" vertical="center" indent="1"/>
    </xf>
    <xf numFmtId="0" fontId="40" fillId="43" borderId="0" xfId="46" applyFont="1" applyFill="1" applyBorder="1" applyAlignment="1">
      <alignment horizontal="right" vertical="center"/>
    </xf>
    <xf numFmtId="181" fontId="45" fillId="43" borderId="65" xfId="46" applyNumberFormat="1" applyFont="1" applyFill="1" applyBorder="1" applyAlignment="1">
      <alignment vertical="center"/>
    </xf>
    <xf numFmtId="181" fontId="45" fillId="43" borderId="54" xfId="46" applyNumberFormat="1" applyFont="1" applyFill="1" applyBorder="1" applyAlignment="1">
      <alignment vertical="center"/>
    </xf>
    <xf numFmtId="182" fontId="45" fillId="43" borderId="57" xfId="46" applyNumberFormat="1" applyFont="1" applyFill="1" applyBorder="1" applyAlignment="1">
      <alignment vertical="center"/>
    </xf>
    <xf numFmtId="0" fontId="40" fillId="43" borderId="0" xfId="46" applyFont="1" applyFill="1" applyBorder="1" applyAlignment="1" applyProtection="1">
      <alignment vertical="center"/>
      <protection locked="0"/>
    </xf>
    <xf numFmtId="0" fontId="40" fillId="43" borderId="16" xfId="47" applyFont="1" applyFill="1" applyBorder="1" applyAlignment="1"/>
    <xf numFmtId="0" fontId="40" fillId="43" borderId="42" xfId="47" applyFont="1" applyFill="1" applyBorder="1" applyAlignment="1">
      <alignment horizontal="distributed" vertical="center"/>
    </xf>
    <xf numFmtId="0" fontId="40" fillId="43" borderId="16" xfId="46" applyFont="1" applyFill="1" applyBorder="1" applyAlignment="1">
      <alignment wrapText="1"/>
    </xf>
    <xf numFmtId="0" fontId="40" fillId="43" borderId="43" xfId="46" applyFont="1" applyFill="1" applyBorder="1" applyAlignment="1">
      <alignment vertical="center"/>
    </xf>
    <xf numFmtId="0" fontId="40" fillId="43" borderId="9" xfId="47" applyFont="1" applyFill="1" applyBorder="1" applyAlignment="1"/>
    <xf numFmtId="0" fontId="40" fillId="43" borderId="70" xfId="47" applyFont="1" applyFill="1" applyBorder="1" applyAlignment="1">
      <alignment wrapText="1"/>
    </xf>
    <xf numFmtId="0" fontId="40" fillId="43" borderId="61" xfId="47" applyFont="1" applyFill="1" applyBorder="1" applyAlignment="1">
      <alignment horizontal="distributed" vertical="center"/>
    </xf>
    <xf numFmtId="0" fontId="40" fillId="43" borderId="9" xfId="46" applyFont="1" applyFill="1" applyBorder="1" applyAlignment="1"/>
    <xf numFmtId="0" fontId="40" fillId="43" borderId="71" xfId="46" applyFont="1" applyFill="1" applyBorder="1" applyAlignment="1">
      <alignment wrapText="1"/>
    </xf>
    <xf numFmtId="0" fontId="40" fillId="43" borderId="14" xfId="47" applyFont="1" applyFill="1" applyBorder="1" applyAlignment="1">
      <alignment horizontal="center" vertical="center"/>
    </xf>
    <xf numFmtId="0" fontId="40" fillId="43" borderId="51" xfId="47" applyFont="1" applyFill="1" applyBorder="1" applyAlignment="1">
      <alignment horizontal="center" vertical="center" wrapText="1"/>
    </xf>
    <xf numFmtId="0" fontId="40" fillId="43" borderId="74" xfId="47" applyFont="1" applyFill="1" applyBorder="1" applyAlignment="1">
      <alignment horizontal="center" vertical="center" wrapText="1"/>
    </xf>
    <xf numFmtId="0" fontId="40" fillId="43" borderId="14" xfId="47" applyFont="1" applyFill="1" applyBorder="1" applyAlignment="1">
      <alignment horizontal="center" vertical="center" wrapText="1"/>
    </xf>
    <xf numFmtId="0" fontId="40" fillId="43" borderId="75" xfId="47" applyFont="1" applyFill="1" applyBorder="1" applyAlignment="1">
      <alignment horizontal="center" vertical="center" wrapText="1"/>
    </xf>
    <xf numFmtId="181" fontId="45" fillId="43" borderId="58" xfId="48" applyNumberFormat="1" applyFont="1" applyFill="1" applyBorder="1" applyAlignment="1">
      <alignment vertical="center"/>
    </xf>
    <xf numFmtId="181" fontId="45" fillId="43" borderId="76" xfId="48" applyNumberFormat="1" applyFont="1" applyFill="1" applyBorder="1" applyAlignment="1">
      <alignment vertical="center"/>
    </xf>
    <xf numFmtId="181" fontId="45" fillId="43" borderId="65" xfId="48" applyNumberFormat="1" applyFont="1" applyFill="1" applyBorder="1" applyAlignment="1">
      <alignment vertical="center"/>
    </xf>
    <xf numFmtId="181" fontId="45" fillId="43" borderId="41" xfId="48" applyNumberFormat="1" applyFont="1" applyFill="1" applyBorder="1" applyAlignment="1">
      <alignment vertical="center"/>
    </xf>
    <xf numFmtId="181" fontId="45" fillId="43" borderId="44" xfId="48" applyNumberFormat="1" applyFont="1" applyFill="1" applyBorder="1" applyAlignment="1">
      <alignment vertical="center"/>
    </xf>
    <xf numFmtId="181" fontId="45" fillId="43" borderId="45" xfId="48" applyNumberFormat="1" applyFont="1" applyFill="1" applyBorder="1" applyAlignment="1">
      <alignment vertical="center"/>
    </xf>
    <xf numFmtId="181" fontId="45" fillId="43" borderId="54" xfId="48" applyNumberFormat="1" applyFont="1" applyFill="1" applyBorder="1" applyAlignment="1">
      <alignment vertical="center"/>
    </xf>
    <xf numFmtId="181" fontId="45" fillId="43" borderId="77" xfId="48" applyNumberFormat="1" applyFont="1" applyFill="1" applyBorder="1" applyAlignment="1">
      <alignment vertical="center"/>
    </xf>
    <xf numFmtId="181" fontId="45" fillId="43" borderId="78" xfId="48" applyNumberFormat="1" applyFont="1" applyFill="1" applyBorder="1" applyAlignment="1">
      <alignment vertical="center"/>
    </xf>
    <xf numFmtId="181" fontId="45" fillId="43" borderId="62" xfId="47" applyNumberFormat="1" applyFont="1" applyFill="1" applyBorder="1" applyAlignment="1">
      <alignment vertical="center"/>
    </xf>
    <xf numFmtId="181" fontId="45" fillId="43" borderId="80" xfId="47" applyNumberFormat="1" applyFont="1" applyFill="1" applyBorder="1" applyAlignment="1">
      <alignment vertical="center"/>
    </xf>
    <xf numFmtId="181" fontId="45" fillId="43" borderId="57" xfId="47" applyNumberFormat="1" applyFont="1" applyFill="1" applyBorder="1" applyAlignment="1">
      <alignment vertical="center"/>
    </xf>
    <xf numFmtId="181" fontId="45" fillId="43" borderId="14" xfId="48" applyNumberFormat="1" applyFont="1" applyFill="1" applyBorder="1" applyAlignment="1">
      <alignment vertical="center"/>
    </xf>
    <xf numFmtId="181" fontId="45" fillId="43" borderId="75" xfId="48" applyNumberFormat="1" applyFont="1" applyFill="1" applyBorder="1" applyAlignment="1">
      <alignment vertical="center"/>
    </xf>
    <xf numFmtId="183" fontId="45" fillId="43" borderId="6" xfId="47" applyNumberFormat="1" applyFont="1" applyFill="1" applyBorder="1" applyAlignment="1">
      <alignment vertical="center"/>
    </xf>
    <xf numFmtId="0" fontId="40" fillId="43" borderId="0" xfId="47" applyFont="1" applyFill="1" applyAlignment="1">
      <alignment vertical="center"/>
    </xf>
    <xf numFmtId="0" fontId="71" fillId="43" borderId="0" xfId="46" applyFont="1" applyFill="1" applyAlignment="1">
      <alignment vertical="center"/>
    </xf>
    <xf numFmtId="0" fontId="6" fillId="43" borderId="0" xfId="46" applyFont="1" applyFill="1" applyBorder="1" applyAlignment="1">
      <alignment horizontal="center" vertical="center"/>
    </xf>
    <xf numFmtId="0" fontId="6" fillId="43" borderId="0" xfId="46" applyFont="1" applyFill="1" applyAlignment="1">
      <alignment vertical="center"/>
    </xf>
    <xf numFmtId="0" fontId="6" fillId="43" borderId="0" xfId="46" applyFont="1" applyFill="1" applyAlignment="1">
      <alignment horizontal="right" vertical="center"/>
    </xf>
    <xf numFmtId="0" fontId="6" fillId="43" borderId="81" xfId="46" applyFont="1" applyFill="1" applyBorder="1" applyAlignment="1" applyProtection="1">
      <alignment horizontal="distributed" vertical="center" indent="1"/>
    </xf>
    <xf numFmtId="0" fontId="6" fillId="43" borderId="83" xfId="46" applyFont="1" applyFill="1" applyBorder="1" applyAlignment="1" applyProtection="1">
      <alignment horizontal="distributed" vertical="center" wrapText="1" indent="1"/>
    </xf>
    <xf numFmtId="0" fontId="34" fillId="43" borderId="9" xfId="46" applyFont="1" applyFill="1" applyBorder="1" applyAlignment="1" applyProtection="1">
      <alignment horizontal="distributed" vertical="center"/>
    </xf>
    <xf numFmtId="0" fontId="6" fillId="43" borderId="0" xfId="46" applyFont="1" applyFill="1" applyBorder="1" applyAlignment="1" applyProtection="1">
      <alignment horizontal="distributed" vertical="center" indent="1"/>
    </xf>
    <xf numFmtId="181" fontId="34" fillId="43" borderId="47" xfId="46" applyNumberFormat="1" applyFont="1" applyFill="1" applyBorder="1" applyAlignment="1" applyProtection="1">
      <alignment vertical="center"/>
    </xf>
    <xf numFmtId="181" fontId="34" fillId="43" borderId="50" xfId="46" applyNumberFormat="1" applyFont="1" applyFill="1" applyBorder="1" applyAlignment="1" applyProtection="1">
      <alignment vertical="center"/>
    </xf>
    <xf numFmtId="0" fontId="34" fillId="43" borderId="84" xfId="46" applyFont="1" applyFill="1" applyBorder="1" applyAlignment="1" applyProtection="1">
      <alignment horizontal="distributed" vertical="center"/>
    </xf>
    <xf numFmtId="0" fontId="6" fillId="43" borderId="85" xfId="46" applyFont="1" applyFill="1" applyBorder="1" applyAlignment="1" applyProtection="1">
      <alignment horizontal="distributed" vertical="center" indent="1"/>
    </xf>
    <xf numFmtId="181" fontId="34" fillId="43" borderId="86" xfId="46" applyNumberFormat="1" applyFont="1" applyFill="1" applyBorder="1" applyAlignment="1" applyProtection="1">
      <alignment vertical="center"/>
    </xf>
    <xf numFmtId="181" fontId="34" fillId="43" borderId="88" xfId="46" applyNumberFormat="1" applyFont="1" applyFill="1" applyBorder="1" applyAlignment="1" applyProtection="1">
      <alignment vertical="center"/>
    </xf>
    <xf numFmtId="0" fontId="6" fillId="43" borderId="85" xfId="46" applyFont="1" applyFill="1" applyBorder="1" applyAlignment="1" applyProtection="1">
      <alignment horizontal="distributed" vertical="center" wrapText="1" indent="1"/>
    </xf>
    <xf numFmtId="0" fontId="34" fillId="43" borderId="10" xfId="46" applyFont="1" applyFill="1" applyBorder="1" applyAlignment="1" applyProtection="1">
      <alignment horizontal="distributed" vertical="center"/>
    </xf>
    <xf numFmtId="0" fontId="6" fillId="43" borderId="11" xfId="46" applyFont="1" applyFill="1" applyBorder="1" applyAlignment="1" applyProtection="1">
      <alignment horizontal="distributed" vertical="center" indent="1"/>
    </xf>
    <xf numFmtId="181" fontId="34" fillId="43" borderId="89" xfId="46" applyNumberFormat="1" applyFont="1" applyFill="1" applyBorder="1" applyAlignment="1" applyProtection="1">
      <alignment vertical="center"/>
    </xf>
    <xf numFmtId="181" fontId="34" fillId="43" borderId="91" xfId="46" applyNumberFormat="1" applyFont="1" applyFill="1" applyBorder="1" applyAlignment="1" applyProtection="1">
      <alignment vertical="center"/>
    </xf>
    <xf numFmtId="0" fontId="34" fillId="43" borderId="7" xfId="46" applyFont="1" applyFill="1" applyBorder="1" applyAlignment="1" applyProtection="1">
      <alignment horizontal="distributed" vertical="center"/>
    </xf>
    <xf numFmtId="1" fontId="6" fillId="43" borderId="8" xfId="46" applyNumberFormat="1" applyFont="1" applyFill="1" applyBorder="1" applyAlignment="1" applyProtection="1">
      <alignment horizontal="distributed" vertical="center" indent="1"/>
    </xf>
    <xf numFmtId="181" fontId="48" fillId="43" borderId="81" xfId="46" applyNumberFormat="1" applyFont="1" applyFill="1" applyBorder="1" applyAlignment="1" applyProtection="1">
      <alignment vertical="center"/>
    </xf>
    <xf numFmtId="181" fontId="48" fillId="43" borderId="83" xfId="46" applyNumberFormat="1" applyFont="1" applyFill="1" applyBorder="1" applyAlignment="1" applyProtection="1">
      <alignment vertical="center"/>
    </xf>
    <xf numFmtId="49" fontId="38" fillId="43" borderId="0" xfId="50" applyNumberFormat="1" applyFont="1" applyFill="1" applyAlignment="1">
      <alignment vertical="center"/>
    </xf>
    <xf numFmtId="186" fontId="40" fillId="43" borderId="0" xfId="49" applyNumberFormat="1" applyFont="1" applyFill="1" applyAlignment="1">
      <alignment vertical="center"/>
    </xf>
    <xf numFmtId="186" fontId="6" fillId="43" borderId="0" xfId="49" applyNumberFormat="1" applyFont="1" applyFill="1" applyAlignment="1">
      <alignment vertical="center"/>
    </xf>
    <xf numFmtId="186" fontId="6" fillId="43" borderId="0" xfId="49" applyNumberFormat="1" applyFont="1" applyFill="1" applyAlignment="1">
      <alignment horizontal="right" vertical="center"/>
    </xf>
    <xf numFmtId="186" fontId="6" fillId="43" borderId="0" xfId="49" applyNumberFormat="1" applyFont="1" applyFill="1" applyBorder="1" applyAlignment="1">
      <alignment vertical="center"/>
    </xf>
    <xf numFmtId="186" fontId="6" fillId="43" borderId="0" xfId="49" applyNumberFormat="1" applyFont="1" applyFill="1" applyBorder="1" applyAlignment="1">
      <alignment horizontal="centerContinuous" vertical="center"/>
    </xf>
    <xf numFmtId="186" fontId="49" fillId="43" borderId="0" xfId="49" applyNumberFormat="1" applyFont="1" applyFill="1" applyBorder="1" applyAlignment="1">
      <alignment vertical="center"/>
    </xf>
    <xf numFmtId="181" fontId="34" fillId="43" borderId="0" xfId="49" applyNumberFormat="1" applyFont="1" applyFill="1" applyBorder="1" applyAlignment="1">
      <alignment vertical="center"/>
    </xf>
    <xf numFmtId="186" fontId="6" fillId="43" borderId="0" xfId="49" applyNumberFormat="1" applyFont="1" applyFill="1" applyBorder="1" applyAlignment="1">
      <alignment horizontal="right" vertical="center"/>
    </xf>
    <xf numFmtId="186" fontId="6" fillId="43" borderId="0" xfId="49" applyNumberFormat="1" applyFont="1" applyFill="1" applyBorder="1" applyAlignment="1">
      <alignment vertical="center" wrapText="1"/>
    </xf>
    <xf numFmtId="186" fontId="34" fillId="43" borderId="0" xfId="49" applyNumberFormat="1" applyFont="1" applyFill="1" applyAlignment="1">
      <alignment vertical="center"/>
    </xf>
    <xf numFmtId="186" fontId="45" fillId="43" borderId="0" xfId="49" applyNumberFormat="1" applyFont="1" applyFill="1" applyAlignment="1">
      <alignment vertical="center"/>
    </xf>
    <xf numFmtId="186" fontId="6" fillId="43" borderId="9" xfId="49" applyNumberFormat="1" applyFont="1" applyFill="1" applyBorder="1" applyAlignment="1">
      <alignment vertical="center" wrapText="1"/>
    </xf>
    <xf numFmtId="186" fontId="6" fillId="43" borderId="93" xfId="49" applyNumberFormat="1" applyFont="1" applyFill="1" applyBorder="1" applyAlignment="1">
      <alignment vertical="center" wrapText="1"/>
    </xf>
    <xf numFmtId="49" fontId="6" fillId="43" borderId="0" xfId="49" applyNumberFormat="1" applyFont="1" applyFill="1" applyBorder="1" applyAlignment="1">
      <alignment vertical="center"/>
    </xf>
    <xf numFmtId="186" fontId="6" fillId="43" borderId="0" xfId="49" applyNumberFormat="1" applyFont="1" applyFill="1" applyBorder="1" applyAlignment="1">
      <alignment horizontal="left" vertical="center"/>
    </xf>
    <xf numFmtId="186" fontId="6" fillId="43" borderId="0" xfId="49" applyNumberFormat="1" applyFont="1" applyFill="1" applyBorder="1" applyAlignment="1">
      <alignment horizontal="center" vertical="center"/>
    </xf>
    <xf numFmtId="186" fontId="40" fillId="43" borderId="0" xfId="49" applyNumberFormat="1" applyFont="1" applyFill="1" applyBorder="1" applyAlignment="1">
      <alignment vertical="center"/>
    </xf>
    <xf numFmtId="186" fontId="40" fillId="43" borderId="9" xfId="49" applyNumberFormat="1" applyFont="1" applyFill="1" applyBorder="1" applyAlignment="1">
      <alignment vertical="center"/>
    </xf>
    <xf numFmtId="186" fontId="34" fillId="43" borderId="0" xfId="49" applyNumberFormat="1" applyFont="1" applyFill="1" applyBorder="1" applyAlignment="1">
      <alignment vertical="center"/>
    </xf>
    <xf numFmtId="187" fontId="34" fillId="43" borderId="0" xfId="49" applyNumberFormat="1" applyFont="1" applyFill="1" applyBorder="1" applyAlignment="1">
      <alignment vertical="center" wrapText="1"/>
    </xf>
    <xf numFmtId="186" fontId="6" fillId="43" borderId="9" xfId="49" applyNumberFormat="1" applyFont="1" applyFill="1" applyBorder="1" applyAlignment="1">
      <alignment horizontal="center" vertical="center"/>
    </xf>
    <xf numFmtId="186" fontId="6" fillId="43" borderId="9" xfId="49" applyNumberFormat="1" applyFont="1" applyFill="1" applyBorder="1" applyAlignment="1">
      <alignment horizontal="center" vertical="center" wrapText="1"/>
    </xf>
    <xf numFmtId="186" fontId="6" fillId="43" borderId="0" xfId="49" applyNumberFormat="1" applyFont="1" applyFill="1" applyBorder="1" applyAlignment="1">
      <alignment horizontal="center" vertical="center" wrapText="1"/>
    </xf>
    <xf numFmtId="0" fontId="40" fillId="43" borderId="0" xfId="45" applyFont="1" applyFill="1" applyAlignment="1">
      <alignment horizontal="distributed" vertical="center" wrapText="1" indent="1"/>
    </xf>
    <xf numFmtId="0" fontId="40" fillId="43" borderId="0" xfId="45" applyFont="1" applyFill="1" applyAlignment="1">
      <alignment vertical="center"/>
    </xf>
    <xf numFmtId="0" fontId="50" fillId="43" borderId="0" xfId="45" applyFont="1" applyFill="1" applyAlignment="1">
      <alignment vertical="center"/>
    </xf>
    <xf numFmtId="0" fontId="6" fillId="43" borderId="58" xfId="51" applyFont="1" applyFill="1" applyBorder="1" applyAlignment="1">
      <alignment horizontal="center" vertical="center"/>
    </xf>
    <xf numFmtId="0" fontId="6" fillId="43" borderId="76" xfId="51" applyFont="1" applyFill="1" applyBorder="1" applyAlignment="1">
      <alignment horizontal="distributed" vertical="center" indent="1"/>
    </xf>
    <xf numFmtId="0" fontId="6" fillId="43" borderId="15" xfId="51" applyFont="1" applyFill="1" applyBorder="1" applyAlignment="1">
      <alignment horizontal="center" vertical="center"/>
    </xf>
    <xf numFmtId="0" fontId="6" fillId="43" borderId="15" xfId="51" applyFont="1" applyFill="1" applyBorder="1" applyAlignment="1">
      <alignment vertical="center"/>
    </xf>
    <xf numFmtId="0" fontId="6" fillId="43" borderId="15" xfId="51" applyFont="1" applyFill="1" applyBorder="1" applyAlignment="1">
      <alignment horizontal="left" vertical="center" indent="1"/>
    </xf>
    <xf numFmtId="0" fontId="6" fillId="43" borderId="15" xfId="51" applyFont="1" applyFill="1" applyBorder="1" applyAlignment="1">
      <alignment horizontal="distributed" vertical="center" wrapText="1" indent="1"/>
    </xf>
    <xf numFmtId="0" fontId="32" fillId="43" borderId="0" xfId="45" applyFont="1" applyFill="1" applyAlignment="1">
      <alignment vertical="center"/>
    </xf>
    <xf numFmtId="0" fontId="32" fillId="43" borderId="16" xfId="45" applyFont="1" applyFill="1" applyBorder="1" applyAlignment="1">
      <alignment horizontal="distributed" vertical="center" indent="1"/>
    </xf>
    <xf numFmtId="0" fontId="32" fillId="43" borderId="20" xfId="45" applyFont="1" applyFill="1" applyBorder="1" applyAlignment="1">
      <alignment horizontal="distributed" vertical="center" indent="1"/>
    </xf>
    <xf numFmtId="0" fontId="32" fillId="43" borderId="9" xfId="45" applyFont="1" applyFill="1" applyBorder="1" applyAlignment="1">
      <alignment horizontal="distributed" vertical="center" wrapText="1" indent="1"/>
    </xf>
    <xf numFmtId="0" fontId="32" fillId="43" borderId="0" xfId="45" applyFont="1" applyFill="1" applyBorder="1" applyAlignment="1">
      <alignment horizontal="distributed" vertical="center" wrapText="1" indent="1"/>
    </xf>
    <xf numFmtId="0" fontId="32" fillId="43" borderId="45" xfId="51" applyFont="1" applyFill="1" applyBorder="1" applyAlignment="1">
      <alignment horizontal="distributed" vertical="center" wrapText="1"/>
    </xf>
    <xf numFmtId="0" fontId="32" fillId="43" borderId="60" xfId="51" applyFont="1" applyFill="1" applyBorder="1" applyAlignment="1">
      <alignment horizontal="distributed" vertical="center" wrapText="1"/>
    </xf>
    <xf numFmtId="0" fontId="32" fillId="43" borderId="45" xfId="51" applyFont="1" applyFill="1" applyBorder="1" applyAlignment="1">
      <alignment horizontal="center" vertical="center" wrapText="1"/>
    </xf>
    <xf numFmtId="0" fontId="32" fillId="43" borderId="60" xfId="51" applyFont="1" applyFill="1" applyBorder="1" applyAlignment="1">
      <alignment horizontal="center" vertical="center" wrapText="1"/>
    </xf>
    <xf numFmtId="0" fontId="32" fillId="43" borderId="48" xfId="51" applyFont="1" applyFill="1" applyBorder="1" applyAlignment="1">
      <alignment horizontal="center" vertical="center"/>
    </xf>
    <xf numFmtId="0" fontId="31" fillId="43" borderId="48" xfId="51" applyFont="1" applyFill="1" applyBorder="1" applyAlignment="1">
      <alignment horizontal="center" vertical="center"/>
    </xf>
    <xf numFmtId="0" fontId="32" fillId="43" borderId="70" xfId="51" applyFont="1" applyFill="1" applyBorder="1" applyAlignment="1">
      <alignment horizontal="center" vertical="center"/>
    </xf>
    <xf numFmtId="0" fontId="33" fillId="43" borderId="103" xfId="46" applyFont="1" applyFill="1" applyBorder="1" applyAlignment="1" applyProtection="1">
      <alignment horizontal="distributed" vertical="center"/>
    </xf>
    <xf numFmtId="0" fontId="32" fillId="43" borderId="95" xfId="46" applyFont="1" applyFill="1" applyBorder="1" applyAlignment="1" applyProtection="1">
      <alignment horizontal="distributed" vertical="center" indent="1" shrinkToFit="1"/>
    </xf>
    <xf numFmtId="178" fontId="33" fillId="43" borderId="48" xfId="45" applyNumberFormat="1" applyFont="1" applyFill="1" applyBorder="1" applyAlignment="1">
      <alignment vertical="center"/>
    </xf>
    <xf numFmtId="178" fontId="33" fillId="43" borderId="70" xfId="45" applyNumberFormat="1" applyFont="1" applyFill="1" applyBorder="1" applyAlignment="1">
      <alignment vertical="center"/>
    </xf>
    <xf numFmtId="0" fontId="33" fillId="43" borderId="9" xfId="46" applyFont="1" applyFill="1" applyBorder="1" applyAlignment="1" applyProtection="1">
      <alignment horizontal="distributed" vertical="center"/>
    </xf>
    <xf numFmtId="0" fontId="32" fillId="43" borderId="0" xfId="46" applyFont="1" applyFill="1" applyBorder="1" applyAlignment="1" applyProtection="1">
      <alignment horizontal="distributed" vertical="center" indent="1" shrinkToFit="1"/>
    </xf>
    <xf numFmtId="178" fontId="33" fillId="43" borderId="49" xfId="45" applyNumberFormat="1" applyFont="1" applyFill="1" applyBorder="1" applyAlignment="1">
      <alignment vertical="center"/>
    </xf>
    <xf numFmtId="178" fontId="33" fillId="43" borderId="94" xfId="45" applyNumberFormat="1" applyFont="1" applyFill="1" applyBorder="1" applyAlignment="1">
      <alignment vertical="center"/>
    </xf>
    <xf numFmtId="0" fontId="32" fillId="43" borderId="0" xfId="46" applyFont="1" applyFill="1" applyBorder="1" applyAlignment="1" applyProtection="1">
      <alignment horizontal="distributed" vertical="center" wrapText="1" indent="1" shrinkToFit="1"/>
    </xf>
    <xf numFmtId="0" fontId="33" fillId="43" borderId="55" xfId="46" applyFont="1" applyFill="1" applyBorder="1" applyAlignment="1" applyProtection="1">
      <alignment horizontal="distributed" vertical="center"/>
    </xf>
    <xf numFmtId="1" fontId="32" fillId="43" borderId="79" xfId="46" applyNumberFormat="1" applyFont="1" applyFill="1" applyBorder="1" applyAlignment="1" applyProtection="1">
      <alignment horizontal="distributed" vertical="center" indent="1"/>
    </xf>
    <xf numFmtId="178" fontId="33" fillId="43" borderId="80" xfId="45" applyNumberFormat="1" applyFont="1" applyFill="1" applyBorder="1" applyAlignment="1">
      <alignment vertical="center"/>
    </xf>
    <xf numFmtId="178" fontId="33" fillId="43" borderId="74" xfId="45" applyNumberFormat="1" applyFont="1" applyFill="1" applyBorder="1" applyAlignment="1">
      <alignment vertical="center"/>
    </xf>
    <xf numFmtId="0" fontId="6" fillId="43" borderId="0" xfId="45" applyFont="1" applyFill="1" applyAlignment="1">
      <alignment vertical="center"/>
    </xf>
    <xf numFmtId="0" fontId="32" fillId="43" borderId="53" xfId="51" applyFont="1" applyFill="1" applyBorder="1" applyAlignment="1">
      <alignment horizontal="center" vertical="center" wrapText="1"/>
    </xf>
    <xf numFmtId="0" fontId="31" fillId="43" borderId="45" xfId="51" applyFont="1" applyFill="1" applyBorder="1" applyAlignment="1">
      <alignment horizontal="center" vertical="center"/>
    </xf>
    <xf numFmtId="0" fontId="32" fillId="43" borderId="53" xfId="51" applyFont="1" applyFill="1" applyBorder="1" applyAlignment="1">
      <alignment horizontal="center" vertical="center"/>
    </xf>
    <xf numFmtId="0" fontId="32" fillId="43" borderId="0" xfId="45" applyFont="1" applyFill="1" applyAlignment="1">
      <alignment horizontal="right" vertical="center"/>
    </xf>
    <xf numFmtId="0" fontId="32" fillId="43" borderId="0" xfId="45" applyFont="1" applyFill="1" applyAlignment="1">
      <alignment horizontal="left" vertical="center"/>
    </xf>
    <xf numFmtId="0" fontId="32" fillId="43" borderId="0" xfId="45" applyFont="1" applyFill="1" applyAlignment="1">
      <alignment horizontal="center" vertical="center" wrapText="1"/>
    </xf>
    <xf numFmtId="0" fontId="32" fillId="43" borderId="0" xfId="45" applyFont="1" applyFill="1" applyBorder="1" applyAlignment="1">
      <alignment horizontal="left" vertical="center" wrapText="1"/>
    </xf>
    <xf numFmtId="0" fontId="32" fillId="43" borderId="0" xfId="45" applyFont="1" applyFill="1" applyAlignment="1">
      <alignment horizontal="center" vertical="center"/>
    </xf>
    <xf numFmtId="0" fontId="32" fillId="43" borderId="54" xfId="51" applyFont="1" applyFill="1" applyBorder="1" applyAlignment="1">
      <alignment horizontal="center" vertical="center" wrapText="1"/>
    </xf>
    <xf numFmtId="0" fontId="32" fillId="43" borderId="54" xfId="51" applyFont="1" applyFill="1" applyBorder="1" applyAlignment="1">
      <alignment horizontal="center" vertical="center"/>
    </xf>
    <xf numFmtId="178" fontId="33" fillId="43" borderId="50" xfId="45" applyNumberFormat="1" applyFont="1" applyFill="1" applyBorder="1" applyAlignment="1">
      <alignment vertical="center"/>
    </xf>
    <xf numFmtId="178" fontId="33" fillId="43" borderId="57" xfId="45" applyNumberFormat="1" applyFont="1" applyFill="1" applyBorder="1" applyAlignment="1">
      <alignment vertical="center"/>
    </xf>
    <xf numFmtId="0" fontId="32" fillId="43" borderId="54" xfId="51" applyFont="1" applyFill="1" applyBorder="1" applyAlignment="1">
      <alignment horizontal="distributed" vertical="center" wrapText="1"/>
    </xf>
    <xf numFmtId="0" fontId="35" fillId="43" borderId="45" xfId="51" applyFont="1" applyFill="1" applyBorder="1" applyAlignment="1">
      <alignment horizontal="center" vertical="center"/>
    </xf>
    <xf numFmtId="0" fontId="35" fillId="43" borderId="54" xfId="51" applyFont="1" applyFill="1" applyBorder="1" applyAlignment="1">
      <alignment horizontal="center" vertical="center"/>
    </xf>
    <xf numFmtId="0" fontId="32" fillId="43" borderId="45" xfId="51" applyFont="1" applyFill="1" applyBorder="1" applyAlignment="1">
      <alignment horizontal="center" vertical="center"/>
    </xf>
    <xf numFmtId="178" fontId="33" fillId="43" borderId="56" xfId="45" applyNumberFormat="1" applyFont="1" applyFill="1" applyBorder="1" applyAlignment="1">
      <alignment vertical="center"/>
    </xf>
    <xf numFmtId="178" fontId="33" fillId="43" borderId="93" xfId="45" applyNumberFormat="1" applyFont="1" applyFill="1" applyBorder="1" applyAlignment="1">
      <alignment vertical="center"/>
    </xf>
    <xf numFmtId="0" fontId="33" fillId="43" borderId="0" xfId="46" applyFont="1" applyFill="1" applyBorder="1" applyAlignment="1" applyProtection="1">
      <alignment horizontal="distributed" vertical="center"/>
    </xf>
    <xf numFmtId="1" fontId="32" fillId="43" borderId="0" xfId="46" applyNumberFormat="1" applyFont="1" applyFill="1" applyBorder="1" applyAlignment="1" applyProtection="1">
      <alignment horizontal="distributed" vertical="center" indent="1"/>
    </xf>
    <xf numFmtId="178" fontId="33" fillId="43" borderId="0" xfId="45" applyNumberFormat="1" applyFont="1" applyFill="1" applyBorder="1" applyAlignment="1">
      <alignment vertical="center"/>
    </xf>
    <xf numFmtId="0" fontId="32" fillId="43" borderId="16" xfId="45" applyFont="1" applyFill="1" applyBorder="1" applyAlignment="1">
      <alignment horizontal="left" vertical="center" wrapText="1"/>
    </xf>
    <xf numFmtId="0" fontId="32" fillId="43" borderId="20" xfId="45" applyFont="1" applyFill="1" applyBorder="1" applyAlignment="1">
      <alignment horizontal="left" vertical="center" wrapText="1"/>
    </xf>
    <xf numFmtId="0" fontId="32" fillId="43" borderId="101" xfId="45" applyFont="1" applyFill="1" applyBorder="1" applyAlignment="1">
      <alignment horizontal="distributed" vertical="center" wrapText="1"/>
    </xf>
    <xf numFmtId="0" fontId="32" fillId="43" borderId="59" xfId="45" applyFont="1" applyFill="1" applyBorder="1" applyAlignment="1">
      <alignment horizontal="distributed" vertical="center" wrapText="1"/>
    </xf>
    <xf numFmtId="0" fontId="32" fillId="43" borderId="101" xfId="0" applyFont="1" applyFill="1" applyBorder="1" applyAlignment="1">
      <alignment horizontal="distributed" vertical="center" wrapText="1"/>
    </xf>
    <xf numFmtId="0" fontId="32" fillId="43" borderId="98" xfId="0" applyFont="1" applyFill="1" applyBorder="1" applyAlignment="1">
      <alignment horizontal="distributed" vertical="center" wrapText="1"/>
    </xf>
    <xf numFmtId="0" fontId="32" fillId="43" borderId="77" xfId="45" applyFont="1" applyFill="1" applyBorder="1" applyAlignment="1">
      <alignment vertical="center" wrapText="1"/>
    </xf>
    <xf numFmtId="0" fontId="32" fillId="43" borderId="104" xfId="45" applyFont="1" applyFill="1" applyBorder="1" applyAlignment="1">
      <alignment vertical="center" wrapText="1"/>
    </xf>
    <xf numFmtId="0" fontId="32" fillId="43" borderId="49" xfId="51" applyFont="1" applyFill="1" applyBorder="1" applyAlignment="1">
      <alignment horizontal="center" vertical="center" wrapText="1"/>
    </xf>
    <xf numFmtId="0" fontId="32" fillId="43" borderId="94" xfId="51" applyFont="1" applyFill="1" applyBorder="1" applyAlignment="1">
      <alignment horizontal="center" vertical="center" wrapText="1"/>
    </xf>
    <xf numFmtId="0" fontId="32" fillId="43" borderId="100" xfId="51" applyFont="1" applyFill="1" applyBorder="1" applyAlignment="1">
      <alignment horizontal="center" vertical="center" wrapText="1"/>
    </xf>
    <xf numFmtId="0" fontId="32" fillId="43" borderId="78" xfId="51" applyFont="1" applyFill="1" applyBorder="1" applyAlignment="1">
      <alignment horizontal="center" vertical="center" wrapText="1"/>
    </xf>
    <xf numFmtId="179" fontId="33" fillId="43" borderId="48" xfId="45" applyNumberFormat="1" applyFont="1" applyFill="1" applyBorder="1" applyAlignment="1">
      <alignment vertical="center"/>
    </xf>
    <xf numFmtId="179" fontId="33" fillId="43" borderId="70" xfId="45" applyNumberFormat="1" applyFont="1" applyFill="1" applyBorder="1" applyAlignment="1">
      <alignment vertical="center"/>
    </xf>
    <xf numFmtId="179" fontId="33" fillId="43" borderId="71" xfId="45" applyNumberFormat="1" applyFont="1" applyFill="1" applyBorder="1" applyAlignment="1">
      <alignment vertical="center"/>
    </xf>
    <xf numFmtId="179" fontId="33" fillId="43" borderId="49" xfId="45" applyNumberFormat="1" applyFont="1" applyFill="1" applyBorder="1" applyAlignment="1">
      <alignment vertical="center"/>
    </xf>
    <xf numFmtId="179" fontId="33" fillId="43" borderId="94" xfId="45" applyNumberFormat="1" applyFont="1" applyFill="1" applyBorder="1" applyAlignment="1">
      <alignment vertical="center"/>
    </xf>
    <xf numFmtId="179" fontId="33" fillId="43" borderId="50" xfId="45" applyNumberFormat="1" applyFont="1" applyFill="1" applyBorder="1" applyAlignment="1">
      <alignment vertical="center"/>
    </xf>
    <xf numFmtId="178" fontId="33" fillId="43" borderId="80" xfId="45" applyNumberFormat="1" applyFont="1" applyFill="1" applyBorder="1" applyAlignment="1">
      <alignment horizontal="center" vertical="center"/>
    </xf>
    <xf numFmtId="179" fontId="33" fillId="43" borderId="80" xfId="45" applyNumberFormat="1" applyFont="1" applyFill="1" applyBorder="1" applyAlignment="1">
      <alignment vertical="center"/>
    </xf>
    <xf numFmtId="179" fontId="33" fillId="43" borderId="74" xfId="45" applyNumberFormat="1" applyFont="1" applyFill="1" applyBorder="1" applyAlignment="1">
      <alignment vertical="center"/>
    </xf>
    <xf numFmtId="179" fontId="33" fillId="43" borderId="57" xfId="45" applyNumberFormat="1" applyFont="1" applyFill="1" applyBorder="1" applyAlignment="1">
      <alignment vertical="center"/>
    </xf>
    <xf numFmtId="0" fontId="32" fillId="43" borderId="0" xfId="45" applyFont="1" applyFill="1" applyBorder="1" applyAlignment="1">
      <alignment horizontal="left" vertical="center"/>
    </xf>
    <xf numFmtId="0" fontId="51" fillId="43" borderId="0" xfId="45" applyFont="1" applyFill="1" applyBorder="1" applyAlignment="1">
      <alignment vertical="center"/>
    </xf>
    <xf numFmtId="0" fontId="32" fillId="43" borderId="0" xfId="45" applyFont="1" applyFill="1" applyBorder="1" applyAlignment="1">
      <alignment vertical="center"/>
    </xf>
    <xf numFmtId="0" fontId="32" fillId="43" borderId="52" xfId="45" applyFont="1" applyFill="1" applyBorder="1" applyAlignment="1">
      <alignment horizontal="center" vertical="center" wrapText="1"/>
    </xf>
    <xf numFmtId="0" fontId="32" fillId="43" borderId="61" xfId="45" applyFont="1" applyFill="1" applyBorder="1" applyAlignment="1">
      <alignment horizontal="distributed" vertical="center" wrapText="1" indent="1"/>
    </xf>
    <xf numFmtId="0" fontId="32" fillId="43" borderId="60" xfId="45" applyFont="1" applyFill="1" applyBorder="1" applyAlignment="1">
      <alignment vertical="center"/>
    </xf>
    <xf numFmtId="0" fontId="32" fillId="43" borderId="61" xfId="45" applyFont="1" applyFill="1" applyBorder="1" applyAlignment="1">
      <alignment vertical="center"/>
    </xf>
    <xf numFmtId="0" fontId="32" fillId="43" borderId="46" xfId="45" applyFont="1" applyFill="1" applyBorder="1" applyAlignment="1">
      <alignment vertical="center"/>
    </xf>
    <xf numFmtId="0" fontId="32" fillId="43" borderId="103" xfId="45" applyFont="1" applyFill="1" applyBorder="1" applyAlignment="1">
      <alignment horizontal="center" vertical="center" wrapText="1"/>
    </xf>
    <xf numFmtId="0" fontId="8" fillId="43" borderId="61" xfId="45" applyFill="1" applyBorder="1"/>
    <xf numFmtId="0" fontId="8" fillId="43" borderId="46" xfId="45" applyFill="1" applyBorder="1"/>
    <xf numFmtId="0" fontId="32" fillId="43" borderId="60" xfId="0" applyFont="1" applyFill="1" applyBorder="1">
      <alignment vertical="center"/>
    </xf>
    <xf numFmtId="0" fontId="8" fillId="43" borderId="0" xfId="45" applyFill="1" applyBorder="1"/>
    <xf numFmtId="0" fontId="8" fillId="43" borderId="1" xfId="45" applyFill="1" applyBorder="1"/>
    <xf numFmtId="0" fontId="32" fillId="43" borderId="14" xfId="45" applyFont="1" applyFill="1" applyBorder="1" applyAlignment="1">
      <alignment horizontal="center" vertical="center" wrapText="1"/>
    </xf>
    <xf numFmtId="0" fontId="32" fillId="43" borderId="79" xfId="45" applyFont="1" applyFill="1" applyBorder="1" applyAlignment="1">
      <alignment horizontal="distributed" vertical="center" wrapText="1" indent="1"/>
    </xf>
    <xf numFmtId="0" fontId="32" fillId="43" borderId="74" xfId="0" applyFont="1" applyFill="1" applyBorder="1">
      <alignment vertical="center"/>
    </xf>
    <xf numFmtId="0" fontId="32" fillId="43" borderId="79" xfId="45" applyFont="1" applyFill="1" applyBorder="1" applyAlignment="1">
      <alignment vertical="center"/>
    </xf>
    <xf numFmtId="0" fontId="32" fillId="43" borderId="112" xfId="45" applyFont="1" applyFill="1" applyBorder="1" applyAlignment="1">
      <alignment vertical="center"/>
    </xf>
    <xf numFmtId="0" fontId="32" fillId="43" borderId="0" xfId="45" applyFont="1" applyFill="1" applyBorder="1" applyAlignment="1">
      <alignment horizontal="center" vertical="center"/>
    </xf>
    <xf numFmtId="0" fontId="50" fillId="43" borderId="0" xfId="45" applyFont="1" applyFill="1" applyBorder="1" applyAlignment="1">
      <alignment vertical="center"/>
    </xf>
    <xf numFmtId="0" fontId="40" fillId="43" borderId="0" xfId="45" applyFont="1" applyFill="1" applyBorder="1" applyAlignment="1">
      <alignment vertical="center"/>
    </xf>
    <xf numFmtId="178" fontId="26" fillId="43" borderId="0" xfId="0" applyNumberFormat="1" applyFont="1" applyFill="1">
      <alignment vertical="center"/>
    </xf>
    <xf numFmtId="178" fontId="0" fillId="43" borderId="0" xfId="0" applyNumberFormat="1" applyFill="1">
      <alignment vertical="center"/>
    </xf>
    <xf numFmtId="178" fontId="0" fillId="43" borderId="16" xfId="0" applyNumberFormat="1" applyFill="1" applyBorder="1">
      <alignment vertical="center"/>
    </xf>
    <xf numFmtId="178" fontId="0" fillId="43" borderId="17" xfId="0" applyNumberFormat="1" applyFill="1" applyBorder="1">
      <alignment vertical="center"/>
    </xf>
    <xf numFmtId="178" fontId="0" fillId="43" borderId="14" xfId="0" applyNumberFormat="1" applyFill="1" applyBorder="1">
      <alignment vertical="center"/>
    </xf>
    <xf numFmtId="178" fontId="0" fillId="43" borderId="19" xfId="0" applyNumberFormat="1" applyFill="1" applyBorder="1">
      <alignment vertical="center"/>
    </xf>
    <xf numFmtId="0" fontId="0" fillId="43" borderId="16" xfId="0" applyNumberFormat="1" applyFill="1" applyBorder="1">
      <alignment vertical="center"/>
    </xf>
    <xf numFmtId="0" fontId="0" fillId="43" borderId="9" xfId="0" applyNumberFormat="1" applyFill="1" applyBorder="1">
      <alignment vertical="center"/>
    </xf>
    <xf numFmtId="178" fontId="0" fillId="43" borderId="1" xfId="0" applyNumberFormat="1" applyFill="1" applyBorder="1">
      <alignment vertical="center"/>
    </xf>
    <xf numFmtId="0" fontId="0" fillId="43" borderId="12" xfId="0" applyNumberFormat="1" applyFill="1" applyBorder="1">
      <alignment vertical="center"/>
    </xf>
    <xf numFmtId="178" fontId="0" fillId="43" borderId="21" xfId="0" applyNumberFormat="1" applyFill="1" applyBorder="1">
      <alignment vertical="center"/>
    </xf>
    <xf numFmtId="0" fontId="0" fillId="43" borderId="14" xfId="0" applyNumberFormat="1" applyFill="1" applyBorder="1">
      <alignment vertical="center"/>
    </xf>
    <xf numFmtId="178" fontId="0" fillId="43" borderId="7" xfId="0" applyNumberFormat="1" applyFill="1" applyBorder="1">
      <alignment vertical="center"/>
    </xf>
    <xf numFmtId="178" fontId="0" fillId="43" borderId="22" xfId="0" applyNumberFormat="1" applyFill="1" applyBorder="1">
      <alignment vertical="center"/>
    </xf>
    <xf numFmtId="178" fontId="0" fillId="43" borderId="0" xfId="0" applyNumberFormat="1" applyFill="1" applyAlignment="1">
      <alignment horizontal="center" vertical="center" wrapText="1"/>
    </xf>
    <xf numFmtId="178" fontId="0" fillId="43" borderId="16" xfId="0" applyNumberFormat="1" applyFill="1" applyBorder="1" applyAlignment="1">
      <alignment horizontal="center" vertical="center" wrapText="1"/>
    </xf>
    <xf numFmtId="178" fontId="0" fillId="43" borderId="20" xfId="0" applyNumberFormat="1" applyFill="1" applyBorder="1" applyAlignment="1">
      <alignment horizontal="center" vertical="center" wrapText="1"/>
    </xf>
    <xf numFmtId="178" fontId="0" fillId="43" borderId="17" xfId="0" applyNumberFormat="1" applyFill="1" applyBorder="1" applyAlignment="1">
      <alignment horizontal="center" vertical="center" wrapText="1"/>
    </xf>
    <xf numFmtId="178" fontId="0" fillId="43" borderId="18" xfId="0" applyNumberFormat="1" applyFill="1" applyBorder="1" applyAlignment="1">
      <alignment horizontal="center" vertical="center" wrapText="1"/>
    </xf>
    <xf numFmtId="178" fontId="0" fillId="43" borderId="14" xfId="0" applyNumberFormat="1" applyFill="1" applyBorder="1" applyAlignment="1">
      <alignment horizontal="center" vertical="center" wrapText="1"/>
    </xf>
    <xf numFmtId="178" fontId="0" fillId="43" borderId="15" xfId="0" applyNumberFormat="1" applyFill="1" applyBorder="1" applyAlignment="1">
      <alignment horizontal="center" vertical="center" wrapText="1"/>
    </xf>
    <xf numFmtId="178" fontId="0" fillId="43" borderId="19" xfId="0" applyNumberFormat="1" applyFill="1" applyBorder="1" applyAlignment="1">
      <alignment horizontal="center" vertical="center" wrapText="1"/>
    </xf>
    <xf numFmtId="178" fontId="0" fillId="43" borderId="3" xfId="0" applyNumberFormat="1" applyFill="1" applyBorder="1" applyAlignment="1">
      <alignment horizontal="center" vertical="center" wrapText="1"/>
    </xf>
    <xf numFmtId="177" fontId="0" fillId="43" borderId="16" xfId="0" applyNumberFormat="1" applyFill="1" applyBorder="1">
      <alignment vertical="center"/>
    </xf>
    <xf numFmtId="177" fontId="0" fillId="43" borderId="20" xfId="0" applyNumberFormat="1" applyFill="1" applyBorder="1">
      <alignment vertical="center"/>
    </xf>
    <xf numFmtId="177" fontId="0" fillId="43" borderId="9" xfId="0" applyNumberFormat="1" applyFill="1" applyBorder="1">
      <alignment vertical="center"/>
    </xf>
    <xf numFmtId="177" fontId="0" fillId="43" borderId="0" xfId="0" applyNumberFormat="1" applyFill="1" applyBorder="1">
      <alignment vertical="center"/>
    </xf>
    <xf numFmtId="0" fontId="32" fillId="43" borderId="15" xfId="45" applyFont="1" applyFill="1" applyBorder="1" applyAlignment="1">
      <alignment vertical="center"/>
    </xf>
    <xf numFmtId="49" fontId="32" fillId="43" borderId="16" xfId="45" applyNumberFormat="1" applyFont="1" applyFill="1" applyBorder="1" applyAlignment="1">
      <alignment vertical="center"/>
    </xf>
    <xf numFmtId="49" fontId="32" fillId="43" borderId="17" xfId="45" applyNumberFormat="1" applyFont="1" applyFill="1" applyBorder="1" applyAlignment="1">
      <alignment vertical="center"/>
    </xf>
    <xf numFmtId="49" fontId="32" fillId="43" borderId="77" xfId="45" applyNumberFormat="1" applyFont="1" applyFill="1" applyBorder="1" applyAlignment="1">
      <alignment vertical="center"/>
    </xf>
    <xf numFmtId="49" fontId="32" fillId="43" borderId="111" xfId="45" applyNumberFormat="1" applyFont="1" applyFill="1" applyBorder="1" applyAlignment="1">
      <alignment vertical="center"/>
    </xf>
    <xf numFmtId="0" fontId="32" fillId="43" borderId="96" xfId="46" applyFont="1" applyFill="1" applyBorder="1" applyAlignment="1" applyProtection="1">
      <alignment horizontal="distributed" vertical="center" indent="1" shrinkToFit="1"/>
    </xf>
    <xf numFmtId="0" fontId="32" fillId="43" borderId="1" xfId="46" applyFont="1" applyFill="1" applyBorder="1" applyAlignment="1" applyProtection="1">
      <alignment horizontal="distributed" vertical="center" indent="1" shrinkToFit="1"/>
    </xf>
    <xf numFmtId="0" fontId="32" fillId="43" borderId="1" xfId="46" applyFont="1" applyFill="1" applyBorder="1" applyAlignment="1" applyProtection="1">
      <alignment horizontal="distributed" vertical="center" wrapText="1" indent="1" shrinkToFit="1"/>
    </xf>
    <xf numFmtId="49" fontId="33" fillId="43" borderId="52" xfId="52" applyNumberFormat="1" applyFont="1" applyFill="1" applyBorder="1" applyAlignment="1">
      <alignment horizontal="distributed" vertical="center"/>
    </xf>
    <xf numFmtId="0" fontId="32" fillId="43" borderId="46" xfId="52" applyFont="1" applyFill="1" applyBorder="1" applyAlignment="1">
      <alignment horizontal="distributed" vertical="center" indent="1"/>
    </xf>
    <xf numFmtId="0" fontId="33" fillId="43" borderId="9" xfId="45" applyFont="1" applyFill="1" applyBorder="1" applyAlignment="1">
      <alignment horizontal="center" vertical="center"/>
    </xf>
    <xf numFmtId="0" fontId="32" fillId="43" borderId="1" xfId="45" applyFont="1" applyFill="1" applyBorder="1" applyAlignment="1">
      <alignment horizontal="distributed" vertical="center" indent="1"/>
    </xf>
    <xf numFmtId="0" fontId="35" fillId="43" borderId="1" xfId="45" applyFont="1" applyFill="1" applyBorder="1" applyAlignment="1">
      <alignment horizontal="distributed" vertical="center" indent="1"/>
    </xf>
    <xf numFmtId="0" fontId="33" fillId="43" borderId="52" xfId="45" applyFont="1" applyFill="1" applyBorder="1" applyAlignment="1">
      <alignment horizontal="center" vertical="center"/>
    </xf>
    <xf numFmtId="0" fontId="32" fillId="43" borderId="46" xfId="45" applyFont="1" applyFill="1" applyBorder="1" applyAlignment="1">
      <alignment horizontal="distributed" vertical="center" indent="1"/>
    </xf>
    <xf numFmtId="0" fontId="33" fillId="43" borderId="14" xfId="45" applyFont="1" applyFill="1" applyBorder="1" applyAlignment="1">
      <alignment horizontal="center" vertical="center"/>
    </xf>
    <xf numFmtId="0" fontId="32" fillId="43" borderId="19" xfId="45" applyFont="1" applyFill="1" applyBorder="1" applyAlignment="1">
      <alignment horizontal="distributed" vertical="center" indent="1"/>
    </xf>
    <xf numFmtId="0" fontId="32" fillId="43" borderId="0" xfId="45" applyFont="1" applyFill="1" applyBorder="1" applyAlignment="1">
      <alignment horizontal="right" vertical="center"/>
    </xf>
    <xf numFmtId="0" fontId="33" fillId="43" borderId="16" xfId="45" applyFont="1" applyFill="1" applyBorder="1" applyAlignment="1">
      <alignment horizontal="center" vertical="center"/>
    </xf>
    <xf numFmtId="0" fontId="33" fillId="43" borderId="20" xfId="45" applyFont="1" applyFill="1" applyBorder="1" applyAlignment="1">
      <alignment horizontal="center" vertical="center"/>
    </xf>
    <xf numFmtId="0" fontId="33" fillId="43" borderId="17" xfId="45" applyFont="1" applyFill="1" applyBorder="1" applyAlignment="1">
      <alignment horizontal="center" vertical="center"/>
    </xf>
    <xf numFmtId="0" fontId="33" fillId="43" borderId="101" xfId="45" applyFont="1" applyFill="1" applyBorder="1" applyAlignment="1">
      <alignment horizontal="center" vertical="center"/>
    </xf>
    <xf numFmtId="0" fontId="33" fillId="43" borderId="98" xfId="45" applyFont="1" applyFill="1" applyBorder="1" applyAlignment="1">
      <alignment horizontal="center" vertical="center"/>
    </xf>
    <xf numFmtId="0" fontId="32" fillId="43" borderId="77" xfId="45" applyFont="1" applyFill="1" applyBorder="1" applyAlignment="1">
      <alignment horizontal="center" vertical="center" wrapText="1"/>
    </xf>
    <xf numFmtId="0" fontId="32" fillId="43" borderId="110" xfId="45" applyFont="1" applyFill="1" applyBorder="1" applyAlignment="1">
      <alignment horizontal="center" vertical="center" wrapText="1"/>
    </xf>
    <xf numFmtId="0" fontId="32" fillId="43" borderId="111" xfId="45" applyFont="1" applyFill="1" applyBorder="1" applyAlignment="1">
      <alignment horizontal="center" vertical="center" wrapText="1"/>
    </xf>
    <xf numFmtId="0" fontId="32" fillId="43" borderId="100" xfId="45" applyFont="1" applyFill="1" applyBorder="1" applyAlignment="1">
      <alignment horizontal="center" vertical="center" wrapText="1"/>
    </xf>
    <xf numFmtId="0" fontId="32" fillId="43" borderId="78" xfId="45" applyFont="1" applyFill="1" applyBorder="1" applyAlignment="1">
      <alignment horizontal="center" vertical="center" wrapText="1"/>
    </xf>
    <xf numFmtId="0" fontId="33" fillId="43" borderId="103" xfId="45" applyFont="1" applyFill="1" applyBorder="1" applyAlignment="1">
      <alignment horizontal="center" vertical="center"/>
    </xf>
    <xf numFmtId="0" fontId="32" fillId="43" borderId="96" xfId="45" applyFont="1" applyFill="1" applyBorder="1" applyAlignment="1">
      <alignment horizontal="distributed" vertical="center" indent="1"/>
    </xf>
    <xf numFmtId="0" fontId="33" fillId="43" borderId="77" xfId="45" applyFont="1" applyFill="1" applyBorder="1" applyAlignment="1">
      <alignment horizontal="center" vertical="center"/>
    </xf>
    <xf numFmtId="0" fontId="32" fillId="43" borderId="111" xfId="45" applyFont="1" applyFill="1" applyBorder="1" applyAlignment="1">
      <alignment horizontal="distributed" vertical="center" indent="1"/>
    </xf>
    <xf numFmtId="0" fontId="33" fillId="43" borderId="55" xfId="45" applyFont="1" applyFill="1" applyBorder="1" applyAlignment="1">
      <alignment horizontal="center" vertical="center"/>
    </xf>
    <xf numFmtId="0" fontId="32" fillId="43" borderId="112" xfId="45" applyFont="1" applyFill="1" applyBorder="1" applyAlignment="1">
      <alignment horizontal="distributed" vertical="center" indent="1"/>
    </xf>
    <xf numFmtId="0" fontId="32" fillId="43" borderId="0" xfId="45" applyFont="1" applyFill="1" applyBorder="1" applyAlignment="1">
      <alignment horizontal="center" vertical="center" wrapText="1"/>
    </xf>
    <xf numFmtId="0" fontId="32" fillId="43" borderId="50" xfId="45" applyFont="1" applyFill="1" applyBorder="1" applyAlignment="1">
      <alignment horizontal="center" vertical="center" wrapText="1"/>
    </xf>
    <xf numFmtId="0" fontId="32" fillId="43" borderId="78" xfId="45" applyFont="1" applyFill="1" applyBorder="1" applyAlignment="1">
      <alignment horizontal="center" vertical="center"/>
    </xf>
    <xf numFmtId="179" fontId="33" fillId="43" borderId="103" xfId="45" applyNumberFormat="1" applyFont="1" applyFill="1" applyBorder="1" applyAlignment="1">
      <alignment vertical="center" shrinkToFit="1"/>
    </xf>
    <xf numFmtId="179" fontId="33" fillId="43" borderId="50" xfId="45" applyNumberFormat="1" applyFont="1" applyFill="1" applyBorder="1" applyAlignment="1">
      <alignment vertical="center" shrinkToFit="1"/>
    </xf>
    <xf numFmtId="179" fontId="33" fillId="43" borderId="9" xfId="45" applyNumberFormat="1" applyFont="1" applyFill="1" applyBorder="1" applyAlignment="1">
      <alignment vertical="center" shrinkToFit="1"/>
    </xf>
    <xf numFmtId="0" fontId="35" fillId="43" borderId="1" xfId="46" applyFont="1" applyFill="1" applyBorder="1" applyAlignment="1" applyProtection="1">
      <alignment horizontal="distributed" vertical="center" indent="1" shrinkToFit="1"/>
    </xf>
    <xf numFmtId="49" fontId="33" fillId="43" borderId="55" xfId="52" applyNumberFormat="1" applyFont="1" applyFill="1" applyBorder="1" applyAlignment="1">
      <alignment horizontal="distributed" vertical="center"/>
    </xf>
    <xf numFmtId="0" fontId="32" fillId="43" borderId="112" xfId="52" applyFont="1" applyFill="1" applyBorder="1" applyAlignment="1">
      <alignment horizontal="distributed" vertical="center" indent="1"/>
    </xf>
    <xf numFmtId="179" fontId="33" fillId="43" borderId="55" xfId="45" applyNumberFormat="1" applyFont="1" applyFill="1" applyBorder="1" applyAlignment="1">
      <alignment vertical="center" shrinkToFit="1"/>
    </xf>
    <xf numFmtId="179" fontId="33" fillId="43" borderId="57" xfId="45" applyNumberFormat="1" applyFont="1" applyFill="1" applyBorder="1" applyAlignment="1">
      <alignment vertical="center" shrinkToFit="1"/>
    </xf>
    <xf numFmtId="0" fontId="40" fillId="43" borderId="0" xfId="45" applyFont="1" applyFill="1" applyBorder="1" applyAlignment="1">
      <alignment horizontal="center" vertical="center"/>
    </xf>
    <xf numFmtId="49" fontId="32" fillId="43" borderId="16" xfId="45" applyNumberFormat="1" applyFont="1" applyFill="1" applyBorder="1" applyAlignment="1">
      <alignment horizontal="center" vertical="center"/>
    </xf>
    <xf numFmtId="49" fontId="32" fillId="43" borderId="9" xfId="45" applyNumberFormat="1" applyFont="1" applyFill="1" applyBorder="1" applyAlignment="1">
      <alignment horizontal="center" vertical="center" wrapText="1"/>
    </xf>
    <xf numFmtId="0" fontId="32" fillId="43" borderId="50" xfId="45" applyFont="1" applyFill="1" applyBorder="1" applyAlignment="1">
      <alignment horizontal="center" vertical="center"/>
    </xf>
    <xf numFmtId="178" fontId="33" fillId="43" borderId="103" xfId="45" applyNumberFormat="1" applyFont="1" applyFill="1" applyBorder="1" applyAlignment="1">
      <alignment vertical="center" shrinkToFit="1"/>
    </xf>
    <xf numFmtId="179" fontId="33" fillId="43" borderId="71" xfId="45" applyNumberFormat="1" applyFont="1" applyFill="1" applyBorder="1" applyAlignment="1">
      <alignment vertical="center" shrinkToFit="1"/>
    </xf>
    <xf numFmtId="178" fontId="33" fillId="43" borderId="9" xfId="45" applyNumberFormat="1" applyFont="1" applyFill="1" applyBorder="1" applyAlignment="1">
      <alignment vertical="center" shrinkToFit="1"/>
    </xf>
    <xf numFmtId="178" fontId="33" fillId="43" borderId="55" xfId="45" applyNumberFormat="1" applyFont="1" applyFill="1" applyBorder="1" applyAlignment="1">
      <alignment vertical="center" shrinkToFit="1"/>
    </xf>
    <xf numFmtId="0" fontId="35" fillId="43" borderId="0" xfId="46" applyFont="1" applyFill="1" applyBorder="1" applyAlignment="1" applyProtection="1">
      <alignment horizontal="distributed" vertical="center" indent="1" shrinkToFit="1"/>
    </xf>
    <xf numFmtId="0" fontId="32" fillId="43" borderId="79" xfId="52" applyFont="1" applyFill="1" applyBorder="1" applyAlignment="1">
      <alignment horizontal="distributed" vertical="center" indent="1"/>
    </xf>
    <xf numFmtId="0" fontId="33" fillId="43" borderId="18" xfId="45" applyFont="1" applyFill="1" applyBorder="1" applyAlignment="1">
      <alignment horizontal="center" vertical="center"/>
    </xf>
    <xf numFmtId="0" fontId="32" fillId="43" borderId="117" xfId="45" applyFont="1" applyFill="1" applyBorder="1" applyAlignment="1">
      <alignment horizontal="center" vertical="center" wrapText="1"/>
    </xf>
    <xf numFmtId="178" fontId="33" fillId="43" borderId="118" xfId="45" applyNumberFormat="1" applyFont="1" applyFill="1" applyBorder="1" applyAlignment="1">
      <alignment vertical="center" shrinkToFit="1"/>
    </xf>
    <xf numFmtId="178" fontId="33" fillId="43" borderId="2" xfId="45" applyNumberFormat="1" applyFont="1" applyFill="1" applyBorder="1" applyAlignment="1">
      <alignment vertical="center" shrinkToFit="1"/>
    </xf>
    <xf numFmtId="0" fontId="33" fillId="43" borderId="14" xfId="46" applyFont="1" applyFill="1" applyBorder="1" applyAlignment="1" applyProtection="1">
      <alignment horizontal="distributed" vertical="center"/>
    </xf>
    <xf numFmtId="0" fontId="32" fillId="43" borderId="19" xfId="46" applyFont="1" applyFill="1" applyBorder="1" applyAlignment="1" applyProtection="1">
      <alignment horizontal="distributed" vertical="center" indent="1" shrinkToFit="1"/>
    </xf>
    <xf numFmtId="178" fontId="33" fillId="43" borderId="3" xfId="45" applyNumberFormat="1" applyFont="1" applyFill="1" applyBorder="1" applyAlignment="1">
      <alignment vertical="center" shrinkToFit="1"/>
    </xf>
    <xf numFmtId="0" fontId="40" fillId="43" borderId="8" xfId="45" applyFont="1" applyFill="1" applyBorder="1" applyAlignment="1">
      <alignment horizontal="center" vertical="center"/>
    </xf>
    <xf numFmtId="0" fontId="40" fillId="43" borderId="16" xfId="45" applyFont="1" applyFill="1" applyBorder="1" applyAlignment="1">
      <alignment horizontal="center" vertical="center"/>
    </xf>
    <xf numFmtId="0" fontId="40" fillId="43" borderId="17" xfId="45" applyFont="1" applyFill="1" applyBorder="1" applyAlignment="1">
      <alignment horizontal="center" vertical="center"/>
    </xf>
    <xf numFmtId="0" fontId="32" fillId="43" borderId="9" xfId="45" applyFont="1" applyFill="1" applyBorder="1" applyAlignment="1">
      <alignment vertical="center"/>
    </xf>
    <xf numFmtId="0" fontId="32" fillId="43" borderId="1" xfId="45" applyFont="1" applyFill="1" applyBorder="1" applyAlignment="1">
      <alignment vertical="center"/>
    </xf>
    <xf numFmtId="0" fontId="32" fillId="43" borderId="108" xfId="46" applyFont="1" applyFill="1" applyBorder="1" applyAlignment="1" applyProtection="1">
      <alignment horizontal="distributed" vertical="center" indent="1" shrinkToFit="1"/>
    </xf>
    <xf numFmtId="0" fontId="32" fillId="43" borderId="93" xfId="46" applyFont="1" applyFill="1" applyBorder="1" applyAlignment="1" applyProtection="1">
      <alignment horizontal="distributed" vertical="center" indent="1" shrinkToFit="1"/>
    </xf>
    <xf numFmtId="0" fontId="32" fillId="43" borderId="93" xfId="46" applyFont="1" applyFill="1" applyBorder="1" applyAlignment="1" applyProtection="1">
      <alignment horizontal="distributed" vertical="center" wrapText="1" indent="1" shrinkToFit="1"/>
    </xf>
    <xf numFmtId="0" fontId="33" fillId="43" borderId="77" xfId="46" applyFont="1" applyFill="1" applyBorder="1" applyAlignment="1" applyProtection="1">
      <alignment horizontal="distributed" vertical="center"/>
    </xf>
    <xf numFmtId="0" fontId="32" fillId="43" borderId="111" xfId="46" applyFont="1" applyFill="1" applyBorder="1" applyAlignment="1" applyProtection="1">
      <alignment horizontal="distributed" vertical="center" indent="1" shrinkToFit="1"/>
    </xf>
    <xf numFmtId="0" fontId="32" fillId="43" borderId="19" xfId="52" applyFont="1" applyFill="1" applyBorder="1" applyAlignment="1">
      <alignment horizontal="distributed" vertical="center" indent="1"/>
    </xf>
    <xf numFmtId="0" fontId="40" fillId="43" borderId="0" xfId="53" applyFont="1" applyFill="1" applyBorder="1" applyAlignment="1">
      <alignment vertical="center"/>
    </xf>
    <xf numFmtId="0" fontId="40" fillId="43" borderId="0" xfId="53" applyFont="1" applyFill="1" applyBorder="1" applyAlignment="1">
      <alignment horizontal="right" vertical="center"/>
    </xf>
    <xf numFmtId="0" fontId="32" fillId="43" borderId="20" xfId="53" applyFont="1" applyFill="1" applyBorder="1" applyAlignment="1">
      <alignment horizontal="center" vertical="center"/>
    </xf>
    <xf numFmtId="0" fontId="32" fillId="43" borderId="20" xfId="53" applyFont="1" applyFill="1" applyBorder="1" applyAlignment="1">
      <alignment horizontal="center" vertical="center" wrapText="1"/>
    </xf>
    <xf numFmtId="0" fontId="32" fillId="43" borderId="95" xfId="53" applyFont="1" applyFill="1" applyBorder="1" applyAlignment="1">
      <alignment horizontal="center" vertical="center"/>
    </xf>
    <xf numFmtId="0" fontId="32" fillId="43" borderId="95" xfId="53" applyFont="1" applyFill="1" applyBorder="1" applyAlignment="1">
      <alignment horizontal="center" vertical="center" wrapText="1"/>
    </xf>
    <xf numFmtId="0" fontId="32" fillId="43" borderId="108" xfId="53" applyFont="1" applyFill="1" applyBorder="1" applyAlignment="1">
      <alignment horizontal="center" vertical="center"/>
    </xf>
    <xf numFmtId="0" fontId="32" fillId="43" borderId="45" xfId="53" applyFont="1" applyFill="1" applyBorder="1" applyAlignment="1">
      <alignment horizontal="center" vertical="center" wrapText="1"/>
    </xf>
    <xf numFmtId="0" fontId="32" fillId="43" borderId="45" xfId="53" applyFont="1" applyFill="1" applyBorder="1" applyAlignment="1">
      <alignment horizontal="center" vertical="center"/>
    </xf>
    <xf numFmtId="0" fontId="38" fillId="43" borderId="0" xfId="45" applyFont="1" applyFill="1" applyBorder="1" applyAlignment="1">
      <alignment horizontal="center" vertical="center"/>
    </xf>
    <xf numFmtId="0" fontId="40" fillId="33" borderId="7" xfId="46" applyFont="1" applyFill="1" applyBorder="1" applyAlignment="1">
      <alignment horizontal="center" vertical="center"/>
    </xf>
    <xf numFmtId="0" fontId="40" fillId="33" borderId="22" xfId="46" applyFont="1" applyFill="1" applyBorder="1" applyAlignment="1">
      <alignment horizontal="center" vertical="center"/>
    </xf>
    <xf numFmtId="49" fontId="40" fillId="43" borderId="0" xfId="45" applyNumberFormat="1" applyFont="1" applyFill="1" applyAlignment="1">
      <alignment horizontal="right" vertical="center"/>
    </xf>
    <xf numFmtId="0" fontId="41" fillId="43" borderId="0" xfId="45" applyFont="1" applyFill="1" applyAlignment="1">
      <alignment horizontal="center" vertical="center" wrapText="1"/>
    </xf>
    <xf numFmtId="0" fontId="38" fillId="43" borderId="0" xfId="45" applyFont="1" applyFill="1" applyAlignment="1">
      <alignment horizontal="distributed" vertical="center" wrapText="1"/>
    </xf>
    <xf numFmtId="0" fontId="38" fillId="43" borderId="0" xfId="45" applyFont="1" applyFill="1" applyAlignment="1">
      <alignment horizontal="distributed" vertical="center"/>
    </xf>
    <xf numFmtId="0" fontId="38" fillId="43" borderId="0" xfId="45" applyFont="1" applyFill="1" applyBorder="1" applyAlignment="1">
      <alignment horizontal="distributed" vertical="center"/>
    </xf>
    <xf numFmtId="0" fontId="38" fillId="43" borderId="0" xfId="45" applyFont="1" applyFill="1" applyBorder="1" applyAlignment="1">
      <alignment horizontal="distributed" vertical="center" indent="1"/>
    </xf>
    <xf numFmtId="0" fontId="0" fillId="0" borderId="7" xfId="0" applyBorder="1" applyAlignment="1">
      <alignment horizontal="center" vertical="center"/>
    </xf>
    <xf numFmtId="0" fontId="0" fillId="0" borderId="8" xfId="0" applyBorder="1" applyAlignment="1">
      <alignment horizontal="center" vertical="center"/>
    </xf>
    <xf numFmtId="0" fontId="0" fillId="33" borderId="124" xfId="0" applyFill="1" applyBorder="1" applyAlignment="1" applyProtection="1">
      <alignment horizontal="left" vertical="center"/>
      <protection locked="0"/>
    </xf>
    <xf numFmtId="0" fontId="0" fillId="33" borderId="125" xfId="0" applyFill="1" applyBorder="1" applyAlignment="1" applyProtection="1">
      <alignment horizontal="left" vertical="center"/>
      <protection locked="0"/>
    </xf>
    <xf numFmtId="0" fontId="0" fillId="33" borderId="126" xfId="0" applyFill="1" applyBorder="1" applyAlignment="1" applyProtection="1">
      <alignment horizontal="left" vertical="center"/>
      <protection locked="0"/>
    </xf>
    <xf numFmtId="0" fontId="32" fillId="0" borderId="41" xfId="0" applyFont="1" applyFill="1" applyBorder="1" applyAlignment="1">
      <alignment horizontal="center" vertical="center"/>
    </xf>
    <xf numFmtId="0" fontId="32" fillId="0" borderId="4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20" xfId="0" applyFont="1" applyFill="1" applyBorder="1" applyAlignment="1">
      <alignment horizontal="center" vertical="center"/>
    </xf>
    <xf numFmtId="0" fontId="32" fillId="0" borderId="17" xfId="0" applyFont="1" applyFill="1" applyBorder="1" applyAlignment="1">
      <alignment horizontal="center" vertical="center"/>
    </xf>
    <xf numFmtId="0" fontId="40" fillId="43" borderId="41" xfId="46" applyFont="1" applyFill="1" applyBorder="1" applyAlignment="1">
      <alignment horizontal="distributed" vertical="center" indent="1"/>
    </xf>
    <xf numFmtId="0" fontId="40" fillId="43" borderId="64" xfId="46" applyFont="1" applyFill="1" applyBorder="1" applyAlignment="1">
      <alignment horizontal="distributed" vertical="center" indent="1"/>
    </xf>
    <xf numFmtId="58" fontId="45" fillId="43" borderId="30" xfId="46" applyNumberFormat="1" applyFont="1" applyFill="1" applyBorder="1" applyAlignment="1" applyProtection="1">
      <alignment horizontal="right" vertical="center" indent="1"/>
      <protection locked="0"/>
    </xf>
    <xf numFmtId="0" fontId="46" fillId="43" borderId="27" xfId="46" applyFont="1" applyFill="1" applyBorder="1" applyAlignment="1" applyProtection="1">
      <alignment horizontal="left" vertical="center" wrapText="1"/>
      <protection locked="0"/>
    </xf>
    <xf numFmtId="0" fontId="46" fillId="43" borderId="0" xfId="46" applyFont="1" applyFill="1" applyBorder="1" applyAlignment="1" applyProtection="1">
      <alignment horizontal="left" vertical="center" wrapText="1"/>
      <protection locked="0"/>
    </xf>
    <xf numFmtId="0" fontId="46" fillId="43" borderId="28" xfId="46" applyFont="1" applyFill="1" applyBorder="1" applyAlignment="1" applyProtection="1">
      <alignment horizontal="left" vertical="center" wrapText="1"/>
      <protection locked="0"/>
    </xf>
    <xf numFmtId="0" fontId="46" fillId="43" borderId="29" xfId="46" applyFont="1" applyFill="1" applyBorder="1" applyAlignment="1" applyProtection="1">
      <alignment horizontal="left" vertical="center" wrapText="1"/>
      <protection locked="0"/>
    </xf>
    <xf numFmtId="0" fontId="46" fillId="43" borderId="30" xfId="46" applyFont="1" applyFill="1" applyBorder="1" applyAlignment="1" applyProtection="1">
      <alignment horizontal="left" vertical="center" wrapText="1"/>
      <protection locked="0"/>
    </xf>
    <xf numFmtId="0" fontId="46" fillId="43" borderId="31" xfId="46" applyFont="1" applyFill="1" applyBorder="1" applyAlignment="1" applyProtection="1">
      <alignment horizontal="left" vertical="center" wrapText="1"/>
      <protection locked="0"/>
    </xf>
    <xf numFmtId="180" fontId="40" fillId="43" borderId="59" xfId="46" applyNumberFormat="1" applyFont="1" applyFill="1" applyBorder="1" applyAlignment="1" applyProtection="1">
      <alignment horizontal="center" vertical="center"/>
      <protection locked="0"/>
    </xf>
    <xf numFmtId="180" fontId="40" fillId="43" borderId="20" xfId="46" applyNumberFormat="1" applyFont="1" applyFill="1" applyBorder="1" applyAlignment="1" applyProtection="1">
      <alignment horizontal="center" vertical="center"/>
      <protection locked="0"/>
    </xf>
    <xf numFmtId="180" fontId="40" fillId="43" borderId="17" xfId="46" applyNumberFormat="1" applyFont="1" applyFill="1" applyBorder="1" applyAlignment="1" applyProtection="1">
      <alignment horizontal="center" vertical="center"/>
      <protection locked="0"/>
    </xf>
    <xf numFmtId="180" fontId="40" fillId="43" borderId="60" xfId="46" applyNumberFormat="1" applyFont="1" applyFill="1" applyBorder="1" applyAlignment="1" applyProtection="1">
      <alignment horizontal="center" vertical="center"/>
      <protection locked="0"/>
    </xf>
    <xf numFmtId="180" fontId="40" fillId="43" borderId="61" xfId="46" applyNumberFormat="1" applyFont="1" applyFill="1" applyBorder="1" applyAlignment="1" applyProtection="1">
      <alignment horizontal="center" vertical="center"/>
      <protection locked="0"/>
    </xf>
    <xf numFmtId="180" fontId="40" fillId="43" borderId="46" xfId="46" applyNumberFormat="1" applyFont="1" applyFill="1" applyBorder="1" applyAlignment="1" applyProtection="1">
      <alignment horizontal="center" vertical="center"/>
      <protection locked="0"/>
    </xf>
    <xf numFmtId="0" fontId="40" fillId="43" borderId="63" xfId="46" applyFont="1" applyFill="1" applyBorder="1" applyAlignment="1" applyProtection="1">
      <alignment horizontal="center" vertical="center"/>
      <protection locked="0"/>
    </xf>
    <xf numFmtId="0" fontId="40" fillId="43" borderId="15" xfId="46" applyFont="1" applyFill="1" applyBorder="1" applyAlignment="1" applyProtection="1">
      <alignment horizontal="center" vertical="center"/>
      <protection locked="0"/>
    </xf>
    <xf numFmtId="0" fontId="40" fillId="43" borderId="19" xfId="46" applyFont="1" applyFill="1" applyBorder="1" applyAlignment="1" applyProtection="1">
      <alignment horizontal="center" vertical="center"/>
      <protection locked="0"/>
    </xf>
    <xf numFmtId="0" fontId="40" fillId="43" borderId="55" xfId="47" applyFont="1" applyFill="1" applyBorder="1" applyAlignment="1">
      <alignment horizontal="distributed" vertical="center" indent="1"/>
    </xf>
    <xf numFmtId="0" fontId="40" fillId="43" borderId="79" xfId="47" applyFont="1" applyFill="1" applyBorder="1" applyAlignment="1">
      <alignment horizontal="distributed" vertical="center" indent="1"/>
    </xf>
    <xf numFmtId="0" fontId="40" fillId="43" borderId="7" xfId="47" applyFont="1" applyFill="1" applyBorder="1" applyAlignment="1">
      <alignment horizontal="distributed" vertical="center" wrapText="1" indent="1"/>
    </xf>
    <xf numFmtId="0" fontId="40" fillId="43" borderId="8" xfId="47" applyFont="1" applyFill="1" applyBorder="1" applyAlignment="1">
      <alignment horizontal="distributed" vertical="center" wrapText="1" indent="1"/>
    </xf>
    <xf numFmtId="0" fontId="40" fillId="43" borderId="16" xfId="46" applyFont="1" applyFill="1" applyBorder="1" applyAlignment="1" applyProtection="1">
      <alignment horizontal="left" vertical="top" wrapText="1"/>
      <protection locked="0"/>
    </xf>
    <xf numFmtId="0" fontId="40" fillId="43" borderId="20" xfId="46" applyFont="1" applyFill="1" applyBorder="1" applyAlignment="1" applyProtection="1">
      <alignment horizontal="left" vertical="top" wrapText="1"/>
      <protection locked="0"/>
    </xf>
    <xf numFmtId="0" fontId="40" fillId="43" borderId="17" xfId="46" applyFont="1" applyFill="1" applyBorder="1" applyAlignment="1" applyProtection="1">
      <alignment horizontal="left" vertical="top" wrapText="1"/>
      <protection locked="0"/>
    </xf>
    <xf numFmtId="0" fontId="40" fillId="43" borderId="9" xfId="46" applyFont="1" applyFill="1" applyBorder="1" applyAlignment="1" applyProtection="1">
      <alignment horizontal="left" vertical="top" wrapText="1"/>
      <protection locked="0"/>
    </xf>
    <xf numFmtId="0" fontId="40" fillId="43" borderId="0" xfId="46" applyFont="1" applyFill="1" applyBorder="1" applyAlignment="1" applyProtection="1">
      <alignment horizontal="left" vertical="top" wrapText="1"/>
      <protection locked="0"/>
    </xf>
    <xf numFmtId="0" fontId="40" fillId="43" borderId="1" xfId="46" applyFont="1" applyFill="1" applyBorder="1" applyAlignment="1" applyProtection="1">
      <alignment horizontal="left" vertical="top" wrapText="1"/>
      <protection locked="0"/>
    </xf>
    <xf numFmtId="0" fontId="40" fillId="43" borderId="14" xfId="46" applyFont="1" applyFill="1" applyBorder="1" applyAlignment="1" applyProtection="1">
      <alignment horizontal="left" vertical="top" wrapText="1"/>
      <protection locked="0"/>
    </xf>
    <xf numFmtId="0" fontId="40" fillId="43" borderId="15" xfId="46" applyFont="1" applyFill="1" applyBorder="1" applyAlignment="1" applyProtection="1">
      <alignment horizontal="left" vertical="top" wrapText="1"/>
      <protection locked="0"/>
    </xf>
    <xf numFmtId="0" fontId="40" fillId="43" borderId="19" xfId="46" applyFont="1" applyFill="1" applyBorder="1" applyAlignment="1" applyProtection="1">
      <alignment horizontal="left" vertical="top" wrapText="1"/>
      <protection locked="0"/>
    </xf>
    <xf numFmtId="49" fontId="40" fillId="43" borderId="52" xfId="46" applyNumberFormat="1" applyFont="1" applyFill="1" applyBorder="1" applyAlignment="1">
      <alignment horizontal="right" vertical="center"/>
    </xf>
    <xf numFmtId="49" fontId="40" fillId="43" borderId="53" xfId="46" applyNumberFormat="1" applyFont="1" applyFill="1" applyBorder="1" applyAlignment="1">
      <alignment horizontal="right" vertical="center"/>
    </xf>
    <xf numFmtId="0" fontId="40" fillId="43" borderId="55" xfId="46" applyFont="1" applyFill="1" applyBorder="1" applyAlignment="1">
      <alignment horizontal="distributed" vertical="center" indent="1"/>
    </xf>
    <xf numFmtId="0" fontId="40" fillId="43" borderId="56" xfId="46" applyFont="1" applyFill="1" applyBorder="1" applyAlignment="1">
      <alignment horizontal="distributed" vertical="center" indent="1"/>
    </xf>
    <xf numFmtId="0" fontId="40" fillId="43" borderId="66" xfId="47" applyFont="1" applyFill="1" applyBorder="1" applyAlignment="1">
      <alignment horizontal="center" vertical="center"/>
    </xf>
    <xf numFmtId="0" fontId="40" fillId="43" borderId="67" xfId="47" applyFont="1" applyFill="1" applyBorder="1" applyAlignment="1">
      <alignment horizontal="center" vertical="center"/>
    </xf>
    <xf numFmtId="0" fontId="40" fillId="43" borderId="68" xfId="47" applyFont="1" applyFill="1" applyBorder="1" applyAlignment="1">
      <alignment horizontal="center" vertical="center"/>
    </xf>
    <xf numFmtId="0" fontId="40" fillId="43" borderId="69" xfId="47" applyFont="1" applyFill="1" applyBorder="1" applyAlignment="1">
      <alignment horizontal="center" vertical="center"/>
    </xf>
    <xf numFmtId="0" fontId="40" fillId="43" borderId="72" xfId="47" applyFont="1" applyFill="1" applyBorder="1" applyAlignment="1">
      <alignment horizontal="center" vertical="center"/>
    </xf>
    <xf numFmtId="0" fontId="40" fillId="43" borderId="73" xfId="47" applyFont="1" applyFill="1" applyBorder="1" applyAlignment="1">
      <alignment horizontal="center" vertical="center"/>
    </xf>
    <xf numFmtId="0" fontId="40" fillId="43" borderId="41" xfId="47" applyFont="1" applyFill="1" applyBorder="1" applyAlignment="1">
      <alignment horizontal="distributed" vertical="center" indent="1"/>
    </xf>
    <xf numFmtId="0" fontId="40" fillId="43" borderId="42" xfId="47" applyFont="1" applyFill="1" applyBorder="1" applyAlignment="1">
      <alignment horizontal="distributed" vertical="center" indent="1"/>
    </xf>
    <xf numFmtId="0" fontId="40" fillId="43" borderId="52" xfId="47" applyFont="1" applyFill="1" applyBorder="1" applyAlignment="1">
      <alignment horizontal="distributed" vertical="center" indent="1"/>
    </xf>
    <xf numFmtId="0" fontId="40" fillId="43" borderId="61" xfId="47" applyFont="1" applyFill="1" applyBorder="1" applyAlignment="1">
      <alignment horizontal="distributed" vertical="center" indent="1"/>
    </xf>
    <xf numFmtId="1" fontId="6" fillId="0" borderId="16" xfId="48" applyNumberFormat="1" applyFont="1" applyFill="1" applyBorder="1" applyAlignment="1" applyProtection="1">
      <alignment horizontal="distributed" vertical="center" indent="1"/>
    </xf>
    <xf numFmtId="1" fontId="6" fillId="0" borderId="17" xfId="48" applyNumberFormat="1" applyFont="1" applyFill="1" applyBorder="1" applyAlignment="1" applyProtection="1">
      <alignment horizontal="distributed" vertical="center" indent="1"/>
    </xf>
    <xf numFmtId="1" fontId="6" fillId="0" borderId="14" xfId="48" applyNumberFormat="1" applyFont="1" applyFill="1" applyBorder="1" applyAlignment="1" applyProtection="1">
      <alignment horizontal="distributed" vertical="center" indent="1"/>
    </xf>
    <xf numFmtId="1" fontId="6" fillId="0" borderId="19" xfId="48" applyNumberFormat="1" applyFont="1" applyFill="1" applyBorder="1" applyAlignment="1" applyProtection="1">
      <alignment horizontal="distributed" vertical="center" indent="1"/>
    </xf>
    <xf numFmtId="0" fontId="6" fillId="0" borderId="7" xfId="46" applyFont="1" applyFill="1" applyBorder="1" applyAlignment="1">
      <alignment horizontal="distributed" vertical="center" indent="1"/>
    </xf>
    <xf numFmtId="0" fontId="6" fillId="0" borderId="8" xfId="46" applyFont="1" applyFill="1" applyBorder="1" applyAlignment="1">
      <alignment horizontal="distributed" vertical="center" indent="1"/>
    </xf>
    <xf numFmtId="0" fontId="6" fillId="0" borderId="22" xfId="46" applyFont="1" applyFill="1" applyBorder="1" applyAlignment="1">
      <alignment horizontal="distributed" vertical="center" indent="1"/>
    </xf>
    <xf numFmtId="1" fontId="6" fillId="43" borderId="16" xfId="48" applyNumberFormat="1" applyFont="1" applyFill="1" applyBorder="1" applyAlignment="1" applyProtection="1">
      <alignment horizontal="distributed" vertical="center" indent="1"/>
    </xf>
    <xf numFmtId="1" fontId="6" fillId="43" borderId="17" xfId="48" applyNumberFormat="1" applyFont="1" applyFill="1" applyBorder="1" applyAlignment="1" applyProtection="1">
      <alignment horizontal="distributed" vertical="center" indent="1"/>
    </xf>
    <xf numFmtId="1" fontId="6" fillId="43" borderId="14" xfId="48" applyNumberFormat="1" applyFont="1" applyFill="1" applyBorder="1" applyAlignment="1" applyProtection="1">
      <alignment horizontal="distributed" vertical="center" indent="1"/>
    </xf>
    <xf numFmtId="1" fontId="6" fillId="43" borderId="19" xfId="48" applyNumberFormat="1" applyFont="1" applyFill="1" applyBorder="1" applyAlignment="1" applyProtection="1">
      <alignment horizontal="distributed" vertical="center" indent="1"/>
    </xf>
    <xf numFmtId="0" fontId="6" fillId="43" borderId="7" xfId="46" applyFont="1" applyFill="1" applyBorder="1" applyAlignment="1">
      <alignment horizontal="distributed" vertical="center" indent="1"/>
    </xf>
    <xf numFmtId="0" fontId="6" fillId="43" borderId="22" xfId="46" applyFont="1" applyFill="1" applyBorder="1" applyAlignment="1">
      <alignment horizontal="distributed" vertical="center" indent="1"/>
    </xf>
    <xf numFmtId="0" fontId="40" fillId="33" borderId="8" xfId="46" applyFont="1" applyFill="1" applyBorder="1" applyAlignment="1">
      <alignment horizontal="center" vertical="center"/>
    </xf>
    <xf numFmtId="186" fontId="6" fillId="43" borderId="16" xfId="49" applyNumberFormat="1" applyFont="1" applyFill="1" applyBorder="1" applyAlignment="1">
      <alignment horizontal="center" vertical="center"/>
    </xf>
    <xf numFmtId="186" fontId="6" fillId="43" borderId="20" xfId="49" applyNumberFormat="1" applyFont="1" applyFill="1" applyBorder="1" applyAlignment="1">
      <alignment horizontal="center" vertical="center"/>
    </xf>
    <xf numFmtId="186" fontId="6" fillId="43" borderId="17" xfId="49" applyNumberFormat="1" applyFont="1" applyFill="1" applyBorder="1" applyAlignment="1">
      <alignment horizontal="center" vertical="center"/>
    </xf>
    <xf numFmtId="186" fontId="6" fillId="43" borderId="9" xfId="49" applyNumberFormat="1" applyFont="1" applyFill="1" applyBorder="1" applyAlignment="1">
      <alignment horizontal="center" vertical="center"/>
    </xf>
    <xf numFmtId="186" fontId="6" fillId="43" borderId="0" xfId="49" applyNumberFormat="1" applyFont="1" applyFill="1" applyBorder="1" applyAlignment="1">
      <alignment horizontal="center" vertical="center"/>
    </xf>
    <xf numFmtId="186" fontId="6" fillId="43" borderId="1" xfId="49" applyNumberFormat="1" applyFont="1" applyFill="1" applyBorder="1" applyAlignment="1">
      <alignment horizontal="center" vertical="center"/>
    </xf>
    <xf numFmtId="181" fontId="34" fillId="43" borderId="14" xfId="49" applyNumberFormat="1" applyFont="1" applyFill="1" applyBorder="1" applyAlignment="1">
      <alignment horizontal="center" vertical="center"/>
    </xf>
    <xf numFmtId="181" fontId="34" fillId="43" borderId="15" xfId="49" applyNumberFormat="1" applyFont="1" applyFill="1" applyBorder="1" applyAlignment="1">
      <alignment horizontal="center" vertical="center"/>
    </xf>
    <xf numFmtId="181" fontId="34" fillId="43" borderId="19" xfId="49" applyNumberFormat="1" applyFont="1" applyFill="1" applyBorder="1" applyAlignment="1">
      <alignment horizontal="center" vertical="center"/>
    </xf>
    <xf numFmtId="186" fontId="6" fillId="43" borderId="16" xfId="49" applyNumberFormat="1" applyFont="1" applyFill="1" applyBorder="1" applyAlignment="1">
      <alignment horizontal="left" vertical="center" wrapText="1"/>
    </xf>
    <xf numFmtId="186" fontId="6" fillId="43" borderId="20" xfId="49" applyNumberFormat="1" applyFont="1" applyFill="1" applyBorder="1" applyAlignment="1">
      <alignment horizontal="left" vertical="center" wrapText="1"/>
    </xf>
    <xf numFmtId="186" fontId="6" fillId="43" borderId="17" xfId="49" applyNumberFormat="1" applyFont="1" applyFill="1" applyBorder="1" applyAlignment="1">
      <alignment horizontal="left" vertical="center" wrapText="1"/>
    </xf>
    <xf numFmtId="186" fontId="6" fillId="43" borderId="70" xfId="49" applyNumberFormat="1" applyFont="1" applyFill="1" applyBorder="1" applyAlignment="1">
      <alignment horizontal="center" vertical="center" wrapText="1"/>
    </xf>
    <xf numFmtId="186" fontId="6" fillId="43" borderId="95" xfId="49" applyNumberFormat="1" applyFont="1" applyFill="1" applyBorder="1" applyAlignment="1">
      <alignment horizontal="center" vertical="center" wrapText="1"/>
    </xf>
    <xf numFmtId="186" fontId="6" fillId="43" borderId="96" xfId="49" applyNumberFormat="1" applyFont="1" applyFill="1" applyBorder="1" applyAlignment="1">
      <alignment horizontal="center" vertical="center" wrapText="1"/>
    </xf>
    <xf numFmtId="181" fontId="34" fillId="43" borderId="97" xfId="49" applyNumberFormat="1" applyFont="1" applyFill="1" applyBorder="1" applyAlignment="1">
      <alignment horizontal="center" vertical="center"/>
    </xf>
    <xf numFmtId="181" fontId="34" fillId="43" borderId="63" xfId="49" applyNumberFormat="1" applyFont="1" applyFill="1" applyBorder="1" applyAlignment="1">
      <alignment horizontal="center" vertical="center"/>
    </xf>
    <xf numFmtId="186" fontId="6" fillId="43" borderId="16" xfId="49" applyNumberFormat="1" applyFont="1" applyFill="1" applyBorder="1" applyAlignment="1">
      <alignment horizontal="center" vertical="center" wrapText="1"/>
    </xf>
    <xf numFmtId="186" fontId="6" fillId="43" borderId="20" xfId="49" applyNumberFormat="1" applyFont="1" applyFill="1" applyBorder="1" applyAlignment="1">
      <alignment horizontal="center" vertical="center" wrapText="1"/>
    </xf>
    <xf numFmtId="186" fontId="6" fillId="43" borderId="17" xfId="49" applyNumberFormat="1" applyFont="1" applyFill="1" applyBorder="1" applyAlignment="1">
      <alignment horizontal="center" vertical="center" wrapText="1"/>
    </xf>
    <xf numFmtId="186" fontId="6" fillId="43" borderId="9" xfId="49" applyNumberFormat="1" applyFont="1" applyFill="1" applyBorder="1" applyAlignment="1">
      <alignment horizontal="center" vertical="center" wrapText="1"/>
    </xf>
    <xf numFmtId="186" fontId="6" fillId="43" borderId="0" xfId="49" applyNumberFormat="1" applyFont="1" applyFill="1" applyBorder="1" applyAlignment="1">
      <alignment horizontal="center" vertical="center" wrapText="1"/>
    </xf>
    <xf numFmtId="186" fontId="6" fillId="43" borderId="1" xfId="49" applyNumberFormat="1" applyFont="1" applyFill="1" applyBorder="1" applyAlignment="1">
      <alignment horizontal="center" vertical="center" wrapText="1"/>
    </xf>
    <xf numFmtId="186" fontId="6" fillId="43" borderId="70" xfId="49" applyNumberFormat="1" applyFont="1" applyFill="1" applyBorder="1" applyAlignment="1">
      <alignment horizontal="center" vertical="center" shrinkToFit="1"/>
    </xf>
    <xf numFmtId="186" fontId="6" fillId="43" borderId="95" xfId="49" applyNumberFormat="1" applyFont="1" applyFill="1" applyBorder="1" applyAlignment="1">
      <alignment horizontal="center" vertical="center" shrinkToFit="1"/>
    </xf>
    <xf numFmtId="186" fontId="6" fillId="43" borderId="96" xfId="49" applyNumberFormat="1" applyFont="1" applyFill="1" applyBorder="1" applyAlignment="1">
      <alignment horizontal="center" vertical="center" shrinkToFit="1"/>
    </xf>
    <xf numFmtId="186" fontId="6" fillId="43" borderId="92" xfId="49" applyNumberFormat="1" applyFont="1" applyFill="1" applyBorder="1" applyAlignment="1">
      <alignment horizontal="center" vertical="center" wrapText="1"/>
    </xf>
    <xf numFmtId="186" fontId="6" fillId="43" borderId="93" xfId="49" applyNumberFormat="1" applyFont="1" applyFill="1" applyBorder="1" applyAlignment="1">
      <alignment horizontal="center" vertical="center" wrapText="1"/>
    </xf>
    <xf numFmtId="186" fontId="6" fillId="43" borderId="98" xfId="49" applyNumberFormat="1" applyFont="1" applyFill="1" applyBorder="1" applyAlignment="1">
      <alignment horizontal="center" vertical="center" textRotation="255" wrapText="1"/>
    </xf>
    <xf numFmtId="186" fontId="6" fillId="43" borderId="50" xfId="49" applyNumberFormat="1" applyFont="1" applyFill="1" applyBorder="1" applyAlignment="1">
      <alignment horizontal="center" vertical="center" textRotation="255" wrapText="1"/>
    </xf>
    <xf numFmtId="186" fontId="6" fillId="43" borderId="75" xfId="49" applyNumberFormat="1" applyFont="1" applyFill="1" applyBorder="1" applyAlignment="1">
      <alignment horizontal="center" vertical="center" textRotation="255" wrapText="1"/>
    </xf>
    <xf numFmtId="187" fontId="34" fillId="43" borderId="14" xfId="49" applyNumberFormat="1" applyFont="1" applyFill="1" applyBorder="1" applyAlignment="1">
      <alignment horizontal="center" vertical="center" wrapText="1"/>
    </xf>
    <xf numFmtId="187" fontId="34" fillId="43" borderId="97" xfId="49" applyNumberFormat="1" applyFont="1" applyFill="1" applyBorder="1" applyAlignment="1">
      <alignment horizontal="center" vertical="center" wrapText="1"/>
    </xf>
    <xf numFmtId="187" fontId="34" fillId="43" borderId="63" xfId="49" applyNumberFormat="1" applyFont="1" applyFill="1" applyBorder="1" applyAlignment="1">
      <alignment horizontal="center" vertical="center" wrapText="1"/>
    </xf>
    <xf numFmtId="187" fontId="34" fillId="43" borderId="15" xfId="49" applyNumberFormat="1" applyFont="1" applyFill="1" applyBorder="1" applyAlignment="1">
      <alignment horizontal="center" vertical="center" wrapText="1"/>
    </xf>
    <xf numFmtId="187" fontId="34" fillId="43" borderId="19" xfId="49" applyNumberFormat="1" applyFont="1" applyFill="1" applyBorder="1" applyAlignment="1">
      <alignment horizontal="center" vertical="center" wrapText="1"/>
    </xf>
    <xf numFmtId="186" fontId="6" fillId="43" borderId="16" xfId="49" applyNumberFormat="1" applyFont="1" applyFill="1" applyBorder="1" applyAlignment="1">
      <alignment horizontal="left" vertical="center"/>
    </xf>
    <xf numFmtId="186" fontId="6" fillId="43" borderId="20" xfId="49" applyNumberFormat="1" applyFont="1" applyFill="1" applyBorder="1" applyAlignment="1">
      <alignment horizontal="left" vertical="center"/>
    </xf>
    <xf numFmtId="186" fontId="6" fillId="43" borderId="17" xfId="49" applyNumberFormat="1" applyFont="1" applyFill="1" applyBorder="1" applyAlignment="1">
      <alignment horizontal="left" vertical="center"/>
    </xf>
    <xf numFmtId="186" fontId="6" fillId="43" borderId="70" xfId="49" applyNumberFormat="1" applyFont="1" applyFill="1" applyBorder="1" applyAlignment="1">
      <alignment horizontal="center" vertical="center"/>
    </xf>
    <xf numFmtId="186" fontId="6" fillId="43" borderId="95" xfId="49" applyNumberFormat="1" applyFont="1" applyFill="1" applyBorder="1" applyAlignment="1">
      <alignment horizontal="center" vertical="center"/>
    </xf>
    <xf numFmtId="186" fontId="6" fillId="43" borderId="96" xfId="49" applyNumberFormat="1" applyFont="1" applyFill="1" applyBorder="1" applyAlignment="1">
      <alignment horizontal="center" vertical="center"/>
    </xf>
    <xf numFmtId="0" fontId="6" fillId="0" borderId="54" xfId="51" applyFont="1" applyFill="1" applyBorder="1" applyAlignment="1">
      <alignment horizontal="distributed" vertical="center" wrapText="1" indent="1"/>
    </xf>
    <xf numFmtId="0" fontId="6" fillId="0" borderId="57" xfId="51" applyFont="1" applyFill="1" applyBorder="1" applyAlignment="1">
      <alignment horizontal="distributed" vertical="center" wrapText="1" indent="1"/>
    </xf>
    <xf numFmtId="0" fontId="40" fillId="33" borderId="7" xfId="45" applyFont="1" applyFill="1" applyBorder="1" applyAlignment="1">
      <alignment horizontal="center" vertical="center"/>
    </xf>
    <xf numFmtId="0" fontId="40" fillId="33" borderId="22" xfId="45" applyFont="1" applyFill="1" applyBorder="1" applyAlignment="1">
      <alignment horizontal="center" vertical="center"/>
    </xf>
    <xf numFmtId="0" fontId="6" fillId="0" borderId="71" xfId="51" applyFont="1" applyFill="1" applyBorder="1" applyAlignment="1">
      <alignment horizontal="distributed" vertical="center" wrapText="1" indent="1"/>
    </xf>
    <xf numFmtId="0" fontId="6" fillId="0" borderId="50" xfId="51" applyFont="1" applyFill="1" applyBorder="1" applyAlignment="1">
      <alignment horizontal="distributed" vertical="center" wrapText="1" indent="1"/>
    </xf>
    <xf numFmtId="0" fontId="6" fillId="0" borderId="78" xfId="51" applyFont="1" applyFill="1" applyBorder="1" applyAlignment="1">
      <alignment horizontal="distributed" vertical="center" wrapText="1" indent="1"/>
    </xf>
    <xf numFmtId="0" fontId="6" fillId="0" borderId="75" xfId="51" applyFont="1" applyFill="1" applyBorder="1" applyAlignment="1">
      <alignment horizontal="distributed" vertical="center" wrapText="1" indent="1"/>
    </xf>
    <xf numFmtId="0" fontId="32" fillId="43" borderId="98" xfId="51" applyFont="1" applyFill="1" applyBorder="1" applyAlignment="1">
      <alignment horizontal="distributed" vertical="center" wrapText="1"/>
    </xf>
    <xf numFmtId="0" fontId="32" fillId="43" borderId="78" xfId="51" applyFont="1" applyFill="1" applyBorder="1" applyAlignment="1">
      <alignment horizontal="distributed" vertical="center" wrapText="1"/>
    </xf>
    <xf numFmtId="0" fontId="32" fillId="43" borderId="101" xfId="51" applyFont="1" applyFill="1" applyBorder="1" applyAlignment="1">
      <alignment horizontal="distributed" vertical="center" wrapText="1"/>
    </xf>
    <xf numFmtId="0" fontId="32" fillId="43" borderId="100" xfId="51" applyFont="1" applyFill="1" applyBorder="1" applyAlignment="1">
      <alignment horizontal="distributed" vertical="center" wrapText="1"/>
    </xf>
    <xf numFmtId="0" fontId="32" fillId="43" borderId="76" xfId="51" applyFont="1" applyFill="1" applyBorder="1" applyAlignment="1">
      <alignment horizontal="distributed" vertical="center" indent="1"/>
    </xf>
    <xf numFmtId="0" fontId="32" fillId="43" borderId="102" xfId="51" applyFont="1" applyFill="1" applyBorder="1" applyAlignment="1">
      <alignment horizontal="distributed" vertical="center" indent="1"/>
    </xf>
    <xf numFmtId="0" fontId="31" fillId="33" borderId="101" xfId="51" applyFont="1" applyFill="1" applyBorder="1" applyAlignment="1">
      <alignment horizontal="distributed" vertical="center" wrapText="1"/>
    </xf>
    <xf numFmtId="0" fontId="31" fillId="33" borderId="100" xfId="51" applyFont="1" applyFill="1" applyBorder="1" applyAlignment="1">
      <alignment horizontal="distributed" vertical="center" wrapText="1"/>
    </xf>
    <xf numFmtId="0" fontId="32" fillId="40" borderId="98" xfId="51" applyFont="1" applyFill="1" applyBorder="1" applyAlignment="1">
      <alignment horizontal="distributed" vertical="center" wrapText="1"/>
    </xf>
    <xf numFmtId="0" fontId="32" fillId="40" borderId="78" xfId="51" applyFont="1" applyFill="1" applyBorder="1" applyAlignment="1">
      <alignment horizontal="distributed" vertical="center" wrapText="1"/>
    </xf>
    <xf numFmtId="0" fontId="32" fillId="43" borderId="52" xfId="45" applyFont="1" applyFill="1" applyBorder="1" applyAlignment="1">
      <alignment horizontal="distributed" vertical="center" wrapText="1" indent="1"/>
    </xf>
    <xf numFmtId="0" fontId="32" fillId="43" borderId="61" xfId="45" applyFont="1" applyFill="1" applyBorder="1" applyAlignment="1">
      <alignment horizontal="distributed" vertical="center" wrapText="1" indent="1"/>
    </xf>
    <xf numFmtId="0" fontId="32" fillId="43" borderId="103" xfId="45" applyFont="1" applyFill="1" applyBorder="1" applyAlignment="1">
      <alignment horizontal="distributed" vertical="center" indent="1"/>
    </xf>
    <xf numFmtId="0" fontId="32" fillId="43" borderId="95" xfId="45" applyFont="1" applyFill="1" applyBorder="1" applyAlignment="1">
      <alignment horizontal="distributed" vertical="center" indent="1"/>
    </xf>
    <xf numFmtId="0" fontId="32" fillId="43" borderId="92" xfId="51" applyFont="1" applyFill="1" applyBorder="1" applyAlignment="1">
      <alignment horizontal="distributed" vertical="center" wrapText="1"/>
    </xf>
    <xf numFmtId="0" fontId="32" fillId="43" borderId="104" xfId="51" applyFont="1" applyFill="1" applyBorder="1" applyAlignment="1">
      <alignment horizontal="distributed" vertical="center" wrapText="1"/>
    </xf>
    <xf numFmtId="0" fontId="32" fillId="43" borderId="42" xfId="51" applyFont="1" applyFill="1" applyBorder="1" applyAlignment="1">
      <alignment horizontal="distributed" vertical="center" indent="1"/>
    </xf>
    <xf numFmtId="0" fontId="32" fillId="43" borderId="43" xfId="51" applyFont="1" applyFill="1" applyBorder="1" applyAlignment="1">
      <alignment horizontal="distributed" vertical="center" indent="1"/>
    </xf>
    <xf numFmtId="0" fontId="32" fillId="43" borderId="65" xfId="51" applyFont="1" applyFill="1" applyBorder="1" applyAlignment="1">
      <alignment horizontal="distributed" vertical="center" indent="1"/>
    </xf>
    <xf numFmtId="178" fontId="33" fillId="43" borderId="105" xfId="45" applyNumberFormat="1" applyFont="1" applyFill="1" applyBorder="1" applyAlignment="1">
      <alignment horizontal="center" vertical="center"/>
    </xf>
    <xf numFmtId="178" fontId="33" fillId="43" borderId="106" xfId="45" applyNumberFormat="1" applyFont="1" applyFill="1" applyBorder="1" applyAlignment="1">
      <alignment horizontal="center" vertical="center"/>
    </xf>
    <xf numFmtId="178" fontId="33" fillId="43" borderId="107" xfId="45" applyNumberFormat="1" applyFont="1" applyFill="1" applyBorder="1" applyAlignment="1">
      <alignment horizontal="center" vertical="center"/>
    </xf>
    <xf numFmtId="0" fontId="32" fillId="43" borderId="52" xfId="45" applyFont="1" applyFill="1" applyBorder="1" applyAlignment="1">
      <alignment horizontal="distributed" vertical="center" indent="1"/>
    </xf>
    <xf numFmtId="0" fontId="32" fillId="43" borderId="61" xfId="45" applyFont="1" applyFill="1" applyBorder="1" applyAlignment="1">
      <alignment horizontal="distributed" vertical="center" indent="1"/>
    </xf>
    <xf numFmtId="179" fontId="33" fillId="43" borderId="105" xfId="45" applyNumberFormat="1" applyFont="1" applyFill="1" applyBorder="1" applyAlignment="1">
      <alignment horizontal="center" vertical="center"/>
    </xf>
    <xf numFmtId="179" fontId="33" fillId="43" borderId="106" xfId="45" applyNumberFormat="1" applyFont="1" applyFill="1" applyBorder="1" applyAlignment="1">
      <alignment horizontal="center" vertical="center"/>
    </xf>
    <xf numFmtId="179" fontId="33" fillId="43" borderId="107" xfId="45" applyNumberFormat="1" applyFont="1" applyFill="1" applyBorder="1" applyAlignment="1">
      <alignment horizontal="center" vertical="center"/>
    </xf>
    <xf numFmtId="0" fontId="32" fillId="43" borderId="41" xfId="45" applyFont="1" applyFill="1" applyBorder="1" applyAlignment="1">
      <alignment horizontal="center" vertical="center"/>
    </xf>
    <xf numFmtId="0" fontId="8" fillId="43" borderId="64" xfId="45" applyFill="1" applyBorder="1"/>
    <xf numFmtId="0" fontId="32" fillId="43" borderId="102" xfId="45" applyFont="1" applyFill="1" applyBorder="1" applyAlignment="1">
      <alignment horizontal="center" vertical="center"/>
    </xf>
    <xf numFmtId="0" fontId="8" fillId="43" borderId="42" xfId="45" applyFill="1" applyBorder="1"/>
    <xf numFmtId="0" fontId="8" fillId="43" borderId="43" xfId="45" applyFill="1" applyBorder="1"/>
    <xf numFmtId="0" fontId="32" fillId="43" borderId="103" xfId="45" applyFont="1" applyFill="1" applyBorder="1" applyAlignment="1">
      <alignment horizontal="center" vertical="center" wrapText="1"/>
    </xf>
    <xf numFmtId="0" fontId="32" fillId="43" borderId="77" xfId="45" applyFont="1" applyFill="1" applyBorder="1" applyAlignment="1">
      <alignment horizontal="center" vertical="center" wrapText="1"/>
    </xf>
    <xf numFmtId="0" fontId="32" fillId="43" borderId="108" xfId="45" applyFont="1" applyFill="1" applyBorder="1" applyAlignment="1">
      <alignment horizontal="distributed" vertical="center" wrapText="1" indent="1"/>
    </xf>
    <xf numFmtId="0" fontId="32" fillId="43" borderId="104" xfId="45" applyFont="1" applyFill="1" applyBorder="1" applyAlignment="1">
      <alignment horizontal="distributed" vertical="center" wrapText="1" indent="1"/>
    </xf>
    <xf numFmtId="0" fontId="32" fillId="43" borderId="70" xfId="45" applyFont="1" applyFill="1" applyBorder="1" applyAlignment="1">
      <alignment horizontal="left" vertical="center" wrapText="1"/>
    </xf>
    <xf numFmtId="0" fontId="8" fillId="43" borderId="95" xfId="45" applyFill="1" applyBorder="1"/>
    <xf numFmtId="0" fontId="8" fillId="43" borderId="96" xfId="45" applyFill="1" applyBorder="1"/>
    <xf numFmtId="0" fontId="8" fillId="43" borderId="109" xfId="45" applyFill="1" applyBorder="1"/>
    <xf numFmtId="0" fontId="8" fillId="43" borderId="110" xfId="45" applyFill="1" applyBorder="1"/>
    <xf numFmtId="0" fontId="8" fillId="43" borderId="111" xfId="45" applyFill="1" applyBorder="1"/>
    <xf numFmtId="178" fontId="27" fillId="0" borderId="16" xfId="0" applyNumberFormat="1" applyFont="1" applyBorder="1" applyAlignment="1">
      <alignment horizontal="center" vertical="center"/>
    </xf>
    <xf numFmtId="178" fontId="27" fillId="0" borderId="17" xfId="0" applyNumberFormat="1" applyFont="1" applyBorder="1" applyAlignment="1">
      <alignment horizontal="center" vertical="center"/>
    </xf>
    <xf numFmtId="178" fontId="27" fillId="0" borderId="14" xfId="0" applyNumberFormat="1" applyFont="1" applyBorder="1" applyAlignment="1">
      <alignment horizontal="center" vertical="center"/>
    </xf>
    <xf numFmtId="178" fontId="27" fillId="0" borderId="19" xfId="0" applyNumberFormat="1" applyFont="1" applyBorder="1" applyAlignment="1">
      <alignment horizontal="center" vertical="center"/>
    </xf>
    <xf numFmtId="0" fontId="32" fillId="0" borderId="101" xfId="51" applyFont="1" applyFill="1" applyBorder="1" applyAlignment="1">
      <alignment horizontal="distributed" vertical="center" indent="1"/>
    </xf>
    <xf numFmtId="0" fontId="32" fillId="0" borderId="98" xfId="51" applyFont="1" applyFill="1" applyBorder="1" applyAlignment="1">
      <alignment horizontal="distributed" vertical="center" indent="1"/>
    </xf>
    <xf numFmtId="0" fontId="32" fillId="0" borderId="113" xfId="51" applyFont="1" applyFill="1" applyBorder="1" applyAlignment="1">
      <alignment horizontal="distributed" vertical="center" wrapText="1"/>
    </xf>
    <xf numFmtId="0" fontId="32" fillId="0" borderId="99" xfId="51" applyFont="1" applyFill="1" applyBorder="1" applyAlignment="1">
      <alignment horizontal="distributed" vertical="center" wrapText="1"/>
    </xf>
    <xf numFmtId="0" fontId="31" fillId="33" borderId="101" xfId="51" applyFont="1" applyFill="1" applyBorder="1" applyAlignment="1">
      <alignment horizontal="center" vertical="center" wrapText="1"/>
    </xf>
    <xf numFmtId="0" fontId="31" fillId="33" borderId="100" xfId="51" applyFont="1" applyFill="1" applyBorder="1" applyAlignment="1">
      <alignment horizontal="center" vertical="center" wrapText="1"/>
    </xf>
    <xf numFmtId="0" fontId="32" fillId="40" borderId="101" xfId="51" applyFont="1" applyFill="1" applyBorder="1" applyAlignment="1">
      <alignment horizontal="distributed" vertical="center" wrapText="1"/>
    </xf>
    <xf numFmtId="0" fontId="32" fillId="40" borderId="100" xfId="51" applyFont="1" applyFill="1" applyBorder="1" applyAlignment="1">
      <alignment horizontal="distributed" vertical="center" wrapText="1"/>
    </xf>
    <xf numFmtId="0" fontId="32" fillId="0" borderId="101" xfId="51" applyFont="1" applyFill="1" applyBorder="1" applyAlignment="1">
      <alignment horizontal="distributed" vertical="center" wrapText="1"/>
    </xf>
    <xf numFmtId="0" fontId="32" fillId="0" borderId="100" xfId="51" applyFont="1" applyFill="1" applyBorder="1" applyAlignment="1">
      <alignment horizontal="distributed" vertical="center" wrapText="1"/>
    </xf>
    <xf numFmtId="0" fontId="32" fillId="0" borderId="114" xfId="45" applyFont="1" applyFill="1" applyBorder="1" applyAlignment="1">
      <alignment horizontal="distributed" vertical="center" wrapText="1" indent="1"/>
    </xf>
    <xf numFmtId="0" fontId="32" fillId="0" borderId="114" xfId="45" applyFont="1" applyFill="1" applyBorder="1" applyAlignment="1">
      <alignment horizontal="distributed" vertical="center" indent="1"/>
    </xf>
    <xf numFmtId="178" fontId="33" fillId="0" borderId="105" xfId="45" applyNumberFormat="1" applyFont="1" applyFill="1" applyBorder="1" applyAlignment="1">
      <alignment horizontal="center" vertical="center"/>
    </xf>
    <xf numFmtId="178" fontId="33" fillId="0" borderId="106" xfId="45" applyNumberFormat="1" applyFont="1" applyFill="1" applyBorder="1" applyAlignment="1">
      <alignment horizontal="center" vertical="center"/>
    </xf>
    <xf numFmtId="178" fontId="33" fillId="0" borderId="107" xfId="45" applyNumberFormat="1" applyFont="1" applyFill="1" applyBorder="1" applyAlignment="1">
      <alignment horizontal="center" vertical="center"/>
    </xf>
    <xf numFmtId="0" fontId="32" fillId="0" borderId="116" xfId="51" applyFont="1" applyFill="1" applyBorder="1" applyAlignment="1">
      <alignment horizontal="distributed" vertical="center" indent="1"/>
    </xf>
    <xf numFmtId="0" fontId="32" fillId="0" borderId="58" xfId="51" applyFont="1" applyFill="1" applyBorder="1" applyAlignment="1">
      <alignment horizontal="distributed" vertical="center" indent="1"/>
    </xf>
    <xf numFmtId="0" fontId="32" fillId="0" borderId="102" xfId="51" applyFont="1" applyFill="1" applyBorder="1" applyAlignment="1">
      <alignment horizontal="distributed" vertical="center" indent="1"/>
    </xf>
    <xf numFmtId="0" fontId="32" fillId="0" borderId="42" xfId="51" applyFont="1" applyFill="1" applyBorder="1" applyAlignment="1">
      <alignment horizontal="distributed" vertical="center" indent="1"/>
    </xf>
    <xf numFmtId="0" fontId="32" fillId="0" borderId="43" xfId="51" applyFont="1" applyFill="1" applyBorder="1" applyAlignment="1">
      <alignment horizontal="distributed" vertical="center" indent="1"/>
    </xf>
    <xf numFmtId="0" fontId="32" fillId="0" borderId="41" xfId="45" applyFont="1" applyFill="1" applyBorder="1" applyAlignment="1">
      <alignment horizontal="center" vertical="center"/>
    </xf>
    <xf numFmtId="0" fontId="32" fillId="0" borderId="42" xfId="45" applyFont="1" applyFill="1" applyBorder="1" applyAlignment="1">
      <alignment horizontal="center" vertical="center"/>
    </xf>
    <xf numFmtId="0" fontId="32" fillId="0" borderId="43" xfId="45" applyFont="1" applyFill="1" applyBorder="1" applyAlignment="1">
      <alignment horizontal="center" vertical="center"/>
    </xf>
    <xf numFmtId="178" fontId="33" fillId="36" borderId="48" xfId="45" applyNumberFormat="1" applyFont="1" applyFill="1" applyBorder="1" applyAlignment="1">
      <alignment horizontal="center" vertical="center" textRotation="255"/>
    </xf>
    <xf numFmtId="178" fontId="33" fillId="36" borderId="49" xfId="45" applyNumberFormat="1" applyFont="1" applyFill="1" applyBorder="1" applyAlignment="1">
      <alignment horizontal="center" vertical="center" textRotation="255"/>
    </xf>
    <xf numFmtId="179" fontId="33" fillId="0" borderId="105" xfId="45" applyNumberFormat="1" applyFont="1" applyFill="1" applyBorder="1" applyAlignment="1">
      <alignment horizontal="center" vertical="center"/>
    </xf>
    <xf numFmtId="179" fontId="33" fillId="0" borderId="106" xfId="45" applyNumberFormat="1" applyFont="1" applyFill="1" applyBorder="1" applyAlignment="1">
      <alignment horizontal="center" vertical="center"/>
    </xf>
    <xf numFmtId="179" fontId="33" fillId="0" borderId="107" xfId="45" applyNumberFormat="1" applyFont="1" applyFill="1" applyBorder="1" applyAlignment="1">
      <alignment horizontal="center" vertical="center"/>
    </xf>
    <xf numFmtId="0" fontId="40" fillId="33" borderId="8" xfId="45" applyFont="1" applyFill="1" applyBorder="1" applyAlignment="1">
      <alignment horizontal="center" vertical="center"/>
    </xf>
    <xf numFmtId="49" fontId="32" fillId="43" borderId="18" xfId="45" applyNumberFormat="1" applyFont="1" applyFill="1" applyBorder="1" applyAlignment="1">
      <alignment horizontal="center" vertical="center"/>
    </xf>
    <xf numFmtId="49" fontId="32" fillId="43" borderId="117" xfId="45" applyNumberFormat="1" applyFont="1" applyFill="1" applyBorder="1" applyAlignment="1">
      <alignment horizontal="center" vertical="center"/>
    </xf>
    <xf numFmtId="49" fontId="32" fillId="43" borderId="16" xfId="45" applyNumberFormat="1" applyFont="1" applyFill="1" applyBorder="1" applyAlignment="1">
      <alignment horizontal="center" vertical="center"/>
    </xf>
    <xf numFmtId="49" fontId="32" fillId="43" borderId="20" xfId="45" applyNumberFormat="1" applyFont="1" applyFill="1" applyBorder="1" applyAlignment="1">
      <alignment horizontal="center" vertical="center"/>
    </xf>
    <xf numFmtId="49" fontId="32" fillId="43" borderId="9" xfId="45" applyNumberFormat="1" applyFont="1" applyFill="1" applyBorder="1" applyAlignment="1">
      <alignment horizontal="center" vertical="center"/>
    </xf>
    <xf numFmtId="49" fontId="32" fillId="43" borderId="0" xfId="45" applyNumberFormat="1" applyFont="1" applyFill="1" applyBorder="1" applyAlignment="1">
      <alignment horizontal="center" vertical="center"/>
    </xf>
    <xf numFmtId="0" fontId="32" fillId="43" borderId="16" xfId="53" applyFont="1" applyFill="1" applyBorder="1" applyAlignment="1">
      <alignment horizontal="center" vertical="center"/>
    </xf>
    <xf numFmtId="0" fontId="32" fillId="43" borderId="9" xfId="53" applyFont="1" applyFill="1" applyBorder="1" applyAlignment="1">
      <alignment horizontal="center" vertical="center"/>
    </xf>
    <xf numFmtId="0" fontId="32" fillId="43" borderId="82" xfId="53" applyFont="1" applyFill="1" applyBorder="1" applyAlignment="1">
      <alignment horizontal="center" vertical="center" wrapText="1"/>
    </xf>
    <xf numFmtId="0" fontId="32" fillId="43" borderId="76" xfId="53" applyFont="1" applyFill="1" applyBorder="1" applyAlignment="1">
      <alignment horizontal="center" vertical="center" wrapText="1"/>
    </xf>
    <xf numFmtId="0" fontId="32" fillId="43" borderId="22" xfId="53" applyFont="1" applyFill="1" applyBorder="1" applyAlignment="1">
      <alignment horizontal="center" vertical="center" wrapText="1"/>
    </xf>
    <xf numFmtId="0" fontId="32" fillId="43" borderId="22" xfId="53" applyFont="1" applyFill="1" applyBorder="1" applyAlignment="1">
      <alignment horizontal="center" vertical="center"/>
    </xf>
    <xf numFmtId="0" fontId="32" fillId="43" borderId="17" xfId="53" applyFont="1" applyFill="1" applyBorder="1" applyAlignment="1">
      <alignment horizontal="center" vertical="center"/>
    </xf>
    <xf numFmtId="0" fontId="32" fillId="43" borderId="80" xfId="53" applyFont="1" applyFill="1" applyBorder="1" applyAlignment="1">
      <alignment horizontal="center" vertical="center"/>
    </xf>
    <xf numFmtId="0" fontId="32" fillId="43" borderId="82" xfId="53" applyFont="1" applyFill="1" applyBorder="1" applyAlignment="1">
      <alignment horizontal="center" vertical="center"/>
    </xf>
    <xf numFmtId="0" fontId="32" fillId="43" borderId="101" xfId="53" applyFont="1" applyFill="1" applyBorder="1" applyAlignment="1">
      <alignment horizontal="center" vertical="center"/>
    </xf>
    <xf numFmtId="0" fontId="32" fillId="43" borderId="70" xfId="53" applyFont="1" applyFill="1" applyBorder="1" applyAlignment="1">
      <alignment horizontal="center" vertical="center" wrapText="1"/>
    </xf>
    <xf numFmtId="0" fontId="32" fillId="43" borderId="94" xfId="53" applyFont="1" applyFill="1" applyBorder="1" applyAlignment="1">
      <alignment horizontal="center" vertical="center" wrapText="1"/>
    </xf>
    <xf numFmtId="0" fontId="32" fillId="43" borderId="109" xfId="53" applyFont="1" applyFill="1" applyBorder="1" applyAlignment="1">
      <alignment horizontal="center" vertical="center" wrapText="1"/>
    </xf>
    <xf numFmtId="49" fontId="32" fillId="43" borderId="1" xfId="45" applyNumberFormat="1" applyFont="1" applyFill="1" applyBorder="1" applyAlignment="1">
      <alignment horizontal="center" vertical="center"/>
    </xf>
    <xf numFmtId="0" fontId="32" fillId="43" borderId="48" xfId="53" applyFont="1" applyFill="1" applyBorder="1" applyAlignment="1">
      <alignment horizontal="center" vertical="center"/>
    </xf>
    <xf numFmtId="0" fontId="32" fillId="43" borderId="100" xfId="53" applyFont="1" applyFill="1" applyBorder="1" applyAlignment="1">
      <alignment horizontal="center" vertical="center"/>
    </xf>
    <xf numFmtId="0" fontId="32" fillId="43" borderId="95" xfId="53" applyFont="1" applyFill="1" applyBorder="1" applyAlignment="1">
      <alignment horizontal="center" vertical="center"/>
    </xf>
    <xf numFmtId="0" fontId="32" fillId="43" borderId="110" xfId="53" applyFont="1" applyFill="1" applyBorder="1" applyAlignment="1">
      <alignment horizontal="center" vertical="center"/>
    </xf>
  </cellXfs>
  <cellStyles count="7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あか" xfId="54" xr:uid="{00000000-0005-0000-0000-00001200000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5" xr:uid="{00000000-0005-0000-0000-00001C000000}"/>
    <cellStyle name="パーセント 2 2" xfId="56" xr:uid="{00000000-0005-0000-0000-00001D000000}"/>
    <cellStyle name="メモ" xfId="28" builtinId="10" customBuiltin="1"/>
    <cellStyle name="メモ 2" xfId="57" xr:uid="{00000000-0005-0000-0000-00001F000000}"/>
    <cellStyle name="リンク セル" xfId="29" builtinId="24" customBuiltin="1"/>
    <cellStyle name="悪い" xfId="30" builtinId="27" customBuiltin="1"/>
    <cellStyle name="計算" xfId="31" builtinId="22" customBuiltin="1"/>
    <cellStyle name="計算 2" xfId="58" xr:uid="{00000000-0005-0000-0000-000023000000}"/>
    <cellStyle name="警告文" xfId="32" builtinId="11" customBuiltin="1"/>
    <cellStyle name="桁区切り 2" xfId="59" xr:uid="{00000000-0005-0000-0000-000025000000}"/>
    <cellStyle name="桁区切り 2 2" xfId="60" xr:uid="{00000000-0005-0000-0000-000026000000}"/>
    <cellStyle name="桁区切り 3" xfId="61" xr:uid="{00000000-0005-0000-0000-000027000000}"/>
    <cellStyle name="桁区切り 4" xfId="62" xr:uid="{00000000-0005-0000-0000-000028000000}"/>
    <cellStyle name="桁区切り 5" xfId="63" xr:uid="{00000000-0005-0000-0000-000029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64" xr:uid="{00000000-0005-0000-0000-00002F000000}"/>
    <cellStyle name="出力" xfId="38" builtinId="21" customBuiltin="1"/>
    <cellStyle name="出力 2" xfId="65" xr:uid="{00000000-0005-0000-0000-000031000000}"/>
    <cellStyle name="説明文" xfId="39" builtinId="53" customBuiltin="1"/>
    <cellStyle name="通貨 2" xfId="66" xr:uid="{00000000-0005-0000-0000-000033000000}"/>
    <cellStyle name="入力" xfId="40" builtinId="20" customBuiltin="1"/>
    <cellStyle name="入力 2" xfId="67" xr:uid="{00000000-0005-0000-0000-000035000000}"/>
    <cellStyle name="標準" xfId="0" builtinId="0"/>
    <cellStyle name="標準 2" xfId="41" xr:uid="{00000000-0005-0000-0000-000037000000}"/>
    <cellStyle name="標準 2 2" xfId="68" xr:uid="{00000000-0005-0000-0000-000038000000}"/>
    <cellStyle name="標準 2 3" xfId="69" xr:uid="{00000000-0005-0000-0000-000039000000}"/>
    <cellStyle name="標準 2_(S11)遡及推計統計表_20120627" xfId="70" xr:uid="{00000000-0005-0000-0000-00003A000000}"/>
    <cellStyle name="標準 3" xfId="43" xr:uid="{00000000-0005-0000-0000-00003B000000}"/>
    <cellStyle name="標準 3 2" xfId="71" xr:uid="{00000000-0005-0000-0000-00003C000000}"/>
    <cellStyle name="標準 4" xfId="45" xr:uid="{00000000-0005-0000-0000-00003D000000}"/>
    <cellStyle name="標準 4 2" xfId="44" xr:uid="{00000000-0005-0000-0000-00003E000000}"/>
    <cellStyle name="標準 4 3" xfId="72" xr:uid="{00000000-0005-0000-0000-00003F000000}"/>
    <cellStyle name="標準 4 4" xfId="73" xr:uid="{00000000-0005-0000-0000-000040000000}"/>
    <cellStyle name="標準 5" xfId="74" xr:uid="{00000000-0005-0000-0000-000041000000}"/>
    <cellStyle name="標準 57" xfId="75" xr:uid="{00000000-0005-0000-0000-000042000000}"/>
    <cellStyle name="標準_34部門分析（新）" xfId="46" xr:uid="{00000000-0005-0000-0000-000043000000}"/>
    <cellStyle name="標準_code_jp" xfId="52" xr:uid="{00000000-0005-0000-0000-000044000000}"/>
    <cellStyle name="標準_Sheet1_2" xfId="47" xr:uid="{00000000-0005-0000-0000-000045000000}"/>
    <cellStyle name="標準_概念と利用の手引き" xfId="50" xr:uid="{00000000-0005-0000-0000-000046000000}"/>
    <cellStyle name="標準_係数公表用原稿" xfId="53" xr:uid="{00000000-0005-0000-0000-000047000000}"/>
    <cellStyle name="標準_国体県７-15分析ツール" xfId="51" xr:uid="{00000000-0005-0000-0000-000048000000}"/>
    <cellStyle name="標準_図１　生産フロー_34部門分析（新）" xfId="49" xr:uid="{00000000-0005-0000-0000-000049000000}"/>
    <cellStyle name="標準_生産誘発額等の算定 (医療・保健)" xfId="48" xr:uid="{00000000-0005-0000-0000-00004A000000}"/>
    <cellStyle name="良い" xfId="42"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mruColors>
      <color rgb="FFCCFFCC"/>
      <color rgb="FFFFFF99"/>
      <color rgb="FF00FF00"/>
      <color rgb="FF66FF33"/>
      <color rgb="FF66FF66"/>
      <color rgb="FF99FF33"/>
      <color rgb="FF99FF99"/>
      <color rgb="FF69E2FF"/>
      <color rgb="FF2DD7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295275</xdr:colOff>
      <xdr:row>62</xdr:row>
      <xdr:rowOff>76200</xdr:rowOff>
    </xdr:from>
    <xdr:to>
      <xdr:col>11</xdr:col>
      <xdr:colOff>38100</xdr:colOff>
      <xdr:row>73</xdr:row>
      <xdr:rowOff>0</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9248775"/>
          <a:ext cx="32861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7</xdr:row>
      <xdr:rowOff>0</xdr:rowOff>
    </xdr:from>
    <xdr:to>
      <xdr:col>16</xdr:col>
      <xdr:colOff>9525</xdr:colOff>
      <xdr:row>10</xdr:row>
      <xdr:rowOff>9525</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3133725" y="14001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13</xdr:row>
      <xdr:rowOff>0</xdr:rowOff>
    </xdr:from>
    <xdr:to>
      <xdr:col>19</xdr:col>
      <xdr:colOff>9525</xdr:colOff>
      <xdr:row>16</xdr:row>
      <xdr:rowOff>9525</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flipH="1">
          <a:off x="3733800" y="26574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17</xdr:row>
      <xdr:rowOff>0</xdr:rowOff>
    </xdr:to>
    <xdr:sp macro="" textlink="">
      <xdr:nvSpPr>
        <xdr:cNvPr id="5" name="Line 4">
          <a:extLst>
            <a:ext uri="{FF2B5EF4-FFF2-40B4-BE49-F238E27FC236}">
              <a16:creationId xmlns:a16="http://schemas.microsoft.com/office/drawing/2014/main" id="{00000000-0008-0000-0500-000005000000}"/>
            </a:ext>
          </a:extLst>
        </xdr:cNvPr>
        <xdr:cNvSpPr>
          <a:spLocks noChangeShapeType="1"/>
        </xdr:cNvSpPr>
      </xdr:nvSpPr>
      <xdr:spPr bwMode="auto">
        <a:xfrm>
          <a:off x="5124450" y="26574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7</xdr:row>
      <xdr:rowOff>9525</xdr:rowOff>
    </xdr:from>
    <xdr:to>
      <xdr:col>9</xdr:col>
      <xdr:colOff>19050</xdr:colOff>
      <xdr:row>22</xdr:row>
      <xdr:rowOff>0</xdr:rowOff>
    </xdr:to>
    <xdr:sp macro="" textlink="">
      <xdr:nvSpPr>
        <xdr:cNvPr id="6" name="Line 5">
          <a:extLst>
            <a:ext uri="{FF2B5EF4-FFF2-40B4-BE49-F238E27FC236}">
              <a16:creationId xmlns:a16="http://schemas.microsoft.com/office/drawing/2014/main" id="{00000000-0008-0000-0500-000006000000}"/>
            </a:ext>
          </a:extLst>
        </xdr:cNvPr>
        <xdr:cNvSpPr>
          <a:spLocks noChangeShapeType="1"/>
        </xdr:cNvSpPr>
      </xdr:nvSpPr>
      <xdr:spPr bwMode="auto">
        <a:xfrm flipH="1">
          <a:off x="1724025" y="1409700"/>
          <a:ext cx="19050" cy="3133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9</xdr:col>
      <xdr:colOff>0</xdr:colOff>
      <xdr:row>28</xdr:row>
      <xdr:rowOff>9525</xdr:rowOff>
    </xdr:to>
    <xdr:sp macro="" textlink="">
      <xdr:nvSpPr>
        <xdr:cNvPr id="7" name="Line 6">
          <a:extLst>
            <a:ext uri="{FF2B5EF4-FFF2-40B4-BE49-F238E27FC236}">
              <a16:creationId xmlns:a16="http://schemas.microsoft.com/office/drawing/2014/main" id="{00000000-0008-0000-0500-000007000000}"/>
            </a:ext>
          </a:extLst>
        </xdr:cNvPr>
        <xdr:cNvSpPr>
          <a:spLocks noChangeShapeType="1"/>
        </xdr:cNvSpPr>
      </xdr:nvSpPr>
      <xdr:spPr bwMode="auto">
        <a:xfrm>
          <a:off x="1724025" y="51720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34</xdr:row>
      <xdr:rowOff>0</xdr:rowOff>
    </xdr:to>
    <xdr:sp macro="" textlink="">
      <xdr:nvSpPr>
        <xdr:cNvPr id="8" name="Line 7">
          <a:extLst>
            <a:ext uri="{FF2B5EF4-FFF2-40B4-BE49-F238E27FC236}">
              <a16:creationId xmlns:a16="http://schemas.microsoft.com/office/drawing/2014/main" id="{00000000-0008-0000-0500-000008000000}"/>
            </a:ext>
          </a:extLst>
        </xdr:cNvPr>
        <xdr:cNvSpPr>
          <a:spLocks noChangeShapeType="1"/>
        </xdr:cNvSpPr>
      </xdr:nvSpPr>
      <xdr:spPr bwMode="auto">
        <a:xfrm>
          <a:off x="723900"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35</xdr:row>
      <xdr:rowOff>9525</xdr:rowOff>
    </xdr:to>
    <xdr:sp macro="" textlink="">
      <xdr:nvSpPr>
        <xdr:cNvPr id="9" name="Line 8">
          <a:extLst>
            <a:ext uri="{FF2B5EF4-FFF2-40B4-BE49-F238E27FC236}">
              <a16:creationId xmlns:a16="http://schemas.microsoft.com/office/drawing/2014/main" id="{00000000-0008-0000-0500-000009000000}"/>
            </a:ext>
          </a:extLst>
        </xdr:cNvPr>
        <xdr:cNvSpPr>
          <a:spLocks noChangeShapeType="1"/>
        </xdr:cNvSpPr>
      </xdr:nvSpPr>
      <xdr:spPr bwMode="auto">
        <a:xfrm>
          <a:off x="2124075" y="6429375"/>
          <a:ext cx="0" cy="847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19</xdr:row>
      <xdr:rowOff>0</xdr:rowOff>
    </xdr:from>
    <xdr:to>
      <xdr:col>27</xdr:col>
      <xdr:colOff>0</xdr:colOff>
      <xdr:row>22</xdr:row>
      <xdr:rowOff>0</xdr:rowOff>
    </xdr:to>
    <xdr:sp macro="" textlink="">
      <xdr:nvSpPr>
        <xdr:cNvPr id="10" name="Line 9">
          <a:extLst>
            <a:ext uri="{FF2B5EF4-FFF2-40B4-BE49-F238E27FC236}">
              <a16:creationId xmlns:a16="http://schemas.microsoft.com/office/drawing/2014/main" id="{00000000-0008-0000-0500-00000A000000}"/>
            </a:ext>
          </a:extLst>
        </xdr:cNvPr>
        <xdr:cNvSpPr>
          <a:spLocks noChangeShapeType="1"/>
        </xdr:cNvSpPr>
      </xdr:nvSpPr>
      <xdr:spPr bwMode="auto">
        <a:xfrm>
          <a:off x="532447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0</xdr:rowOff>
    </xdr:from>
    <xdr:to>
      <xdr:col>27</xdr:col>
      <xdr:colOff>0</xdr:colOff>
      <xdr:row>28</xdr:row>
      <xdr:rowOff>0</xdr:rowOff>
    </xdr:to>
    <xdr:sp macro="" textlink="">
      <xdr:nvSpPr>
        <xdr:cNvPr id="11" name="Line 10">
          <a:extLst>
            <a:ext uri="{FF2B5EF4-FFF2-40B4-BE49-F238E27FC236}">
              <a16:creationId xmlns:a16="http://schemas.microsoft.com/office/drawing/2014/main" id="{00000000-0008-0000-0500-00000B000000}"/>
            </a:ext>
          </a:extLst>
        </xdr:cNvPr>
        <xdr:cNvSpPr>
          <a:spLocks noChangeShapeType="1"/>
        </xdr:cNvSpPr>
      </xdr:nvSpPr>
      <xdr:spPr bwMode="auto">
        <a:xfrm>
          <a:off x="5324475" y="51720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31</xdr:row>
      <xdr:rowOff>0</xdr:rowOff>
    </xdr:from>
    <xdr:to>
      <xdr:col>27</xdr:col>
      <xdr:colOff>0</xdr:colOff>
      <xdr:row>34</xdr:row>
      <xdr:rowOff>0</xdr:rowOff>
    </xdr:to>
    <xdr:sp macro="" textlink="">
      <xdr:nvSpPr>
        <xdr:cNvPr id="12" name="Line 11">
          <a:extLst>
            <a:ext uri="{FF2B5EF4-FFF2-40B4-BE49-F238E27FC236}">
              <a16:creationId xmlns:a16="http://schemas.microsoft.com/office/drawing/2014/main" id="{00000000-0008-0000-0500-00000C000000}"/>
            </a:ext>
          </a:extLst>
        </xdr:cNvPr>
        <xdr:cNvSpPr>
          <a:spLocks noChangeShapeType="1"/>
        </xdr:cNvSpPr>
      </xdr:nvSpPr>
      <xdr:spPr bwMode="auto">
        <a:xfrm>
          <a:off x="5324475"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24</xdr:row>
      <xdr:rowOff>0</xdr:rowOff>
    </xdr:from>
    <xdr:to>
      <xdr:col>21</xdr:col>
      <xdr:colOff>0</xdr:colOff>
      <xdr:row>24</xdr:row>
      <xdr:rowOff>0</xdr:rowOff>
    </xdr:to>
    <xdr:sp macro="" textlink="">
      <xdr:nvSpPr>
        <xdr:cNvPr id="13" name="Line 12">
          <a:extLst>
            <a:ext uri="{FF2B5EF4-FFF2-40B4-BE49-F238E27FC236}">
              <a16:creationId xmlns:a16="http://schemas.microsoft.com/office/drawing/2014/main" id="{00000000-0008-0000-0500-00000D000000}"/>
            </a:ext>
          </a:extLst>
        </xdr:cNvPr>
        <xdr:cNvSpPr>
          <a:spLocks noChangeShapeType="1"/>
        </xdr:cNvSpPr>
      </xdr:nvSpPr>
      <xdr:spPr bwMode="auto">
        <a:xfrm>
          <a:off x="3914775" y="4962525"/>
          <a:ext cx="209550" cy="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43</xdr:row>
      <xdr:rowOff>0</xdr:rowOff>
    </xdr:from>
    <xdr:to>
      <xdr:col>3</xdr:col>
      <xdr:colOff>0</xdr:colOff>
      <xdr:row>46</xdr:row>
      <xdr:rowOff>9525</xdr:rowOff>
    </xdr:to>
    <xdr:sp macro="" textlink="">
      <xdr:nvSpPr>
        <xdr:cNvPr id="14" name="Line 13">
          <a:extLst>
            <a:ext uri="{FF2B5EF4-FFF2-40B4-BE49-F238E27FC236}">
              <a16:creationId xmlns:a16="http://schemas.microsoft.com/office/drawing/2014/main" id="{00000000-0008-0000-0500-00000E000000}"/>
            </a:ext>
          </a:extLst>
        </xdr:cNvPr>
        <xdr:cNvSpPr>
          <a:spLocks noChangeShapeType="1"/>
        </xdr:cNvSpPr>
      </xdr:nvSpPr>
      <xdr:spPr bwMode="auto">
        <a:xfrm>
          <a:off x="523875" y="89439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43</xdr:row>
      <xdr:rowOff>0</xdr:rowOff>
    </xdr:from>
    <xdr:to>
      <xdr:col>11</xdr:col>
      <xdr:colOff>9525</xdr:colOff>
      <xdr:row>47</xdr:row>
      <xdr:rowOff>0</xdr:rowOff>
    </xdr:to>
    <xdr:sp macro="" textlink="">
      <xdr:nvSpPr>
        <xdr:cNvPr id="15" name="Line 14">
          <a:extLst>
            <a:ext uri="{FF2B5EF4-FFF2-40B4-BE49-F238E27FC236}">
              <a16:creationId xmlns:a16="http://schemas.microsoft.com/office/drawing/2014/main" id="{00000000-0008-0000-0500-00000F000000}"/>
            </a:ext>
          </a:extLst>
        </xdr:cNvPr>
        <xdr:cNvSpPr>
          <a:spLocks noChangeShapeType="1"/>
        </xdr:cNvSpPr>
      </xdr:nvSpPr>
      <xdr:spPr bwMode="auto">
        <a:xfrm>
          <a:off x="2133600" y="89439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35</xdr:row>
      <xdr:rowOff>104775</xdr:rowOff>
    </xdr:to>
    <xdr:sp macro="" textlink="">
      <xdr:nvSpPr>
        <xdr:cNvPr id="16" name="Line 15">
          <a:extLst>
            <a:ext uri="{FF2B5EF4-FFF2-40B4-BE49-F238E27FC236}">
              <a16:creationId xmlns:a16="http://schemas.microsoft.com/office/drawing/2014/main" id="{00000000-0008-0000-0500-000010000000}"/>
            </a:ext>
          </a:extLst>
        </xdr:cNvPr>
        <xdr:cNvSpPr>
          <a:spLocks noChangeShapeType="1"/>
        </xdr:cNvSpPr>
      </xdr:nvSpPr>
      <xdr:spPr bwMode="auto">
        <a:xfrm flipH="1">
          <a:off x="3924300" y="4962525"/>
          <a:ext cx="0" cy="2409825"/>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104775</xdr:rowOff>
    </xdr:from>
    <xdr:to>
      <xdr:col>20</xdr:col>
      <xdr:colOff>9525</xdr:colOff>
      <xdr:row>35</xdr:row>
      <xdr:rowOff>104775</xdr:rowOff>
    </xdr:to>
    <xdr:sp macro="" textlink="">
      <xdr:nvSpPr>
        <xdr:cNvPr id="17" name="Line 16">
          <a:extLst>
            <a:ext uri="{FF2B5EF4-FFF2-40B4-BE49-F238E27FC236}">
              <a16:creationId xmlns:a16="http://schemas.microsoft.com/office/drawing/2014/main" id="{00000000-0008-0000-0500-000011000000}"/>
            </a:ext>
          </a:extLst>
        </xdr:cNvPr>
        <xdr:cNvSpPr>
          <a:spLocks noChangeShapeType="1"/>
        </xdr:cNvSpPr>
      </xdr:nvSpPr>
      <xdr:spPr bwMode="auto">
        <a:xfrm>
          <a:off x="3324225" y="7372350"/>
          <a:ext cx="6096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9525</xdr:rowOff>
    </xdr:from>
    <xdr:to>
      <xdr:col>21</xdr:col>
      <xdr:colOff>190500</xdr:colOff>
      <xdr:row>41</xdr:row>
      <xdr:rowOff>9525</xdr:rowOff>
    </xdr:to>
    <xdr:sp macro="" textlink="">
      <xdr:nvSpPr>
        <xdr:cNvPr id="18" name="Line 17">
          <a:extLst>
            <a:ext uri="{FF2B5EF4-FFF2-40B4-BE49-F238E27FC236}">
              <a16:creationId xmlns:a16="http://schemas.microsoft.com/office/drawing/2014/main" id="{00000000-0008-0000-0500-000012000000}"/>
            </a:ext>
          </a:extLst>
        </xdr:cNvPr>
        <xdr:cNvSpPr>
          <a:spLocks noChangeShapeType="1"/>
        </xdr:cNvSpPr>
      </xdr:nvSpPr>
      <xdr:spPr bwMode="auto">
        <a:xfrm flipV="1">
          <a:off x="2533650" y="8534400"/>
          <a:ext cx="1781175" cy="0"/>
        </a:xfrm>
        <a:prstGeom prst="line">
          <a:avLst/>
        </a:prstGeom>
        <a:noFill/>
        <a:ln w="24765">
          <a:pattFill prst="pct75">
            <a:fgClr>
              <a:srgbClr val="000000"/>
            </a:fgClr>
            <a:bgClr>
              <a:srgbClr val="FFFFFF"/>
            </a:bgClr>
          </a:patt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40</xdr:row>
      <xdr:rowOff>0</xdr:rowOff>
    </xdr:to>
    <xdr:sp macro="" textlink="">
      <xdr:nvSpPr>
        <xdr:cNvPr id="19" name="Line 18">
          <a:extLst>
            <a:ext uri="{FF2B5EF4-FFF2-40B4-BE49-F238E27FC236}">
              <a16:creationId xmlns:a16="http://schemas.microsoft.com/office/drawing/2014/main" id="{00000000-0008-0000-0500-000013000000}"/>
            </a:ext>
          </a:extLst>
        </xdr:cNvPr>
        <xdr:cNvSpPr>
          <a:spLocks noChangeShapeType="1"/>
        </xdr:cNvSpPr>
      </xdr:nvSpPr>
      <xdr:spPr bwMode="auto">
        <a:xfrm>
          <a:off x="5324475" y="76866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67</xdr:row>
      <xdr:rowOff>66675</xdr:rowOff>
    </xdr:from>
    <xdr:to>
      <xdr:col>8</xdr:col>
      <xdr:colOff>76200</xdr:colOff>
      <xdr:row>75</xdr:row>
      <xdr:rowOff>180975</xdr:rowOff>
    </xdr:to>
    <xdr:sp macro="" textlink="">
      <xdr:nvSpPr>
        <xdr:cNvPr id="20" name="AutoShape 19">
          <a:extLst>
            <a:ext uri="{FF2B5EF4-FFF2-40B4-BE49-F238E27FC236}">
              <a16:creationId xmlns:a16="http://schemas.microsoft.com/office/drawing/2014/main" id="{00000000-0008-0000-0500-000014000000}"/>
            </a:ext>
          </a:extLst>
        </xdr:cNvPr>
        <xdr:cNvSpPr>
          <a:spLocks noChangeArrowheads="1"/>
        </xdr:cNvSpPr>
      </xdr:nvSpPr>
      <xdr:spPr bwMode="auto">
        <a:xfrm rot="5400000">
          <a:off x="500063" y="14473237"/>
          <a:ext cx="1714500"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7</xdr:col>
      <xdr:colOff>66675</xdr:colOff>
      <xdr:row>59</xdr:row>
      <xdr:rowOff>47625</xdr:rowOff>
    </xdr:from>
    <xdr:to>
      <xdr:col>9</xdr:col>
      <xdr:colOff>152400</xdr:colOff>
      <xdr:row>63</xdr:row>
      <xdr:rowOff>152400</xdr:rowOff>
    </xdr:to>
    <xdr:sp macro="" textlink="">
      <xdr:nvSpPr>
        <xdr:cNvPr id="21" name="AutoShape 20">
          <a:extLst>
            <a:ext uri="{FF2B5EF4-FFF2-40B4-BE49-F238E27FC236}">
              <a16:creationId xmlns:a16="http://schemas.microsoft.com/office/drawing/2014/main" id="{00000000-0008-0000-0500-000015000000}"/>
            </a:ext>
          </a:extLst>
        </xdr:cNvPr>
        <xdr:cNvSpPr>
          <a:spLocks noChangeArrowheads="1"/>
        </xdr:cNvSpPr>
      </xdr:nvSpPr>
      <xdr:spPr bwMode="auto">
        <a:xfrm rot="5400000">
          <a:off x="1181100" y="12449175"/>
          <a:ext cx="90487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5</xdr:col>
      <xdr:colOff>28575</xdr:colOff>
      <xdr:row>79</xdr:row>
      <xdr:rowOff>28575</xdr:rowOff>
    </xdr:from>
    <xdr:to>
      <xdr:col>7</xdr:col>
      <xdr:colOff>114300</xdr:colOff>
      <xdr:row>87</xdr:row>
      <xdr:rowOff>152400</xdr:rowOff>
    </xdr:to>
    <xdr:sp macro="" textlink="">
      <xdr:nvSpPr>
        <xdr:cNvPr id="22" name="AutoShape 21">
          <a:extLst>
            <a:ext uri="{FF2B5EF4-FFF2-40B4-BE49-F238E27FC236}">
              <a16:creationId xmlns:a16="http://schemas.microsoft.com/office/drawing/2014/main" id="{00000000-0008-0000-0500-000016000000}"/>
            </a:ext>
          </a:extLst>
        </xdr:cNvPr>
        <xdr:cNvSpPr>
          <a:spLocks noChangeArrowheads="1"/>
        </xdr:cNvSpPr>
      </xdr:nvSpPr>
      <xdr:spPr bwMode="auto">
        <a:xfrm rot="5400000">
          <a:off x="333375" y="16840200"/>
          <a:ext cx="172402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26</xdr:col>
      <xdr:colOff>190500</xdr:colOff>
      <xdr:row>65</xdr:row>
      <xdr:rowOff>28575</xdr:rowOff>
    </xdr:from>
    <xdr:to>
      <xdr:col>26</xdr:col>
      <xdr:colOff>190500</xdr:colOff>
      <xdr:row>70</xdr:row>
      <xdr:rowOff>190500</xdr:rowOff>
    </xdr:to>
    <xdr:sp macro="" textlink="">
      <xdr:nvSpPr>
        <xdr:cNvPr id="23" name="Line 22">
          <a:extLst>
            <a:ext uri="{FF2B5EF4-FFF2-40B4-BE49-F238E27FC236}">
              <a16:creationId xmlns:a16="http://schemas.microsoft.com/office/drawing/2014/main" id="{00000000-0008-0000-0500-000017000000}"/>
            </a:ext>
          </a:extLst>
        </xdr:cNvPr>
        <xdr:cNvSpPr>
          <a:spLocks noChangeShapeType="1"/>
        </xdr:cNvSpPr>
      </xdr:nvSpPr>
      <xdr:spPr bwMode="auto">
        <a:xfrm>
          <a:off x="5314950" y="13420725"/>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171450</xdr:rowOff>
    </xdr:from>
    <xdr:to>
      <xdr:col>22</xdr:col>
      <xdr:colOff>38100</xdr:colOff>
      <xdr:row>65</xdr:row>
      <xdr:rowOff>171450</xdr:rowOff>
    </xdr:to>
    <xdr:sp macro="" textlink="">
      <xdr:nvSpPr>
        <xdr:cNvPr id="24" name="Line 23">
          <a:extLst>
            <a:ext uri="{FF2B5EF4-FFF2-40B4-BE49-F238E27FC236}">
              <a16:creationId xmlns:a16="http://schemas.microsoft.com/office/drawing/2014/main" id="{00000000-0008-0000-0500-000018000000}"/>
            </a:ext>
          </a:extLst>
        </xdr:cNvPr>
        <xdr:cNvSpPr>
          <a:spLocks noChangeShapeType="1"/>
        </xdr:cNvSpPr>
      </xdr:nvSpPr>
      <xdr:spPr bwMode="auto">
        <a:xfrm>
          <a:off x="2933700" y="13563600"/>
          <a:ext cx="14287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65</xdr:row>
      <xdr:rowOff>180975</xdr:rowOff>
    </xdr:from>
    <xdr:to>
      <xdr:col>22</xdr:col>
      <xdr:colOff>38100</xdr:colOff>
      <xdr:row>69</xdr:row>
      <xdr:rowOff>180975</xdr:rowOff>
    </xdr:to>
    <xdr:sp macro="" textlink="">
      <xdr:nvSpPr>
        <xdr:cNvPr id="25" name="Line 24">
          <a:extLst>
            <a:ext uri="{FF2B5EF4-FFF2-40B4-BE49-F238E27FC236}">
              <a16:creationId xmlns:a16="http://schemas.microsoft.com/office/drawing/2014/main" id="{00000000-0008-0000-0500-000019000000}"/>
            </a:ext>
          </a:extLst>
        </xdr:cNvPr>
        <xdr:cNvSpPr>
          <a:spLocks noChangeShapeType="1"/>
        </xdr:cNvSpPr>
      </xdr:nvSpPr>
      <xdr:spPr bwMode="auto">
        <a:xfrm>
          <a:off x="4362450" y="13573125"/>
          <a:ext cx="0" cy="8001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19050</xdr:rowOff>
    </xdr:from>
    <xdr:to>
      <xdr:col>26</xdr:col>
      <xdr:colOff>190500</xdr:colOff>
      <xdr:row>65</xdr:row>
      <xdr:rowOff>19050</xdr:rowOff>
    </xdr:to>
    <xdr:sp macro="" textlink="">
      <xdr:nvSpPr>
        <xdr:cNvPr id="26" name="Line 25">
          <a:extLst>
            <a:ext uri="{FF2B5EF4-FFF2-40B4-BE49-F238E27FC236}">
              <a16:creationId xmlns:a16="http://schemas.microsoft.com/office/drawing/2014/main" id="{00000000-0008-0000-0500-00001A000000}"/>
            </a:ext>
          </a:extLst>
        </xdr:cNvPr>
        <xdr:cNvSpPr>
          <a:spLocks noChangeShapeType="1"/>
        </xdr:cNvSpPr>
      </xdr:nvSpPr>
      <xdr:spPr bwMode="auto">
        <a:xfrm>
          <a:off x="2933700" y="13411200"/>
          <a:ext cx="23812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0</xdr:rowOff>
    </xdr:from>
    <xdr:to>
      <xdr:col>26</xdr:col>
      <xdr:colOff>161925</xdr:colOff>
      <xdr:row>77</xdr:row>
      <xdr:rowOff>0</xdr:rowOff>
    </xdr:to>
    <xdr:sp macro="" textlink="">
      <xdr:nvSpPr>
        <xdr:cNvPr id="27" name="Line 26">
          <a:extLst>
            <a:ext uri="{FF2B5EF4-FFF2-40B4-BE49-F238E27FC236}">
              <a16:creationId xmlns:a16="http://schemas.microsoft.com/office/drawing/2014/main" id="{00000000-0008-0000-0500-00001B000000}"/>
            </a:ext>
          </a:extLst>
        </xdr:cNvPr>
        <xdr:cNvSpPr>
          <a:spLocks noChangeShapeType="1"/>
        </xdr:cNvSpPr>
      </xdr:nvSpPr>
      <xdr:spPr bwMode="auto">
        <a:xfrm>
          <a:off x="2533650" y="15792450"/>
          <a:ext cx="27527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77</xdr:row>
      <xdr:rowOff>0</xdr:rowOff>
    </xdr:from>
    <xdr:to>
      <xdr:col>26</xdr:col>
      <xdr:colOff>171450</xdr:colOff>
      <xdr:row>83</xdr:row>
      <xdr:rowOff>0</xdr:rowOff>
    </xdr:to>
    <xdr:sp macro="" textlink="">
      <xdr:nvSpPr>
        <xdr:cNvPr id="28" name="Line 27">
          <a:extLst>
            <a:ext uri="{FF2B5EF4-FFF2-40B4-BE49-F238E27FC236}">
              <a16:creationId xmlns:a16="http://schemas.microsoft.com/office/drawing/2014/main" id="{00000000-0008-0000-0500-00001C000000}"/>
            </a:ext>
          </a:extLst>
        </xdr:cNvPr>
        <xdr:cNvSpPr>
          <a:spLocks noChangeShapeType="1"/>
        </xdr:cNvSpPr>
      </xdr:nvSpPr>
      <xdr:spPr bwMode="auto">
        <a:xfrm>
          <a:off x="5295900" y="15792450"/>
          <a:ext cx="0" cy="12001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28575</xdr:colOff>
      <xdr:row>77</xdr:row>
      <xdr:rowOff>180975</xdr:rowOff>
    </xdr:from>
    <xdr:to>
      <xdr:col>22</xdr:col>
      <xdr:colOff>28575</xdr:colOff>
      <xdr:row>82</xdr:row>
      <xdr:rowOff>9525</xdr:rowOff>
    </xdr:to>
    <xdr:sp macro="" textlink="">
      <xdr:nvSpPr>
        <xdr:cNvPr id="29" name="Line 28">
          <a:extLst>
            <a:ext uri="{FF2B5EF4-FFF2-40B4-BE49-F238E27FC236}">
              <a16:creationId xmlns:a16="http://schemas.microsoft.com/office/drawing/2014/main" id="{00000000-0008-0000-0500-00001D000000}"/>
            </a:ext>
          </a:extLst>
        </xdr:cNvPr>
        <xdr:cNvSpPr>
          <a:spLocks noChangeShapeType="1"/>
        </xdr:cNvSpPr>
      </xdr:nvSpPr>
      <xdr:spPr bwMode="auto">
        <a:xfrm>
          <a:off x="4352925" y="15973425"/>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171450</xdr:rowOff>
    </xdr:from>
    <xdr:to>
      <xdr:col>22</xdr:col>
      <xdr:colOff>28575</xdr:colOff>
      <xdr:row>77</xdr:row>
      <xdr:rowOff>171450</xdr:rowOff>
    </xdr:to>
    <xdr:sp macro="" textlink="">
      <xdr:nvSpPr>
        <xdr:cNvPr id="30" name="Line 29">
          <a:extLst>
            <a:ext uri="{FF2B5EF4-FFF2-40B4-BE49-F238E27FC236}">
              <a16:creationId xmlns:a16="http://schemas.microsoft.com/office/drawing/2014/main" id="{00000000-0008-0000-0500-00001E000000}"/>
            </a:ext>
          </a:extLst>
        </xdr:cNvPr>
        <xdr:cNvSpPr>
          <a:spLocks noChangeShapeType="1"/>
        </xdr:cNvSpPr>
      </xdr:nvSpPr>
      <xdr:spPr bwMode="auto">
        <a:xfrm>
          <a:off x="2533650" y="15963900"/>
          <a:ext cx="181927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89</xdr:row>
      <xdr:rowOff>171450</xdr:rowOff>
    </xdr:from>
    <xdr:to>
      <xdr:col>22</xdr:col>
      <xdr:colOff>28575</xdr:colOff>
      <xdr:row>94</xdr:row>
      <xdr:rowOff>0</xdr:rowOff>
    </xdr:to>
    <xdr:sp macro="" textlink="">
      <xdr:nvSpPr>
        <xdr:cNvPr id="31" name="Line 30">
          <a:extLst>
            <a:ext uri="{FF2B5EF4-FFF2-40B4-BE49-F238E27FC236}">
              <a16:creationId xmlns:a16="http://schemas.microsoft.com/office/drawing/2014/main" id="{00000000-0008-0000-0500-00001F000000}"/>
            </a:ext>
          </a:extLst>
        </xdr:cNvPr>
        <xdr:cNvSpPr>
          <a:spLocks noChangeShapeType="1"/>
        </xdr:cNvSpPr>
      </xdr:nvSpPr>
      <xdr:spPr bwMode="auto">
        <a:xfrm>
          <a:off x="4352925" y="18364200"/>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171450</xdr:rowOff>
    </xdr:from>
    <xdr:to>
      <xdr:col>22</xdr:col>
      <xdr:colOff>19050</xdr:colOff>
      <xdr:row>89</xdr:row>
      <xdr:rowOff>171450</xdr:rowOff>
    </xdr:to>
    <xdr:sp macro="" textlink="">
      <xdr:nvSpPr>
        <xdr:cNvPr id="32" name="Line 31">
          <a:extLst>
            <a:ext uri="{FF2B5EF4-FFF2-40B4-BE49-F238E27FC236}">
              <a16:creationId xmlns:a16="http://schemas.microsoft.com/office/drawing/2014/main" id="{00000000-0008-0000-0500-000020000000}"/>
            </a:ext>
          </a:extLst>
        </xdr:cNvPr>
        <xdr:cNvSpPr>
          <a:spLocks noChangeShapeType="1"/>
        </xdr:cNvSpPr>
      </xdr:nvSpPr>
      <xdr:spPr bwMode="auto">
        <a:xfrm>
          <a:off x="2133600" y="18364200"/>
          <a:ext cx="22098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9525</xdr:rowOff>
    </xdr:from>
    <xdr:to>
      <xdr:col>26</xdr:col>
      <xdr:colOff>180975</xdr:colOff>
      <xdr:row>89</xdr:row>
      <xdr:rowOff>9525</xdr:rowOff>
    </xdr:to>
    <xdr:sp macro="" textlink="">
      <xdr:nvSpPr>
        <xdr:cNvPr id="33" name="Line 32">
          <a:extLst>
            <a:ext uri="{FF2B5EF4-FFF2-40B4-BE49-F238E27FC236}">
              <a16:creationId xmlns:a16="http://schemas.microsoft.com/office/drawing/2014/main" id="{00000000-0008-0000-0500-000021000000}"/>
            </a:ext>
          </a:extLst>
        </xdr:cNvPr>
        <xdr:cNvSpPr>
          <a:spLocks noChangeShapeType="1"/>
        </xdr:cNvSpPr>
      </xdr:nvSpPr>
      <xdr:spPr bwMode="auto">
        <a:xfrm>
          <a:off x="2133600" y="18202275"/>
          <a:ext cx="31718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89</xdr:row>
      <xdr:rowOff>19050</xdr:rowOff>
    </xdr:from>
    <xdr:to>
      <xdr:col>26</xdr:col>
      <xdr:colOff>180975</xdr:colOff>
      <xdr:row>94</xdr:row>
      <xdr:rowOff>180975</xdr:rowOff>
    </xdr:to>
    <xdr:sp macro="" textlink="">
      <xdr:nvSpPr>
        <xdr:cNvPr id="34" name="Line 33">
          <a:extLst>
            <a:ext uri="{FF2B5EF4-FFF2-40B4-BE49-F238E27FC236}">
              <a16:creationId xmlns:a16="http://schemas.microsoft.com/office/drawing/2014/main" id="{00000000-0008-0000-0500-000022000000}"/>
            </a:ext>
          </a:extLst>
        </xdr:cNvPr>
        <xdr:cNvSpPr>
          <a:spLocks noChangeShapeType="1"/>
        </xdr:cNvSpPr>
      </xdr:nvSpPr>
      <xdr:spPr bwMode="auto">
        <a:xfrm>
          <a:off x="5305425" y="18211800"/>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2\&#35299;&#26512;\&#29987;&#26989;&#36899;&#38306;&#34920;\&#65320;&#65303;&#24180;&#34920;\&#65320;&#65303;&#29987;&#26989;&#36899;&#38306;&#34920;&#20844;&#34920;&#29992;&#36039;&#26009;\&#35336;&#25968;&#34920;\&#29983;&#29987;&#38989;\&#65320;&#65303;&#29987;&#26989;&#36899;&#38306;&#34920;&#29983;&#29987;&#38989;&#25512;&#35336;&#12381;&#12398;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autoPageBreaks="0"/>
  </sheetPr>
  <dimension ref="B1:J154"/>
  <sheetViews>
    <sheetView tabSelected="1" view="pageBreakPreview" zoomScaleNormal="100" zoomScaleSheetLayoutView="100" workbookViewId="0">
      <selection activeCell="C6" sqref="C6:I7"/>
    </sheetView>
  </sheetViews>
  <sheetFormatPr defaultRowHeight="20.25" customHeight="1"/>
  <cols>
    <col min="1" max="1" width="2.1640625" style="54" customWidth="1"/>
    <col min="2" max="10" width="12.33203125" style="54" customWidth="1"/>
    <col min="11" max="16384" width="9.33203125" style="54"/>
  </cols>
  <sheetData>
    <row r="1" spans="2:10" ht="15" customHeight="1"/>
    <row r="2" spans="2:10" ht="20.25" customHeight="1">
      <c r="B2" s="693" t="s">
        <v>99</v>
      </c>
      <c r="C2" s="694"/>
      <c r="D2" s="354"/>
      <c r="E2" s="354"/>
      <c r="F2" s="354"/>
      <c r="G2" s="354"/>
      <c r="H2" s="695" t="s">
        <v>660</v>
      </c>
      <c r="I2" s="695"/>
      <c r="J2" s="695"/>
    </row>
    <row r="3" spans="2:10" ht="20.25" customHeight="1">
      <c r="B3" s="354"/>
      <c r="C3" s="354"/>
      <c r="D3" s="354"/>
      <c r="E3" s="354"/>
      <c r="F3" s="354"/>
      <c r="G3" s="354"/>
      <c r="H3" s="354"/>
      <c r="I3" s="354"/>
      <c r="J3" s="354"/>
    </row>
    <row r="4" spans="2:10" ht="20.25" customHeight="1">
      <c r="B4" s="354"/>
      <c r="C4" s="354"/>
      <c r="D4" s="354"/>
      <c r="E4" s="354"/>
      <c r="F4" s="354"/>
      <c r="G4" s="354"/>
      <c r="H4" s="354"/>
      <c r="I4" s="354"/>
      <c r="J4" s="354"/>
    </row>
    <row r="5" spans="2:10" ht="20.25" customHeight="1">
      <c r="B5" s="354"/>
      <c r="C5" s="354"/>
      <c r="D5" s="354"/>
      <c r="E5" s="354"/>
      <c r="F5" s="354"/>
      <c r="G5" s="354"/>
      <c r="H5" s="354"/>
      <c r="I5" s="354"/>
      <c r="J5" s="354"/>
    </row>
    <row r="6" spans="2:10" ht="20.25" customHeight="1">
      <c r="B6" s="354"/>
      <c r="C6" s="696" t="s">
        <v>636</v>
      </c>
      <c r="D6" s="696"/>
      <c r="E6" s="696"/>
      <c r="F6" s="696"/>
      <c r="G6" s="696"/>
      <c r="H6" s="696"/>
      <c r="I6" s="696"/>
      <c r="J6" s="354"/>
    </row>
    <row r="7" spans="2:10" ht="20.25" customHeight="1">
      <c r="B7" s="354"/>
      <c r="C7" s="696"/>
      <c r="D7" s="696"/>
      <c r="E7" s="696"/>
      <c r="F7" s="696"/>
      <c r="G7" s="696"/>
      <c r="H7" s="696"/>
      <c r="I7" s="696"/>
      <c r="J7" s="354"/>
    </row>
    <row r="8" spans="2:10" ht="20.25" customHeight="1">
      <c r="B8" s="354"/>
      <c r="C8" s="355"/>
      <c r="D8" s="355"/>
      <c r="E8" s="355"/>
      <c r="F8" s="355"/>
      <c r="G8" s="355"/>
      <c r="H8" s="355"/>
      <c r="I8" s="355"/>
      <c r="J8" s="354"/>
    </row>
    <row r="9" spans="2:10" ht="20.25" customHeight="1">
      <c r="B9" s="354"/>
      <c r="C9" s="355"/>
      <c r="D9" s="355"/>
      <c r="E9" s="355"/>
      <c r="F9" s="355"/>
      <c r="G9" s="355"/>
      <c r="H9" s="355"/>
      <c r="I9" s="355"/>
      <c r="J9" s="354"/>
    </row>
    <row r="10" spans="2:10" ht="20.25" customHeight="1">
      <c r="B10" s="354"/>
      <c r="C10" s="355"/>
      <c r="D10" s="355"/>
      <c r="E10" s="355"/>
      <c r="F10" s="355"/>
      <c r="G10" s="697" t="s">
        <v>661</v>
      </c>
      <c r="H10" s="697"/>
      <c r="I10" s="697"/>
      <c r="J10" s="697"/>
    </row>
    <row r="11" spans="2:10" ht="20.25" customHeight="1">
      <c r="B11" s="354"/>
      <c r="C11" s="354"/>
      <c r="D11" s="354"/>
      <c r="E11" s="354"/>
      <c r="F11" s="354"/>
      <c r="G11" s="698" t="s">
        <v>662</v>
      </c>
      <c r="H11" s="698"/>
      <c r="I11" s="698"/>
      <c r="J11" s="698"/>
    </row>
    <row r="12" spans="2:10" ht="20.25" customHeight="1">
      <c r="B12" s="354"/>
      <c r="C12" s="354"/>
      <c r="D12" s="354"/>
      <c r="E12" s="354"/>
      <c r="F12" s="354"/>
      <c r="G12" s="354"/>
      <c r="H12" s="354"/>
      <c r="I12" s="354"/>
      <c r="J12" s="354"/>
    </row>
    <row r="13" spans="2:10" ht="20.25" customHeight="1">
      <c r="B13" s="354" t="s">
        <v>100</v>
      </c>
      <c r="C13" s="354"/>
      <c r="D13" s="354"/>
      <c r="E13" s="354"/>
      <c r="F13" s="354"/>
      <c r="G13" s="354"/>
      <c r="H13" s="354"/>
      <c r="I13" s="354"/>
      <c r="J13" s="354"/>
    </row>
    <row r="14" spans="2:10" s="55" customFormat="1" ht="20.25" customHeight="1">
      <c r="B14" s="356" t="s">
        <v>101</v>
      </c>
      <c r="C14" s="356"/>
      <c r="D14" s="356"/>
      <c r="E14" s="356"/>
      <c r="F14" s="356"/>
      <c r="G14" s="356"/>
      <c r="H14" s="356"/>
      <c r="I14" s="356"/>
      <c r="J14" s="356"/>
    </row>
    <row r="15" spans="2:10" s="55" customFormat="1" ht="20.25" customHeight="1">
      <c r="B15" s="356" t="s">
        <v>102</v>
      </c>
      <c r="C15" s="356"/>
      <c r="D15" s="356"/>
      <c r="E15" s="356"/>
      <c r="F15" s="356"/>
      <c r="G15" s="356"/>
      <c r="H15" s="356"/>
      <c r="I15" s="356"/>
      <c r="J15" s="356"/>
    </row>
    <row r="16" spans="2:10" s="55" customFormat="1" ht="20.25" customHeight="1">
      <c r="B16" s="356" t="s">
        <v>103</v>
      </c>
      <c r="C16" s="356"/>
      <c r="D16" s="356"/>
      <c r="E16" s="356"/>
      <c r="F16" s="356"/>
      <c r="G16" s="356"/>
      <c r="H16" s="356"/>
      <c r="I16" s="356"/>
      <c r="J16" s="356"/>
    </row>
    <row r="17" spans="2:10" s="55" customFormat="1" ht="20.25" customHeight="1">
      <c r="B17" s="356" t="s">
        <v>104</v>
      </c>
      <c r="C17" s="356"/>
      <c r="D17" s="356"/>
      <c r="E17" s="356"/>
      <c r="F17" s="356"/>
      <c r="G17" s="356"/>
      <c r="H17" s="356"/>
      <c r="I17" s="356"/>
      <c r="J17" s="356"/>
    </row>
    <row r="18" spans="2:10" s="55" customFormat="1" ht="20.25" customHeight="1">
      <c r="B18" s="356" t="s">
        <v>105</v>
      </c>
      <c r="C18" s="356"/>
      <c r="D18" s="356"/>
      <c r="E18" s="356"/>
      <c r="F18" s="356"/>
      <c r="G18" s="356"/>
      <c r="H18" s="356"/>
      <c r="I18" s="356"/>
      <c r="J18" s="356"/>
    </row>
    <row r="19" spans="2:10" s="55" customFormat="1" ht="20.25" customHeight="1">
      <c r="B19" s="356" t="s">
        <v>106</v>
      </c>
      <c r="C19" s="356"/>
      <c r="D19" s="356"/>
      <c r="E19" s="356"/>
      <c r="F19" s="356"/>
      <c r="G19" s="356"/>
      <c r="H19" s="356"/>
      <c r="I19" s="356"/>
      <c r="J19" s="356"/>
    </row>
    <row r="20" spans="2:10" s="55" customFormat="1" ht="20.25" customHeight="1">
      <c r="B20" s="356" t="s">
        <v>107</v>
      </c>
      <c r="C20" s="356"/>
      <c r="D20" s="356"/>
      <c r="E20" s="356"/>
      <c r="F20" s="356"/>
      <c r="G20" s="356"/>
      <c r="H20" s="356"/>
      <c r="I20" s="356"/>
      <c r="J20" s="356"/>
    </row>
    <row r="21" spans="2:10" s="55" customFormat="1" ht="20.25" customHeight="1">
      <c r="B21" s="356" t="s">
        <v>108</v>
      </c>
      <c r="C21" s="356"/>
      <c r="D21" s="356"/>
      <c r="E21" s="356"/>
      <c r="F21" s="356"/>
      <c r="G21" s="356"/>
      <c r="H21" s="356"/>
      <c r="I21" s="356"/>
      <c r="J21" s="356"/>
    </row>
    <row r="22" spans="2:10" s="55" customFormat="1" ht="20.25" customHeight="1">
      <c r="B22" s="356" t="s">
        <v>109</v>
      </c>
      <c r="C22" s="356"/>
      <c r="D22" s="356"/>
      <c r="E22" s="356"/>
      <c r="F22" s="356"/>
      <c r="G22" s="356"/>
      <c r="H22" s="356"/>
      <c r="I22" s="356"/>
      <c r="J22" s="356"/>
    </row>
    <row r="23" spans="2:10" s="55" customFormat="1" ht="20.25" customHeight="1">
      <c r="B23" s="356" t="s">
        <v>110</v>
      </c>
      <c r="C23" s="356"/>
      <c r="D23" s="356"/>
      <c r="E23" s="356"/>
      <c r="F23" s="356"/>
      <c r="G23" s="356"/>
      <c r="H23" s="356"/>
      <c r="I23" s="356"/>
      <c r="J23" s="356"/>
    </row>
    <row r="24" spans="2:10" s="55" customFormat="1" ht="20.25" customHeight="1">
      <c r="B24" s="356" t="s">
        <v>111</v>
      </c>
      <c r="C24" s="356"/>
      <c r="D24" s="356"/>
      <c r="E24" s="356"/>
      <c r="F24" s="356"/>
      <c r="G24" s="356"/>
      <c r="H24" s="356"/>
      <c r="I24" s="356"/>
      <c r="J24" s="356"/>
    </row>
    <row r="25" spans="2:10" s="55" customFormat="1" ht="20.25" customHeight="1">
      <c r="B25" s="356" t="s">
        <v>112</v>
      </c>
      <c r="C25" s="356"/>
      <c r="D25" s="356"/>
      <c r="E25" s="356"/>
      <c r="F25" s="356"/>
      <c r="G25" s="356"/>
      <c r="H25" s="356"/>
      <c r="I25" s="356"/>
      <c r="J25" s="356"/>
    </row>
    <row r="26" spans="2:10" s="55" customFormat="1" ht="20.25" customHeight="1">
      <c r="B26" s="356" t="s">
        <v>637</v>
      </c>
      <c r="C26" s="356"/>
      <c r="D26" s="356"/>
      <c r="E26" s="356"/>
      <c r="F26" s="356"/>
      <c r="G26" s="356"/>
      <c r="H26" s="356"/>
      <c r="I26" s="356"/>
      <c r="J26" s="356"/>
    </row>
    <row r="27" spans="2:10" s="55" customFormat="1" ht="20.25" customHeight="1">
      <c r="B27" s="356" t="s">
        <v>113</v>
      </c>
      <c r="C27" s="356"/>
      <c r="D27" s="356"/>
      <c r="E27" s="356"/>
      <c r="F27" s="356"/>
      <c r="G27" s="356"/>
      <c r="H27" s="356"/>
      <c r="I27" s="356"/>
      <c r="J27" s="356"/>
    </row>
    <row r="28" spans="2:10" s="55" customFormat="1" ht="20.25" customHeight="1">
      <c r="B28" s="356" t="s">
        <v>114</v>
      </c>
      <c r="C28" s="356"/>
      <c r="D28" s="356"/>
      <c r="E28" s="356"/>
      <c r="F28" s="356"/>
      <c r="G28" s="356"/>
      <c r="H28" s="356"/>
      <c r="I28" s="356"/>
      <c r="J28" s="356"/>
    </row>
    <row r="29" spans="2:10" ht="20.25" customHeight="1">
      <c r="B29" s="354"/>
      <c r="C29" s="354"/>
      <c r="D29" s="354"/>
      <c r="E29" s="354"/>
      <c r="F29" s="354"/>
      <c r="G29" s="354"/>
      <c r="H29" s="354"/>
      <c r="I29" s="354"/>
      <c r="J29" s="354"/>
    </row>
    <row r="30" spans="2:10" ht="20.25" customHeight="1">
      <c r="B30" s="354" t="s">
        <v>115</v>
      </c>
      <c r="C30" s="354"/>
      <c r="D30" s="354"/>
      <c r="E30" s="354"/>
      <c r="F30" s="354"/>
      <c r="G30" s="354"/>
      <c r="H30" s="354"/>
      <c r="I30" s="354"/>
      <c r="J30" s="354"/>
    </row>
    <row r="31" spans="2:10" s="55" customFormat="1" ht="20.25" customHeight="1">
      <c r="B31" s="356"/>
      <c r="C31" s="356" t="s">
        <v>116</v>
      </c>
      <c r="D31" s="356"/>
      <c r="E31" s="356"/>
      <c r="F31" s="356"/>
      <c r="G31" s="356"/>
      <c r="H31" s="356"/>
      <c r="I31" s="356"/>
      <c r="J31" s="356"/>
    </row>
    <row r="32" spans="2:10" s="55" customFormat="1" ht="20.25" customHeight="1">
      <c r="B32" s="356"/>
      <c r="C32" s="356" t="s">
        <v>596</v>
      </c>
      <c r="D32" s="356"/>
      <c r="E32" s="356"/>
      <c r="F32" s="356"/>
      <c r="G32" s="356"/>
      <c r="H32" s="356"/>
      <c r="I32" s="356"/>
      <c r="J32" s="356"/>
    </row>
    <row r="33" spans="2:10" s="55" customFormat="1" ht="20.25" customHeight="1">
      <c r="B33" s="356"/>
      <c r="C33" s="356" t="s">
        <v>597</v>
      </c>
      <c r="D33" s="356"/>
      <c r="E33" s="356"/>
      <c r="F33" s="356"/>
      <c r="G33" s="356"/>
      <c r="H33" s="356"/>
      <c r="I33" s="356"/>
      <c r="J33" s="356"/>
    </row>
    <row r="34" spans="2:10" s="55" customFormat="1" ht="6.75" customHeight="1">
      <c r="B34" s="356"/>
      <c r="C34" s="356"/>
      <c r="D34" s="356"/>
      <c r="E34" s="356"/>
      <c r="F34" s="356"/>
      <c r="G34" s="356"/>
      <c r="H34" s="356"/>
      <c r="I34" s="356"/>
      <c r="J34" s="356"/>
    </row>
    <row r="35" spans="2:10" s="55" customFormat="1" ht="19.5" customHeight="1">
      <c r="B35" s="356"/>
      <c r="C35" s="356" t="s">
        <v>604</v>
      </c>
      <c r="D35" s="356"/>
      <c r="E35" s="356"/>
      <c r="F35" s="356"/>
      <c r="G35" s="356"/>
      <c r="H35" s="356"/>
      <c r="I35" s="356"/>
      <c r="J35" s="356"/>
    </row>
    <row r="36" spans="2:10" s="55" customFormat="1" ht="19.5" customHeight="1">
      <c r="B36" s="356"/>
      <c r="C36" s="356" t="s">
        <v>605</v>
      </c>
      <c r="D36" s="356"/>
      <c r="E36" s="356"/>
      <c r="F36" s="356"/>
      <c r="G36" s="356"/>
      <c r="H36" s="356"/>
      <c r="I36" s="356"/>
      <c r="J36" s="356"/>
    </row>
    <row r="37" spans="2:10" s="55" customFormat="1" ht="20.25" customHeight="1">
      <c r="B37" s="356"/>
      <c r="C37" s="356" t="s">
        <v>606</v>
      </c>
      <c r="D37" s="356"/>
      <c r="E37" s="356"/>
      <c r="F37" s="356"/>
      <c r="G37" s="356"/>
      <c r="H37" s="356"/>
      <c r="I37" s="356"/>
      <c r="J37" s="356"/>
    </row>
    <row r="38" spans="2:10" s="55" customFormat="1" ht="6.75" customHeight="1">
      <c r="B38" s="356"/>
      <c r="C38" s="356"/>
      <c r="D38" s="356"/>
      <c r="E38" s="356"/>
      <c r="F38" s="356"/>
      <c r="G38" s="356"/>
      <c r="H38" s="356"/>
      <c r="I38" s="356"/>
      <c r="J38" s="356"/>
    </row>
    <row r="39" spans="2:10" s="55" customFormat="1" ht="20.25" customHeight="1">
      <c r="B39" s="356"/>
      <c r="C39" s="356" t="s">
        <v>607</v>
      </c>
      <c r="D39" s="356"/>
      <c r="E39" s="356"/>
      <c r="F39" s="356"/>
      <c r="G39" s="356"/>
      <c r="H39" s="356"/>
      <c r="I39" s="356"/>
      <c r="J39" s="356"/>
    </row>
    <row r="40" spans="2:10" s="55" customFormat="1" ht="20.25" customHeight="1">
      <c r="B40" s="356"/>
      <c r="C40" s="356" t="s">
        <v>598</v>
      </c>
      <c r="D40" s="356"/>
      <c r="E40" s="356"/>
      <c r="F40" s="356"/>
      <c r="G40" s="356"/>
      <c r="H40" s="356"/>
      <c r="I40" s="356"/>
      <c r="J40" s="356"/>
    </row>
    <row r="41" spans="2:10" s="55" customFormat="1" ht="20.25" customHeight="1">
      <c r="B41" s="356"/>
      <c r="C41" s="356" t="s">
        <v>599</v>
      </c>
      <c r="D41" s="356"/>
      <c r="E41" s="356"/>
      <c r="F41" s="356"/>
      <c r="G41" s="356"/>
      <c r="H41" s="356"/>
      <c r="I41" s="356"/>
      <c r="J41" s="356"/>
    </row>
    <row r="42" spans="2:10" s="55" customFormat="1" ht="20.25" customHeight="1">
      <c r="B42" s="356"/>
      <c r="C42" s="356" t="s">
        <v>608</v>
      </c>
      <c r="D42" s="356"/>
      <c r="E42" s="356"/>
      <c r="F42" s="356"/>
      <c r="G42" s="356"/>
      <c r="H42" s="356"/>
      <c r="I42" s="356"/>
      <c r="J42" s="356"/>
    </row>
    <row r="43" spans="2:10" s="55" customFormat="1" ht="20.25" customHeight="1">
      <c r="B43" s="356"/>
      <c r="C43" s="356" t="s">
        <v>600</v>
      </c>
      <c r="D43" s="356"/>
      <c r="E43" s="356"/>
      <c r="F43" s="356"/>
      <c r="G43" s="356"/>
      <c r="H43" s="356"/>
      <c r="I43" s="356"/>
      <c r="J43" s="356"/>
    </row>
    <row r="44" spans="2:10" s="55" customFormat="1" ht="20.25" customHeight="1">
      <c r="B44" s="356"/>
      <c r="C44" s="356" t="s">
        <v>601</v>
      </c>
      <c r="D44" s="356"/>
      <c r="E44" s="356"/>
      <c r="F44" s="356"/>
      <c r="G44" s="356"/>
      <c r="H44" s="356"/>
      <c r="I44" s="356"/>
      <c r="J44" s="356"/>
    </row>
    <row r="45" spans="2:10" s="55" customFormat="1" ht="20.25" customHeight="1">
      <c r="B45" s="356"/>
      <c r="C45" s="356" t="s">
        <v>602</v>
      </c>
      <c r="D45" s="356"/>
      <c r="E45" s="356"/>
      <c r="F45" s="356"/>
      <c r="G45" s="356"/>
      <c r="H45" s="356"/>
      <c r="I45" s="356"/>
      <c r="J45" s="356"/>
    </row>
    <row r="46" spans="2:10" s="55" customFormat="1" ht="20.25" customHeight="1">
      <c r="B46" s="356"/>
      <c r="C46" s="356" t="s">
        <v>603</v>
      </c>
      <c r="D46" s="356"/>
      <c r="E46" s="356"/>
      <c r="F46" s="356"/>
      <c r="G46" s="356"/>
      <c r="H46" s="356"/>
      <c r="I46" s="356"/>
      <c r="J46" s="356"/>
    </row>
    <row r="47" spans="2:10" s="55" customFormat="1" ht="6.75" customHeight="1">
      <c r="B47" s="356"/>
      <c r="C47" s="356"/>
      <c r="D47" s="356"/>
      <c r="E47" s="356"/>
      <c r="F47" s="356"/>
      <c r="G47" s="356"/>
      <c r="H47" s="356"/>
      <c r="I47" s="356"/>
      <c r="J47" s="356"/>
    </row>
    <row r="48" spans="2:10" s="55" customFormat="1" ht="20.25" customHeight="1">
      <c r="B48" s="356"/>
      <c r="C48" s="356" t="s">
        <v>117</v>
      </c>
      <c r="D48" s="356"/>
      <c r="E48" s="356"/>
      <c r="F48" s="356"/>
      <c r="G48" s="356"/>
      <c r="H48" s="356"/>
      <c r="I48" s="356"/>
      <c r="J48" s="356"/>
    </row>
    <row r="49" spans="2:10" s="55" customFormat="1" ht="20.25" customHeight="1">
      <c r="B49" s="356"/>
      <c r="C49" s="356" t="s">
        <v>118</v>
      </c>
      <c r="D49" s="356"/>
      <c r="E49" s="356"/>
      <c r="F49" s="356"/>
      <c r="G49" s="356"/>
      <c r="H49" s="356"/>
      <c r="I49" s="356"/>
      <c r="J49" s="356"/>
    </row>
    <row r="50" spans="2:10" s="55" customFormat="1" ht="6.75" customHeight="1">
      <c r="B50" s="356"/>
      <c r="C50" s="356"/>
      <c r="D50" s="356"/>
      <c r="E50" s="356"/>
      <c r="F50" s="356"/>
      <c r="G50" s="356"/>
      <c r="H50" s="356"/>
      <c r="I50" s="356"/>
      <c r="J50" s="356"/>
    </row>
    <row r="51" spans="2:10" s="55" customFormat="1" ht="20.25" customHeight="1">
      <c r="B51" s="356"/>
      <c r="C51" s="356" t="s">
        <v>611</v>
      </c>
      <c r="D51" s="356"/>
      <c r="E51" s="356"/>
      <c r="F51" s="356"/>
      <c r="G51" s="356"/>
      <c r="H51" s="356"/>
      <c r="I51" s="356"/>
      <c r="J51" s="356"/>
    </row>
    <row r="52" spans="2:10" s="55" customFormat="1" ht="20.25" customHeight="1">
      <c r="B52" s="356"/>
      <c r="C52" s="356" t="s">
        <v>615</v>
      </c>
      <c r="D52" s="356"/>
      <c r="E52" s="356"/>
      <c r="F52" s="356"/>
      <c r="G52" s="356"/>
      <c r="H52" s="356"/>
      <c r="I52" s="356"/>
      <c r="J52" s="356"/>
    </row>
    <row r="53" spans="2:10" s="55" customFormat="1" ht="6.75" customHeight="1">
      <c r="B53" s="356"/>
      <c r="C53" s="356"/>
      <c r="D53" s="356"/>
      <c r="E53" s="356"/>
      <c r="F53" s="356"/>
      <c r="G53" s="356"/>
      <c r="H53" s="356"/>
      <c r="I53" s="356"/>
      <c r="J53" s="356"/>
    </row>
    <row r="54" spans="2:10" s="225" customFormat="1" ht="20.25" customHeight="1">
      <c r="B54" s="357"/>
      <c r="C54" s="357" t="s">
        <v>614</v>
      </c>
      <c r="D54" s="357"/>
      <c r="E54" s="357"/>
      <c r="F54" s="357"/>
      <c r="G54" s="357"/>
      <c r="H54" s="357"/>
      <c r="I54" s="357"/>
      <c r="J54" s="357"/>
    </row>
    <row r="55" spans="2:10" s="225" customFormat="1" ht="20.25" customHeight="1">
      <c r="B55" s="357"/>
      <c r="C55" s="357" t="s">
        <v>612</v>
      </c>
      <c r="D55" s="357"/>
      <c r="E55" s="357"/>
      <c r="F55" s="357"/>
      <c r="G55" s="357"/>
      <c r="H55" s="357"/>
      <c r="I55" s="357"/>
      <c r="J55" s="357"/>
    </row>
    <row r="56" spans="2:10" s="225" customFormat="1" ht="20.25" customHeight="1">
      <c r="B56" s="357"/>
      <c r="C56" s="357" t="s">
        <v>613</v>
      </c>
      <c r="D56" s="357"/>
      <c r="E56" s="357"/>
      <c r="F56" s="357"/>
      <c r="G56" s="357"/>
      <c r="H56" s="357"/>
      <c r="I56" s="357"/>
      <c r="J56" s="357"/>
    </row>
    <row r="57" spans="2:10" s="55" customFormat="1" ht="6.75" customHeight="1">
      <c r="B57" s="356"/>
      <c r="C57" s="356"/>
      <c r="D57" s="356"/>
      <c r="E57" s="356"/>
      <c r="F57" s="356"/>
      <c r="G57" s="356"/>
      <c r="H57" s="356"/>
      <c r="I57" s="356"/>
      <c r="J57" s="356"/>
    </row>
    <row r="58" spans="2:10" s="55" customFormat="1" ht="20.25" customHeight="1">
      <c r="B58" s="356"/>
      <c r="C58" s="356" t="s">
        <v>609</v>
      </c>
      <c r="D58" s="356"/>
      <c r="E58" s="356"/>
      <c r="F58" s="356"/>
      <c r="G58" s="356"/>
      <c r="H58" s="356"/>
      <c r="I58" s="356"/>
      <c r="J58" s="356"/>
    </row>
    <row r="59" spans="2:10" s="55" customFormat="1" ht="6.75" customHeight="1">
      <c r="B59" s="356"/>
      <c r="C59" s="356"/>
      <c r="D59" s="356"/>
      <c r="E59" s="356"/>
      <c r="F59" s="356"/>
      <c r="G59" s="356"/>
      <c r="H59" s="356"/>
      <c r="I59" s="356"/>
      <c r="J59" s="356"/>
    </row>
    <row r="60" spans="2:10" s="55" customFormat="1" ht="20.25" customHeight="1">
      <c r="B60" s="356"/>
      <c r="C60" s="356" t="s">
        <v>119</v>
      </c>
      <c r="D60" s="356"/>
      <c r="E60" s="356"/>
      <c r="F60" s="356"/>
      <c r="G60" s="356"/>
      <c r="H60" s="356"/>
      <c r="I60" s="356"/>
      <c r="J60" s="356"/>
    </row>
    <row r="61" spans="2:10" s="55" customFormat="1" ht="20.25" customHeight="1">
      <c r="B61" s="356"/>
      <c r="C61" s="356" t="s">
        <v>610</v>
      </c>
      <c r="D61" s="356"/>
      <c r="E61" s="356"/>
      <c r="F61" s="356"/>
      <c r="G61" s="356"/>
      <c r="H61" s="356"/>
      <c r="I61" s="356"/>
      <c r="J61" s="356"/>
    </row>
    <row r="62" spans="2:10" s="55" customFormat="1" ht="20.25" customHeight="1">
      <c r="B62" s="356"/>
      <c r="C62" s="356" t="s">
        <v>120</v>
      </c>
      <c r="D62" s="356"/>
      <c r="E62" s="356"/>
      <c r="F62" s="356"/>
      <c r="G62" s="356"/>
      <c r="H62" s="356"/>
      <c r="I62" s="356"/>
      <c r="J62" s="356"/>
    </row>
    <row r="63" spans="2:10" ht="20.25" customHeight="1">
      <c r="B63" s="354"/>
      <c r="C63" s="354"/>
      <c r="D63" s="354"/>
      <c r="E63" s="354"/>
      <c r="F63" s="354"/>
      <c r="G63" s="354"/>
      <c r="H63" s="354"/>
      <c r="I63" s="354"/>
      <c r="J63" s="354"/>
    </row>
    <row r="64" spans="2:10" ht="20.25" customHeight="1">
      <c r="B64" s="354" t="s">
        <v>121</v>
      </c>
      <c r="C64" s="354"/>
      <c r="D64" s="354"/>
      <c r="E64" s="354"/>
      <c r="F64" s="354"/>
      <c r="G64" s="354"/>
      <c r="H64" s="354"/>
      <c r="I64" s="354"/>
      <c r="J64" s="354"/>
    </row>
    <row r="65" spans="2:10" s="55" customFormat="1" ht="20.25" customHeight="1">
      <c r="B65" s="356"/>
      <c r="C65" s="356" t="s">
        <v>122</v>
      </c>
      <c r="D65" s="356"/>
      <c r="E65" s="356"/>
      <c r="F65" s="356"/>
      <c r="G65" s="356"/>
      <c r="H65" s="356"/>
      <c r="I65" s="356"/>
      <c r="J65" s="356"/>
    </row>
    <row r="66" spans="2:10" s="55" customFormat="1" ht="20.25" customHeight="1">
      <c r="B66" s="356"/>
      <c r="C66" s="356" t="s">
        <v>634</v>
      </c>
      <c r="D66" s="356"/>
      <c r="E66" s="356"/>
      <c r="F66" s="356"/>
      <c r="G66" s="356"/>
      <c r="H66" s="356"/>
      <c r="I66" s="356"/>
      <c r="J66" s="356"/>
    </row>
    <row r="67" spans="2:10" s="55" customFormat="1" ht="6.75" customHeight="1">
      <c r="B67" s="356"/>
      <c r="C67" s="356"/>
      <c r="D67" s="356"/>
      <c r="E67" s="356"/>
      <c r="F67" s="356"/>
      <c r="G67" s="356"/>
      <c r="H67" s="356"/>
      <c r="I67" s="356"/>
      <c r="J67" s="356"/>
    </row>
    <row r="68" spans="2:10" s="55" customFormat="1" ht="20.25" customHeight="1">
      <c r="B68" s="356"/>
      <c r="C68" s="356" t="s">
        <v>123</v>
      </c>
      <c r="D68" s="356"/>
      <c r="E68" s="356"/>
      <c r="F68" s="356"/>
      <c r="G68" s="356"/>
      <c r="H68" s="356"/>
      <c r="I68" s="356"/>
      <c r="J68" s="356"/>
    </row>
    <row r="69" spans="2:10" s="55" customFormat="1" ht="6.75" customHeight="1">
      <c r="B69" s="356"/>
      <c r="C69" s="356"/>
      <c r="D69" s="356"/>
      <c r="E69" s="356"/>
      <c r="F69" s="356"/>
      <c r="G69" s="356"/>
      <c r="H69" s="356"/>
      <c r="I69" s="356"/>
      <c r="J69" s="356"/>
    </row>
    <row r="70" spans="2:10" s="55" customFormat="1" ht="20.25" customHeight="1">
      <c r="B70" s="356"/>
      <c r="C70" s="356" t="s">
        <v>124</v>
      </c>
      <c r="D70" s="356"/>
      <c r="E70" s="356"/>
      <c r="F70" s="356"/>
      <c r="G70" s="356"/>
      <c r="H70" s="356"/>
      <c r="I70" s="356"/>
      <c r="J70" s="356"/>
    </row>
    <row r="71" spans="2:10" s="55" customFormat="1" ht="20.25" customHeight="1">
      <c r="B71" s="356"/>
      <c r="C71" s="356" t="s">
        <v>125</v>
      </c>
      <c r="D71" s="356"/>
      <c r="E71" s="356"/>
      <c r="F71" s="356"/>
      <c r="G71" s="356"/>
      <c r="H71" s="356"/>
      <c r="I71" s="356"/>
      <c r="J71" s="356"/>
    </row>
    <row r="72" spans="2:10" s="55" customFormat="1" ht="6.75" customHeight="1">
      <c r="B72" s="356"/>
      <c r="C72" s="356"/>
      <c r="D72" s="356"/>
      <c r="E72" s="356"/>
      <c r="F72" s="356"/>
      <c r="G72" s="356"/>
      <c r="H72" s="356"/>
      <c r="I72" s="356"/>
      <c r="J72" s="356"/>
    </row>
    <row r="73" spans="2:10" s="55" customFormat="1" ht="20.25" customHeight="1">
      <c r="B73" s="356"/>
      <c r="C73" s="356" t="s">
        <v>126</v>
      </c>
      <c r="D73" s="356"/>
      <c r="E73" s="356"/>
      <c r="F73" s="356"/>
      <c r="G73" s="356"/>
      <c r="H73" s="356"/>
      <c r="I73" s="356"/>
      <c r="J73" s="356"/>
    </row>
    <row r="74" spans="2:10" s="55" customFormat="1" ht="20.25" customHeight="1">
      <c r="B74" s="356"/>
      <c r="C74" s="356" t="s">
        <v>127</v>
      </c>
      <c r="D74" s="356"/>
      <c r="E74" s="356"/>
      <c r="F74" s="356"/>
      <c r="G74" s="356"/>
      <c r="H74" s="356"/>
      <c r="I74" s="356"/>
      <c r="J74" s="356"/>
    </row>
    <row r="75" spans="2:10" s="55" customFormat="1" ht="6.75" customHeight="1">
      <c r="B75" s="356"/>
      <c r="C75" s="356"/>
      <c r="D75" s="356"/>
      <c r="E75" s="356"/>
      <c r="F75" s="356"/>
      <c r="G75" s="356"/>
      <c r="H75" s="356"/>
      <c r="I75" s="356"/>
      <c r="J75" s="356"/>
    </row>
    <row r="76" spans="2:10" s="55" customFormat="1" ht="20.25" customHeight="1">
      <c r="B76" s="356"/>
      <c r="C76" s="356" t="s">
        <v>128</v>
      </c>
      <c r="D76" s="356"/>
      <c r="E76" s="356"/>
      <c r="F76" s="356"/>
      <c r="G76" s="356"/>
      <c r="H76" s="356"/>
      <c r="I76" s="356"/>
      <c r="J76" s="356"/>
    </row>
    <row r="77" spans="2:10" s="55" customFormat="1" ht="20.25" customHeight="1">
      <c r="B77" s="356"/>
      <c r="C77" s="356" t="s">
        <v>129</v>
      </c>
      <c r="D77" s="356"/>
      <c r="E77" s="356"/>
      <c r="F77" s="356"/>
      <c r="G77" s="356"/>
      <c r="H77" s="356"/>
      <c r="I77" s="356"/>
      <c r="J77" s="356"/>
    </row>
    <row r="78" spans="2:10" s="55" customFormat="1" ht="20.25" customHeight="1">
      <c r="B78" s="356"/>
      <c r="C78" s="356"/>
      <c r="D78" s="356"/>
      <c r="E78" s="356"/>
      <c r="F78" s="356"/>
      <c r="G78" s="356"/>
      <c r="H78" s="356"/>
      <c r="I78" s="356"/>
      <c r="J78" s="356"/>
    </row>
    <row r="79" spans="2:10" s="55" customFormat="1" ht="20.25" customHeight="1">
      <c r="B79" s="356"/>
      <c r="C79" s="356" t="s">
        <v>130</v>
      </c>
      <c r="D79" s="356"/>
      <c r="E79" s="356"/>
      <c r="F79" s="356"/>
      <c r="G79" s="356"/>
      <c r="H79" s="356"/>
      <c r="I79" s="356"/>
      <c r="J79" s="356"/>
    </row>
    <row r="80" spans="2:10" s="55" customFormat="1" ht="20.25" customHeight="1">
      <c r="B80" s="356"/>
      <c r="C80" s="356" t="s">
        <v>131</v>
      </c>
      <c r="D80" s="356"/>
      <c r="E80" s="356"/>
      <c r="F80" s="356"/>
      <c r="G80" s="356"/>
      <c r="H80" s="356"/>
      <c r="I80" s="356"/>
      <c r="J80" s="356"/>
    </row>
    <row r="81" spans="2:10" s="55" customFormat="1" ht="20.25" customHeight="1">
      <c r="B81" s="356"/>
      <c r="C81" s="356" t="s">
        <v>132</v>
      </c>
      <c r="D81" s="356"/>
      <c r="E81" s="356"/>
      <c r="F81" s="356"/>
      <c r="G81" s="356"/>
      <c r="H81" s="356"/>
      <c r="I81" s="356"/>
      <c r="J81" s="356"/>
    </row>
    <row r="82" spans="2:10" s="55" customFormat="1" ht="6.75" customHeight="1">
      <c r="B82" s="356"/>
      <c r="C82" s="356"/>
      <c r="D82" s="356"/>
      <c r="E82" s="356"/>
      <c r="F82" s="356"/>
      <c r="G82" s="356"/>
      <c r="H82" s="356"/>
      <c r="I82" s="356"/>
      <c r="J82" s="356"/>
    </row>
    <row r="83" spans="2:10" s="55" customFormat="1" ht="20.25" customHeight="1">
      <c r="B83" s="356"/>
      <c r="C83" s="356" t="s">
        <v>133</v>
      </c>
      <c r="D83" s="356"/>
      <c r="E83" s="356"/>
      <c r="F83" s="356"/>
      <c r="G83" s="356"/>
      <c r="H83" s="356"/>
      <c r="I83" s="356"/>
      <c r="J83" s="356"/>
    </row>
    <row r="84" spans="2:10" s="55" customFormat="1" ht="20.25" customHeight="1">
      <c r="B84" s="356"/>
      <c r="C84" s="356" t="s">
        <v>134</v>
      </c>
      <c r="D84" s="356"/>
      <c r="E84" s="356"/>
      <c r="F84" s="356"/>
      <c r="G84" s="356"/>
      <c r="H84" s="356"/>
      <c r="I84" s="356"/>
      <c r="J84" s="356"/>
    </row>
    <row r="85" spans="2:10" s="55" customFormat="1" ht="6.75" customHeight="1">
      <c r="B85" s="356"/>
      <c r="C85" s="356"/>
      <c r="D85" s="356"/>
      <c r="E85" s="356"/>
      <c r="F85" s="356"/>
      <c r="G85" s="356"/>
      <c r="H85" s="356"/>
      <c r="I85" s="356"/>
      <c r="J85" s="356"/>
    </row>
    <row r="86" spans="2:10" s="55" customFormat="1" ht="20.25" customHeight="1">
      <c r="B86" s="356"/>
      <c r="C86" s="356" t="s">
        <v>638</v>
      </c>
      <c r="D86" s="356"/>
      <c r="E86" s="356"/>
      <c r="F86" s="356"/>
      <c r="G86" s="356"/>
      <c r="H86" s="356"/>
      <c r="I86" s="356"/>
      <c r="J86" s="356"/>
    </row>
    <row r="87" spans="2:10" s="55" customFormat="1" ht="20.25" customHeight="1">
      <c r="B87" s="356"/>
      <c r="C87" s="356" t="s">
        <v>135</v>
      </c>
      <c r="D87" s="356"/>
      <c r="E87" s="356"/>
      <c r="F87" s="356"/>
      <c r="G87" s="356"/>
      <c r="H87" s="356"/>
      <c r="I87" s="356"/>
      <c r="J87" s="356"/>
    </row>
    <row r="88" spans="2:10" s="55" customFormat="1" ht="20.25" customHeight="1">
      <c r="B88" s="356"/>
      <c r="C88" s="356"/>
      <c r="D88" s="356"/>
      <c r="E88" s="356"/>
      <c r="F88" s="356"/>
      <c r="G88" s="356"/>
      <c r="H88" s="356"/>
      <c r="I88" s="356"/>
      <c r="J88" s="356"/>
    </row>
    <row r="89" spans="2:10" s="55" customFormat="1" ht="20.25" customHeight="1">
      <c r="B89" s="356"/>
      <c r="C89" s="356" t="s">
        <v>136</v>
      </c>
      <c r="D89" s="356"/>
      <c r="E89" s="356"/>
      <c r="F89" s="356"/>
      <c r="G89" s="356"/>
      <c r="H89" s="356"/>
      <c r="I89" s="356"/>
      <c r="J89" s="356"/>
    </row>
    <row r="90" spans="2:10" s="55" customFormat="1" ht="20.25" customHeight="1">
      <c r="B90" s="356"/>
      <c r="C90" s="356" t="s">
        <v>137</v>
      </c>
      <c r="D90" s="356"/>
      <c r="E90" s="356"/>
      <c r="F90" s="356"/>
      <c r="G90" s="356"/>
      <c r="H90" s="356"/>
      <c r="I90" s="356"/>
      <c r="J90" s="356"/>
    </row>
    <row r="91" spans="2:10" s="55" customFormat="1" ht="20.25" customHeight="1">
      <c r="B91" s="356"/>
      <c r="C91" s="356" t="s">
        <v>138</v>
      </c>
      <c r="D91" s="356"/>
      <c r="E91" s="356"/>
      <c r="F91" s="356"/>
      <c r="G91" s="356"/>
      <c r="H91" s="356"/>
      <c r="I91" s="356"/>
      <c r="J91" s="356"/>
    </row>
    <row r="92" spans="2:10" s="55" customFormat="1" ht="20.25" customHeight="1">
      <c r="B92" s="356"/>
      <c r="C92" s="356" t="s">
        <v>139</v>
      </c>
      <c r="D92" s="356"/>
      <c r="E92" s="356"/>
      <c r="F92" s="356"/>
      <c r="G92" s="356"/>
      <c r="H92" s="356"/>
      <c r="I92" s="356"/>
      <c r="J92" s="356"/>
    </row>
    <row r="93" spans="2:10" s="55" customFormat="1" ht="6.75" customHeight="1">
      <c r="B93" s="356"/>
      <c r="C93" s="356"/>
      <c r="D93" s="356"/>
      <c r="E93" s="356"/>
      <c r="F93" s="356"/>
      <c r="G93" s="356"/>
      <c r="H93" s="356"/>
      <c r="I93" s="356"/>
      <c r="J93" s="356"/>
    </row>
    <row r="94" spans="2:10" s="55" customFormat="1" ht="20.25" customHeight="1">
      <c r="B94" s="356"/>
      <c r="C94" s="356" t="s">
        <v>140</v>
      </c>
      <c r="D94" s="356"/>
      <c r="E94" s="356"/>
      <c r="F94" s="356"/>
      <c r="G94" s="356"/>
      <c r="H94" s="356"/>
      <c r="I94" s="356"/>
      <c r="J94" s="356"/>
    </row>
    <row r="95" spans="2:10" s="55" customFormat="1" ht="6.75" customHeight="1">
      <c r="B95" s="356"/>
      <c r="C95" s="356"/>
      <c r="D95" s="356"/>
      <c r="E95" s="356"/>
      <c r="F95" s="356"/>
      <c r="G95" s="356"/>
      <c r="H95" s="356"/>
      <c r="I95" s="356"/>
      <c r="J95" s="356"/>
    </row>
    <row r="96" spans="2:10" s="55" customFormat="1" ht="20.25" customHeight="1">
      <c r="B96" s="356"/>
      <c r="C96" s="356" t="s">
        <v>141</v>
      </c>
      <c r="D96" s="356"/>
      <c r="E96" s="356"/>
      <c r="F96" s="356"/>
      <c r="G96" s="356"/>
      <c r="H96" s="356"/>
      <c r="I96" s="356"/>
      <c r="J96" s="356"/>
    </row>
    <row r="97" spans="2:10" s="55" customFormat="1" ht="20.25" customHeight="1">
      <c r="B97" s="356"/>
      <c r="C97" s="356" t="s">
        <v>142</v>
      </c>
      <c r="D97" s="356"/>
      <c r="E97" s="356"/>
      <c r="F97" s="356"/>
      <c r="G97" s="356"/>
      <c r="H97" s="356"/>
      <c r="I97" s="356"/>
      <c r="J97" s="356"/>
    </row>
    <row r="98" spans="2:10" s="55" customFormat="1" ht="6.75" customHeight="1">
      <c r="B98" s="356"/>
      <c r="C98" s="356"/>
      <c r="D98" s="356"/>
      <c r="E98" s="356"/>
      <c r="F98" s="356"/>
      <c r="G98" s="356"/>
      <c r="H98" s="356"/>
      <c r="I98" s="356"/>
      <c r="J98" s="356"/>
    </row>
    <row r="99" spans="2:10" s="55" customFormat="1" ht="20.25" customHeight="1">
      <c r="B99" s="356"/>
      <c r="C99" s="356" t="s">
        <v>143</v>
      </c>
      <c r="D99" s="356"/>
      <c r="E99" s="356"/>
      <c r="F99" s="356"/>
      <c r="G99" s="356"/>
      <c r="H99" s="356"/>
      <c r="I99" s="356"/>
      <c r="J99" s="356"/>
    </row>
    <row r="100" spans="2:10" s="55" customFormat="1" ht="20.25" customHeight="1">
      <c r="B100" s="356"/>
      <c r="C100" s="356" t="s">
        <v>144</v>
      </c>
      <c r="D100" s="356"/>
      <c r="E100" s="356"/>
      <c r="F100" s="356"/>
      <c r="G100" s="356"/>
      <c r="H100" s="356"/>
      <c r="I100" s="356"/>
      <c r="J100" s="356"/>
    </row>
    <row r="101" spans="2:10" s="55" customFormat="1" ht="20.25" customHeight="1">
      <c r="B101" s="356"/>
      <c r="C101" s="356" t="s">
        <v>145</v>
      </c>
      <c r="D101" s="356"/>
      <c r="E101" s="356"/>
      <c r="F101" s="356"/>
      <c r="G101" s="356"/>
      <c r="H101" s="356"/>
      <c r="I101" s="356"/>
      <c r="J101" s="356"/>
    </row>
    <row r="102" spans="2:10" s="55" customFormat="1" ht="20.25" customHeight="1">
      <c r="B102" s="356"/>
      <c r="C102" s="356" t="s">
        <v>129</v>
      </c>
      <c r="D102" s="356"/>
      <c r="E102" s="356"/>
      <c r="F102" s="356"/>
      <c r="G102" s="356"/>
      <c r="H102" s="356"/>
      <c r="I102" s="356"/>
      <c r="J102" s="356"/>
    </row>
    <row r="103" spans="2:10" s="55" customFormat="1" ht="6.75" customHeight="1">
      <c r="B103" s="356"/>
      <c r="C103" s="356"/>
      <c r="D103" s="356"/>
      <c r="E103" s="356"/>
      <c r="F103" s="356"/>
      <c r="G103" s="356"/>
      <c r="H103" s="356"/>
      <c r="I103" s="356"/>
      <c r="J103" s="356"/>
    </row>
    <row r="104" spans="2:10" s="55" customFormat="1" ht="20.25" customHeight="1">
      <c r="B104" s="356"/>
      <c r="C104" s="356" t="s">
        <v>146</v>
      </c>
      <c r="D104" s="356"/>
      <c r="E104" s="356"/>
      <c r="F104" s="356"/>
      <c r="G104" s="356"/>
      <c r="H104" s="356"/>
      <c r="I104" s="356"/>
      <c r="J104" s="356"/>
    </row>
    <row r="105" spans="2:10" s="55" customFormat="1" ht="20.25" customHeight="1">
      <c r="B105" s="356"/>
      <c r="C105" s="356" t="s">
        <v>147</v>
      </c>
      <c r="D105" s="356"/>
      <c r="E105" s="356"/>
      <c r="F105" s="356"/>
      <c r="G105" s="356"/>
      <c r="H105" s="356"/>
      <c r="I105" s="356"/>
      <c r="J105" s="356"/>
    </row>
    <row r="106" spans="2:10" s="55" customFormat="1" ht="6.75" customHeight="1">
      <c r="B106" s="356"/>
      <c r="C106" s="356"/>
      <c r="D106" s="356"/>
      <c r="E106" s="356"/>
      <c r="F106" s="356"/>
      <c r="G106" s="356"/>
      <c r="H106" s="356"/>
      <c r="I106" s="356"/>
      <c r="J106" s="356"/>
    </row>
    <row r="107" spans="2:10" s="55" customFormat="1" ht="20.25" customHeight="1">
      <c r="B107" s="356"/>
      <c r="C107" s="356" t="s">
        <v>148</v>
      </c>
      <c r="D107" s="356"/>
      <c r="E107" s="356"/>
      <c r="F107" s="356"/>
      <c r="G107" s="356"/>
      <c r="H107" s="356"/>
      <c r="I107" s="356"/>
      <c r="J107" s="356"/>
    </row>
    <row r="108" spans="2:10" s="55" customFormat="1" ht="20.25" customHeight="1">
      <c r="B108" s="356"/>
      <c r="C108" s="356" t="s">
        <v>149</v>
      </c>
      <c r="D108" s="356"/>
      <c r="E108" s="356"/>
      <c r="F108" s="356"/>
      <c r="G108" s="356"/>
      <c r="H108" s="356"/>
      <c r="I108" s="356"/>
      <c r="J108" s="356"/>
    </row>
    <row r="109" spans="2:10" s="55" customFormat="1" ht="20.25" customHeight="1">
      <c r="B109" s="356"/>
      <c r="C109" s="356" t="s">
        <v>150</v>
      </c>
      <c r="D109" s="356"/>
      <c r="E109" s="356"/>
      <c r="F109" s="356"/>
      <c r="G109" s="356"/>
      <c r="H109" s="356"/>
      <c r="I109" s="356"/>
      <c r="J109" s="356"/>
    </row>
    <row r="110" spans="2:10" s="55" customFormat="1" ht="20.25" customHeight="1">
      <c r="B110" s="356"/>
      <c r="C110" s="356" t="s">
        <v>151</v>
      </c>
      <c r="D110" s="356"/>
      <c r="E110" s="356"/>
      <c r="F110" s="356"/>
      <c r="G110" s="356"/>
      <c r="H110" s="356"/>
      <c r="I110" s="356"/>
      <c r="J110" s="356"/>
    </row>
    <row r="111" spans="2:10" s="55" customFormat="1" ht="20.25" customHeight="1">
      <c r="B111" s="356"/>
      <c r="C111" s="356" t="s">
        <v>152</v>
      </c>
      <c r="D111" s="356"/>
      <c r="E111" s="356"/>
      <c r="F111" s="356"/>
      <c r="G111" s="356"/>
      <c r="H111" s="356"/>
      <c r="I111" s="356"/>
      <c r="J111" s="356"/>
    </row>
    <row r="112" spans="2:10" s="55" customFormat="1" ht="6.75" customHeight="1">
      <c r="B112" s="356"/>
      <c r="C112" s="356"/>
      <c r="D112" s="356"/>
      <c r="E112" s="356"/>
      <c r="F112" s="356"/>
      <c r="G112" s="356"/>
      <c r="H112" s="356"/>
      <c r="I112" s="356"/>
      <c r="J112" s="356"/>
    </row>
    <row r="113" spans="2:10" s="55" customFormat="1" ht="20.25" customHeight="1">
      <c r="B113" s="356"/>
      <c r="C113" s="356" t="s">
        <v>153</v>
      </c>
      <c r="D113" s="356"/>
      <c r="E113" s="356"/>
      <c r="F113" s="356"/>
      <c r="G113" s="356"/>
      <c r="H113" s="356"/>
      <c r="I113" s="356"/>
      <c r="J113" s="356"/>
    </row>
    <row r="114" spans="2:10" s="55" customFormat="1" ht="20.25" customHeight="1">
      <c r="B114" s="356"/>
      <c r="C114" s="356" t="s">
        <v>154</v>
      </c>
      <c r="D114" s="356"/>
      <c r="E114" s="356"/>
      <c r="F114" s="356"/>
      <c r="G114" s="356"/>
      <c r="H114" s="356"/>
      <c r="I114" s="356"/>
      <c r="J114" s="356"/>
    </row>
    <row r="115" spans="2:10" s="55" customFormat="1" ht="20.25" customHeight="1">
      <c r="B115" s="356"/>
      <c r="C115" s="356" t="s">
        <v>155</v>
      </c>
      <c r="D115" s="356"/>
      <c r="E115" s="356"/>
      <c r="F115" s="356"/>
      <c r="G115" s="356"/>
      <c r="H115" s="356"/>
      <c r="I115" s="356"/>
      <c r="J115" s="356"/>
    </row>
    <row r="116" spans="2:10" s="55" customFormat="1" ht="20.25" customHeight="1">
      <c r="B116" s="356"/>
      <c r="C116" s="356"/>
      <c r="D116" s="356"/>
      <c r="E116" s="356"/>
      <c r="F116" s="356"/>
      <c r="G116" s="356"/>
      <c r="H116" s="356"/>
      <c r="I116" s="356"/>
      <c r="J116" s="356"/>
    </row>
    <row r="117" spans="2:10" s="55" customFormat="1" ht="20.25" customHeight="1">
      <c r="B117" s="356"/>
      <c r="C117" s="356" t="s">
        <v>156</v>
      </c>
      <c r="D117" s="356"/>
      <c r="E117" s="356"/>
      <c r="F117" s="356"/>
      <c r="G117" s="356"/>
      <c r="H117" s="356"/>
      <c r="I117" s="356"/>
      <c r="J117" s="356"/>
    </row>
    <row r="118" spans="2:10" s="55" customFormat="1" ht="20.25" customHeight="1">
      <c r="B118" s="356"/>
      <c r="C118" s="356" t="s">
        <v>157</v>
      </c>
      <c r="D118" s="356"/>
      <c r="E118" s="356"/>
      <c r="F118" s="356"/>
      <c r="G118" s="356"/>
      <c r="H118" s="356"/>
      <c r="I118" s="356"/>
      <c r="J118" s="356"/>
    </row>
    <row r="119" spans="2:10" s="55" customFormat="1" ht="20.25" customHeight="1">
      <c r="B119" s="356"/>
      <c r="C119" s="356" t="s">
        <v>158</v>
      </c>
      <c r="D119" s="356"/>
      <c r="E119" s="356"/>
      <c r="F119" s="356"/>
      <c r="G119" s="356"/>
      <c r="H119" s="356"/>
      <c r="I119" s="356"/>
      <c r="J119" s="356"/>
    </row>
    <row r="120" spans="2:10" s="55" customFormat="1" ht="20.25" customHeight="1">
      <c r="B120" s="356"/>
      <c r="C120" s="356" t="s">
        <v>159</v>
      </c>
      <c r="D120" s="356"/>
      <c r="E120" s="356"/>
      <c r="F120" s="356"/>
      <c r="G120" s="356"/>
      <c r="H120" s="356"/>
      <c r="I120" s="356"/>
      <c r="J120" s="356"/>
    </row>
    <row r="121" spans="2:10" s="55" customFormat="1" ht="20.25" customHeight="1">
      <c r="B121" s="356"/>
      <c r="C121" s="356" t="s">
        <v>160</v>
      </c>
      <c r="D121" s="356"/>
      <c r="E121" s="356"/>
      <c r="F121" s="356"/>
      <c r="G121" s="356"/>
      <c r="H121" s="356"/>
      <c r="I121" s="356"/>
      <c r="J121" s="356"/>
    </row>
    <row r="122" spans="2:10" s="55" customFormat="1" ht="20.25" customHeight="1">
      <c r="B122" s="356"/>
      <c r="C122" s="356"/>
      <c r="D122" s="356"/>
      <c r="E122" s="356"/>
      <c r="F122" s="356"/>
      <c r="G122" s="356"/>
      <c r="H122" s="356"/>
      <c r="I122" s="356"/>
      <c r="J122" s="356"/>
    </row>
    <row r="123" spans="2:10" s="55" customFormat="1" ht="20.25" customHeight="1">
      <c r="B123" s="356"/>
      <c r="C123" s="356" t="s">
        <v>161</v>
      </c>
      <c r="D123" s="356"/>
      <c r="E123" s="356"/>
      <c r="F123" s="356"/>
      <c r="G123" s="356"/>
      <c r="H123" s="356"/>
      <c r="I123" s="356"/>
      <c r="J123" s="356"/>
    </row>
    <row r="124" spans="2:10" s="55" customFormat="1" ht="20.25" customHeight="1">
      <c r="B124" s="356"/>
      <c r="C124" s="356" t="s">
        <v>162</v>
      </c>
      <c r="D124" s="356"/>
      <c r="E124" s="356"/>
      <c r="F124" s="356"/>
      <c r="G124" s="356"/>
      <c r="H124" s="356"/>
      <c r="I124" s="356"/>
      <c r="J124" s="356"/>
    </row>
    <row r="125" spans="2:10" s="55" customFormat="1" ht="20.25" customHeight="1">
      <c r="B125" s="356"/>
      <c r="C125" s="356" t="s">
        <v>163</v>
      </c>
      <c r="D125" s="356"/>
      <c r="E125" s="356"/>
      <c r="F125" s="356"/>
      <c r="G125" s="356"/>
      <c r="H125" s="356"/>
      <c r="I125" s="356"/>
      <c r="J125" s="356"/>
    </row>
    <row r="126" spans="2:10" s="55" customFormat="1" ht="6.75" customHeight="1">
      <c r="B126" s="356"/>
      <c r="C126" s="356"/>
      <c r="D126" s="356"/>
      <c r="E126" s="356"/>
      <c r="F126" s="356"/>
      <c r="G126" s="356"/>
      <c r="H126" s="356"/>
      <c r="I126" s="356"/>
      <c r="J126" s="356"/>
    </row>
    <row r="127" spans="2:10" s="55" customFormat="1" ht="20.25" customHeight="1">
      <c r="B127" s="356"/>
      <c r="C127" s="356" t="s">
        <v>635</v>
      </c>
      <c r="D127" s="356"/>
      <c r="E127" s="356"/>
      <c r="F127" s="356"/>
      <c r="G127" s="356"/>
      <c r="H127" s="356"/>
      <c r="I127" s="356"/>
      <c r="J127" s="356"/>
    </row>
    <row r="128" spans="2:10" s="55" customFormat="1" ht="20.25" customHeight="1">
      <c r="B128" s="356"/>
      <c r="C128" s="356" t="s">
        <v>164</v>
      </c>
      <c r="D128" s="356"/>
      <c r="E128" s="356"/>
      <c r="F128" s="356"/>
      <c r="G128" s="356"/>
      <c r="H128" s="356"/>
      <c r="I128" s="356"/>
      <c r="J128" s="356"/>
    </row>
    <row r="129" spans="2:10" s="55" customFormat="1" ht="20.25" customHeight="1">
      <c r="B129" s="356"/>
      <c r="C129" s="356" t="s">
        <v>650</v>
      </c>
      <c r="D129" s="356"/>
      <c r="E129" s="356"/>
      <c r="F129" s="356"/>
      <c r="G129" s="356"/>
      <c r="H129" s="356"/>
      <c r="I129" s="356"/>
      <c r="J129" s="356"/>
    </row>
    <row r="130" spans="2:10" s="55" customFormat="1" ht="20.25" customHeight="1">
      <c r="B130" s="356"/>
      <c r="C130" s="356" t="s">
        <v>165</v>
      </c>
      <c r="D130" s="356"/>
      <c r="E130" s="356"/>
      <c r="F130" s="356"/>
      <c r="G130" s="356"/>
      <c r="H130" s="356"/>
      <c r="I130" s="356"/>
      <c r="J130" s="356"/>
    </row>
    <row r="131" spans="2:10" s="55" customFormat="1" ht="6.75" customHeight="1">
      <c r="B131" s="356"/>
      <c r="C131" s="356"/>
      <c r="D131" s="356"/>
      <c r="E131" s="356"/>
      <c r="F131" s="356"/>
      <c r="G131" s="356"/>
      <c r="H131" s="356"/>
      <c r="I131" s="356"/>
      <c r="J131" s="356"/>
    </row>
    <row r="132" spans="2:10" s="55" customFormat="1" ht="20.25" customHeight="1">
      <c r="B132" s="356"/>
      <c r="C132" s="356" t="s">
        <v>166</v>
      </c>
      <c r="D132" s="356"/>
      <c r="E132" s="356"/>
      <c r="F132" s="356"/>
      <c r="G132" s="356"/>
      <c r="H132" s="356"/>
      <c r="I132" s="356"/>
      <c r="J132" s="356"/>
    </row>
    <row r="133" spans="2:10" s="55" customFormat="1" ht="20.25" customHeight="1">
      <c r="B133" s="356"/>
      <c r="C133" s="356" t="s">
        <v>649</v>
      </c>
      <c r="D133" s="356"/>
      <c r="E133" s="356"/>
      <c r="F133" s="356"/>
      <c r="G133" s="356"/>
      <c r="H133" s="356"/>
      <c r="I133" s="356"/>
      <c r="J133" s="356"/>
    </row>
    <row r="134" spans="2:10" ht="20.25" customHeight="1">
      <c r="B134" s="354"/>
      <c r="C134" s="354"/>
      <c r="D134" s="354"/>
      <c r="E134" s="354"/>
      <c r="F134" s="354"/>
      <c r="G134" s="354"/>
      <c r="H134" s="354"/>
      <c r="I134" s="354"/>
      <c r="J134" s="354"/>
    </row>
    <row r="135" spans="2:10" ht="20.25" customHeight="1">
      <c r="B135" s="354" t="s">
        <v>167</v>
      </c>
      <c r="C135" s="354"/>
      <c r="D135" s="354"/>
      <c r="E135" s="354"/>
      <c r="F135" s="354"/>
      <c r="G135" s="354"/>
      <c r="H135" s="354"/>
      <c r="I135" s="354"/>
      <c r="J135" s="354"/>
    </row>
    <row r="136" spans="2:10" ht="20.25" customHeight="1">
      <c r="B136" s="354"/>
      <c r="C136" s="356" t="s">
        <v>168</v>
      </c>
      <c r="D136" s="354"/>
      <c r="E136" s="354"/>
      <c r="F136" s="354"/>
      <c r="G136" s="354"/>
      <c r="H136" s="354"/>
      <c r="I136" s="354"/>
      <c r="J136" s="354"/>
    </row>
    <row r="137" spans="2:10" ht="20.25" customHeight="1">
      <c r="B137" s="354"/>
      <c r="C137" s="356" t="s">
        <v>169</v>
      </c>
      <c r="D137" s="354"/>
      <c r="E137" s="354"/>
      <c r="F137" s="354"/>
      <c r="G137" s="354"/>
      <c r="H137" s="354"/>
      <c r="I137" s="354"/>
      <c r="J137" s="354"/>
    </row>
    <row r="138" spans="2:10" ht="20.25" customHeight="1">
      <c r="B138" s="354"/>
      <c r="C138" s="356"/>
      <c r="D138" s="354"/>
      <c r="E138" s="354"/>
      <c r="F138" s="354"/>
      <c r="G138" s="354"/>
      <c r="H138" s="354"/>
      <c r="I138" s="354"/>
      <c r="J138" s="354"/>
    </row>
    <row r="139" spans="2:10" s="55" customFormat="1" ht="20.25" customHeight="1">
      <c r="B139" s="356"/>
      <c r="C139" s="356" t="s">
        <v>170</v>
      </c>
      <c r="D139" s="356"/>
      <c r="E139" s="356"/>
      <c r="F139" s="356"/>
      <c r="G139" s="356"/>
      <c r="H139" s="356"/>
      <c r="I139" s="356"/>
      <c r="J139" s="356"/>
    </row>
    <row r="140" spans="2:10" s="55" customFormat="1" ht="20.25" customHeight="1">
      <c r="B140" s="356"/>
      <c r="C140" s="356" t="s">
        <v>171</v>
      </c>
      <c r="D140" s="356"/>
      <c r="E140" s="356"/>
      <c r="F140" s="356"/>
      <c r="G140" s="356"/>
      <c r="H140" s="356"/>
      <c r="I140" s="356"/>
      <c r="J140" s="356"/>
    </row>
    <row r="141" spans="2:10" s="55" customFormat="1" ht="6.75" customHeight="1">
      <c r="B141" s="356"/>
      <c r="C141" s="356"/>
      <c r="D141" s="356"/>
      <c r="E141" s="356"/>
      <c r="F141" s="356"/>
      <c r="G141" s="356"/>
      <c r="H141" s="356"/>
      <c r="I141" s="356"/>
      <c r="J141" s="356"/>
    </row>
    <row r="142" spans="2:10" s="55" customFormat="1" ht="6.75" customHeight="1">
      <c r="B142" s="356"/>
      <c r="C142" s="356"/>
      <c r="D142" s="356"/>
      <c r="E142" s="356"/>
      <c r="F142" s="356"/>
      <c r="G142" s="356"/>
      <c r="H142" s="356"/>
      <c r="I142" s="356"/>
      <c r="J142" s="356"/>
    </row>
    <row r="143" spans="2:10" s="55" customFormat="1" ht="20.25" customHeight="1">
      <c r="B143" s="356"/>
      <c r="C143" s="356" t="s">
        <v>648</v>
      </c>
      <c r="D143" s="356"/>
      <c r="E143" s="356"/>
      <c r="F143" s="356"/>
      <c r="G143" s="356"/>
      <c r="H143" s="356"/>
      <c r="I143" s="356"/>
      <c r="J143" s="356"/>
    </row>
    <row r="144" spans="2:10" s="55" customFormat="1" ht="20.25" customHeight="1">
      <c r="B144" s="356"/>
      <c r="C144" s="356" t="s">
        <v>172</v>
      </c>
      <c r="D144" s="356"/>
      <c r="E144" s="356"/>
      <c r="F144" s="356"/>
      <c r="G144" s="356"/>
      <c r="H144" s="356"/>
      <c r="I144" s="356"/>
      <c r="J144" s="356"/>
    </row>
    <row r="145" spans="2:10" ht="20.25" customHeight="1">
      <c r="B145" s="354"/>
      <c r="C145" s="358"/>
      <c r="D145" s="354"/>
      <c r="E145" s="354"/>
      <c r="F145" s="354"/>
      <c r="G145" s="354"/>
      <c r="H145" s="354"/>
      <c r="I145" s="354"/>
      <c r="J145" s="354"/>
    </row>
    <row r="146" spans="2:10" ht="20.25" customHeight="1">
      <c r="B146" s="354"/>
      <c r="C146" s="354"/>
      <c r="D146" s="354"/>
      <c r="E146" s="692" t="s">
        <v>173</v>
      </c>
      <c r="F146" s="692"/>
      <c r="G146" s="692"/>
      <c r="H146" s="354"/>
      <c r="I146" s="354"/>
      <c r="J146" s="354"/>
    </row>
    <row r="147" spans="2:10" ht="20.25" customHeight="1">
      <c r="B147" s="354"/>
      <c r="C147" s="359"/>
      <c r="D147" s="360"/>
      <c r="E147" s="692"/>
      <c r="F147" s="692"/>
      <c r="G147" s="692"/>
      <c r="H147" s="360"/>
      <c r="I147" s="361"/>
      <c r="J147" s="354"/>
    </row>
    <row r="148" spans="2:10" ht="20.25" customHeight="1">
      <c r="B148" s="354"/>
      <c r="C148" s="362"/>
      <c r="D148" s="699" t="s">
        <v>174</v>
      </c>
      <c r="E148" s="699"/>
      <c r="F148" s="699"/>
      <c r="G148" s="699"/>
      <c r="H148" s="699"/>
      <c r="I148" s="363"/>
      <c r="J148" s="354"/>
    </row>
    <row r="149" spans="2:10" ht="20.25" customHeight="1">
      <c r="B149" s="354"/>
      <c r="C149" s="362"/>
      <c r="D149" s="699" t="s">
        <v>663</v>
      </c>
      <c r="E149" s="699"/>
      <c r="F149" s="699"/>
      <c r="G149" s="699"/>
      <c r="H149" s="699"/>
      <c r="I149" s="363"/>
      <c r="J149" s="354"/>
    </row>
    <row r="150" spans="2:10" ht="20.25" customHeight="1">
      <c r="B150" s="354"/>
      <c r="C150" s="362"/>
      <c r="D150" s="700" t="s">
        <v>175</v>
      </c>
      <c r="E150" s="700"/>
      <c r="F150" s="700"/>
      <c r="G150" s="700"/>
      <c r="H150" s="700"/>
      <c r="I150" s="363"/>
      <c r="J150" s="354"/>
    </row>
    <row r="151" spans="2:10" ht="20.25" customHeight="1">
      <c r="B151" s="354"/>
      <c r="C151" s="362"/>
      <c r="D151" s="700" t="s">
        <v>176</v>
      </c>
      <c r="E151" s="700"/>
      <c r="F151" s="700"/>
      <c r="G151" s="700"/>
      <c r="H151" s="700"/>
      <c r="I151" s="363"/>
      <c r="J151" s="354"/>
    </row>
    <row r="152" spans="2:10" ht="20.25" customHeight="1">
      <c r="B152" s="354"/>
      <c r="C152" s="362"/>
      <c r="D152" s="700" t="s">
        <v>177</v>
      </c>
      <c r="E152" s="700"/>
      <c r="F152" s="700"/>
      <c r="G152" s="700"/>
      <c r="H152" s="700"/>
      <c r="I152" s="363"/>
      <c r="J152" s="354"/>
    </row>
    <row r="153" spans="2:10" ht="20.25" customHeight="1">
      <c r="B153" s="354"/>
      <c r="C153" s="364"/>
      <c r="D153" s="365"/>
      <c r="E153" s="365"/>
      <c r="F153" s="365"/>
      <c r="G153" s="365"/>
      <c r="H153" s="365"/>
      <c r="I153" s="366"/>
      <c r="J153" s="354"/>
    </row>
    <row r="154" spans="2:10" ht="20.25" customHeight="1">
      <c r="B154" s="354"/>
      <c r="C154" s="354"/>
      <c r="D154" s="354"/>
      <c r="E154" s="354"/>
      <c r="F154" s="354"/>
      <c r="G154" s="354"/>
      <c r="H154" s="354"/>
      <c r="I154" s="354"/>
      <c r="J154" s="354"/>
    </row>
  </sheetData>
  <sheetProtection sheet="1" objects="1" scenarios="1"/>
  <mergeCells count="11">
    <mergeCell ref="D148:H148"/>
    <mergeCell ref="D149:H149"/>
    <mergeCell ref="D150:H150"/>
    <mergeCell ref="D151:H151"/>
    <mergeCell ref="D152:H152"/>
    <mergeCell ref="E146:G147"/>
    <mergeCell ref="B2:C2"/>
    <mergeCell ref="H2:J2"/>
    <mergeCell ref="C6:I7"/>
    <mergeCell ref="G10:J10"/>
    <mergeCell ref="G11:J11"/>
  </mergeCells>
  <phoneticPr fontId="29"/>
  <printOptions horizontalCentered="1"/>
  <pageMargins left="0.78740157480314965" right="0.78740157480314965" top="0.78740157480314965" bottom="0.78740157480314965" header="0" footer="0.19685039370078741"/>
  <pageSetup paperSize="9" scale="61" orientation="portrait" useFirstPageNumber="1" r:id="rId1"/>
  <headerFooter alignWithMargins="0">
    <oddFooter>&amp;C［ &amp;P ］</oddFooter>
  </headerFooter>
  <rowBreaks count="2" manualBreakCount="2">
    <brk id="63" min="1" max="9" man="1"/>
    <brk id="134"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M96"/>
  <sheetViews>
    <sheetView view="pageBreakPreview" zoomScale="115" zoomScaleNormal="100" zoomScaleSheetLayoutView="115" workbookViewId="0">
      <selection activeCell="D5" sqref="D5:J5"/>
    </sheetView>
  </sheetViews>
  <sheetFormatPr defaultRowHeight="11.25"/>
  <cols>
    <col min="1" max="1" width="4" customWidth="1"/>
    <col min="2" max="2" width="4" style="22" customWidth="1"/>
    <col min="3" max="3" width="14.33203125" customWidth="1"/>
    <col min="4" max="4" width="12.83203125" customWidth="1"/>
    <col min="5" max="5" width="15.83203125" customWidth="1"/>
    <col min="6" max="6" width="12.33203125" customWidth="1"/>
    <col min="7" max="7" width="16.83203125" customWidth="1"/>
    <col min="8" max="8" width="6.33203125" customWidth="1"/>
    <col min="10" max="10" width="7.83203125" customWidth="1"/>
  </cols>
  <sheetData>
    <row r="1" spans="1:13" ht="24.95" customHeight="1">
      <c r="A1" s="35" t="s">
        <v>68</v>
      </c>
      <c r="H1" s="369"/>
      <c r="I1" s="369"/>
      <c r="J1" s="369"/>
      <c r="K1" s="369"/>
      <c r="L1" s="369"/>
    </row>
    <row r="2" spans="1:13" ht="14.1" customHeight="1">
      <c r="A2" s="367"/>
      <c r="B2" s="368"/>
      <c r="C2" s="369"/>
      <c r="D2" s="369"/>
      <c r="E2" s="369"/>
      <c r="F2" s="369"/>
      <c r="G2" s="369"/>
      <c r="H2" s="369"/>
      <c r="I2" s="369"/>
      <c r="J2" s="369"/>
      <c r="K2" s="369"/>
      <c r="L2" s="369"/>
    </row>
    <row r="3" spans="1:13" ht="20.100000000000001" customHeight="1">
      <c r="A3" s="367"/>
      <c r="B3" s="370" t="s">
        <v>60</v>
      </c>
      <c r="C3" s="369"/>
      <c r="D3" s="369"/>
      <c r="E3" s="369"/>
      <c r="F3" s="369"/>
      <c r="G3" s="369"/>
      <c r="H3" s="369"/>
      <c r="I3" s="369"/>
      <c r="J3" s="369"/>
      <c r="K3" s="369"/>
      <c r="L3" s="369"/>
    </row>
    <row r="4" spans="1:13" ht="12.95" customHeight="1" thickBot="1">
      <c r="A4" s="369"/>
      <c r="B4" s="368"/>
      <c r="C4" s="369"/>
      <c r="D4" s="369"/>
      <c r="E4" s="369"/>
      <c r="F4" s="369"/>
      <c r="G4" s="369"/>
      <c r="H4" s="369"/>
      <c r="I4" s="369"/>
      <c r="J4" s="369"/>
      <c r="K4" s="369"/>
      <c r="L4" s="369"/>
    </row>
    <row r="5" spans="1:13" ht="15" customHeight="1" thickBot="1">
      <c r="A5" s="369"/>
      <c r="B5" s="701" t="s">
        <v>30</v>
      </c>
      <c r="C5" s="702"/>
      <c r="D5" s="703" t="s">
        <v>633</v>
      </c>
      <c r="E5" s="704"/>
      <c r="F5" s="704"/>
      <c r="G5" s="704"/>
      <c r="H5" s="704"/>
      <c r="I5" s="704"/>
      <c r="J5" s="705"/>
    </row>
    <row r="6" spans="1:13" ht="20.100000000000001" customHeight="1">
      <c r="A6" s="369"/>
      <c r="B6" s="371"/>
      <c r="C6" s="371"/>
      <c r="D6" s="372"/>
      <c r="E6" s="372"/>
      <c r="F6" s="372"/>
      <c r="G6" s="372"/>
      <c r="H6" s="372"/>
      <c r="I6" s="372"/>
      <c r="J6" s="372"/>
      <c r="K6" s="369"/>
      <c r="L6" s="369"/>
    </row>
    <row r="7" spans="1:13" ht="20.100000000000001" customHeight="1">
      <c r="A7" s="369"/>
      <c r="B7" s="370" t="s">
        <v>623</v>
      </c>
      <c r="C7" s="371"/>
      <c r="D7" s="372"/>
      <c r="E7" s="372"/>
      <c r="F7" s="372"/>
      <c r="G7" s="372"/>
      <c r="H7" s="372"/>
      <c r="I7" s="372"/>
      <c r="J7" s="372"/>
      <c r="K7" s="369"/>
      <c r="L7" s="369"/>
    </row>
    <row r="8" spans="1:13" ht="12.95" customHeight="1" thickBot="1">
      <c r="A8" s="369"/>
      <c r="B8" s="371"/>
      <c r="C8" s="371"/>
      <c r="D8" s="372"/>
      <c r="E8" s="372"/>
      <c r="F8" s="372"/>
      <c r="G8" s="372"/>
      <c r="H8" s="372"/>
      <c r="I8" s="372"/>
      <c r="J8" s="372"/>
      <c r="K8" s="369"/>
      <c r="L8" s="369"/>
    </row>
    <row r="9" spans="1:13" ht="15" customHeight="1" thickBot="1">
      <c r="A9" s="369"/>
      <c r="B9" s="368" t="s">
        <v>31</v>
      </c>
      <c r="C9" s="373" t="s">
        <v>33</v>
      </c>
      <c r="D9" s="374" t="s">
        <v>35</v>
      </c>
      <c r="E9" s="232" t="s">
        <v>34</v>
      </c>
      <c r="F9" s="369"/>
      <c r="G9" s="369"/>
      <c r="H9" s="369"/>
      <c r="I9" s="369"/>
      <c r="J9" s="369"/>
      <c r="K9" s="369"/>
      <c r="L9" s="369"/>
    </row>
    <row r="10" spans="1:13" ht="20.100000000000001" customHeight="1">
      <c r="A10" s="369"/>
      <c r="B10" s="368"/>
      <c r="C10" s="373"/>
      <c r="D10" s="374"/>
      <c r="E10" s="375" t="s">
        <v>624</v>
      </c>
      <c r="F10" s="369"/>
      <c r="G10" s="369"/>
      <c r="H10" s="369"/>
      <c r="I10" s="369"/>
      <c r="J10" s="369"/>
      <c r="K10" s="369"/>
      <c r="L10" s="369"/>
      <c r="M10" s="369"/>
    </row>
    <row r="11" spans="1:13" ht="20.100000000000001" customHeight="1">
      <c r="A11" s="369"/>
      <c r="B11" s="370" t="s">
        <v>97</v>
      </c>
      <c r="C11" s="373"/>
      <c r="D11" s="374"/>
      <c r="E11" s="376"/>
      <c r="F11" s="369"/>
      <c r="G11" s="369"/>
      <c r="H11" s="369"/>
      <c r="I11" s="369"/>
      <c r="J11" s="369"/>
      <c r="K11" s="369"/>
      <c r="L11" s="369"/>
      <c r="M11" s="369"/>
    </row>
    <row r="12" spans="1:13" ht="12.95" customHeight="1">
      <c r="A12" s="369"/>
      <c r="B12" s="368"/>
      <c r="C12" s="373"/>
      <c r="D12" s="374"/>
      <c r="E12" s="377"/>
      <c r="F12" s="369"/>
      <c r="G12" s="369"/>
      <c r="H12" s="369"/>
      <c r="I12" s="369"/>
      <c r="J12" s="369"/>
      <c r="K12" s="369"/>
      <c r="L12" s="369"/>
      <c r="M12" s="369"/>
    </row>
    <row r="13" spans="1:13" ht="12" thickBot="1">
      <c r="A13" s="369"/>
      <c r="B13" s="21"/>
      <c r="C13" s="32" t="s">
        <v>32</v>
      </c>
      <c r="D13" s="19"/>
      <c r="E13" s="30" t="s">
        <v>59</v>
      </c>
      <c r="F13" s="369"/>
      <c r="G13" s="369"/>
      <c r="H13" s="369"/>
      <c r="I13" s="369"/>
      <c r="J13" s="369"/>
      <c r="K13" s="369"/>
      <c r="L13" s="369"/>
    </row>
    <row r="14" spans="1:13">
      <c r="A14" s="369"/>
      <c r="B14" s="20">
        <v>1</v>
      </c>
      <c r="C14" s="31" t="s">
        <v>0</v>
      </c>
      <c r="D14" s="1"/>
      <c r="E14" s="233"/>
      <c r="F14" s="369"/>
      <c r="G14" s="369"/>
      <c r="H14" s="369"/>
      <c r="I14" s="369"/>
      <c r="J14" s="369"/>
      <c r="K14" s="369"/>
      <c r="L14" s="369"/>
    </row>
    <row r="15" spans="1:13">
      <c r="A15" s="369"/>
      <c r="B15" s="28">
        <v>2</v>
      </c>
      <c r="C15" s="24" t="s">
        <v>642</v>
      </c>
      <c r="D15" s="1"/>
      <c r="E15" s="234"/>
      <c r="F15" s="369"/>
      <c r="G15" s="369"/>
      <c r="H15" s="369"/>
      <c r="I15" s="369"/>
      <c r="J15" s="369"/>
      <c r="K15" s="369"/>
      <c r="L15" s="369"/>
    </row>
    <row r="16" spans="1:13">
      <c r="A16" s="369"/>
      <c r="B16" s="28">
        <v>3</v>
      </c>
      <c r="C16" s="24" t="s">
        <v>643</v>
      </c>
      <c r="D16" s="1"/>
      <c r="E16" s="234"/>
      <c r="F16" s="369"/>
      <c r="G16" s="369"/>
      <c r="H16" s="369"/>
      <c r="I16" s="369"/>
      <c r="J16" s="369"/>
      <c r="K16" s="369"/>
      <c r="L16" s="369"/>
    </row>
    <row r="17" spans="1:12">
      <c r="A17" s="369"/>
      <c r="B17" s="28">
        <v>4</v>
      </c>
      <c r="C17" s="24" t="s">
        <v>1</v>
      </c>
      <c r="D17" s="1"/>
      <c r="E17" s="234"/>
      <c r="F17" s="369"/>
      <c r="G17" s="369"/>
      <c r="H17" s="369"/>
      <c r="I17" s="369"/>
      <c r="J17" s="369"/>
      <c r="K17" s="369"/>
      <c r="L17" s="369"/>
    </row>
    <row r="18" spans="1:12">
      <c r="A18" s="369"/>
      <c r="B18" s="29">
        <v>5</v>
      </c>
      <c r="C18" s="25" t="s">
        <v>2</v>
      </c>
      <c r="D18" s="1"/>
      <c r="E18" s="234"/>
      <c r="F18" s="369"/>
      <c r="G18" s="369"/>
      <c r="H18" s="369"/>
      <c r="I18" s="369"/>
      <c r="J18" s="369"/>
      <c r="K18" s="369"/>
      <c r="L18" s="369"/>
    </row>
    <row r="19" spans="1:12">
      <c r="A19" s="369"/>
      <c r="B19" s="28">
        <v>6</v>
      </c>
      <c r="C19" s="24" t="s">
        <v>3</v>
      </c>
      <c r="D19" s="2"/>
      <c r="E19" s="235"/>
      <c r="F19" s="369"/>
      <c r="G19" s="369"/>
      <c r="H19" s="369"/>
      <c r="I19" s="369"/>
      <c r="J19" s="369"/>
      <c r="K19" s="369"/>
      <c r="L19" s="369"/>
    </row>
    <row r="20" spans="1:12">
      <c r="A20" s="369"/>
      <c r="B20" s="28">
        <v>7</v>
      </c>
      <c r="C20" s="24" t="s">
        <v>4</v>
      </c>
      <c r="D20" s="1"/>
      <c r="E20" s="234"/>
      <c r="F20" s="369"/>
      <c r="G20" s="369"/>
      <c r="H20" s="369"/>
      <c r="I20" s="369"/>
      <c r="J20" s="369"/>
      <c r="K20" s="369"/>
      <c r="L20" s="369"/>
    </row>
    <row r="21" spans="1:12">
      <c r="A21" s="369"/>
      <c r="B21" s="28">
        <v>8</v>
      </c>
      <c r="C21" s="24" t="s">
        <v>5</v>
      </c>
      <c r="D21" s="1"/>
      <c r="E21" s="234"/>
      <c r="F21" s="369"/>
      <c r="G21" s="369"/>
      <c r="H21" s="369"/>
      <c r="I21" s="369"/>
      <c r="J21" s="369"/>
      <c r="K21" s="369"/>
      <c r="L21" s="369"/>
    </row>
    <row r="22" spans="1:12">
      <c r="A22" s="369"/>
      <c r="B22" s="28">
        <v>9</v>
      </c>
      <c r="C22" s="24" t="s">
        <v>6</v>
      </c>
      <c r="D22" s="1"/>
      <c r="E22" s="234"/>
      <c r="F22" s="369"/>
      <c r="G22" s="369"/>
      <c r="H22" s="369"/>
      <c r="I22" s="369"/>
      <c r="J22" s="369"/>
      <c r="K22" s="369"/>
      <c r="L22" s="369"/>
    </row>
    <row r="23" spans="1:12">
      <c r="A23" s="369"/>
      <c r="B23" s="29">
        <v>10</v>
      </c>
      <c r="C23" s="25" t="s">
        <v>222</v>
      </c>
      <c r="D23" s="3"/>
      <c r="E23" s="236"/>
      <c r="F23" s="369"/>
      <c r="G23" s="369"/>
      <c r="H23" s="369"/>
      <c r="I23" s="369"/>
      <c r="J23" s="369"/>
      <c r="K23" s="369"/>
      <c r="L23" s="369"/>
    </row>
    <row r="24" spans="1:12">
      <c r="A24" s="369"/>
      <c r="B24" s="28">
        <v>11</v>
      </c>
      <c r="C24" s="24" t="s">
        <v>7</v>
      </c>
      <c r="D24" s="1"/>
      <c r="E24" s="234"/>
      <c r="F24" s="369"/>
      <c r="G24" s="369"/>
      <c r="H24" s="369"/>
      <c r="I24" s="369"/>
      <c r="J24" s="369"/>
      <c r="K24" s="369"/>
      <c r="L24" s="369"/>
    </row>
    <row r="25" spans="1:12">
      <c r="A25" s="369"/>
      <c r="B25" s="28">
        <v>12</v>
      </c>
      <c r="C25" s="24" t="s">
        <v>8</v>
      </c>
      <c r="D25" s="1"/>
      <c r="E25" s="234"/>
      <c r="F25" s="369"/>
      <c r="G25" s="369"/>
      <c r="H25" s="369"/>
      <c r="I25" s="369"/>
      <c r="J25" s="369"/>
      <c r="K25" s="369"/>
      <c r="L25" s="369"/>
    </row>
    <row r="26" spans="1:12">
      <c r="A26" s="369"/>
      <c r="B26" s="28">
        <v>13</v>
      </c>
      <c r="C26" s="24" t="s">
        <v>9</v>
      </c>
      <c r="D26" s="1"/>
      <c r="E26" s="234"/>
      <c r="F26" s="369"/>
      <c r="G26" s="369"/>
      <c r="H26" s="369"/>
      <c r="I26" s="369"/>
      <c r="J26" s="369"/>
      <c r="K26" s="369"/>
      <c r="L26" s="369"/>
    </row>
    <row r="27" spans="1:12">
      <c r="A27" s="369"/>
      <c r="B27" s="28">
        <v>14</v>
      </c>
      <c r="C27" s="24" t="s">
        <v>10</v>
      </c>
      <c r="D27" s="1"/>
      <c r="E27" s="234"/>
      <c r="F27" s="369"/>
      <c r="G27" s="369"/>
      <c r="H27" s="369"/>
      <c r="I27" s="369"/>
      <c r="J27" s="369"/>
      <c r="K27" s="369"/>
      <c r="L27" s="369"/>
    </row>
    <row r="28" spans="1:12">
      <c r="A28" s="369"/>
      <c r="B28" s="29">
        <v>15</v>
      </c>
      <c r="C28" s="25" t="s">
        <v>64</v>
      </c>
      <c r="D28" s="1"/>
      <c r="E28" s="234"/>
      <c r="F28" s="369"/>
      <c r="G28" s="369"/>
      <c r="H28" s="369"/>
      <c r="I28" s="369"/>
      <c r="J28" s="369"/>
      <c r="K28" s="369"/>
      <c r="L28" s="369"/>
    </row>
    <row r="29" spans="1:12">
      <c r="A29" s="369"/>
      <c r="B29" s="28">
        <v>16</v>
      </c>
      <c r="C29" s="24" t="s">
        <v>65</v>
      </c>
      <c r="D29" s="2"/>
      <c r="E29" s="235"/>
      <c r="F29" s="369"/>
      <c r="G29" s="369"/>
      <c r="H29" s="369"/>
      <c r="I29" s="369"/>
      <c r="J29" s="369"/>
      <c r="K29" s="369"/>
      <c r="L29" s="369"/>
    </row>
    <row r="30" spans="1:12">
      <c r="A30" s="369"/>
      <c r="B30" s="28">
        <v>17</v>
      </c>
      <c r="C30" s="24" t="s">
        <v>66</v>
      </c>
      <c r="D30" s="1"/>
      <c r="E30" s="234"/>
      <c r="F30" s="369"/>
      <c r="G30" s="369"/>
      <c r="H30" s="369"/>
      <c r="I30" s="369"/>
      <c r="J30" s="369"/>
      <c r="K30" s="369"/>
      <c r="L30" s="369"/>
    </row>
    <row r="31" spans="1:12">
      <c r="A31" s="369"/>
      <c r="B31" s="28">
        <v>18</v>
      </c>
      <c r="C31" s="24" t="s">
        <v>12</v>
      </c>
      <c r="D31" s="1"/>
      <c r="E31" s="234"/>
      <c r="F31" s="369"/>
      <c r="G31" s="369"/>
      <c r="H31" s="369"/>
      <c r="I31" s="369"/>
      <c r="J31" s="369"/>
      <c r="K31" s="369"/>
      <c r="L31" s="369"/>
    </row>
    <row r="32" spans="1:12">
      <c r="A32" s="369"/>
      <c r="B32" s="28">
        <v>19</v>
      </c>
      <c r="C32" s="24" t="s">
        <v>11</v>
      </c>
      <c r="D32" s="1"/>
      <c r="E32" s="234"/>
      <c r="F32" s="369"/>
      <c r="G32" s="369"/>
      <c r="H32" s="369"/>
      <c r="I32" s="369"/>
      <c r="J32" s="369"/>
      <c r="K32" s="369"/>
      <c r="L32" s="369"/>
    </row>
    <row r="33" spans="1:12">
      <c r="A33" s="369"/>
      <c r="B33" s="29">
        <v>20</v>
      </c>
      <c r="C33" s="25" t="s">
        <v>233</v>
      </c>
      <c r="D33" s="3"/>
      <c r="E33" s="236"/>
      <c r="F33" s="369"/>
      <c r="G33" s="369"/>
      <c r="H33" s="369"/>
      <c r="I33" s="369"/>
      <c r="J33" s="369"/>
      <c r="K33" s="369"/>
      <c r="L33" s="369"/>
    </row>
    <row r="34" spans="1:12">
      <c r="A34" s="369"/>
      <c r="B34" s="28">
        <v>21</v>
      </c>
      <c r="C34" s="24" t="s">
        <v>13</v>
      </c>
      <c r="D34" s="1"/>
      <c r="E34" s="234"/>
      <c r="F34" s="369"/>
      <c r="G34" s="369"/>
      <c r="H34" s="369"/>
      <c r="I34" s="369"/>
      <c r="J34" s="369"/>
      <c r="K34" s="369"/>
      <c r="L34" s="369"/>
    </row>
    <row r="35" spans="1:12">
      <c r="A35" s="369"/>
      <c r="B35" s="28">
        <v>22</v>
      </c>
      <c r="C35" s="24" t="s">
        <v>14</v>
      </c>
      <c r="D35" s="1"/>
      <c r="E35" s="234"/>
      <c r="F35" s="369"/>
      <c r="G35" s="369"/>
      <c r="H35" s="369"/>
      <c r="I35" s="369"/>
      <c r="J35" s="369"/>
      <c r="K35" s="369"/>
      <c r="L35" s="369"/>
    </row>
    <row r="36" spans="1:12">
      <c r="A36" s="369"/>
      <c r="B36" s="28">
        <v>23</v>
      </c>
      <c r="C36" s="24" t="s">
        <v>15</v>
      </c>
      <c r="D36" s="1"/>
      <c r="E36" s="234"/>
      <c r="F36" s="369"/>
      <c r="G36" s="369"/>
      <c r="H36" s="369"/>
      <c r="I36" s="369"/>
      <c r="J36" s="369"/>
      <c r="K36" s="369"/>
      <c r="L36" s="369"/>
    </row>
    <row r="37" spans="1:12">
      <c r="A37" s="369"/>
      <c r="B37" s="28">
        <v>24</v>
      </c>
      <c r="C37" s="24" t="s">
        <v>16</v>
      </c>
      <c r="D37" s="1"/>
      <c r="E37" s="234"/>
      <c r="F37" s="369"/>
      <c r="G37" s="369"/>
      <c r="H37" s="369"/>
      <c r="I37" s="369"/>
      <c r="J37" s="369"/>
      <c r="K37" s="369"/>
      <c r="L37" s="369"/>
    </row>
    <row r="38" spans="1:12">
      <c r="A38" s="369"/>
      <c r="B38" s="29">
        <v>25</v>
      </c>
      <c r="C38" s="25" t="s">
        <v>36</v>
      </c>
      <c r="D38" s="1"/>
      <c r="E38" s="234"/>
      <c r="F38" s="369"/>
      <c r="G38" s="369"/>
      <c r="H38" s="369"/>
      <c r="I38" s="369"/>
      <c r="J38" s="369"/>
      <c r="K38" s="369"/>
      <c r="L38" s="369"/>
    </row>
    <row r="39" spans="1:12">
      <c r="A39" s="369"/>
      <c r="B39" s="28">
        <v>26</v>
      </c>
      <c r="C39" s="24" t="s">
        <v>37</v>
      </c>
      <c r="D39" s="2"/>
      <c r="E39" s="235"/>
      <c r="F39" s="369"/>
      <c r="G39" s="369"/>
      <c r="H39" s="369"/>
      <c r="I39" s="369"/>
      <c r="J39" s="369"/>
      <c r="K39" s="369"/>
      <c r="L39" s="369"/>
    </row>
    <row r="40" spans="1:12">
      <c r="A40" s="369"/>
      <c r="B40" s="28">
        <v>27</v>
      </c>
      <c r="C40" s="24" t="s">
        <v>17</v>
      </c>
      <c r="D40" s="1"/>
      <c r="E40" s="234"/>
      <c r="F40" s="369"/>
      <c r="G40" s="369"/>
      <c r="H40" s="369"/>
      <c r="I40" s="369"/>
      <c r="J40" s="369"/>
      <c r="K40" s="369"/>
      <c r="L40" s="369"/>
    </row>
    <row r="41" spans="1:12">
      <c r="A41" s="369"/>
      <c r="B41" s="28">
        <v>28</v>
      </c>
      <c r="C41" s="24" t="s">
        <v>18</v>
      </c>
      <c r="D41" s="1"/>
      <c r="E41" s="234"/>
      <c r="F41" s="369"/>
      <c r="G41" s="369"/>
      <c r="H41" s="369"/>
      <c r="I41" s="369"/>
      <c r="J41" s="369"/>
      <c r="K41" s="369"/>
      <c r="L41" s="369"/>
    </row>
    <row r="42" spans="1:12">
      <c r="A42" s="369"/>
      <c r="B42" s="28">
        <v>29</v>
      </c>
      <c r="C42" s="24" t="s">
        <v>19</v>
      </c>
      <c r="D42" s="1"/>
      <c r="E42" s="234"/>
      <c r="F42" s="369"/>
      <c r="G42" s="369"/>
      <c r="H42" s="369"/>
      <c r="I42" s="369"/>
      <c r="J42" s="369"/>
      <c r="K42" s="369"/>
      <c r="L42" s="369"/>
    </row>
    <row r="43" spans="1:12">
      <c r="A43" s="369"/>
      <c r="B43" s="29">
        <v>30</v>
      </c>
      <c r="C43" s="25" t="s">
        <v>39</v>
      </c>
      <c r="D43" s="3"/>
      <c r="E43" s="236"/>
      <c r="F43" s="369"/>
      <c r="G43" s="369"/>
      <c r="H43" s="369"/>
      <c r="I43" s="369"/>
      <c r="J43" s="369"/>
      <c r="K43" s="369"/>
      <c r="L43" s="369"/>
    </row>
    <row r="44" spans="1:12">
      <c r="A44" s="369"/>
      <c r="B44" s="28">
        <v>31</v>
      </c>
      <c r="C44" s="24" t="s">
        <v>20</v>
      </c>
      <c r="D44" s="2"/>
      <c r="E44" s="235"/>
      <c r="F44" s="369"/>
      <c r="G44" s="369"/>
      <c r="H44" s="369"/>
      <c r="I44" s="369"/>
      <c r="J44" s="369"/>
      <c r="K44" s="369"/>
      <c r="L44" s="369"/>
    </row>
    <row r="45" spans="1:12">
      <c r="A45" s="369"/>
      <c r="B45" s="28">
        <v>32</v>
      </c>
      <c r="C45" s="24" t="s">
        <v>21</v>
      </c>
      <c r="D45" s="1"/>
      <c r="E45" s="234"/>
      <c r="F45" s="369"/>
      <c r="G45" s="369"/>
      <c r="H45" s="369"/>
      <c r="I45" s="369"/>
      <c r="J45" s="369"/>
      <c r="K45" s="369"/>
      <c r="L45" s="369"/>
    </row>
    <row r="46" spans="1:12">
      <c r="A46" s="369"/>
      <c r="B46" s="28">
        <v>33</v>
      </c>
      <c r="C46" s="24" t="s">
        <v>22</v>
      </c>
      <c r="D46" s="1"/>
      <c r="E46" s="234"/>
      <c r="F46" s="369"/>
      <c r="G46" s="369"/>
      <c r="H46" s="369"/>
      <c r="I46" s="369"/>
      <c r="J46" s="369"/>
      <c r="K46" s="369"/>
      <c r="L46" s="369"/>
    </row>
    <row r="47" spans="1:12">
      <c r="A47" s="369"/>
      <c r="B47" s="28">
        <v>34</v>
      </c>
      <c r="C47" s="24" t="s">
        <v>38</v>
      </c>
      <c r="D47" s="1"/>
      <c r="E47" s="234"/>
      <c r="F47" s="369"/>
      <c r="G47" s="369"/>
      <c r="H47" s="369"/>
      <c r="I47" s="369"/>
      <c r="J47" s="369"/>
      <c r="K47" s="369"/>
      <c r="L47" s="369"/>
    </row>
    <row r="48" spans="1:12">
      <c r="A48" s="369"/>
      <c r="B48" s="29">
        <v>35</v>
      </c>
      <c r="C48" s="25" t="s">
        <v>249</v>
      </c>
      <c r="D48" s="3"/>
      <c r="E48" s="236"/>
      <c r="F48" s="369"/>
      <c r="G48" s="369"/>
      <c r="H48" s="369"/>
      <c r="I48" s="369"/>
      <c r="J48" s="369"/>
      <c r="K48" s="369"/>
      <c r="L48" s="369"/>
    </row>
    <row r="49" spans="1:12">
      <c r="A49" s="369"/>
      <c r="B49" s="28">
        <v>36</v>
      </c>
      <c r="C49" s="23" t="s">
        <v>23</v>
      </c>
      <c r="D49" s="2"/>
      <c r="E49" s="235"/>
      <c r="F49" s="369"/>
      <c r="G49" s="369"/>
      <c r="H49" s="369"/>
      <c r="I49" s="369"/>
      <c r="J49" s="369"/>
      <c r="K49" s="369"/>
      <c r="L49" s="369"/>
    </row>
    <row r="50" spans="1:12">
      <c r="A50" s="369"/>
      <c r="B50" s="28">
        <v>37</v>
      </c>
      <c r="C50" s="24" t="s">
        <v>24</v>
      </c>
      <c r="D50" s="1"/>
      <c r="E50" s="234"/>
      <c r="F50" s="369"/>
      <c r="G50" s="369"/>
      <c r="H50" s="369"/>
      <c r="I50" s="369"/>
      <c r="J50" s="369"/>
      <c r="K50" s="369"/>
      <c r="L50" s="369"/>
    </row>
    <row r="51" spans="1:12">
      <c r="A51" s="369"/>
      <c r="B51" s="28">
        <v>38</v>
      </c>
      <c r="C51" s="24" t="s">
        <v>25</v>
      </c>
      <c r="D51" s="1"/>
      <c r="E51" s="234"/>
      <c r="F51" s="369"/>
      <c r="G51" s="369"/>
      <c r="H51" s="369"/>
      <c r="I51" s="369"/>
      <c r="J51" s="369"/>
      <c r="K51" s="369"/>
      <c r="L51" s="369"/>
    </row>
    <row r="52" spans="1:12" ht="12" thickBot="1">
      <c r="A52" s="369"/>
      <c r="B52" s="34">
        <v>39</v>
      </c>
      <c r="C52" s="26" t="s">
        <v>26</v>
      </c>
      <c r="D52" s="4"/>
      <c r="E52" s="237"/>
      <c r="F52" s="369"/>
      <c r="G52" s="369"/>
      <c r="H52" s="369"/>
      <c r="I52" s="369"/>
      <c r="J52" s="369"/>
      <c r="K52" s="369"/>
      <c r="L52" s="369"/>
    </row>
    <row r="53" spans="1:12">
      <c r="A53" s="369"/>
      <c r="B53" s="21"/>
      <c r="C53" s="32" t="s">
        <v>27</v>
      </c>
      <c r="D53" s="19"/>
      <c r="E53" s="231">
        <f>SUM(E14:E52)</f>
        <v>0</v>
      </c>
      <c r="F53" s="369"/>
      <c r="G53" s="369"/>
      <c r="H53" s="369"/>
      <c r="I53" s="369"/>
      <c r="J53" s="369"/>
      <c r="K53" s="369"/>
      <c r="L53" s="369"/>
    </row>
    <row r="54" spans="1:12" ht="20.100000000000001" customHeight="1">
      <c r="A54" s="369"/>
      <c r="B54" s="383"/>
      <c r="C54" s="372"/>
      <c r="D54" s="372"/>
      <c r="E54" s="384"/>
      <c r="F54" s="369"/>
      <c r="G54" s="369"/>
      <c r="H54" s="369"/>
      <c r="I54" s="369"/>
      <c r="J54" s="369"/>
      <c r="K54" s="369"/>
      <c r="L54" s="369"/>
    </row>
    <row r="55" spans="1:12" ht="20.100000000000001" customHeight="1">
      <c r="A55" s="369"/>
      <c r="B55" s="370" t="s">
        <v>98</v>
      </c>
      <c r="C55" s="372"/>
      <c r="D55" s="372"/>
      <c r="E55" s="384"/>
      <c r="F55" s="369"/>
      <c r="G55" s="369"/>
      <c r="H55" s="369"/>
      <c r="I55" s="369"/>
      <c r="J55" s="369"/>
      <c r="K55" s="369"/>
      <c r="L55" s="369"/>
    </row>
    <row r="56" spans="1:12" ht="12.95" customHeight="1" thickBot="1">
      <c r="A56" s="369"/>
      <c r="B56" s="368"/>
      <c r="C56" s="369"/>
      <c r="D56" s="369"/>
      <c r="E56" s="369"/>
      <c r="F56" s="369"/>
      <c r="G56" s="369"/>
      <c r="H56" s="369"/>
      <c r="I56" s="369"/>
      <c r="J56" s="369"/>
      <c r="K56" s="369"/>
      <c r="L56" s="369"/>
    </row>
    <row r="57" spans="1:12" ht="15" customHeight="1" thickBot="1">
      <c r="A57" s="369"/>
      <c r="B57" s="368" t="s">
        <v>31</v>
      </c>
      <c r="C57" s="383" t="s">
        <v>72</v>
      </c>
      <c r="D57" s="238">
        <f>D62</f>
        <v>0.528698</v>
      </c>
      <c r="F57" s="369"/>
      <c r="G57" s="369"/>
      <c r="H57" s="369"/>
      <c r="I57" s="369"/>
      <c r="J57" s="369"/>
      <c r="K57" s="369"/>
      <c r="L57" s="369"/>
    </row>
    <row r="58" spans="1:12" ht="13.5" customHeight="1">
      <c r="A58" s="369"/>
      <c r="B58" s="368"/>
      <c r="C58" s="385" t="s">
        <v>69</v>
      </c>
      <c r="D58" s="387"/>
      <c r="E58" s="388"/>
      <c r="F58" s="378"/>
      <c r="G58" s="378"/>
      <c r="H58" s="378"/>
      <c r="I58" s="378"/>
      <c r="J58" s="379"/>
      <c r="K58" s="378"/>
      <c r="L58" s="378"/>
    </row>
    <row r="59" spans="1:12">
      <c r="A59" s="369"/>
      <c r="B59" s="368"/>
      <c r="C59" s="386"/>
      <c r="D59" s="387"/>
      <c r="E59" s="389"/>
      <c r="F59" s="378"/>
      <c r="G59" s="378"/>
      <c r="H59" s="378"/>
      <c r="I59" s="378"/>
      <c r="J59" s="379"/>
      <c r="K59" s="378"/>
      <c r="L59" s="378"/>
    </row>
    <row r="60" spans="1:12">
      <c r="A60" s="369"/>
      <c r="B60" s="368"/>
      <c r="C60" s="706" t="s">
        <v>70</v>
      </c>
      <c r="D60" s="707"/>
      <c r="E60" s="708"/>
      <c r="F60" s="378"/>
      <c r="G60" s="378"/>
      <c r="H60" s="378"/>
      <c r="I60" s="378"/>
      <c r="J60" s="378"/>
      <c r="K60" s="378"/>
      <c r="L60" s="378"/>
    </row>
    <row r="61" spans="1:12" ht="19.5">
      <c r="A61" s="369"/>
      <c r="B61" s="368"/>
      <c r="C61" s="36" t="s">
        <v>71</v>
      </c>
      <c r="D61" s="37" t="s">
        <v>72</v>
      </c>
      <c r="E61" s="38" t="s">
        <v>73</v>
      </c>
      <c r="F61" s="378"/>
      <c r="G61" s="380"/>
      <c r="H61" s="380"/>
      <c r="I61" s="380"/>
      <c r="J61" s="380"/>
      <c r="K61" s="380"/>
      <c r="L61" s="378"/>
    </row>
    <row r="62" spans="1:12">
      <c r="A62" s="369"/>
      <c r="B62" s="368"/>
      <c r="C62" s="350" t="s">
        <v>664</v>
      </c>
      <c r="D62" s="351">
        <f>ROUND(272867/516111,6)</f>
        <v>0.528698</v>
      </c>
      <c r="E62" s="352">
        <f>AVERAGE(D62:D64)</f>
        <v>0.52093866666666666</v>
      </c>
      <c r="F62" s="378"/>
      <c r="G62" s="380"/>
      <c r="H62" s="380"/>
      <c r="I62" s="380"/>
      <c r="J62" s="380"/>
      <c r="K62" s="380"/>
      <c r="L62" s="378"/>
    </row>
    <row r="63" spans="1:12">
      <c r="A63" s="369"/>
      <c r="B63" s="368"/>
      <c r="C63" s="350" t="s">
        <v>659</v>
      </c>
      <c r="D63" s="349">
        <f>ROUND(293133/544456,6)</f>
        <v>0.53839599999999999</v>
      </c>
      <c r="E63" s="352">
        <f>AVERAGE(D63:D65)</f>
        <v>0.52705199999999996</v>
      </c>
      <c r="F63" s="378"/>
      <c r="G63" s="380"/>
      <c r="H63" s="380"/>
      <c r="I63" s="380"/>
      <c r="J63" s="380"/>
      <c r="K63" s="380"/>
      <c r="L63" s="378"/>
    </row>
    <row r="64" spans="1:12">
      <c r="A64" s="369"/>
      <c r="B64" s="368"/>
      <c r="C64" s="350" t="s">
        <v>647</v>
      </c>
      <c r="D64" s="349">
        <v>0.495722</v>
      </c>
      <c r="E64" s="352">
        <f>AVERAGE(D64:D66)</f>
        <v>0.5316993333333333</v>
      </c>
      <c r="F64" s="378"/>
      <c r="G64" s="380"/>
      <c r="H64" s="380"/>
      <c r="I64" s="380"/>
      <c r="J64" s="380"/>
      <c r="K64" s="380"/>
      <c r="L64" s="378"/>
    </row>
    <row r="65" spans="1:12">
      <c r="A65" s="369"/>
      <c r="B65" s="368"/>
      <c r="C65" s="39" t="s">
        <v>646</v>
      </c>
      <c r="D65" s="349">
        <f>ROUND(291388/532665,6)</f>
        <v>0.54703800000000002</v>
      </c>
      <c r="E65" s="40">
        <f>AVERAGE(D65:D67)</f>
        <v>0.54704033333333335</v>
      </c>
      <c r="F65" s="378"/>
      <c r="G65" s="380"/>
      <c r="H65" s="380"/>
      <c r="I65" s="380"/>
      <c r="J65" s="380"/>
      <c r="K65" s="380"/>
      <c r="L65" s="378"/>
    </row>
    <row r="66" spans="1:12">
      <c r="A66" s="369"/>
      <c r="B66" s="369"/>
      <c r="C66" s="39" t="s">
        <v>645</v>
      </c>
      <c r="D66" s="41">
        <f>ROUND(281663/509947,6)</f>
        <v>0.552338</v>
      </c>
      <c r="E66" s="40">
        <f>AVERAGE(D66:D68)</f>
        <v>0.58155666666666661</v>
      </c>
      <c r="F66" s="378"/>
      <c r="G66" s="378"/>
      <c r="H66" s="378"/>
      <c r="I66" s="378"/>
      <c r="J66" s="378"/>
      <c r="K66" s="378"/>
      <c r="L66" s="378"/>
    </row>
    <row r="67" spans="1:12">
      <c r="A67" s="369"/>
      <c r="B67" s="369"/>
      <c r="C67" s="39" t="s">
        <v>74</v>
      </c>
      <c r="D67" s="41">
        <f>ROUND(296141/546643,6)</f>
        <v>0.54174500000000003</v>
      </c>
      <c r="E67" s="40">
        <f>AVERAGE(D67:D69)</f>
        <v>0.60670499999999994</v>
      </c>
      <c r="F67" s="378"/>
      <c r="G67" s="378"/>
      <c r="H67" s="378"/>
      <c r="I67" s="378"/>
      <c r="J67" s="378"/>
      <c r="K67" s="378"/>
      <c r="L67" s="378"/>
    </row>
    <row r="68" spans="1:12">
      <c r="A68" s="369"/>
      <c r="B68" s="369"/>
      <c r="C68" s="39" t="s">
        <v>75</v>
      </c>
      <c r="D68" s="41">
        <f>ROUND(272054/418167,6)</f>
        <v>0.65058700000000003</v>
      </c>
      <c r="E68" s="40">
        <f>AVERAGE(D68:D70)</f>
        <v>0.62639833333333339</v>
      </c>
      <c r="F68" s="378"/>
      <c r="G68" s="378"/>
      <c r="H68" s="378"/>
      <c r="I68" s="378"/>
      <c r="J68" s="378"/>
      <c r="K68" s="378"/>
      <c r="L68" s="378"/>
    </row>
    <row r="69" spans="1:12">
      <c r="A69" s="369"/>
      <c r="B69" s="369"/>
      <c r="C69" s="39" t="s">
        <v>76</v>
      </c>
      <c r="D69" s="41">
        <v>0.62778299999999998</v>
      </c>
      <c r="E69" s="40">
        <f>AVERAGE(D69:D71)</f>
        <v>0.63088999999999995</v>
      </c>
      <c r="F69" s="378"/>
      <c r="G69" s="378"/>
      <c r="H69" s="378"/>
      <c r="I69" s="378"/>
      <c r="J69" s="378"/>
      <c r="K69" s="378"/>
      <c r="L69" s="378"/>
    </row>
    <row r="70" spans="1:12">
      <c r="A70" s="369"/>
      <c r="B70" s="369"/>
      <c r="C70" s="39" t="s">
        <v>77</v>
      </c>
      <c r="D70" s="42">
        <v>0.60082500000000005</v>
      </c>
      <c r="E70" s="43">
        <f>AVERAGE(D70:D72)</f>
        <v>0.64752366666666672</v>
      </c>
      <c r="F70" s="378"/>
      <c r="G70" s="378"/>
      <c r="H70" s="378"/>
      <c r="I70" s="378"/>
      <c r="J70" s="378"/>
      <c r="K70" s="378"/>
      <c r="L70" s="378"/>
    </row>
    <row r="71" spans="1:12">
      <c r="A71" s="369"/>
      <c r="B71" s="369"/>
      <c r="C71" s="39" t="s">
        <v>78</v>
      </c>
      <c r="D71" s="41">
        <v>0.66406200000000004</v>
      </c>
      <c r="E71" s="44"/>
      <c r="F71" s="378"/>
      <c r="G71" s="378"/>
      <c r="H71" s="378"/>
      <c r="I71" s="378"/>
      <c r="J71" s="378"/>
      <c r="K71" s="378"/>
      <c r="L71" s="378"/>
    </row>
    <row r="72" spans="1:12">
      <c r="A72" s="369"/>
      <c r="B72" s="369"/>
      <c r="C72" s="39" t="s">
        <v>79</v>
      </c>
      <c r="D72" s="41">
        <v>0.67768399999999995</v>
      </c>
      <c r="E72" s="43"/>
      <c r="F72" s="378"/>
      <c r="G72" s="378"/>
      <c r="H72" s="378"/>
      <c r="I72" s="378"/>
      <c r="J72" s="378"/>
      <c r="K72" s="378"/>
      <c r="L72" s="378"/>
    </row>
    <row r="73" spans="1:12">
      <c r="A73" s="369"/>
      <c r="B73" s="369"/>
      <c r="C73" s="39" t="s">
        <v>80</v>
      </c>
      <c r="D73" s="41">
        <v>0.62573400000000001</v>
      </c>
      <c r="E73" s="43"/>
      <c r="F73" s="378"/>
      <c r="G73" s="378"/>
      <c r="H73" s="378"/>
      <c r="I73" s="378"/>
      <c r="J73" s="378"/>
      <c r="K73" s="378"/>
      <c r="L73" s="378"/>
    </row>
    <row r="74" spans="1:12">
      <c r="A74" s="369"/>
      <c r="B74" s="369"/>
      <c r="C74" s="39" t="s">
        <v>81</v>
      </c>
      <c r="D74" s="41">
        <v>0.62355400000000005</v>
      </c>
      <c r="E74" s="43"/>
      <c r="F74" s="378"/>
      <c r="G74" s="378"/>
      <c r="H74" s="378"/>
      <c r="I74" s="378"/>
      <c r="J74" s="378"/>
      <c r="K74" s="378"/>
      <c r="L74" s="378"/>
    </row>
    <row r="75" spans="1:12">
      <c r="A75" s="369"/>
      <c r="B75" s="369"/>
      <c r="C75" s="39" t="s">
        <v>82</v>
      </c>
      <c r="D75" s="41">
        <v>0.63372200000000001</v>
      </c>
      <c r="E75" s="43"/>
      <c r="F75" s="378"/>
      <c r="G75" s="378"/>
      <c r="H75" s="378"/>
      <c r="I75" s="378"/>
      <c r="J75" s="378"/>
      <c r="K75" s="378"/>
      <c r="L75" s="378"/>
    </row>
    <row r="76" spans="1:12">
      <c r="A76" s="369"/>
      <c r="B76" s="368"/>
      <c r="C76" s="39" t="s">
        <v>83</v>
      </c>
      <c r="D76" s="41">
        <v>0.65362699999999996</v>
      </c>
      <c r="E76" s="43"/>
      <c r="F76" s="378"/>
      <c r="G76" s="378"/>
      <c r="H76" s="378"/>
      <c r="I76" s="378"/>
      <c r="J76" s="378"/>
      <c r="K76" s="378"/>
      <c r="L76" s="378"/>
    </row>
    <row r="77" spans="1:12">
      <c r="A77" s="369"/>
      <c r="B77" s="368"/>
      <c r="C77" s="39" t="s">
        <v>84</v>
      </c>
      <c r="D77" s="41">
        <v>0.65875700000000004</v>
      </c>
      <c r="E77" s="43"/>
      <c r="F77" s="378"/>
      <c r="G77" s="378"/>
      <c r="H77" s="378"/>
      <c r="I77" s="378"/>
      <c r="J77" s="378"/>
      <c r="K77" s="378"/>
      <c r="L77" s="378"/>
    </row>
    <row r="78" spans="1:12">
      <c r="A78" s="369"/>
      <c r="B78" s="368"/>
      <c r="C78" s="39" t="s">
        <v>85</v>
      </c>
      <c r="D78" s="41">
        <v>0.60351500000000002</v>
      </c>
      <c r="E78" s="43"/>
      <c r="F78" s="378"/>
      <c r="G78" s="378"/>
      <c r="H78" s="378"/>
      <c r="I78" s="378"/>
      <c r="J78" s="378"/>
      <c r="K78" s="378"/>
      <c r="L78" s="378"/>
    </row>
    <row r="79" spans="1:12" ht="12">
      <c r="A79" s="369"/>
      <c r="B79" s="368"/>
      <c r="C79" s="39" t="s">
        <v>86</v>
      </c>
      <c r="D79" s="41">
        <v>0.56442700000000001</v>
      </c>
      <c r="E79" s="43"/>
      <c r="F79" s="381"/>
      <c r="G79" s="381"/>
      <c r="H79" s="381"/>
      <c r="I79" s="381"/>
      <c r="J79" s="381"/>
      <c r="K79" s="382"/>
      <c r="L79" s="382"/>
    </row>
    <row r="80" spans="1:12" ht="12">
      <c r="A80" s="369"/>
      <c r="B80" s="368"/>
      <c r="C80" s="45" t="s">
        <v>87</v>
      </c>
      <c r="D80" s="41">
        <v>0.55764999999999998</v>
      </c>
      <c r="E80" s="43"/>
      <c r="F80" s="381"/>
      <c r="G80" s="381"/>
      <c r="H80" s="381"/>
      <c r="I80" s="381"/>
      <c r="J80" s="381"/>
      <c r="K80" s="382"/>
      <c r="L80" s="382"/>
    </row>
    <row r="81" spans="1:12" ht="12">
      <c r="A81" s="369"/>
      <c r="B81" s="368"/>
      <c r="C81" s="46" t="s">
        <v>88</v>
      </c>
      <c r="D81" s="47">
        <v>0.60202299999999997</v>
      </c>
      <c r="E81" s="48"/>
      <c r="F81" s="381"/>
      <c r="G81" s="381"/>
      <c r="H81" s="381"/>
      <c r="I81" s="381"/>
      <c r="J81" s="381"/>
      <c r="K81" s="382"/>
      <c r="L81" s="382"/>
    </row>
    <row r="82" spans="1:12" ht="12">
      <c r="A82" s="369"/>
      <c r="B82" s="368"/>
      <c r="C82" s="369"/>
      <c r="D82" s="369"/>
      <c r="E82" s="369"/>
      <c r="F82" s="381"/>
      <c r="G82" s="381"/>
      <c r="H82" s="381"/>
      <c r="I82" s="381"/>
      <c r="J82" s="381"/>
      <c r="K82" s="382"/>
      <c r="L82" s="382"/>
    </row>
    <row r="83" spans="1:12" ht="12">
      <c r="A83" s="369"/>
      <c r="B83" s="368"/>
      <c r="C83" s="369"/>
      <c r="D83" s="369"/>
      <c r="E83" s="369"/>
      <c r="F83" s="381"/>
      <c r="G83" s="381"/>
      <c r="H83" s="381"/>
      <c r="I83" s="381"/>
      <c r="J83" s="381"/>
      <c r="K83" s="382"/>
      <c r="L83" s="382"/>
    </row>
    <row r="84" spans="1:12" ht="12">
      <c r="A84" s="369"/>
      <c r="B84" s="368"/>
      <c r="C84" s="390"/>
      <c r="D84" s="390"/>
      <c r="E84" s="391" t="s">
        <v>89</v>
      </c>
      <c r="F84" s="381"/>
      <c r="G84" s="381"/>
      <c r="H84" s="381"/>
      <c r="I84" s="381"/>
      <c r="J84" s="381"/>
      <c r="K84" s="382"/>
      <c r="L84" s="382"/>
    </row>
    <row r="85" spans="1:12" ht="12" thickBot="1">
      <c r="A85" s="369"/>
      <c r="B85" s="368"/>
      <c r="C85" s="709" t="s">
        <v>90</v>
      </c>
      <c r="D85" s="710"/>
      <c r="E85" s="711"/>
      <c r="F85" s="369"/>
      <c r="G85" s="369"/>
      <c r="H85" s="369"/>
      <c r="I85" s="369"/>
      <c r="J85" s="369"/>
      <c r="K85" s="369"/>
      <c r="L85" s="369"/>
    </row>
    <row r="86" spans="1:12">
      <c r="A86" s="369"/>
      <c r="B86" s="368"/>
      <c r="C86" s="50" t="s">
        <v>91</v>
      </c>
      <c r="D86" s="239" t="s">
        <v>92</v>
      </c>
      <c r="E86" s="241"/>
      <c r="F86" s="369"/>
      <c r="G86" s="369"/>
      <c r="H86" s="369"/>
      <c r="I86" s="369"/>
      <c r="J86" s="369"/>
      <c r="K86" s="369"/>
      <c r="L86" s="369"/>
    </row>
    <row r="87" spans="1:12" ht="12" thickBot="1">
      <c r="A87" s="369"/>
      <c r="B87" s="368"/>
      <c r="C87" s="50" t="s">
        <v>93</v>
      </c>
      <c r="D87" s="239" t="s">
        <v>94</v>
      </c>
      <c r="E87" s="242"/>
      <c r="F87" s="369"/>
      <c r="G87" s="369"/>
      <c r="H87" s="369"/>
      <c r="I87" s="369"/>
      <c r="J87" s="369"/>
      <c r="K87" s="369"/>
      <c r="L87" s="369"/>
    </row>
    <row r="88" spans="1:12">
      <c r="A88" s="369"/>
      <c r="B88" s="368"/>
      <c r="C88" s="51" t="s">
        <v>72</v>
      </c>
      <c r="D88" s="52" t="s">
        <v>95</v>
      </c>
      <c r="E88" s="240" t="str">
        <f>IF(E86&gt;0,ROUND(E87/E86,6),"")</f>
        <v/>
      </c>
      <c r="F88" s="369"/>
      <c r="G88" s="369"/>
      <c r="H88" s="369"/>
      <c r="I88" s="369"/>
      <c r="J88" s="369"/>
      <c r="K88" s="369"/>
      <c r="L88" s="369"/>
    </row>
    <row r="89" spans="1:12" ht="12">
      <c r="A89" s="369"/>
      <c r="B89" s="382" t="s">
        <v>622</v>
      </c>
      <c r="C89" s="53" t="s">
        <v>96</v>
      </c>
      <c r="D89" s="49"/>
      <c r="E89" s="49"/>
      <c r="F89" s="369"/>
      <c r="G89" s="369"/>
      <c r="H89" s="369"/>
      <c r="I89" s="369"/>
      <c r="J89" s="369"/>
      <c r="K89" s="369"/>
      <c r="L89" s="369"/>
    </row>
    <row r="90" spans="1:12" ht="12">
      <c r="A90" s="369"/>
      <c r="B90" s="382"/>
      <c r="C90" s="369"/>
      <c r="D90" s="382"/>
      <c r="E90" s="369"/>
      <c r="F90" s="369"/>
      <c r="G90" s="369"/>
      <c r="H90" s="369"/>
      <c r="I90" s="369"/>
      <c r="J90" s="369"/>
      <c r="K90" s="369"/>
      <c r="L90" s="369"/>
    </row>
    <row r="91" spans="1:12" ht="12">
      <c r="A91" s="369"/>
      <c r="B91" s="382"/>
      <c r="C91" s="382" t="s">
        <v>616</v>
      </c>
      <c r="D91" s="382"/>
      <c r="E91" s="369"/>
      <c r="F91" s="369"/>
      <c r="G91" s="369"/>
      <c r="H91" s="369"/>
      <c r="I91" s="369"/>
      <c r="J91" s="369"/>
      <c r="K91" s="369"/>
      <c r="L91" s="369"/>
    </row>
    <row r="92" spans="1:12" ht="12">
      <c r="A92" s="369"/>
      <c r="B92" s="382"/>
      <c r="C92" s="226" t="s">
        <v>617</v>
      </c>
      <c r="D92" s="227">
        <v>1</v>
      </c>
      <c r="E92" s="369"/>
      <c r="F92" s="369"/>
      <c r="G92" s="369"/>
      <c r="H92" s="369"/>
      <c r="I92" s="369"/>
      <c r="J92" s="369"/>
      <c r="K92" s="369"/>
      <c r="L92" s="369"/>
    </row>
    <row r="93" spans="1:12" ht="12">
      <c r="A93" s="369"/>
      <c r="B93" s="382"/>
      <c r="C93" s="226" t="s">
        <v>618</v>
      </c>
      <c r="D93" s="227">
        <v>1000</v>
      </c>
      <c r="E93" s="369"/>
      <c r="F93" s="369"/>
      <c r="G93" s="369"/>
      <c r="H93" s="369"/>
      <c r="I93" s="369"/>
      <c r="J93" s="369"/>
      <c r="K93" s="369"/>
      <c r="L93" s="369"/>
    </row>
    <row r="94" spans="1:12" ht="12">
      <c r="A94" s="369"/>
      <c r="B94" s="382"/>
      <c r="C94" s="226" t="s">
        <v>619</v>
      </c>
      <c r="D94" s="227">
        <v>10000</v>
      </c>
      <c r="E94" s="369"/>
      <c r="F94" s="369"/>
      <c r="G94" s="369"/>
      <c r="H94" s="369"/>
      <c r="I94" s="369"/>
      <c r="J94" s="369"/>
      <c r="K94" s="369"/>
      <c r="L94" s="369"/>
    </row>
    <row r="95" spans="1:12" ht="12">
      <c r="A95" s="369"/>
      <c r="B95" s="368"/>
      <c r="C95" s="226" t="s">
        <v>620</v>
      </c>
      <c r="D95" s="227">
        <v>1000000</v>
      </c>
      <c r="E95" s="369"/>
      <c r="F95" s="369"/>
      <c r="G95" s="369"/>
      <c r="H95" s="369"/>
      <c r="I95" s="369"/>
      <c r="J95" s="369"/>
      <c r="K95" s="369"/>
      <c r="L95" s="369"/>
    </row>
    <row r="96" spans="1:12" ht="12">
      <c r="C96" s="226" t="s">
        <v>621</v>
      </c>
      <c r="D96" s="228">
        <v>100000000</v>
      </c>
      <c r="E96" s="369"/>
    </row>
  </sheetData>
  <sheetProtection sheet="1" objects="1" scenarios="1"/>
  <mergeCells count="4">
    <mergeCell ref="B5:C5"/>
    <mergeCell ref="D5:J5"/>
    <mergeCell ref="C60:E60"/>
    <mergeCell ref="C85:E85"/>
  </mergeCells>
  <phoneticPr fontId="5"/>
  <dataValidations count="1">
    <dataValidation type="list" allowBlank="1" showInputMessage="1" showErrorMessage="1" sqref="E9" xr:uid="{00000000-0002-0000-0100-000000000000}">
      <formula1>$C$92:$C$96</formula1>
    </dataValidation>
  </dataValidations>
  <printOptions horizontalCentered="1"/>
  <pageMargins left="0.70866141732283472" right="0.70866141732283472" top="0.74803149606299213" bottom="0.74803149606299213" header="0.31496062992125984" footer="0.31496062992125984"/>
  <pageSetup paperSize="9" scale="88" orientation="portrait" horizontalDpi="300" verticalDpi="300" r:id="rId1"/>
  <rowBreaks count="1" manualBreakCount="1">
    <brk id="5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H42"/>
  <sheetViews>
    <sheetView view="pageBreakPreview" zoomScaleNormal="100" zoomScaleSheetLayoutView="100" workbookViewId="0"/>
  </sheetViews>
  <sheetFormatPr defaultRowHeight="20.25" customHeight="1"/>
  <cols>
    <col min="1" max="1" width="2.1640625" style="56" customWidth="1"/>
    <col min="2" max="2" width="23.1640625" style="56" customWidth="1"/>
    <col min="3" max="3" width="15" style="56" customWidth="1"/>
    <col min="4" max="8" width="15.5" style="56" customWidth="1"/>
    <col min="9" max="16384" width="9.33203125" style="56"/>
  </cols>
  <sheetData>
    <row r="1" spans="2:8" ht="15" customHeight="1"/>
    <row r="2" spans="2:8" ht="20.25" customHeight="1">
      <c r="B2" s="243" t="s">
        <v>178</v>
      </c>
      <c r="C2" s="392"/>
      <c r="D2" s="392"/>
      <c r="E2" s="392"/>
      <c r="F2" s="392"/>
      <c r="G2" s="392"/>
      <c r="H2" s="392"/>
    </row>
    <row r="3" spans="2:8" ht="20.25" customHeight="1" thickBot="1">
      <c r="B3" s="392"/>
      <c r="C3" s="392"/>
      <c r="D3" s="392"/>
      <c r="E3" s="392"/>
      <c r="F3" s="393"/>
      <c r="G3" s="714">
        <f ca="1">TODAY()</f>
        <v>45378</v>
      </c>
      <c r="H3" s="714"/>
    </row>
    <row r="4" spans="2:8" ht="20.25" customHeight="1" thickTop="1">
      <c r="B4" s="394" t="s">
        <v>179</v>
      </c>
      <c r="C4" s="395"/>
      <c r="D4" s="395"/>
      <c r="E4" s="395"/>
      <c r="F4" s="395"/>
      <c r="G4" s="395"/>
      <c r="H4" s="396"/>
    </row>
    <row r="5" spans="2:8" ht="20.25" customHeight="1">
      <c r="B5" s="715" t="str">
        <f>データ入力表!D5</f>
        <v>（例）輸送機械部門の生産額が100億円増加する場合の県内経済への波及効果</v>
      </c>
      <c r="C5" s="716"/>
      <c r="D5" s="716"/>
      <c r="E5" s="716"/>
      <c r="F5" s="716"/>
      <c r="G5" s="716"/>
      <c r="H5" s="717"/>
    </row>
    <row r="6" spans="2:8" ht="20.25" customHeight="1" thickBot="1">
      <c r="B6" s="718"/>
      <c r="C6" s="719"/>
      <c r="D6" s="719"/>
      <c r="E6" s="719"/>
      <c r="F6" s="719"/>
      <c r="G6" s="719"/>
      <c r="H6" s="720"/>
    </row>
    <row r="7" spans="2:8" ht="20.25" customHeight="1" thickTop="1">
      <c r="B7" s="397"/>
      <c r="C7" s="397"/>
      <c r="D7" s="397"/>
      <c r="E7" s="397"/>
      <c r="F7" s="397"/>
      <c r="G7" s="392"/>
      <c r="H7" s="392"/>
    </row>
    <row r="8" spans="2:8" ht="20.25" customHeight="1">
      <c r="B8" s="392" t="s">
        <v>180</v>
      </c>
      <c r="C8" s="392"/>
      <c r="D8" s="392"/>
      <c r="E8" s="392"/>
      <c r="F8" s="392"/>
      <c r="G8" s="392"/>
      <c r="H8" s="392"/>
    </row>
    <row r="9" spans="2:8" ht="20.25" customHeight="1">
      <c r="B9" s="398" t="s">
        <v>181</v>
      </c>
      <c r="C9" s="721"/>
      <c r="D9" s="722"/>
      <c r="E9" s="722"/>
      <c r="F9" s="722"/>
      <c r="G9" s="722"/>
      <c r="H9" s="723"/>
    </row>
    <row r="10" spans="2:8" ht="20.25" customHeight="1">
      <c r="B10" s="399" t="s">
        <v>182</v>
      </c>
      <c r="C10" s="724"/>
      <c r="D10" s="725"/>
      <c r="E10" s="725"/>
      <c r="F10" s="725"/>
      <c r="G10" s="725"/>
      <c r="H10" s="726"/>
    </row>
    <row r="11" spans="2:8" ht="20.25" customHeight="1">
      <c r="B11" s="400" t="s">
        <v>183</v>
      </c>
      <c r="C11" s="727"/>
      <c r="D11" s="728"/>
      <c r="E11" s="728"/>
      <c r="F11" s="728"/>
      <c r="G11" s="728"/>
      <c r="H11" s="729"/>
    </row>
    <row r="12" spans="2:8" ht="20.25" customHeight="1">
      <c r="B12" s="397"/>
      <c r="C12" s="397"/>
      <c r="D12" s="397"/>
      <c r="E12" s="397"/>
      <c r="F12" s="392"/>
      <c r="G12" s="392"/>
      <c r="H12" s="392"/>
    </row>
    <row r="13" spans="2:8" ht="20.25" customHeight="1">
      <c r="B13" s="397" t="s">
        <v>184</v>
      </c>
      <c r="C13" s="397"/>
      <c r="D13" s="401" t="s">
        <v>185</v>
      </c>
      <c r="E13" s="397"/>
      <c r="F13" s="392"/>
      <c r="G13" s="392"/>
      <c r="H13" s="392"/>
    </row>
    <row r="14" spans="2:8" ht="20.25" customHeight="1">
      <c r="B14" s="712" t="s">
        <v>58</v>
      </c>
      <c r="C14" s="713"/>
      <c r="D14" s="402">
        <f>★波及効果計算ｼｰﾄ!D47</f>
        <v>0</v>
      </c>
      <c r="E14" s="397"/>
      <c r="F14" s="392"/>
      <c r="G14" s="392"/>
      <c r="H14" s="392"/>
    </row>
    <row r="15" spans="2:8" ht="20.25" customHeight="1">
      <c r="B15" s="743" t="s">
        <v>576</v>
      </c>
      <c r="C15" s="744"/>
      <c r="D15" s="403">
        <f>★波及効果計算ｼｰﾄ!E47</f>
        <v>0</v>
      </c>
      <c r="E15" s="397"/>
      <c r="F15" s="392"/>
      <c r="G15" s="392"/>
      <c r="H15" s="392"/>
    </row>
    <row r="16" spans="2:8" ht="20.25" customHeight="1">
      <c r="B16" s="745" t="s">
        <v>186</v>
      </c>
      <c r="C16" s="746"/>
      <c r="D16" s="404">
        <f>★波及効果計算ｼｰﾄ!I138</f>
        <v>0.528698</v>
      </c>
      <c r="E16" s="397"/>
      <c r="F16" s="392"/>
      <c r="G16" s="392"/>
      <c r="H16" s="392"/>
    </row>
    <row r="17" spans="2:8" ht="20.25" customHeight="1">
      <c r="B17" s="405" t="s">
        <v>651</v>
      </c>
      <c r="C17" s="397"/>
      <c r="D17" s="397"/>
      <c r="E17" s="397"/>
      <c r="F17" s="392"/>
      <c r="G17" s="392"/>
      <c r="H17" s="392"/>
    </row>
    <row r="18" spans="2:8" ht="20.25" customHeight="1">
      <c r="B18" s="397"/>
      <c r="C18" s="397"/>
      <c r="D18" s="397"/>
      <c r="E18" s="397"/>
      <c r="F18" s="392"/>
      <c r="G18" s="392"/>
      <c r="H18" s="392"/>
    </row>
    <row r="19" spans="2:8" ht="20.25" customHeight="1">
      <c r="B19" s="392" t="s">
        <v>187</v>
      </c>
      <c r="C19" s="392"/>
      <c r="D19" s="392"/>
      <c r="E19" s="392"/>
      <c r="F19" s="401"/>
      <c r="G19" s="392"/>
      <c r="H19" s="401" t="s">
        <v>188</v>
      </c>
    </row>
    <row r="20" spans="2:8" ht="12" customHeight="1">
      <c r="B20" s="747"/>
      <c r="C20" s="748"/>
      <c r="D20" s="406"/>
      <c r="E20" s="407"/>
      <c r="F20" s="407"/>
      <c r="G20" s="408"/>
      <c r="H20" s="409"/>
    </row>
    <row r="21" spans="2:8" ht="12" customHeight="1">
      <c r="B21" s="749"/>
      <c r="C21" s="750"/>
      <c r="D21" s="410"/>
      <c r="E21" s="411"/>
      <c r="F21" s="412"/>
      <c r="G21" s="413"/>
      <c r="H21" s="414"/>
    </row>
    <row r="22" spans="2:8" ht="26.25" customHeight="1">
      <c r="B22" s="751"/>
      <c r="C22" s="752"/>
      <c r="D22" s="415" t="s">
        <v>28</v>
      </c>
      <c r="E22" s="416" t="s">
        <v>189</v>
      </c>
      <c r="F22" s="417" t="s">
        <v>190</v>
      </c>
      <c r="G22" s="418" t="s">
        <v>191</v>
      </c>
      <c r="H22" s="419" t="s">
        <v>192</v>
      </c>
    </row>
    <row r="23" spans="2:8" ht="20.25" customHeight="1">
      <c r="B23" s="753" t="s">
        <v>193</v>
      </c>
      <c r="C23" s="754"/>
      <c r="D23" s="420">
        <f>★波及効果計算ｼｰﾄ!E47</f>
        <v>0</v>
      </c>
      <c r="E23" s="421">
        <f>★波及効果計算ｼｰﾄ!F47</f>
        <v>0</v>
      </c>
      <c r="F23" s="422">
        <f>★波及効果計算ｼｰﾄ!G47</f>
        <v>0</v>
      </c>
      <c r="G23" s="423">
        <f>★波及効果計算ｼｰﾄ!D93</f>
        <v>0</v>
      </c>
      <c r="H23" s="422">
        <f>★波及効果計算ｼｰﾄ!E93</f>
        <v>0</v>
      </c>
    </row>
    <row r="24" spans="2:8" ht="20.25" customHeight="1">
      <c r="B24" s="755" t="s">
        <v>194</v>
      </c>
      <c r="C24" s="756"/>
      <c r="D24" s="424">
        <f>★波及効果計算ｼｰﾄ!J47</f>
        <v>0</v>
      </c>
      <c r="E24" s="425">
        <f>★波及効果計算ｼｰﾄ!K47</f>
        <v>0</v>
      </c>
      <c r="F24" s="426">
        <f>★波及効果計算ｼｰﾄ!L47</f>
        <v>0</v>
      </c>
      <c r="G24" s="427">
        <f>★波及効果計算ｼｰﾄ!F93</f>
        <v>0</v>
      </c>
      <c r="H24" s="428">
        <f>★波及効果計算ｼｰﾄ!G93</f>
        <v>0</v>
      </c>
    </row>
    <row r="25" spans="2:8" ht="20.25" customHeight="1">
      <c r="B25" s="755" t="s">
        <v>195</v>
      </c>
      <c r="C25" s="756"/>
      <c r="D25" s="424">
        <f>★波及効果計算ｼｰﾄ!Q47</f>
        <v>0</v>
      </c>
      <c r="E25" s="425">
        <f>★波及効果計算ｼｰﾄ!R47</f>
        <v>0</v>
      </c>
      <c r="F25" s="426">
        <f>★波及効果計算ｼｰﾄ!S47</f>
        <v>0</v>
      </c>
      <c r="G25" s="427">
        <f>★波及効果計算ｼｰﾄ!H93</f>
        <v>0</v>
      </c>
      <c r="H25" s="428">
        <f>★波及効果計算ｼｰﾄ!I93</f>
        <v>0</v>
      </c>
    </row>
    <row r="26" spans="2:8" ht="20.25" customHeight="1">
      <c r="B26" s="730" t="s">
        <v>196</v>
      </c>
      <c r="C26" s="731"/>
      <c r="D26" s="429">
        <f>★波及効果計算ｼｰﾄ!T47</f>
        <v>0</v>
      </c>
      <c r="E26" s="430">
        <f>★波及効果計算ｼｰﾄ!U47</f>
        <v>0</v>
      </c>
      <c r="F26" s="431">
        <f>★波及効果計算ｼｰﾄ!V47</f>
        <v>0</v>
      </c>
      <c r="G26" s="432">
        <f>★波及効果計算ｼｰﾄ!J93</f>
        <v>0</v>
      </c>
      <c r="H26" s="433">
        <f>★波及効果計算ｼｰﾄ!K93</f>
        <v>0</v>
      </c>
    </row>
    <row r="27" spans="2:8" ht="20.25" customHeight="1">
      <c r="B27" s="732" t="s">
        <v>197</v>
      </c>
      <c r="C27" s="733"/>
      <c r="D27" s="434" t="str">
        <f>IF(D14=0,"",ROUND(D26/D14,2))</f>
        <v/>
      </c>
      <c r="E27" s="435"/>
      <c r="F27" s="435"/>
      <c r="G27" s="392"/>
      <c r="H27" s="392"/>
    </row>
    <row r="28" spans="2:8" ht="20.25" customHeight="1">
      <c r="B28" s="392" t="s">
        <v>198</v>
      </c>
      <c r="C28" s="392"/>
      <c r="D28" s="392"/>
      <c r="E28" s="392"/>
      <c r="F28" s="392"/>
      <c r="G28" s="392"/>
      <c r="H28" s="392"/>
    </row>
    <row r="29" spans="2:8" ht="20.25" customHeight="1">
      <c r="B29" s="392" t="s">
        <v>199</v>
      </c>
      <c r="C29" s="392"/>
      <c r="D29" s="392"/>
      <c r="E29" s="392"/>
      <c r="F29" s="392"/>
      <c r="G29" s="392"/>
      <c r="H29" s="392"/>
    </row>
    <row r="30" spans="2:8" ht="20.25" customHeight="1">
      <c r="B30" s="392" t="s">
        <v>200</v>
      </c>
      <c r="C30" s="392"/>
      <c r="D30" s="392"/>
      <c r="E30" s="392"/>
      <c r="F30" s="392"/>
      <c r="G30" s="392"/>
      <c r="H30" s="392"/>
    </row>
    <row r="31" spans="2:8" ht="20.25" customHeight="1">
      <c r="B31" s="392" t="s">
        <v>201</v>
      </c>
      <c r="C31" s="392"/>
      <c r="D31" s="392"/>
      <c r="E31" s="392"/>
      <c r="F31" s="392"/>
      <c r="G31" s="392"/>
      <c r="H31" s="392"/>
    </row>
    <row r="32" spans="2:8" s="229" customFormat="1" ht="20.25" customHeight="1">
      <c r="B32" s="436" t="s">
        <v>629</v>
      </c>
      <c r="C32" s="392"/>
      <c r="D32" s="392"/>
      <c r="E32" s="392"/>
      <c r="F32" s="392"/>
      <c r="G32" s="392"/>
      <c r="H32" s="392"/>
    </row>
    <row r="33" spans="2:8" s="229" customFormat="1" ht="20.25" customHeight="1">
      <c r="B33" s="436" t="s">
        <v>630</v>
      </c>
      <c r="C33" s="392"/>
      <c r="D33" s="392"/>
      <c r="E33" s="392"/>
      <c r="F33" s="392"/>
      <c r="G33" s="392"/>
      <c r="H33" s="392"/>
    </row>
    <row r="34" spans="2:8" ht="20.25" customHeight="1">
      <c r="B34" s="392"/>
      <c r="C34" s="392"/>
      <c r="D34" s="392"/>
      <c r="E34" s="392"/>
      <c r="F34" s="392"/>
      <c r="G34" s="392"/>
      <c r="H34" s="392"/>
    </row>
    <row r="35" spans="2:8" ht="20.25" customHeight="1">
      <c r="B35" s="392" t="s">
        <v>202</v>
      </c>
      <c r="C35" s="392"/>
      <c r="D35" s="392"/>
      <c r="E35" s="392"/>
      <c r="F35" s="392"/>
      <c r="G35" s="392"/>
      <c r="H35" s="392"/>
    </row>
    <row r="36" spans="2:8" ht="20.25" customHeight="1">
      <c r="B36" s="734"/>
      <c r="C36" s="735"/>
      <c r="D36" s="735"/>
      <c r="E36" s="735"/>
      <c r="F36" s="735"/>
      <c r="G36" s="735"/>
      <c r="H36" s="736"/>
    </row>
    <row r="37" spans="2:8" ht="20.25" customHeight="1">
      <c r="B37" s="737"/>
      <c r="C37" s="738"/>
      <c r="D37" s="738"/>
      <c r="E37" s="738"/>
      <c r="F37" s="738"/>
      <c r="G37" s="738"/>
      <c r="H37" s="739"/>
    </row>
    <row r="38" spans="2:8" ht="20.25" customHeight="1">
      <c r="B38" s="737"/>
      <c r="C38" s="738"/>
      <c r="D38" s="738"/>
      <c r="E38" s="738"/>
      <c r="F38" s="738"/>
      <c r="G38" s="738"/>
      <c r="H38" s="739"/>
    </row>
    <row r="39" spans="2:8" ht="20.25" customHeight="1">
      <c r="B39" s="737"/>
      <c r="C39" s="738"/>
      <c r="D39" s="738"/>
      <c r="E39" s="738"/>
      <c r="F39" s="738"/>
      <c r="G39" s="738"/>
      <c r="H39" s="739"/>
    </row>
    <row r="40" spans="2:8" ht="20.25" customHeight="1">
      <c r="B40" s="737"/>
      <c r="C40" s="738"/>
      <c r="D40" s="738"/>
      <c r="E40" s="738"/>
      <c r="F40" s="738"/>
      <c r="G40" s="738"/>
      <c r="H40" s="739"/>
    </row>
    <row r="41" spans="2:8" ht="20.25" customHeight="1">
      <c r="B41" s="737"/>
      <c r="C41" s="738"/>
      <c r="D41" s="738"/>
      <c r="E41" s="738"/>
      <c r="F41" s="738"/>
      <c r="G41" s="738"/>
      <c r="H41" s="739"/>
    </row>
    <row r="42" spans="2:8" ht="20.25" customHeight="1">
      <c r="B42" s="740"/>
      <c r="C42" s="741"/>
      <c r="D42" s="741"/>
      <c r="E42" s="741"/>
      <c r="F42" s="741"/>
      <c r="G42" s="741"/>
      <c r="H42" s="742"/>
    </row>
  </sheetData>
  <sheetProtection sheet="1"/>
  <mergeCells count="15">
    <mergeCell ref="B26:C26"/>
    <mergeCell ref="B27:C27"/>
    <mergeCell ref="B36:H42"/>
    <mergeCell ref="B15:C15"/>
    <mergeCell ref="B16:C16"/>
    <mergeCell ref="B20:C22"/>
    <mergeCell ref="B23:C23"/>
    <mergeCell ref="B24:C24"/>
    <mergeCell ref="B25:C25"/>
    <mergeCell ref="B14:C14"/>
    <mergeCell ref="G3:H3"/>
    <mergeCell ref="B5:H6"/>
    <mergeCell ref="C9:H9"/>
    <mergeCell ref="C10:H10"/>
    <mergeCell ref="C11:H11"/>
  </mergeCells>
  <phoneticPr fontId="29"/>
  <pageMargins left="0.78740157480314965" right="0.78740157480314965" top="0.78740157480314965" bottom="0.78740157480314965" header="0" footer="0.19685039370078741"/>
  <pageSetup paperSize="9" scale="91" orientation="portrait" useFirstPageNumber="1" r:id="rId1"/>
  <headerFooter alignWithMargins="0">
    <oddFooter>&amp;C&amp;P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W91"/>
  <sheetViews>
    <sheetView view="pageBreakPreview" zoomScaleNormal="100" zoomScaleSheetLayoutView="100" workbookViewId="0"/>
  </sheetViews>
  <sheetFormatPr defaultRowHeight="25.5" customHeight="1"/>
  <cols>
    <col min="1" max="1" width="2.1640625" style="57" customWidth="1"/>
    <col min="2" max="2" width="4.6640625" style="57" customWidth="1"/>
    <col min="3" max="3" width="39.5" style="57" customWidth="1"/>
    <col min="4" max="6" width="23.5" style="57" customWidth="1"/>
    <col min="7" max="16384" width="9.33203125" style="57"/>
  </cols>
  <sheetData>
    <row r="1" spans="2:23" ht="15" customHeight="1"/>
    <row r="2" spans="2:23" ht="20.25" customHeight="1">
      <c r="B2" s="693" t="s">
        <v>203</v>
      </c>
      <c r="C2" s="694"/>
      <c r="D2" s="437"/>
      <c r="E2" s="438"/>
      <c r="F2" s="438"/>
    </row>
    <row r="3" spans="2:23" ht="20.25" customHeight="1">
      <c r="B3" s="438"/>
      <c r="C3" s="438"/>
      <c r="D3" s="438"/>
      <c r="E3" s="438"/>
      <c r="F3" s="439" t="s">
        <v>204</v>
      </c>
    </row>
    <row r="4" spans="2:23" ht="22.5" customHeight="1">
      <c r="B4" s="757" t="s">
        <v>205</v>
      </c>
      <c r="C4" s="758"/>
      <c r="D4" s="761" t="s">
        <v>206</v>
      </c>
      <c r="E4" s="762"/>
      <c r="F4" s="763"/>
    </row>
    <row r="5" spans="2:23" s="64" customFormat="1" ht="22.5" customHeight="1">
      <c r="B5" s="759"/>
      <c r="C5" s="760"/>
      <c r="D5" s="58" t="s">
        <v>207</v>
      </c>
      <c r="E5" s="59" t="s">
        <v>208</v>
      </c>
      <c r="F5" s="60" t="s">
        <v>209</v>
      </c>
      <c r="G5" s="61"/>
      <c r="H5" s="62"/>
      <c r="I5" s="62"/>
      <c r="J5" s="62"/>
      <c r="K5" s="62"/>
      <c r="L5" s="61"/>
      <c r="M5" s="61"/>
      <c r="N5" s="61"/>
      <c r="O5" s="61"/>
      <c r="P5" s="61"/>
      <c r="Q5" s="61"/>
      <c r="R5" s="61"/>
      <c r="S5" s="61"/>
      <c r="T5" s="63"/>
      <c r="U5" s="63"/>
      <c r="V5" s="63"/>
      <c r="W5" s="63"/>
    </row>
    <row r="6" spans="2:23" s="70" customFormat="1" ht="20.25" customHeight="1">
      <c r="B6" s="65" t="s">
        <v>210</v>
      </c>
      <c r="C6" s="66" t="s">
        <v>0</v>
      </c>
      <c r="D6" s="67">
        <f>★波及効果計算ｼｰﾄ!T8</f>
        <v>0</v>
      </c>
      <c r="E6" s="68">
        <f>★波及効果計算ｼｰﾄ!U8</f>
        <v>0</v>
      </c>
      <c r="F6" s="69">
        <f>★波及効果計算ｼｰﾄ!V8</f>
        <v>0</v>
      </c>
    </row>
    <row r="7" spans="2:23" s="70" customFormat="1" ht="20.25" customHeight="1">
      <c r="B7" s="71" t="s">
        <v>211</v>
      </c>
      <c r="C7" s="72" t="s">
        <v>212</v>
      </c>
      <c r="D7" s="73">
        <f>★波及効果計算ｼｰﾄ!T9</f>
        <v>0</v>
      </c>
      <c r="E7" s="74">
        <f>★波及効果計算ｼｰﾄ!U9</f>
        <v>0</v>
      </c>
      <c r="F7" s="75">
        <f>★波及効果計算ｼｰﾄ!V9</f>
        <v>0</v>
      </c>
    </row>
    <row r="8" spans="2:23" s="70" customFormat="1" ht="20.25" customHeight="1">
      <c r="B8" s="71" t="s">
        <v>213</v>
      </c>
      <c r="C8" s="72" t="s">
        <v>214</v>
      </c>
      <c r="D8" s="73">
        <f>★波及効果計算ｼｰﾄ!T10</f>
        <v>0</v>
      </c>
      <c r="E8" s="74">
        <f>★波及効果計算ｼｰﾄ!U10</f>
        <v>0</v>
      </c>
      <c r="F8" s="75">
        <f>★波及効果計算ｼｰﾄ!V10</f>
        <v>0</v>
      </c>
    </row>
    <row r="9" spans="2:23" s="70" customFormat="1" ht="20.25" customHeight="1">
      <c r="B9" s="71" t="s">
        <v>215</v>
      </c>
      <c r="C9" s="72" t="s">
        <v>1</v>
      </c>
      <c r="D9" s="73">
        <f>★波及効果計算ｼｰﾄ!T11</f>
        <v>0</v>
      </c>
      <c r="E9" s="74">
        <f>★波及効果計算ｼｰﾄ!U11</f>
        <v>0</v>
      </c>
      <c r="F9" s="75">
        <f>★波及効果計算ｼｰﾄ!V11</f>
        <v>0</v>
      </c>
    </row>
    <row r="10" spans="2:23" s="70" customFormat="1" ht="20.25" customHeight="1">
      <c r="B10" s="71" t="s">
        <v>216</v>
      </c>
      <c r="C10" s="72" t="s">
        <v>2</v>
      </c>
      <c r="D10" s="73">
        <f>★波及効果計算ｼｰﾄ!T12</f>
        <v>0</v>
      </c>
      <c r="E10" s="74">
        <f>★波及効果計算ｼｰﾄ!U12</f>
        <v>0</v>
      </c>
      <c r="F10" s="75">
        <f>★波及効果計算ｼｰﾄ!V12</f>
        <v>0</v>
      </c>
    </row>
    <row r="11" spans="2:23" s="70" customFormat="1" ht="20.25" customHeight="1">
      <c r="B11" s="71" t="s">
        <v>217</v>
      </c>
      <c r="C11" s="72" t="s">
        <v>3</v>
      </c>
      <c r="D11" s="73">
        <f>★波及効果計算ｼｰﾄ!T13</f>
        <v>0</v>
      </c>
      <c r="E11" s="74">
        <f>★波及効果計算ｼｰﾄ!U13</f>
        <v>0</v>
      </c>
      <c r="F11" s="75">
        <f>★波及効果計算ｼｰﾄ!V13</f>
        <v>0</v>
      </c>
    </row>
    <row r="12" spans="2:23" s="70" customFormat="1" ht="20.25" customHeight="1">
      <c r="B12" s="71" t="s">
        <v>218</v>
      </c>
      <c r="C12" s="76" t="s">
        <v>4</v>
      </c>
      <c r="D12" s="73">
        <f>★波及効果計算ｼｰﾄ!T14</f>
        <v>0</v>
      </c>
      <c r="E12" s="74">
        <f>★波及効果計算ｼｰﾄ!U14</f>
        <v>0</v>
      </c>
      <c r="F12" s="75">
        <f>★波及効果計算ｼｰﾄ!V14</f>
        <v>0</v>
      </c>
    </row>
    <row r="13" spans="2:23" s="70" customFormat="1" ht="20.25" customHeight="1">
      <c r="B13" s="71" t="s">
        <v>219</v>
      </c>
      <c r="C13" s="72" t="s">
        <v>5</v>
      </c>
      <c r="D13" s="73">
        <f>★波及効果計算ｼｰﾄ!T15</f>
        <v>0</v>
      </c>
      <c r="E13" s="74">
        <f>★波及効果計算ｼｰﾄ!U15</f>
        <v>0</v>
      </c>
      <c r="F13" s="75">
        <f>★波及効果計算ｼｰﾄ!V15</f>
        <v>0</v>
      </c>
    </row>
    <row r="14" spans="2:23" s="70" customFormat="1" ht="20.25" customHeight="1">
      <c r="B14" s="71" t="s">
        <v>220</v>
      </c>
      <c r="C14" s="72" t="s">
        <v>6</v>
      </c>
      <c r="D14" s="73">
        <f>★波及効果計算ｼｰﾄ!T16</f>
        <v>0</v>
      </c>
      <c r="E14" s="74">
        <f>★波及効果計算ｼｰﾄ!U16</f>
        <v>0</v>
      </c>
      <c r="F14" s="75">
        <f>★波及効果計算ｼｰﾄ!V16</f>
        <v>0</v>
      </c>
    </row>
    <row r="15" spans="2:23" s="70" customFormat="1" ht="20.25" customHeight="1">
      <c r="B15" s="71" t="s">
        <v>221</v>
      </c>
      <c r="C15" s="72" t="s">
        <v>222</v>
      </c>
      <c r="D15" s="73">
        <f>★波及効果計算ｼｰﾄ!T17</f>
        <v>0</v>
      </c>
      <c r="E15" s="74">
        <f>★波及効果計算ｼｰﾄ!U17</f>
        <v>0</v>
      </c>
      <c r="F15" s="75">
        <f>★波及効果計算ｼｰﾄ!V17</f>
        <v>0</v>
      </c>
    </row>
    <row r="16" spans="2:23" s="70" customFormat="1" ht="20.25" customHeight="1">
      <c r="B16" s="71" t="s">
        <v>223</v>
      </c>
      <c r="C16" s="72" t="s">
        <v>7</v>
      </c>
      <c r="D16" s="73">
        <f>★波及効果計算ｼｰﾄ!T18</f>
        <v>0</v>
      </c>
      <c r="E16" s="74">
        <f>★波及効果計算ｼｰﾄ!U18</f>
        <v>0</v>
      </c>
      <c r="F16" s="75">
        <f>★波及効果計算ｼｰﾄ!V18</f>
        <v>0</v>
      </c>
    </row>
    <row r="17" spans="2:6" s="70" customFormat="1" ht="20.25" customHeight="1">
      <c r="B17" s="71" t="s">
        <v>224</v>
      </c>
      <c r="C17" s="72" t="s">
        <v>8</v>
      </c>
      <c r="D17" s="73">
        <f>★波及効果計算ｼｰﾄ!T19</f>
        <v>0</v>
      </c>
      <c r="E17" s="74">
        <f>★波及効果計算ｼｰﾄ!U19</f>
        <v>0</v>
      </c>
      <c r="F17" s="75">
        <f>★波及効果計算ｼｰﾄ!V19</f>
        <v>0</v>
      </c>
    </row>
    <row r="18" spans="2:6" s="70" customFormat="1" ht="20.25" customHeight="1">
      <c r="B18" s="71" t="s">
        <v>225</v>
      </c>
      <c r="C18" s="72" t="s">
        <v>9</v>
      </c>
      <c r="D18" s="73">
        <f>★波及効果計算ｼｰﾄ!T20</f>
        <v>0</v>
      </c>
      <c r="E18" s="74">
        <f>★波及効果計算ｼｰﾄ!U20</f>
        <v>0</v>
      </c>
      <c r="F18" s="75">
        <f>★波及効果計算ｼｰﾄ!V20</f>
        <v>0</v>
      </c>
    </row>
    <row r="19" spans="2:6" s="70" customFormat="1" ht="20.25" customHeight="1">
      <c r="B19" s="71" t="s">
        <v>226</v>
      </c>
      <c r="C19" s="72" t="s">
        <v>10</v>
      </c>
      <c r="D19" s="73">
        <f>★波及効果計算ｼｰﾄ!T21</f>
        <v>0</v>
      </c>
      <c r="E19" s="74">
        <f>★波及効果計算ｼｰﾄ!U21</f>
        <v>0</v>
      </c>
      <c r="F19" s="75">
        <f>★波及効果計算ｼｰﾄ!V21</f>
        <v>0</v>
      </c>
    </row>
    <row r="20" spans="2:6" s="70" customFormat="1" ht="20.25" customHeight="1">
      <c r="B20" s="71" t="s">
        <v>227</v>
      </c>
      <c r="C20" s="72" t="s">
        <v>64</v>
      </c>
      <c r="D20" s="73">
        <f>★波及効果計算ｼｰﾄ!T22</f>
        <v>0</v>
      </c>
      <c r="E20" s="74">
        <f>★波及効果計算ｼｰﾄ!U22</f>
        <v>0</v>
      </c>
      <c r="F20" s="75">
        <f>★波及効果計算ｼｰﾄ!V22</f>
        <v>0</v>
      </c>
    </row>
    <row r="21" spans="2:6" s="70" customFormat="1" ht="20.25" customHeight="1">
      <c r="B21" s="65" t="s">
        <v>228</v>
      </c>
      <c r="C21" s="66" t="s">
        <v>65</v>
      </c>
      <c r="D21" s="67">
        <f>★波及効果計算ｼｰﾄ!T23</f>
        <v>0</v>
      </c>
      <c r="E21" s="68">
        <f>★波及効果計算ｼｰﾄ!U23</f>
        <v>0</v>
      </c>
      <c r="F21" s="69">
        <f>★波及効果計算ｼｰﾄ!V23</f>
        <v>0</v>
      </c>
    </row>
    <row r="22" spans="2:6" s="70" customFormat="1" ht="20.25" customHeight="1">
      <c r="B22" s="71" t="s">
        <v>229</v>
      </c>
      <c r="C22" s="72" t="s">
        <v>66</v>
      </c>
      <c r="D22" s="73">
        <f>★波及効果計算ｼｰﾄ!T24</f>
        <v>0</v>
      </c>
      <c r="E22" s="74">
        <f>★波及効果計算ｼｰﾄ!U24</f>
        <v>0</v>
      </c>
      <c r="F22" s="75">
        <f>★波及効果計算ｼｰﾄ!V24</f>
        <v>0</v>
      </c>
    </row>
    <row r="23" spans="2:6" s="70" customFormat="1" ht="20.25" customHeight="1">
      <c r="B23" s="71" t="s">
        <v>230</v>
      </c>
      <c r="C23" s="72" t="s">
        <v>12</v>
      </c>
      <c r="D23" s="73">
        <f>★波及効果計算ｼｰﾄ!T25</f>
        <v>0</v>
      </c>
      <c r="E23" s="74">
        <f>★波及効果計算ｼｰﾄ!U25</f>
        <v>0</v>
      </c>
      <c r="F23" s="75">
        <f>★波及効果計算ｼｰﾄ!V25</f>
        <v>0</v>
      </c>
    </row>
    <row r="24" spans="2:6" s="70" customFormat="1" ht="20.25" customHeight="1">
      <c r="B24" s="71" t="s">
        <v>231</v>
      </c>
      <c r="C24" s="72" t="s">
        <v>11</v>
      </c>
      <c r="D24" s="73">
        <f>★波及効果計算ｼｰﾄ!T26</f>
        <v>0</v>
      </c>
      <c r="E24" s="74">
        <f>★波及効果計算ｼｰﾄ!U26</f>
        <v>0</v>
      </c>
      <c r="F24" s="75">
        <f>★波及効果計算ｼｰﾄ!V26</f>
        <v>0</v>
      </c>
    </row>
    <row r="25" spans="2:6" s="70" customFormat="1" ht="20.25" customHeight="1">
      <c r="B25" s="71" t="s">
        <v>232</v>
      </c>
      <c r="C25" s="72" t="s">
        <v>233</v>
      </c>
      <c r="D25" s="73">
        <f>★波及効果計算ｼｰﾄ!T27</f>
        <v>0</v>
      </c>
      <c r="E25" s="74">
        <f>★波及効果計算ｼｰﾄ!U27</f>
        <v>0</v>
      </c>
      <c r="F25" s="75">
        <f>★波及効果計算ｼｰﾄ!V27</f>
        <v>0</v>
      </c>
    </row>
    <row r="26" spans="2:6" s="70" customFormat="1" ht="20.25" customHeight="1">
      <c r="B26" s="71" t="s">
        <v>234</v>
      </c>
      <c r="C26" s="72" t="s">
        <v>13</v>
      </c>
      <c r="D26" s="73">
        <f>★波及効果計算ｼｰﾄ!T28</f>
        <v>0</v>
      </c>
      <c r="E26" s="74">
        <f>★波及効果計算ｼｰﾄ!U28</f>
        <v>0</v>
      </c>
      <c r="F26" s="75">
        <f>★波及効果計算ｼｰﾄ!V28</f>
        <v>0</v>
      </c>
    </row>
    <row r="27" spans="2:6" s="70" customFormat="1" ht="20.25" customHeight="1">
      <c r="B27" s="71" t="s">
        <v>235</v>
      </c>
      <c r="C27" s="76" t="s">
        <v>14</v>
      </c>
      <c r="D27" s="73">
        <f>★波及効果計算ｼｰﾄ!T29</f>
        <v>0</v>
      </c>
      <c r="E27" s="74">
        <f>★波及効果計算ｼｰﾄ!U29</f>
        <v>0</v>
      </c>
      <c r="F27" s="75">
        <f>★波及効果計算ｼｰﾄ!V29</f>
        <v>0</v>
      </c>
    </row>
    <row r="28" spans="2:6" s="70" customFormat="1" ht="20.25" customHeight="1">
      <c r="B28" s="71" t="s">
        <v>236</v>
      </c>
      <c r="C28" s="72" t="s">
        <v>15</v>
      </c>
      <c r="D28" s="73">
        <f>★波及効果計算ｼｰﾄ!T30</f>
        <v>0</v>
      </c>
      <c r="E28" s="74">
        <f>★波及効果計算ｼｰﾄ!U30</f>
        <v>0</v>
      </c>
      <c r="F28" s="75">
        <f>★波及効果計算ｼｰﾄ!V30</f>
        <v>0</v>
      </c>
    </row>
    <row r="29" spans="2:6" s="70" customFormat="1" ht="20.25" customHeight="1">
      <c r="B29" s="71" t="s">
        <v>237</v>
      </c>
      <c r="C29" s="72" t="s">
        <v>16</v>
      </c>
      <c r="D29" s="73">
        <f>★波及効果計算ｼｰﾄ!T31</f>
        <v>0</v>
      </c>
      <c r="E29" s="74">
        <f>★波及効果計算ｼｰﾄ!U31</f>
        <v>0</v>
      </c>
      <c r="F29" s="75">
        <f>★波及効果計算ｼｰﾄ!V31</f>
        <v>0</v>
      </c>
    </row>
    <row r="30" spans="2:6" s="70" customFormat="1" ht="20.25" customHeight="1">
      <c r="B30" s="71" t="s">
        <v>238</v>
      </c>
      <c r="C30" s="72" t="s">
        <v>36</v>
      </c>
      <c r="D30" s="73">
        <f>★波及効果計算ｼｰﾄ!T32</f>
        <v>0</v>
      </c>
      <c r="E30" s="74">
        <f>★波及効果計算ｼｰﾄ!U32</f>
        <v>0</v>
      </c>
      <c r="F30" s="75">
        <f>★波及効果計算ｼｰﾄ!V32</f>
        <v>0</v>
      </c>
    </row>
    <row r="31" spans="2:6" s="70" customFormat="1" ht="20.25" customHeight="1">
      <c r="B31" s="71" t="s">
        <v>239</v>
      </c>
      <c r="C31" s="72" t="s">
        <v>37</v>
      </c>
      <c r="D31" s="73">
        <f>★波及効果計算ｼｰﾄ!T33</f>
        <v>0</v>
      </c>
      <c r="E31" s="74">
        <f>★波及効果計算ｼｰﾄ!U33</f>
        <v>0</v>
      </c>
      <c r="F31" s="75">
        <f>★波及効果計算ｼｰﾄ!V33</f>
        <v>0</v>
      </c>
    </row>
    <row r="32" spans="2:6" s="70" customFormat="1" ht="20.25" customHeight="1">
      <c r="B32" s="71" t="s">
        <v>240</v>
      </c>
      <c r="C32" s="72" t="s">
        <v>17</v>
      </c>
      <c r="D32" s="73">
        <f>★波及効果計算ｼｰﾄ!T34</f>
        <v>0</v>
      </c>
      <c r="E32" s="74">
        <f>★波及効果計算ｼｰﾄ!U34</f>
        <v>0</v>
      </c>
      <c r="F32" s="75">
        <f>★波及効果計算ｼｰﾄ!V34</f>
        <v>0</v>
      </c>
    </row>
    <row r="33" spans="2:6" s="70" customFormat="1" ht="20.25" customHeight="1">
      <c r="B33" s="71" t="s">
        <v>241</v>
      </c>
      <c r="C33" s="72" t="s">
        <v>18</v>
      </c>
      <c r="D33" s="73">
        <f>★波及効果計算ｼｰﾄ!T35</f>
        <v>0</v>
      </c>
      <c r="E33" s="74">
        <f>★波及効果計算ｼｰﾄ!U35</f>
        <v>0</v>
      </c>
      <c r="F33" s="75">
        <f>★波及効果計算ｼｰﾄ!V35</f>
        <v>0</v>
      </c>
    </row>
    <row r="34" spans="2:6" s="70" customFormat="1" ht="20.25" customHeight="1">
      <c r="B34" s="71" t="s">
        <v>242</v>
      </c>
      <c r="C34" s="72" t="s">
        <v>19</v>
      </c>
      <c r="D34" s="73">
        <f>★波及効果計算ｼｰﾄ!T36</f>
        <v>0</v>
      </c>
      <c r="E34" s="74">
        <f>★波及効果計算ｼｰﾄ!U36</f>
        <v>0</v>
      </c>
      <c r="F34" s="75">
        <f>★波及効果計算ｼｰﾄ!V36</f>
        <v>0</v>
      </c>
    </row>
    <row r="35" spans="2:6" s="70" customFormat="1" ht="20.25" customHeight="1">
      <c r="B35" s="71" t="s">
        <v>243</v>
      </c>
      <c r="C35" s="72" t="s">
        <v>39</v>
      </c>
      <c r="D35" s="73">
        <f>★波及効果計算ｼｰﾄ!T37</f>
        <v>0</v>
      </c>
      <c r="E35" s="74">
        <f>★波及効果計算ｼｰﾄ!U37</f>
        <v>0</v>
      </c>
      <c r="F35" s="75">
        <f>★波及効果計算ｼｰﾄ!V37</f>
        <v>0</v>
      </c>
    </row>
    <row r="36" spans="2:6" s="70" customFormat="1" ht="20.25" customHeight="1">
      <c r="B36" s="71" t="s">
        <v>244</v>
      </c>
      <c r="C36" s="72" t="s">
        <v>20</v>
      </c>
      <c r="D36" s="73">
        <f>★波及効果計算ｼｰﾄ!T38</f>
        <v>0</v>
      </c>
      <c r="E36" s="74">
        <f>★波及効果計算ｼｰﾄ!U38</f>
        <v>0</v>
      </c>
      <c r="F36" s="75">
        <f>★波及効果計算ｼｰﾄ!V38</f>
        <v>0</v>
      </c>
    </row>
    <row r="37" spans="2:6" s="70" customFormat="1" ht="20.25" customHeight="1">
      <c r="B37" s="71" t="s">
        <v>245</v>
      </c>
      <c r="C37" s="72" t="s">
        <v>21</v>
      </c>
      <c r="D37" s="73">
        <f>★波及効果計算ｼｰﾄ!T39</f>
        <v>0</v>
      </c>
      <c r="E37" s="74">
        <f>★波及効果計算ｼｰﾄ!U39</f>
        <v>0</v>
      </c>
      <c r="F37" s="75">
        <f>★波及効果計算ｼｰﾄ!V39</f>
        <v>0</v>
      </c>
    </row>
    <row r="38" spans="2:6" s="70" customFormat="1" ht="20.25" customHeight="1">
      <c r="B38" s="71" t="s">
        <v>246</v>
      </c>
      <c r="C38" s="72" t="s">
        <v>22</v>
      </c>
      <c r="D38" s="73">
        <f>★波及効果計算ｼｰﾄ!T40</f>
        <v>0</v>
      </c>
      <c r="E38" s="74">
        <f>★波及効果計算ｼｰﾄ!U40</f>
        <v>0</v>
      </c>
      <c r="F38" s="75">
        <f>★波及効果計算ｼｰﾄ!V40</f>
        <v>0</v>
      </c>
    </row>
    <row r="39" spans="2:6" s="70" customFormat="1" ht="20.25" customHeight="1">
      <c r="B39" s="77" t="s">
        <v>247</v>
      </c>
      <c r="C39" s="78" t="s">
        <v>38</v>
      </c>
      <c r="D39" s="79">
        <f>★波及効果計算ｼｰﾄ!T41</f>
        <v>0</v>
      </c>
      <c r="E39" s="80">
        <f>★波及効果計算ｼｰﾄ!U41</f>
        <v>0</v>
      </c>
      <c r="F39" s="81">
        <f>★波及効果計算ｼｰﾄ!V41</f>
        <v>0</v>
      </c>
    </row>
    <row r="40" spans="2:6" s="70" customFormat="1" ht="20.25" customHeight="1">
      <c r="B40" s="71" t="s">
        <v>248</v>
      </c>
      <c r="C40" s="72" t="s">
        <v>249</v>
      </c>
      <c r="D40" s="73">
        <f>★波及効果計算ｼｰﾄ!T42</f>
        <v>0</v>
      </c>
      <c r="E40" s="74">
        <f>★波及効果計算ｼｰﾄ!U42</f>
        <v>0</v>
      </c>
      <c r="F40" s="75">
        <f>★波及効果計算ｼｰﾄ!V42</f>
        <v>0</v>
      </c>
    </row>
    <row r="41" spans="2:6" s="70" customFormat="1" ht="20.25" customHeight="1">
      <c r="B41" s="65" t="s">
        <v>250</v>
      </c>
      <c r="C41" s="66" t="s">
        <v>23</v>
      </c>
      <c r="D41" s="67">
        <f>★波及効果計算ｼｰﾄ!T43</f>
        <v>0</v>
      </c>
      <c r="E41" s="68">
        <f>★波及効果計算ｼｰﾄ!U43</f>
        <v>0</v>
      </c>
      <c r="F41" s="69">
        <f>★波及効果計算ｼｰﾄ!V43</f>
        <v>0</v>
      </c>
    </row>
    <row r="42" spans="2:6" s="70" customFormat="1" ht="20.25" customHeight="1">
      <c r="B42" s="71" t="s">
        <v>251</v>
      </c>
      <c r="C42" s="72" t="s">
        <v>24</v>
      </c>
      <c r="D42" s="73">
        <f>★波及効果計算ｼｰﾄ!T44</f>
        <v>0</v>
      </c>
      <c r="E42" s="74">
        <f>★波及効果計算ｼｰﾄ!U44</f>
        <v>0</v>
      </c>
      <c r="F42" s="75">
        <f>★波及効果計算ｼｰﾄ!V44</f>
        <v>0</v>
      </c>
    </row>
    <row r="43" spans="2:6" s="70" customFormat="1" ht="20.25" customHeight="1">
      <c r="B43" s="71" t="s">
        <v>252</v>
      </c>
      <c r="C43" s="72" t="s">
        <v>25</v>
      </c>
      <c r="D43" s="73">
        <f>★波及効果計算ｼｰﾄ!T45</f>
        <v>0</v>
      </c>
      <c r="E43" s="74">
        <f>★波及効果計算ｼｰﾄ!U45</f>
        <v>0</v>
      </c>
      <c r="F43" s="75">
        <f>★波及効果計算ｼｰﾄ!V45</f>
        <v>0</v>
      </c>
    </row>
    <row r="44" spans="2:6" s="70" customFormat="1" ht="20.25" customHeight="1">
      <c r="B44" s="65" t="s">
        <v>253</v>
      </c>
      <c r="C44" s="66" t="s">
        <v>26</v>
      </c>
      <c r="D44" s="67">
        <f>★波及効果計算ｼｰﾄ!T46</f>
        <v>0</v>
      </c>
      <c r="E44" s="68">
        <f>★波及効果計算ｼｰﾄ!U46</f>
        <v>0</v>
      </c>
      <c r="F44" s="69">
        <f>★波及効果計算ｼｰﾄ!V46</f>
        <v>0</v>
      </c>
    </row>
    <row r="45" spans="2:6" s="70" customFormat="1" ht="20.25" customHeight="1">
      <c r="B45" s="82"/>
      <c r="C45" s="83" t="s">
        <v>254</v>
      </c>
      <c r="D45" s="84">
        <f>SUM(D6:D44)</f>
        <v>0</v>
      </c>
      <c r="E45" s="85">
        <f>SUM(E6:E44)</f>
        <v>0</v>
      </c>
      <c r="F45" s="86">
        <f>SUM(F6:F44)</f>
        <v>0</v>
      </c>
    </row>
    <row r="46" spans="2:6" ht="20.25" customHeight="1">
      <c r="B46" s="57" t="s">
        <v>255</v>
      </c>
    </row>
    <row r="47" spans="2:6" ht="20.25" customHeight="1">
      <c r="B47" s="438"/>
      <c r="C47" s="438"/>
      <c r="D47" s="438"/>
      <c r="E47" s="438"/>
      <c r="F47" s="438"/>
    </row>
    <row r="48" spans="2:6" ht="20.25" customHeight="1">
      <c r="B48" s="693" t="s">
        <v>256</v>
      </c>
      <c r="C48" s="694"/>
      <c r="D48" s="437"/>
      <c r="E48" s="438"/>
      <c r="F48" s="438"/>
    </row>
    <row r="49" spans="2:6" ht="20.25" customHeight="1">
      <c r="B49" s="438"/>
      <c r="C49" s="438"/>
      <c r="D49" s="438"/>
      <c r="E49" s="439" t="s">
        <v>257</v>
      </c>
      <c r="F49" s="438"/>
    </row>
    <row r="50" spans="2:6" ht="20.25" customHeight="1">
      <c r="B50" s="764" t="s">
        <v>258</v>
      </c>
      <c r="C50" s="765"/>
      <c r="D50" s="768" t="s">
        <v>259</v>
      </c>
      <c r="E50" s="769"/>
      <c r="F50" s="438"/>
    </row>
    <row r="51" spans="2:6" ht="20.25" customHeight="1">
      <c r="B51" s="766"/>
      <c r="C51" s="767"/>
      <c r="D51" s="440" t="s">
        <v>260</v>
      </c>
      <c r="E51" s="441" t="s">
        <v>261</v>
      </c>
      <c r="F51" s="438"/>
    </row>
    <row r="52" spans="2:6" ht="20.25" customHeight="1">
      <c r="B52" s="442" t="s">
        <v>210</v>
      </c>
      <c r="C52" s="443" t="s">
        <v>0</v>
      </c>
      <c r="D52" s="444">
        <f>★波及効果計算ｼｰﾄ!J54</f>
        <v>0</v>
      </c>
      <c r="E52" s="445">
        <f>★波及効果計算ｼｰﾄ!K54</f>
        <v>0</v>
      </c>
      <c r="F52" s="438"/>
    </row>
    <row r="53" spans="2:6" ht="20.25" customHeight="1">
      <c r="B53" s="446" t="s">
        <v>211</v>
      </c>
      <c r="C53" s="447" t="s">
        <v>212</v>
      </c>
      <c r="D53" s="448">
        <f>★波及効果計算ｼｰﾄ!J55</f>
        <v>0</v>
      </c>
      <c r="E53" s="449">
        <f>★波及効果計算ｼｰﾄ!K55</f>
        <v>0</v>
      </c>
      <c r="F53" s="438"/>
    </row>
    <row r="54" spans="2:6" ht="20.25" customHeight="1">
      <c r="B54" s="446" t="s">
        <v>213</v>
      </c>
      <c r="C54" s="447" t="s">
        <v>214</v>
      </c>
      <c r="D54" s="448">
        <f>★波及効果計算ｼｰﾄ!J56</f>
        <v>0</v>
      </c>
      <c r="E54" s="449">
        <f>★波及効果計算ｼｰﾄ!K56</f>
        <v>0</v>
      </c>
      <c r="F54" s="438"/>
    </row>
    <row r="55" spans="2:6" ht="20.25" customHeight="1">
      <c r="B55" s="446" t="s">
        <v>215</v>
      </c>
      <c r="C55" s="447" t="s">
        <v>1</v>
      </c>
      <c r="D55" s="448">
        <f>★波及効果計算ｼｰﾄ!J57</f>
        <v>0</v>
      </c>
      <c r="E55" s="449">
        <f>★波及効果計算ｼｰﾄ!K57</f>
        <v>0</v>
      </c>
      <c r="F55" s="438"/>
    </row>
    <row r="56" spans="2:6" ht="20.25" customHeight="1">
      <c r="B56" s="446" t="s">
        <v>216</v>
      </c>
      <c r="C56" s="447" t="s">
        <v>2</v>
      </c>
      <c r="D56" s="448">
        <f>★波及効果計算ｼｰﾄ!J58</f>
        <v>0</v>
      </c>
      <c r="E56" s="449">
        <f>★波及効果計算ｼｰﾄ!K58</f>
        <v>0</v>
      </c>
      <c r="F56" s="438"/>
    </row>
    <row r="57" spans="2:6" ht="20.25" customHeight="1">
      <c r="B57" s="446" t="s">
        <v>217</v>
      </c>
      <c r="C57" s="447" t="s">
        <v>3</v>
      </c>
      <c r="D57" s="448">
        <f>★波及効果計算ｼｰﾄ!J59</f>
        <v>0</v>
      </c>
      <c r="E57" s="449">
        <f>★波及効果計算ｼｰﾄ!K59</f>
        <v>0</v>
      </c>
      <c r="F57" s="438"/>
    </row>
    <row r="58" spans="2:6" ht="20.25" customHeight="1">
      <c r="B58" s="446" t="s">
        <v>218</v>
      </c>
      <c r="C58" s="450" t="s">
        <v>4</v>
      </c>
      <c r="D58" s="448">
        <f>★波及効果計算ｼｰﾄ!J60</f>
        <v>0</v>
      </c>
      <c r="E58" s="449">
        <f>★波及効果計算ｼｰﾄ!K60</f>
        <v>0</v>
      </c>
      <c r="F58" s="438"/>
    </row>
    <row r="59" spans="2:6" ht="20.25" customHeight="1">
      <c r="B59" s="446" t="s">
        <v>219</v>
      </c>
      <c r="C59" s="447" t="s">
        <v>5</v>
      </c>
      <c r="D59" s="448">
        <f>★波及効果計算ｼｰﾄ!J61</f>
        <v>0</v>
      </c>
      <c r="E59" s="449">
        <f>★波及効果計算ｼｰﾄ!K61</f>
        <v>0</v>
      </c>
      <c r="F59" s="438"/>
    </row>
    <row r="60" spans="2:6" ht="20.25" customHeight="1">
      <c r="B60" s="446" t="s">
        <v>220</v>
      </c>
      <c r="C60" s="447" t="s">
        <v>6</v>
      </c>
      <c r="D60" s="448">
        <f>★波及効果計算ｼｰﾄ!J62</f>
        <v>0</v>
      </c>
      <c r="E60" s="449">
        <f>★波及効果計算ｼｰﾄ!K62</f>
        <v>0</v>
      </c>
      <c r="F60" s="438"/>
    </row>
    <row r="61" spans="2:6" ht="20.25" customHeight="1">
      <c r="B61" s="446" t="s">
        <v>221</v>
      </c>
      <c r="C61" s="447" t="s">
        <v>222</v>
      </c>
      <c r="D61" s="448">
        <f>★波及効果計算ｼｰﾄ!J63</f>
        <v>0</v>
      </c>
      <c r="E61" s="449">
        <f>★波及効果計算ｼｰﾄ!K63</f>
        <v>0</v>
      </c>
      <c r="F61" s="438"/>
    </row>
    <row r="62" spans="2:6" ht="20.25" customHeight="1">
      <c r="B62" s="446" t="s">
        <v>223</v>
      </c>
      <c r="C62" s="447" t="s">
        <v>7</v>
      </c>
      <c r="D62" s="448">
        <f>★波及効果計算ｼｰﾄ!J64</f>
        <v>0</v>
      </c>
      <c r="E62" s="449">
        <f>★波及効果計算ｼｰﾄ!K64</f>
        <v>0</v>
      </c>
      <c r="F62" s="438"/>
    </row>
    <row r="63" spans="2:6" ht="20.25" customHeight="1">
      <c r="B63" s="446" t="s">
        <v>224</v>
      </c>
      <c r="C63" s="447" t="s">
        <v>8</v>
      </c>
      <c r="D63" s="448">
        <f>★波及効果計算ｼｰﾄ!J65</f>
        <v>0</v>
      </c>
      <c r="E63" s="449">
        <f>★波及効果計算ｼｰﾄ!K65</f>
        <v>0</v>
      </c>
      <c r="F63" s="438"/>
    </row>
    <row r="64" spans="2:6" ht="20.25" customHeight="1">
      <c r="B64" s="446" t="s">
        <v>225</v>
      </c>
      <c r="C64" s="447" t="s">
        <v>9</v>
      </c>
      <c r="D64" s="448">
        <f>★波及効果計算ｼｰﾄ!J66</f>
        <v>0</v>
      </c>
      <c r="E64" s="449">
        <f>★波及効果計算ｼｰﾄ!K66</f>
        <v>0</v>
      </c>
      <c r="F64" s="438"/>
    </row>
    <row r="65" spans="2:6" ht="20.25" customHeight="1">
      <c r="B65" s="446" t="s">
        <v>226</v>
      </c>
      <c r="C65" s="447" t="s">
        <v>10</v>
      </c>
      <c r="D65" s="448">
        <f>★波及効果計算ｼｰﾄ!J67</f>
        <v>0</v>
      </c>
      <c r="E65" s="449">
        <f>★波及効果計算ｼｰﾄ!K67</f>
        <v>0</v>
      </c>
      <c r="F65" s="438"/>
    </row>
    <row r="66" spans="2:6" ht="20.25" customHeight="1">
      <c r="B66" s="446" t="s">
        <v>227</v>
      </c>
      <c r="C66" s="447" t="s">
        <v>64</v>
      </c>
      <c r="D66" s="448">
        <f>★波及効果計算ｼｰﾄ!J68</f>
        <v>0</v>
      </c>
      <c r="E66" s="449">
        <f>★波及効果計算ｼｰﾄ!K68</f>
        <v>0</v>
      </c>
      <c r="F66" s="438"/>
    </row>
    <row r="67" spans="2:6" ht="20.25" customHeight="1">
      <c r="B67" s="442" t="s">
        <v>228</v>
      </c>
      <c r="C67" s="443" t="s">
        <v>65</v>
      </c>
      <c r="D67" s="444">
        <f>★波及効果計算ｼｰﾄ!J69</f>
        <v>0</v>
      </c>
      <c r="E67" s="445">
        <f>★波及効果計算ｼｰﾄ!K69</f>
        <v>0</v>
      </c>
      <c r="F67" s="438"/>
    </row>
    <row r="68" spans="2:6" ht="20.25" customHeight="1">
      <c r="B68" s="446" t="s">
        <v>229</v>
      </c>
      <c r="C68" s="447" t="s">
        <v>66</v>
      </c>
      <c r="D68" s="448">
        <f>★波及効果計算ｼｰﾄ!J70</f>
        <v>0</v>
      </c>
      <c r="E68" s="449">
        <f>★波及効果計算ｼｰﾄ!K70</f>
        <v>0</v>
      </c>
      <c r="F68" s="438"/>
    </row>
    <row r="69" spans="2:6" ht="20.25" customHeight="1">
      <c r="B69" s="446" t="s">
        <v>230</v>
      </c>
      <c r="C69" s="447" t="s">
        <v>12</v>
      </c>
      <c r="D69" s="448">
        <f>★波及効果計算ｼｰﾄ!J71</f>
        <v>0</v>
      </c>
      <c r="E69" s="449">
        <f>★波及効果計算ｼｰﾄ!K71</f>
        <v>0</v>
      </c>
      <c r="F69" s="438"/>
    </row>
    <row r="70" spans="2:6" ht="20.25" customHeight="1">
      <c r="B70" s="446" t="s">
        <v>231</v>
      </c>
      <c r="C70" s="447" t="s">
        <v>11</v>
      </c>
      <c r="D70" s="448">
        <f>★波及効果計算ｼｰﾄ!J72</f>
        <v>0</v>
      </c>
      <c r="E70" s="449">
        <f>★波及効果計算ｼｰﾄ!K72</f>
        <v>0</v>
      </c>
      <c r="F70" s="438"/>
    </row>
    <row r="71" spans="2:6" ht="20.25" customHeight="1">
      <c r="B71" s="446" t="s">
        <v>232</v>
      </c>
      <c r="C71" s="447" t="s">
        <v>233</v>
      </c>
      <c r="D71" s="448">
        <f>★波及効果計算ｼｰﾄ!J73</f>
        <v>0</v>
      </c>
      <c r="E71" s="449">
        <f>★波及効果計算ｼｰﾄ!K73</f>
        <v>0</v>
      </c>
      <c r="F71" s="438"/>
    </row>
    <row r="72" spans="2:6" ht="20.25" customHeight="1">
      <c r="B72" s="446" t="s">
        <v>234</v>
      </c>
      <c r="C72" s="447" t="s">
        <v>13</v>
      </c>
      <c r="D72" s="448">
        <f>★波及効果計算ｼｰﾄ!J74</f>
        <v>0</v>
      </c>
      <c r="E72" s="449">
        <f>★波及効果計算ｼｰﾄ!K74</f>
        <v>0</v>
      </c>
      <c r="F72" s="438"/>
    </row>
    <row r="73" spans="2:6" ht="20.25" customHeight="1">
      <c r="B73" s="446" t="s">
        <v>235</v>
      </c>
      <c r="C73" s="450" t="s">
        <v>14</v>
      </c>
      <c r="D73" s="448">
        <f>★波及効果計算ｼｰﾄ!J75</f>
        <v>0</v>
      </c>
      <c r="E73" s="449">
        <f>★波及効果計算ｼｰﾄ!K75</f>
        <v>0</v>
      </c>
      <c r="F73" s="438"/>
    </row>
    <row r="74" spans="2:6" ht="20.25" customHeight="1">
      <c r="B74" s="446" t="s">
        <v>236</v>
      </c>
      <c r="C74" s="447" t="s">
        <v>15</v>
      </c>
      <c r="D74" s="448">
        <f>★波及効果計算ｼｰﾄ!J76</f>
        <v>0</v>
      </c>
      <c r="E74" s="449">
        <f>★波及効果計算ｼｰﾄ!K76</f>
        <v>0</v>
      </c>
      <c r="F74" s="438"/>
    </row>
    <row r="75" spans="2:6" ht="20.25" customHeight="1">
      <c r="B75" s="446" t="s">
        <v>237</v>
      </c>
      <c r="C75" s="447" t="s">
        <v>16</v>
      </c>
      <c r="D75" s="448">
        <f>★波及効果計算ｼｰﾄ!J77</f>
        <v>0</v>
      </c>
      <c r="E75" s="449">
        <f>★波及効果計算ｼｰﾄ!K77</f>
        <v>0</v>
      </c>
      <c r="F75" s="438"/>
    </row>
    <row r="76" spans="2:6" ht="20.25" customHeight="1">
      <c r="B76" s="446" t="s">
        <v>238</v>
      </c>
      <c r="C76" s="447" t="s">
        <v>36</v>
      </c>
      <c r="D76" s="448">
        <f>★波及効果計算ｼｰﾄ!J78</f>
        <v>0</v>
      </c>
      <c r="E76" s="449">
        <f>★波及効果計算ｼｰﾄ!K78</f>
        <v>0</v>
      </c>
      <c r="F76" s="438"/>
    </row>
    <row r="77" spans="2:6" ht="20.25" customHeight="1">
      <c r="B77" s="446" t="s">
        <v>239</v>
      </c>
      <c r="C77" s="447" t="s">
        <v>37</v>
      </c>
      <c r="D77" s="448">
        <f>★波及効果計算ｼｰﾄ!J79</f>
        <v>0</v>
      </c>
      <c r="E77" s="449">
        <f>★波及効果計算ｼｰﾄ!K79</f>
        <v>0</v>
      </c>
      <c r="F77" s="438"/>
    </row>
    <row r="78" spans="2:6" ht="20.25" customHeight="1">
      <c r="B78" s="446" t="s">
        <v>240</v>
      </c>
      <c r="C78" s="447" t="s">
        <v>17</v>
      </c>
      <c r="D78" s="448">
        <f>★波及効果計算ｼｰﾄ!J80</f>
        <v>0</v>
      </c>
      <c r="E78" s="449">
        <f>★波及効果計算ｼｰﾄ!K80</f>
        <v>0</v>
      </c>
      <c r="F78" s="438"/>
    </row>
    <row r="79" spans="2:6" ht="20.25" customHeight="1">
      <c r="B79" s="446" t="s">
        <v>241</v>
      </c>
      <c r="C79" s="447" t="s">
        <v>18</v>
      </c>
      <c r="D79" s="448">
        <f>★波及効果計算ｼｰﾄ!J81</f>
        <v>0</v>
      </c>
      <c r="E79" s="449">
        <f>★波及効果計算ｼｰﾄ!K81</f>
        <v>0</v>
      </c>
      <c r="F79" s="438"/>
    </row>
    <row r="80" spans="2:6" ht="20.25" customHeight="1">
      <c r="B80" s="446" t="s">
        <v>242</v>
      </c>
      <c r="C80" s="447" t="s">
        <v>19</v>
      </c>
      <c r="D80" s="448">
        <f>★波及効果計算ｼｰﾄ!J82</f>
        <v>0</v>
      </c>
      <c r="E80" s="449">
        <f>★波及効果計算ｼｰﾄ!K82</f>
        <v>0</v>
      </c>
      <c r="F80" s="438"/>
    </row>
    <row r="81" spans="2:6" ht="20.25" customHeight="1">
      <c r="B81" s="446" t="s">
        <v>243</v>
      </c>
      <c r="C81" s="447" t="s">
        <v>39</v>
      </c>
      <c r="D81" s="448">
        <f>★波及効果計算ｼｰﾄ!J83</f>
        <v>0</v>
      </c>
      <c r="E81" s="449">
        <f>★波及効果計算ｼｰﾄ!K83</f>
        <v>0</v>
      </c>
      <c r="F81" s="438"/>
    </row>
    <row r="82" spans="2:6" ht="20.25" customHeight="1">
      <c r="B82" s="446" t="s">
        <v>244</v>
      </c>
      <c r="C82" s="447" t="s">
        <v>20</v>
      </c>
      <c r="D82" s="448">
        <f>★波及効果計算ｼｰﾄ!J84</f>
        <v>0</v>
      </c>
      <c r="E82" s="449">
        <f>★波及効果計算ｼｰﾄ!K84</f>
        <v>0</v>
      </c>
      <c r="F82" s="438"/>
    </row>
    <row r="83" spans="2:6" ht="20.25" customHeight="1">
      <c r="B83" s="446" t="s">
        <v>245</v>
      </c>
      <c r="C83" s="447" t="s">
        <v>21</v>
      </c>
      <c r="D83" s="448">
        <f>★波及効果計算ｼｰﾄ!J85</f>
        <v>0</v>
      </c>
      <c r="E83" s="449">
        <f>★波及効果計算ｼｰﾄ!K85</f>
        <v>0</v>
      </c>
      <c r="F83" s="438"/>
    </row>
    <row r="84" spans="2:6" ht="20.25" customHeight="1">
      <c r="B84" s="446" t="s">
        <v>246</v>
      </c>
      <c r="C84" s="447" t="s">
        <v>22</v>
      </c>
      <c r="D84" s="448">
        <f>★波及効果計算ｼｰﾄ!J86</f>
        <v>0</v>
      </c>
      <c r="E84" s="449">
        <f>★波及効果計算ｼｰﾄ!K86</f>
        <v>0</v>
      </c>
      <c r="F84" s="438"/>
    </row>
    <row r="85" spans="2:6" ht="20.25" customHeight="1">
      <c r="B85" s="451" t="s">
        <v>247</v>
      </c>
      <c r="C85" s="452" t="s">
        <v>38</v>
      </c>
      <c r="D85" s="453">
        <f>★波及効果計算ｼｰﾄ!J87</f>
        <v>0</v>
      </c>
      <c r="E85" s="454">
        <f>★波及効果計算ｼｰﾄ!K87</f>
        <v>0</v>
      </c>
      <c r="F85" s="438"/>
    </row>
    <row r="86" spans="2:6" ht="20.25" customHeight="1">
      <c r="B86" s="446" t="s">
        <v>248</v>
      </c>
      <c r="C86" s="447" t="s">
        <v>249</v>
      </c>
      <c r="D86" s="448">
        <f>★波及効果計算ｼｰﾄ!J88</f>
        <v>0</v>
      </c>
      <c r="E86" s="449">
        <f>★波及効果計算ｼｰﾄ!K88</f>
        <v>0</v>
      </c>
      <c r="F86" s="438"/>
    </row>
    <row r="87" spans="2:6" ht="20.25" customHeight="1">
      <c r="B87" s="442" t="s">
        <v>250</v>
      </c>
      <c r="C87" s="443" t="s">
        <v>23</v>
      </c>
      <c r="D87" s="444">
        <f>★波及効果計算ｼｰﾄ!J89</f>
        <v>0</v>
      </c>
      <c r="E87" s="445">
        <f>★波及効果計算ｼｰﾄ!K89</f>
        <v>0</v>
      </c>
      <c r="F87" s="438"/>
    </row>
    <row r="88" spans="2:6" ht="20.25" customHeight="1">
      <c r="B88" s="446" t="s">
        <v>251</v>
      </c>
      <c r="C88" s="447" t="s">
        <v>24</v>
      </c>
      <c r="D88" s="448">
        <f>★波及効果計算ｼｰﾄ!J90</f>
        <v>0</v>
      </c>
      <c r="E88" s="449">
        <f>★波及効果計算ｼｰﾄ!K90</f>
        <v>0</v>
      </c>
      <c r="F88" s="438"/>
    </row>
    <row r="89" spans="2:6" ht="20.25" customHeight="1">
      <c r="B89" s="446" t="s">
        <v>252</v>
      </c>
      <c r="C89" s="447" t="s">
        <v>25</v>
      </c>
      <c r="D89" s="448">
        <f>★波及効果計算ｼｰﾄ!J91</f>
        <v>0</v>
      </c>
      <c r="E89" s="449">
        <f>★波及効果計算ｼｰﾄ!K91</f>
        <v>0</v>
      </c>
      <c r="F89" s="438"/>
    </row>
    <row r="90" spans="2:6" ht="20.25" customHeight="1">
      <c r="B90" s="442" t="s">
        <v>253</v>
      </c>
      <c r="C90" s="443" t="s">
        <v>26</v>
      </c>
      <c r="D90" s="444">
        <f>★波及効果計算ｼｰﾄ!J92</f>
        <v>0</v>
      </c>
      <c r="E90" s="445">
        <f>★波及効果計算ｼｰﾄ!K92</f>
        <v>0</v>
      </c>
      <c r="F90" s="438"/>
    </row>
    <row r="91" spans="2:6" ht="20.25" customHeight="1">
      <c r="B91" s="455"/>
      <c r="C91" s="456" t="s">
        <v>254</v>
      </c>
      <c r="D91" s="457">
        <f>SUM(D52:D90)</f>
        <v>0</v>
      </c>
      <c r="E91" s="458">
        <f>SUM(E52:E90)</f>
        <v>0</v>
      </c>
      <c r="F91" s="438"/>
    </row>
  </sheetData>
  <sheetProtection sheet="1"/>
  <mergeCells count="6">
    <mergeCell ref="B2:C2"/>
    <mergeCell ref="B4:C5"/>
    <mergeCell ref="D4:F4"/>
    <mergeCell ref="B48:C48"/>
    <mergeCell ref="B50:C51"/>
    <mergeCell ref="D50:E50"/>
  </mergeCells>
  <phoneticPr fontId="29"/>
  <pageMargins left="0.78740157480314965" right="0.78740157480314965" top="0.78740157480314965" bottom="0.78740157480314965" header="0" footer="0.19685039370078741"/>
  <pageSetup paperSize="9" scale="84" firstPageNumber="2" orientation="portrait" useFirstPageNumber="1" r:id="rId1"/>
  <headerFooter alignWithMargins="0">
    <oddFooter>&amp;P ページ</oddFooter>
  </headerFooter>
  <rowBreaks count="1" manualBreakCount="1">
    <brk id="46"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AH100"/>
  <sheetViews>
    <sheetView view="pageBreakPreview" zoomScaleNormal="100" zoomScaleSheetLayoutView="100" workbookViewId="0"/>
  </sheetViews>
  <sheetFormatPr defaultColWidth="3.5" defaultRowHeight="15.75" customHeight="1"/>
  <cols>
    <col min="1" max="1" width="2.1640625" style="87" customWidth="1"/>
    <col min="2" max="16384" width="3.5" style="87"/>
  </cols>
  <sheetData>
    <row r="1" spans="2:34" ht="15" customHeight="1"/>
    <row r="2" spans="2:34" ht="20.25" customHeight="1">
      <c r="B2" s="693" t="s">
        <v>262</v>
      </c>
      <c r="C2" s="770"/>
      <c r="D2" s="770"/>
      <c r="E2" s="770"/>
      <c r="F2" s="770"/>
      <c r="G2" s="770"/>
      <c r="H2" s="770"/>
      <c r="I2" s="770"/>
      <c r="J2" s="770"/>
      <c r="K2" s="770"/>
      <c r="L2" s="694"/>
      <c r="M2" s="460"/>
      <c r="N2" s="460"/>
      <c r="O2" s="460"/>
      <c r="P2" s="460"/>
      <c r="Q2" s="460"/>
      <c r="R2" s="460"/>
      <c r="S2" s="460"/>
      <c r="T2" s="460"/>
      <c r="U2" s="460"/>
      <c r="V2" s="460"/>
      <c r="W2" s="460"/>
      <c r="X2" s="460"/>
      <c r="Y2" s="460"/>
      <c r="Z2" s="460"/>
      <c r="AA2" s="460"/>
      <c r="AB2" s="460"/>
      <c r="AC2" s="460"/>
      <c r="AD2" s="460"/>
      <c r="AE2" s="460"/>
      <c r="AF2" s="460"/>
      <c r="AG2" s="460"/>
      <c r="AH2" s="460"/>
    </row>
    <row r="3" spans="2:34" ht="9" customHeight="1">
      <c r="B3" s="459"/>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row>
    <row r="4" spans="2:34" ht="16.5" customHeight="1">
      <c r="B4" s="461"/>
      <c r="C4" s="461"/>
      <c r="D4" s="461"/>
      <c r="E4" s="461"/>
      <c r="F4" s="461"/>
      <c r="G4" s="461"/>
      <c r="H4" s="461"/>
      <c r="I4" s="461"/>
      <c r="J4" s="461"/>
      <c r="K4" s="461"/>
      <c r="L4" s="460"/>
      <c r="M4" s="461"/>
      <c r="N4" s="461"/>
      <c r="O4" s="460"/>
      <c r="P4" s="460"/>
      <c r="Q4" s="460"/>
      <c r="R4" s="460"/>
      <c r="S4" s="460"/>
      <c r="T4" s="460"/>
      <c r="U4" s="460"/>
      <c r="V4" s="460"/>
      <c r="W4" s="460"/>
      <c r="X4" s="460"/>
      <c r="Y4" s="460"/>
      <c r="Z4" s="460"/>
      <c r="AA4" s="460"/>
      <c r="AB4" s="460"/>
      <c r="AC4" s="460"/>
      <c r="AD4" s="460"/>
      <c r="AE4" s="460"/>
      <c r="AF4" s="460"/>
      <c r="AG4" s="462" t="s">
        <v>263</v>
      </c>
      <c r="AH4" s="460"/>
    </row>
    <row r="5" spans="2:34" ht="16.5" customHeight="1">
      <c r="B5" s="461"/>
      <c r="C5" s="771" t="s">
        <v>573</v>
      </c>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3"/>
      <c r="AH5" s="460"/>
    </row>
    <row r="6" spans="2:34" ht="16.5" customHeight="1">
      <c r="B6" s="461"/>
      <c r="C6" s="774"/>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6"/>
      <c r="AH6" s="460"/>
    </row>
    <row r="7" spans="2:34" ht="16.5" customHeight="1">
      <c r="B7" s="461"/>
      <c r="C7" s="777">
        <f>★波及効果計算ｼｰﾄ!D47</f>
        <v>0</v>
      </c>
      <c r="D7" s="778"/>
      <c r="E7" s="778"/>
      <c r="F7" s="778"/>
      <c r="G7" s="778"/>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9"/>
      <c r="AH7" s="460"/>
    </row>
    <row r="8" spans="2:34" ht="16.5" customHeight="1">
      <c r="B8" s="461"/>
      <c r="C8" s="461"/>
      <c r="D8" s="463"/>
      <c r="E8" s="463"/>
      <c r="F8" s="464"/>
      <c r="G8" s="463"/>
      <c r="H8" s="463"/>
      <c r="I8" s="463"/>
      <c r="J8" s="463"/>
      <c r="K8" s="463"/>
      <c r="L8" s="461"/>
      <c r="M8" s="461"/>
      <c r="N8" s="461"/>
      <c r="O8" s="460"/>
      <c r="P8" s="460"/>
      <c r="Q8" s="460"/>
      <c r="R8" s="460"/>
      <c r="S8" s="460"/>
      <c r="T8" s="460"/>
      <c r="U8" s="460"/>
      <c r="V8" s="460"/>
      <c r="W8" s="460"/>
      <c r="X8" s="460"/>
      <c r="Y8" s="460"/>
      <c r="Z8" s="460"/>
      <c r="AA8" s="460"/>
      <c r="AB8" s="460"/>
      <c r="AC8" s="460"/>
      <c r="AD8" s="460"/>
      <c r="AE8" s="460"/>
      <c r="AF8" s="460"/>
      <c r="AG8" s="460"/>
      <c r="AH8" s="460"/>
    </row>
    <row r="9" spans="2:34" ht="16.5" customHeight="1">
      <c r="B9" s="460"/>
      <c r="C9" s="463"/>
      <c r="D9" s="465"/>
      <c r="E9" s="463"/>
      <c r="F9" s="463"/>
      <c r="G9" s="463"/>
      <c r="H9" s="461"/>
      <c r="I9" s="463"/>
      <c r="J9" s="463"/>
      <c r="K9" s="463"/>
      <c r="L9" s="463"/>
      <c r="M9" s="461"/>
      <c r="N9" s="461"/>
      <c r="O9" s="460"/>
      <c r="P9" s="460"/>
      <c r="Q9" s="461" t="s">
        <v>577</v>
      </c>
      <c r="R9" s="460"/>
      <c r="S9" s="460"/>
      <c r="T9" s="460"/>
      <c r="U9" s="460"/>
      <c r="V9" s="460"/>
      <c r="W9" s="460"/>
      <c r="X9" s="460"/>
      <c r="Y9" s="460"/>
      <c r="Z9" s="460"/>
      <c r="AA9" s="460"/>
      <c r="AB9" s="460"/>
      <c r="AC9" s="460"/>
      <c r="AD9" s="460"/>
      <c r="AE9" s="460"/>
      <c r="AF9" s="460"/>
      <c r="AG9" s="460"/>
      <c r="AH9" s="460"/>
    </row>
    <row r="10" spans="2:34" ht="16.5" customHeight="1">
      <c r="B10" s="465"/>
      <c r="C10" s="463"/>
      <c r="D10" s="463"/>
      <c r="E10" s="463"/>
      <c r="F10" s="463"/>
      <c r="G10" s="463"/>
      <c r="H10" s="463"/>
      <c r="I10" s="463"/>
      <c r="J10" s="463"/>
      <c r="K10" s="89" t="s">
        <v>264</v>
      </c>
      <c r="L10" s="89"/>
      <c r="M10" s="91"/>
      <c r="N10" s="91"/>
      <c r="O10" s="92"/>
      <c r="P10" s="92"/>
      <c r="Q10" s="92"/>
      <c r="R10" s="92"/>
      <c r="S10" s="92"/>
      <c r="T10" s="92"/>
      <c r="U10" s="92"/>
      <c r="V10" s="92"/>
      <c r="W10" s="92"/>
      <c r="X10" s="92"/>
      <c r="Y10" s="92"/>
      <c r="Z10" s="92"/>
      <c r="AA10" s="92"/>
      <c r="AB10" s="92"/>
      <c r="AC10" s="92"/>
      <c r="AD10" s="92"/>
      <c r="AE10" s="92"/>
      <c r="AF10" s="92"/>
      <c r="AG10" s="92"/>
      <c r="AH10" s="460"/>
    </row>
    <row r="11" spans="2:34" ht="16.5" customHeight="1">
      <c r="B11" s="461"/>
      <c r="C11" s="463"/>
      <c r="D11" s="463"/>
      <c r="E11" s="463"/>
      <c r="F11" s="463"/>
      <c r="G11" s="463"/>
      <c r="H11" s="463"/>
      <c r="I11" s="463"/>
      <c r="J11" s="463"/>
      <c r="K11" s="217"/>
      <c r="L11" s="771" t="s">
        <v>578</v>
      </c>
      <c r="M11" s="772"/>
      <c r="N11" s="772"/>
      <c r="O11" s="772"/>
      <c r="P11" s="772"/>
      <c r="Q11" s="772"/>
      <c r="R11" s="772"/>
      <c r="S11" s="772"/>
      <c r="T11" s="772"/>
      <c r="U11" s="772"/>
      <c r="V11" s="772"/>
      <c r="W11" s="772"/>
      <c r="X11" s="772"/>
      <c r="Y11" s="772"/>
      <c r="Z11" s="772"/>
      <c r="AA11" s="772"/>
      <c r="AB11" s="772"/>
      <c r="AC11" s="772"/>
      <c r="AD11" s="772"/>
      <c r="AE11" s="772"/>
      <c r="AF11" s="773"/>
      <c r="AG11" s="92"/>
      <c r="AH11" s="460"/>
    </row>
    <row r="12" spans="2:34" ht="16.5" customHeight="1">
      <c r="B12" s="461"/>
      <c r="C12" s="463"/>
      <c r="D12" s="463"/>
      <c r="E12" s="463"/>
      <c r="F12" s="463"/>
      <c r="G12" s="463"/>
      <c r="H12" s="463"/>
      <c r="I12" s="463"/>
      <c r="J12" s="463"/>
      <c r="K12" s="217"/>
      <c r="L12" s="774"/>
      <c r="M12" s="775"/>
      <c r="N12" s="775"/>
      <c r="O12" s="775"/>
      <c r="P12" s="775"/>
      <c r="Q12" s="775"/>
      <c r="R12" s="775"/>
      <c r="S12" s="775"/>
      <c r="T12" s="775"/>
      <c r="U12" s="775"/>
      <c r="V12" s="775"/>
      <c r="W12" s="775"/>
      <c r="X12" s="775"/>
      <c r="Y12" s="775"/>
      <c r="Z12" s="775"/>
      <c r="AA12" s="775"/>
      <c r="AB12" s="775"/>
      <c r="AC12" s="775"/>
      <c r="AD12" s="775"/>
      <c r="AE12" s="775"/>
      <c r="AF12" s="776"/>
      <c r="AG12" s="92"/>
      <c r="AH12" s="460"/>
    </row>
    <row r="13" spans="2:34" ht="16.5" customHeight="1">
      <c r="B13" s="461"/>
      <c r="C13" s="466"/>
      <c r="D13" s="466"/>
      <c r="E13" s="466"/>
      <c r="F13" s="466"/>
      <c r="G13" s="466"/>
      <c r="H13" s="466"/>
      <c r="I13" s="466"/>
      <c r="J13" s="466"/>
      <c r="K13" s="218"/>
      <c r="L13" s="777">
        <f>★波及効果計算ｼｰﾄ!E47</f>
        <v>0</v>
      </c>
      <c r="M13" s="778"/>
      <c r="N13" s="778"/>
      <c r="O13" s="778"/>
      <c r="P13" s="778"/>
      <c r="Q13" s="778"/>
      <c r="R13" s="778"/>
      <c r="S13" s="778"/>
      <c r="T13" s="778"/>
      <c r="U13" s="778"/>
      <c r="V13" s="778"/>
      <c r="W13" s="778"/>
      <c r="X13" s="778"/>
      <c r="Y13" s="778"/>
      <c r="Z13" s="778"/>
      <c r="AA13" s="778"/>
      <c r="AB13" s="778"/>
      <c r="AC13" s="778"/>
      <c r="AD13" s="778"/>
      <c r="AE13" s="778"/>
      <c r="AF13" s="779"/>
      <c r="AG13" s="92"/>
      <c r="AH13" s="460"/>
    </row>
    <row r="14" spans="2:34" ht="16.5" customHeight="1">
      <c r="B14" s="461"/>
      <c r="C14" s="463"/>
      <c r="D14" s="463"/>
      <c r="E14" s="463"/>
      <c r="F14" s="463"/>
      <c r="G14" s="463"/>
      <c r="H14" s="463"/>
      <c r="I14" s="463"/>
      <c r="J14" s="463"/>
      <c r="K14" s="90"/>
      <c r="L14" s="90"/>
      <c r="M14" s="91"/>
      <c r="N14" s="91"/>
      <c r="O14" s="92"/>
      <c r="P14" s="92"/>
      <c r="Q14" s="92"/>
      <c r="R14" s="92"/>
      <c r="S14" s="92"/>
      <c r="T14" s="92"/>
      <c r="U14" s="92"/>
      <c r="V14" s="92"/>
      <c r="W14" s="92"/>
      <c r="X14" s="92"/>
      <c r="Y14" s="92"/>
      <c r="Z14" s="92"/>
      <c r="AA14" s="92"/>
      <c r="AB14" s="92"/>
      <c r="AC14" s="92"/>
      <c r="AD14" s="92"/>
      <c r="AE14" s="92"/>
      <c r="AF14" s="92"/>
      <c r="AG14" s="92"/>
      <c r="AH14" s="460"/>
    </row>
    <row r="15" spans="2:34" ht="16.5" customHeight="1">
      <c r="B15" s="461"/>
      <c r="C15" s="463"/>
      <c r="D15" s="465"/>
      <c r="E15" s="463"/>
      <c r="F15" s="463"/>
      <c r="G15" s="461"/>
      <c r="H15" s="463"/>
      <c r="I15" s="467" t="s">
        <v>574</v>
      </c>
      <c r="J15" s="463"/>
      <c r="K15" s="90"/>
      <c r="L15" s="90"/>
      <c r="M15" s="91"/>
      <c r="N15" s="91"/>
      <c r="O15" s="92"/>
      <c r="P15" s="92"/>
      <c r="Q15" s="92"/>
      <c r="R15" s="90"/>
      <c r="S15" s="92"/>
      <c r="T15" s="90" t="s">
        <v>265</v>
      </c>
      <c r="U15" s="92"/>
      <c r="V15" s="92"/>
      <c r="W15" s="90"/>
      <c r="X15" s="90"/>
      <c r="Y15" s="92"/>
      <c r="Z15" s="92"/>
      <c r="AA15" s="90" t="s">
        <v>266</v>
      </c>
      <c r="AB15" s="92"/>
      <c r="AC15" s="92"/>
      <c r="AD15" s="92"/>
      <c r="AE15" s="92"/>
      <c r="AF15" s="92"/>
      <c r="AG15" s="92"/>
      <c r="AH15" s="460"/>
    </row>
    <row r="16" spans="2:34" ht="16.5" customHeight="1">
      <c r="B16" s="461"/>
      <c r="C16" s="463"/>
      <c r="D16" s="463"/>
      <c r="E16" s="463"/>
      <c r="F16" s="463"/>
      <c r="G16" s="463"/>
      <c r="H16" s="463"/>
      <c r="I16" s="463"/>
      <c r="J16" s="463"/>
      <c r="K16" s="90"/>
      <c r="L16" s="90"/>
      <c r="M16" s="91"/>
      <c r="N16" s="91"/>
      <c r="O16" s="92"/>
      <c r="P16" s="92"/>
      <c r="Q16" s="92"/>
      <c r="R16" s="92"/>
      <c r="S16" s="92"/>
      <c r="T16" s="92"/>
      <c r="U16" s="92"/>
      <c r="V16" s="92"/>
      <c r="W16" s="92"/>
      <c r="X16" s="92"/>
      <c r="Y16" s="92"/>
      <c r="Z16" s="92"/>
      <c r="AA16" s="92"/>
      <c r="AB16" s="92"/>
      <c r="AC16" s="92"/>
      <c r="AD16" s="92"/>
      <c r="AE16" s="92"/>
      <c r="AF16" s="92"/>
      <c r="AG16" s="92"/>
      <c r="AH16" s="460"/>
    </row>
    <row r="17" spans="2:34" ht="16.5" customHeight="1">
      <c r="B17" s="461"/>
      <c r="C17" s="468"/>
      <c r="D17" s="468"/>
      <c r="E17" s="468"/>
      <c r="F17" s="468"/>
      <c r="G17" s="468"/>
      <c r="H17" s="468"/>
      <c r="I17" s="468"/>
      <c r="J17" s="468"/>
      <c r="K17" s="219"/>
      <c r="L17" s="219"/>
      <c r="M17" s="219"/>
      <c r="N17" s="219"/>
      <c r="O17" s="219"/>
      <c r="P17" s="219"/>
      <c r="Q17" s="219"/>
      <c r="R17" s="219"/>
      <c r="S17" s="780" t="s">
        <v>267</v>
      </c>
      <c r="T17" s="781"/>
      <c r="U17" s="781"/>
      <c r="V17" s="781"/>
      <c r="W17" s="781"/>
      <c r="X17" s="781"/>
      <c r="Y17" s="781"/>
      <c r="Z17" s="781"/>
      <c r="AA17" s="781"/>
      <c r="AB17" s="781"/>
      <c r="AC17" s="781"/>
      <c r="AD17" s="781"/>
      <c r="AE17" s="781"/>
      <c r="AF17" s="782"/>
      <c r="AG17" s="91"/>
      <c r="AH17" s="460"/>
    </row>
    <row r="18" spans="2:34" ht="16.5" customHeight="1">
      <c r="B18" s="461"/>
      <c r="C18" s="468"/>
      <c r="D18" s="468"/>
      <c r="E18" s="468"/>
      <c r="F18" s="468"/>
      <c r="G18" s="468"/>
      <c r="H18" s="468"/>
      <c r="I18" s="468"/>
      <c r="J18" s="468"/>
      <c r="K18" s="219"/>
      <c r="L18" s="219"/>
      <c r="M18" s="219"/>
      <c r="N18" s="219"/>
      <c r="O18" s="219"/>
      <c r="P18" s="219"/>
      <c r="Q18" s="219"/>
      <c r="R18" s="219"/>
      <c r="S18" s="471"/>
      <c r="T18" s="472"/>
      <c r="U18" s="783" t="s">
        <v>268</v>
      </c>
      <c r="V18" s="784"/>
      <c r="W18" s="784"/>
      <c r="X18" s="784"/>
      <c r="Y18" s="784"/>
      <c r="Z18" s="784"/>
      <c r="AA18" s="784"/>
      <c r="AB18" s="784"/>
      <c r="AC18" s="784"/>
      <c r="AD18" s="784"/>
      <c r="AE18" s="784"/>
      <c r="AF18" s="785"/>
      <c r="AG18" s="91"/>
      <c r="AH18" s="460"/>
    </row>
    <row r="19" spans="2:34" s="94" customFormat="1" ht="16.5" customHeight="1">
      <c r="B19" s="469"/>
      <c r="C19" s="466"/>
      <c r="D19" s="466"/>
      <c r="E19" s="466"/>
      <c r="F19" s="466"/>
      <c r="G19" s="466"/>
      <c r="H19" s="466"/>
      <c r="I19" s="466"/>
      <c r="J19" s="466"/>
      <c r="K19" s="99"/>
      <c r="L19" s="99"/>
      <c r="M19" s="99"/>
      <c r="N19" s="99"/>
      <c r="O19" s="99"/>
      <c r="P19" s="99"/>
      <c r="Q19" s="99"/>
      <c r="R19" s="99"/>
      <c r="S19" s="777">
        <f>★波及効果計算ｼｰﾄ!F47</f>
        <v>0</v>
      </c>
      <c r="T19" s="786"/>
      <c r="U19" s="787">
        <f>★波及効果計算ｼｰﾄ!G47</f>
        <v>0</v>
      </c>
      <c r="V19" s="778"/>
      <c r="W19" s="778"/>
      <c r="X19" s="778"/>
      <c r="Y19" s="778"/>
      <c r="Z19" s="778"/>
      <c r="AA19" s="778"/>
      <c r="AB19" s="778"/>
      <c r="AC19" s="778"/>
      <c r="AD19" s="778"/>
      <c r="AE19" s="778"/>
      <c r="AF19" s="779"/>
      <c r="AG19" s="93"/>
      <c r="AH19" s="470"/>
    </row>
    <row r="20" spans="2:34" ht="16.5" customHeight="1">
      <c r="B20" s="461"/>
      <c r="C20" s="463"/>
      <c r="D20" s="463"/>
      <c r="E20" s="463"/>
      <c r="F20" s="463"/>
      <c r="G20" s="463"/>
      <c r="H20" s="463"/>
      <c r="I20" s="463"/>
      <c r="J20" s="463"/>
      <c r="K20" s="90"/>
      <c r="L20" s="90"/>
      <c r="M20" s="91"/>
      <c r="N20" s="91"/>
      <c r="O20" s="92"/>
      <c r="P20" s="92"/>
      <c r="Q20" s="92"/>
      <c r="R20" s="92"/>
      <c r="S20" s="92"/>
      <c r="T20" s="92"/>
      <c r="U20" s="92"/>
      <c r="V20" s="92"/>
      <c r="W20" s="92"/>
      <c r="X20" s="92"/>
      <c r="Y20" s="92"/>
      <c r="Z20" s="92"/>
      <c r="AA20" s="92"/>
      <c r="AB20" s="92"/>
      <c r="AC20" s="92"/>
      <c r="AD20" s="92"/>
      <c r="AE20" s="92"/>
      <c r="AF20" s="92"/>
      <c r="AG20" s="92"/>
      <c r="AH20" s="460"/>
    </row>
    <row r="21" spans="2:34" ht="16.5" customHeight="1">
      <c r="B21" s="461"/>
      <c r="C21" s="461"/>
      <c r="D21" s="461"/>
      <c r="E21" s="461"/>
      <c r="F21" s="461"/>
      <c r="G21" s="461"/>
      <c r="H21" s="461"/>
      <c r="I21" s="461"/>
      <c r="J21" s="461"/>
      <c r="K21" s="461"/>
      <c r="L21" s="461"/>
      <c r="M21" s="461"/>
      <c r="N21" s="461"/>
      <c r="O21" s="460"/>
      <c r="P21" s="460"/>
      <c r="Q21" s="460"/>
      <c r="R21" s="460"/>
      <c r="S21" s="460"/>
      <c r="T21" s="460"/>
      <c r="U21" s="460"/>
      <c r="V21" s="460"/>
      <c r="W21" s="460"/>
      <c r="X21" s="460"/>
      <c r="Y21" s="460"/>
      <c r="Z21" s="460"/>
      <c r="AA21" s="460"/>
      <c r="AB21" s="460"/>
      <c r="AC21" s="460"/>
      <c r="AD21" s="460"/>
      <c r="AE21" s="460"/>
      <c r="AF21" s="460"/>
      <c r="AG21" s="460"/>
      <c r="AH21" s="460"/>
    </row>
    <row r="22" spans="2:34" ht="16.5" customHeight="1">
      <c r="B22" s="461"/>
      <c r="C22" s="461"/>
      <c r="D22" s="461"/>
      <c r="E22" s="461"/>
      <c r="F22" s="461"/>
      <c r="G22" s="461"/>
      <c r="H22" s="461"/>
      <c r="I22" s="461"/>
      <c r="J22" s="461"/>
      <c r="K22" s="461"/>
      <c r="L22" s="461"/>
      <c r="M22" s="461"/>
      <c r="N22" s="461"/>
      <c r="O22" s="460"/>
      <c r="P22" s="460"/>
      <c r="Q22" s="460"/>
      <c r="R22" s="460"/>
      <c r="S22" s="460"/>
      <c r="T22" s="460"/>
      <c r="U22" s="460"/>
      <c r="V22" s="460"/>
      <c r="W22" s="460"/>
      <c r="X22" s="460"/>
      <c r="Y22" s="460"/>
      <c r="Z22" s="460"/>
      <c r="AA22" s="460"/>
      <c r="AB22" s="460"/>
      <c r="AC22" s="460"/>
      <c r="AD22" s="460"/>
      <c r="AE22" s="460"/>
      <c r="AF22" s="460"/>
      <c r="AG22" s="460"/>
      <c r="AH22" s="460"/>
    </row>
    <row r="23" spans="2:34" ht="16.5" customHeight="1">
      <c r="B23" s="461"/>
      <c r="C23" s="788" t="s">
        <v>581</v>
      </c>
      <c r="D23" s="789"/>
      <c r="E23" s="789"/>
      <c r="F23" s="789"/>
      <c r="G23" s="789"/>
      <c r="H23" s="789"/>
      <c r="I23" s="789"/>
      <c r="J23" s="789"/>
      <c r="K23" s="789"/>
      <c r="L23" s="789"/>
      <c r="M23" s="789"/>
      <c r="N23" s="789"/>
      <c r="O23" s="789"/>
      <c r="P23" s="789"/>
      <c r="Q23" s="789"/>
      <c r="R23" s="790"/>
      <c r="S23" s="463"/>
      <c r="T23" s="463"/>
      <c r="U23" s="461"/>
      <c r="V23" s="788" t="s">
        <v>269</v>
      </c>
      <c r="W23" s="789"/>
      <c r="X23" s="789"/>
      <c r="Y23" s="789"/>
      <c r="Z23" s="789"/>
      <c r="AA23" s="789"/>
      <c r="AB23" s="789"/>
      <c r="AC23" s="789"/>
      <c r="AD23" s="789"/>
      <c r="AE23" s="789"/>
      <c r="AF23" s="789"/>
      <c r="AG23" s="790"/>
      <c r="AH23" s="460"/>
    </row>
    <row r="24" spans="2:34" ht="16.5" customHeight="1">
      <c r="B24" s="461"/>
      <c r="C24" s="791"/>
      <c r="D24" s="792"/>
      <c r="E24" s="792"/>
      <c r="F24" s="792"/>
      <c r="G24" s="792"/>
      <c r="H24" s="792"/>
      <c r="I24" s="792"/>
      <c r="J24" s="792"/>
      <c r="K24" s="792"/>
      <c r="L24" s="792"/>
      <c r="M24" s="792"/>
      <c r="N24" s="792"/>
      <c r="O24" s="792"/>
      <c r="P24" s="792"/>
      <c r="Q24" s="792"/>
      <c r="R24" s="793"/>
      <c r="S24" s="463"/>
      <c r="T24" s="463"/>
      <c r="U24" s="461"/>
      <c r="V24" s="791"/>
      <c r="W24" s="792"/>
      <c r="X24" s="792"/>
      <c r="Y24" s="792"/>
      <c r="Z24" s="792"/>
      <c r="AA24" s="792"/>
      <c r="AB24" s="792"/>
      <c r="AC24" s="792"/>
      <c r="AD24" s="792"/>
      <c r="AE24" s="792"/>
      <c r="AF24" s="792"/>
      <c r="AG24" s="793"/>
      <c r="AH24" s="460"/>
    </row>
    <row r="25" spans="2:34" ht="16.5" customHeight="1">
      <c r="B25" s="461"/>
      <c r="C25" s="777">
        <f>★波及効果計算ｼｰﾄ!H47</f>
        <v>0</v>
      </c>
      <c r="D25" s="778"/>
      <c r="E25" s="778"/>
      <c r="F25" s="778"/>
      <c r="G25" s="778"/>
      <c r="H25" s="778"/>
      <c r="I25" s="778"/>
      <c r="J25" s="778"/>
      <c r="K25" s="778"/>
      <c r="L25" s="778"/>
      <c r="M25" s="778"/>
      <c r="N25" s="778"/>
      <c r="O25" s="778"/>
      <c r="P25" s="778"/>
      <c r="Q25" s="778"/>
      <c r="R25" s="779"/>
      <c r="S25" s="463"/>
      <c r="T25" s="463"/>
      <c r="U25" s="461"/>
      <c r="V25" s="777">
        <f>★波及効果計算ｼｰﾄ!M47</f>
        <v>0</v>
      </c>
      <c r="W25" s="778"/>
      <c r="X25" s="778"/>
      <c r="Y25" s="778"/>
      <c r="Z25" s="778"/>
      <c r="AA25" s="778"/>
      <c r="AB25" s="778"/>
      <c r="AC25" s="778"/>
      <c r="AD25" s="778"/>
      <c r="AE25" s="778"/>
      <c r="AF25" s="778"/>
      <c r="AG25" s="779"/>
      <c r="AH25" s="460"/>
    </row>
    <row r="26" spans="2:34" ht="16.5" customHeight="1">
      <c r="B26" s="461"/>
      <c r="C26" s="463"/>
      <c r="D26" s="463"/>
      <c r="E26" s="463"/>
      <c r="F26" s="463"/>
      <c r="G26" s="463"/>
      <c r="H26" s="463"/>
      <c r="I26" s="463"/>
      <c r="J26" s="461"/>
      <c r="K26" s="461"/>
      <c r="L26" s="461"/>
      <c r="M26" s="461"/>
      <c r="N26" s="461"/>
      <c r="O26" s="460"/>
      <c r="P26" s="460"/>
      <c r="Q26" s="460"/>
      <c r="R26" s="460"/>
      <c r="S26" s="460"/>
      <c r="T26" s="460"/>
      <c r="U26" s="460"/>
      <c r="V26" s="460"/>
      <c r="W26" s="460"/>
      <c r="X26" s="460"/>
      <c r="Y26" s="460"/>
      <c r="Z26" s="460"/>
      <c r="AA26" s="460"/>
      <c r="AB26" s="460"/>
      <c r="AC26" s="460"/>
      <c r="AD26" s="460"/>
      <c r="AE26" s="460"/>
      <c r="AF26" s="460"/>
      <c r="AG26" s="460"/>
      <c r="AH26" s="460"/>
    </row>
    <row r="27" spans="2:34" ht="16.5" customHeight="1">
      <c r="B27" s="460"/>
      <c r="C27" s="465"/>
      <c r="D27" s="465"/>
      <c r="E27" s="463"/>
      <c r="F27" s="463"/>
      <c r="G27" s="463"/>
      <c r="H27" s="463"/>
      <c r="I27" s="463"/>
      <c r="J27" s="473" t="s">
        <v>579</v>
      </c>
      <c r="K27" s="461"/>
      <c r="L27" s="461"/>
      <c r="M27" s="461"/>
      <c r="N27" s="461"/>
      <c r="O27" s="460"/>
      <c r="P27" s="460"/>
      <c r="Q27" s="460"/>
      <c r="R27" s="460"/>
      <c r="S27" s="460"/>
      <c r="T27" s="460"/>
      <c r="U27" s="460"/>
      <c r="V27" s="460"/>
      <c r="W27" s="460"/>
      <c r="X27" s="460"/>
      <c r="Y27" s="460"/>
      <c r="Z27" s="460"/>
      <c r="AA27" s="460"/>
      <c r="AB27" s="461" t="s">
        <v>270</v>
      </c>
      <c r="AC27" s="460"/>
      <c r="AD27" s="460"/>
      <c r="AE27" s="460"/>
      <c r="AF27" s="460"/>
      <c r="AG27" s="460"/>
      <c r="AH27" s="460"/>
    </row>
    <row r="28" spans="2:34" ht="16.5" customHeight="1">
      <c r="B28" s="89" t="s">
        <v>194</v>
      </c>
      <c r="C28" s="90"/>
      <c r="D28" s="90"/>
      <c r="E28" s="90"/>
      <c r="F28" s="90"/>
      <c r="G28" s="90"/>
      <c r="H28" s="90"/>
      <c r="I28" s="90"/>
      <c r="J28" s="91"/>
      <c r="K28" s="91"/>
      <c r="L28" s="91"/>
      <c r="M28" s="91"/>
      <c r="N28" s="91"/>
      <c r="O28" s="91"/>
      <c r="P28" s="92"/>
      <c r="Q28" s="92"/>
      <c r="R28" s="92"/>
      <c r="S28" s="92"/>
      <c r="T28" s="460"/>
      <c r="U28" s="460"/>
      <c r="V28" s="460"/>
      <c r="W28" s="460"/>
      <c r="X28" s="460"/>
      <c r="Y28" s="460"/>
      <c r="Z28" s="460"/>
      <c r="AA28" s="460"/>
      <c r="AB28" s="460"/>
      <c r="AC28" s="460"/>
      <c r="AD28" s="460"/>
      <c r="AE28" s="460"/>
      <c r="AF28" s="460"/>
      <c r="AG28" s="460"/>
      <c r="AH28" s="460"/>
    </row>
    <row r="29" spans="2:34" ht="16.5" customHeight="1">
      <c r="B29" s="90"/>
      <c r="C29" s="771" t="s">
        <v>271</v>
      </c>
      <c r="D29" s="772"/>
      <c r="E29" s="772"/>
      <c r="F29" s="772"/>
      <c r="G29" s="772"/>
      <c r="H29" s="772"/>
      <c r="I29" s="772"/>
      <c r="J29" s="772"/>
      <c r="K29" s="772"/>
      <c r="L29" s="772"/>
      <c r="M29" s="772"/>
      <c r="N29" s="772"/>
      <c r="O29" s="772"/>
      <c r="P29" s="772"/>
      <c r="Q29" s="772"/>
      <c r="R29" s="773"/>
      <c r="S29" s="91"/>
      <c r="T29" s="461"/>
      <c r="U29" s="461"/>
      <c r="V29" s="461"/>
      <c r="W29" s="771" t="s">
        <v>272</v>
      </c>
      <c r="X29" s="772"/>
      <c r="Y29" s="772"/>
      <c r="Z29" s="772"/>
      <c r="AA29" s="772"/>
      <c r="AB29" s="772"/>
      <c r="AC29" s="772"/>
      <c r="AD29" s="772"/>
      <c r="AE29" s="772"/>
      <c r="AF29" s="772"/>
      <c r="AG29" s="773"/>
      <c r="AH29" s="460"/>
    </row>
    <row r="30" spans="2:34" ht="16.5" customHeight="1">
      <c r="B30" s="90"/>
      <c r="C30" s="774"/>
      <c r="D30" s="775"/>
      <c r="E30" s="775"/>
      <c r="F30" s="775"/>
      <c r="G30" s="775"/>
      <c r="H30" s="775"/>
      <c r="I30" s="775"/>
      <c r="J30" s="775"/>
      <c r="K30" s="775"/>
      <c r="L30" s="775"/>
      <c r="M30" s="775"/>
      <c r="N30" s="775"/>
      <c r="O30" s="775"/>
      <c r="P30" s="775"/>
      <c r="Q30" s="775"/>
      <c r="R30" s="776"/>
      <c r="S30" s="91"/>
      <c r="T30" s="461"/>
      <c r="U30" s="461"/>
      <c r="V30" s="461"/>
      <c r="W30" s="774"/>
      <c r="X30" s="775"/>
      <c r="Y30" s="775"/>
      <c r="Z30" s="775"/>
      <c r="AA30" s="775"/>
      <c r="AB30" s="775"/>
      <c r="AC30" s="775"/>
      <c r="AD30" s="775"/>
      <c r="AE30" s="775"/>
      <c r="AF30" s="775"/>
      <c r="AG30" s="776"/>
      <c r="AH30" s="460"/>
    </row>
    <row r="31" spans="2:34" ht="16.5" customHeight="1">
      <c r="B31" s="90"/>
      <c r="C31" s="777">
        <f>★波及効果計算ｼｰﾄ!J47</f>
        <v>0</v>
      </c>
      <c r="D31" s="778"/>
      <c r="E31" s="778"/>
      <c r="F31" s="778"/>
      <c r="G31" s="778"/>
      <c r="H31" s="778"/>
      <c r="I31" s="778"/>
      <c r="J31" s="778"/>
      <c r="K31" s="778"/>
      <c r="L31" s="778"/>
      <c r="M31" s="778"/>
      <c r="N31" s="778"/>
      <c r="O31" s="778"/>
      <c r="P31" s="778"/>
      <c r="Q31" s="778"/>
      <c r="R31" s="779"/>
      <c r="S31" s="90"/>
      <c r="T31" s="463"/>
      <c r="U31" s="461"/>
      <c r="V31" s="461"/>
      <c r="W31" s="777">
        <f>★波及効果計算ｼｰﾄ!N47</f>
        <v>0</v>
      </c>
      <c r="X31" s="778"/>
      <c r="Y31" s="778"/>
      <c r="Z31" s="778"/>
      <c r="AA31" s="778"/>
      <c r="AB31" s="778"/>
      <c r="AC31" s="778"/>
      <c r="AD31" s="778"/>
      <c r="AE31" s="778"/>
      <c r="AF31" s="778"/>
      <c r="AG31" s="779"/>
      <c r="AH31" s="460"/>
    </row>
    <row r="32" spans="2:34" ht="16.5" customHeight="1">
      <c r="B32" s="90"/>
      <c r="C32" s="90"/>
      <c r="D32" s="90"/>
      <c r="E32" s="90"/>
      <c r="F32" s="90"/>
      <c r="G32" s="90"/>
      <c r="H32" s="90"/>
      <c r="I32" s="90"/>
      <c r="J32" s="90"/>
      <c r="K32" s="91"/>
      <c r="L32" s="91"/>
      <c r="M32" s="91"/>
      <c r="N32" s="91"/>
      <c r="O32" s="91"/>
      <c r="P32" s="91"/>
      <c r="Q32" s="92"/>
      <c r="R32" s="92"/>
      <c r="S32" s="92"/>
      <c r="T32" s="460"/>
      <c r="U32" s="460"/>
      <c r="V32" s="460"/>
      <c r="W32" s="460"/>
      <c r="X32" s="460"/>
      <c r="Y32" s="460"/>
      <c r="Z32" s="460"/>
      <c r="AA32" s="460"/>
      <c r="AB32" s="460"/>
      <c r="AC32" s="460"/>
      <c r="AD32" s="460"/>
      <c r="AE32" s="460"/>
      <c r="AF32" s="460"/>
      <c r="AG32" s="460"/>
      <c r="AH32" s="460"/>
    </row>
    <row r="33" spans="2:34" ht="16.5" customHeight="1">
      <c r="B33" s="90"/>
      <c r="C33" s="90"/>
      <c r="D33" s="90"/>
      <c r="E33" s="90" t="s">
        <v>273</v>
      </c>
      <c r="F33" s="90"/>
      <c r="G33" s="90"/>
      <c r="H33" s="90"/>
      <c r="I33" s="90"/>
      <c r="J33" s="91"/>
      <c r="K33" s="91"/>
      <c r="L33" s="90" t="s">
        <v>274</v>
      </c>
      <c r="M33" s="91"/>
      <c r="N33" s="91"/>
      <c r="O33" s="91"/>
      <c r="P33" s="91"/>
      <c r="Q33" s="92"/>
      <c r="R33" s="92"/>
      <c r="S33" s="92"/>
      <c r="T33" s="460"/>
      <c r="U33" s="460"/>
      <c r="V33" s="460"/>
      <c r="W33" s="460"/>
      <c r="X33" s="460"/>
      <c r="Y33" s="460"/>
      <c r="Z33" s="460"/>
      <c r="AA33" s="460"/>
      <c r="AB33" s="461" t="s">
        <v>275</v>
      </c>
      <c r="AC33" s="460"/>
      <c r="AD33" s="460"/>
      <c r="AE33" s="460"/>
      <c r="AF33" s="460"/>
      <c r="AG33" s="460"/>
      <c r="AH33" s="460"/>
    </row>
    <row r="34" spans="2:34" ht="16.5" customHeight="1">
      <c r="B34" s="90"/>
      <c r="C34" s="90"/>
      <c r="D34" s="90"/>
      <c r="E34" s="90"/>
      <c r="F34" s="90"/>
      <c r="G34" s="90"/>
      <c r="H34" s="90"/>
      <c r="I34" s="90"/>
      <c r="J34" s="91"/>
      <c r="K34" s="91"/>
      <c r="L34" s="91"/>
      <c r="M34" s="91"/>
      <c r="N34" s="91"/>
      <c r="O34" s="91"/>
      <c r="P34" s="91"/>
      <c r="Q34" s="92"/>
      <c r="R34" s="92"/>
      <c r="S34" s="92"/>
      <c r="T34" s="460"/>
      <c r="U34" s="460"/>
      <c r="V34" s="460"/>
      <c r="W34" s="460"/>
      <c r="X34" s="460"/>
      <c r="Y34" s="460"/>
      <c r="Z34" s="460"/>
      <c r="AA34" s="460"/>
      <c r="AB34" s="460"/>
      <c r="AC34" s="460"/>
      <c r="AD34" s="460"/>
      <c r="AE34" s="460"/>
      <c r="AF34" s="460"/>
      <c r="AG34" s="460"/>
      <c r="AH34" s="460"/>
    </row>
    <row r="35" spans="2:34" ht="16.5" customHeight="1">
      <c r="B35" s="90"/>
      <c r="C35" s="780" t="s">
        <v>276</v>
      </c>
      <c r="D35" s="781"/>
      <c r="E35" s="781"/>
      <c r="F35" s="781"/>
      <c r="G35" s="781"/>
      <c r="H35" s="781"/>
      <c r="I35" s="781"/>
      <c r="J35" s="781"/>
      <c r="K35" s="781"/>
      <c r="L35" s="781"/>
      <c r="M35" s="781"/>
      <c r="N35" s="781"/>
      <c r="O35" s="781"/>
      <c r="P35" s="781"/>
      <c r="Q35" s="782"/>
      <c r="R35" s="90"/>
      <c r="S35" s="91"/>
      <c r="T35" s="461"/>
      <c r="U35" s="460"/>
      <c r="V35" s="460"/>
      <c r="W35" s="788" t="s">
        <v>277</v>
      </c>
      <c r="X35" s="789"/>
      <c r="Y35" s="789"/>
      <c r="Z35" s="789"/>
      <c r="AA35" s="789"/>
      <c r="AB35" s="789"/>
      <c r="AC35" s="789"/>
      <c r="AD35" s="789"/>
      <c r="AE35" s="789"/>
      <c r="AF35" s="789"/>
      <c r="AG35" s="790"/>
      <c r="AH35" s="460"/>
    </row>
    <row r="36" spans="2:34" ht="16.5" customHeight="1">
      <c r="B36" s="90"/>
      <c r="C36" s="481"/>
      <c r="D36" s="482"/>
      <c r="E36" s="794" t="s">
        <v>278</v>
      </c>
      <c r="F36" s="795"/>
      <c r="G36" s="795"/>
      <c r="H36" s="795"/>
      <c r="I36" s="795"/>
      <c r="J36" s="795"/>
      <c r="K36" s="795"/>
      <c r="L36" s="795"/>
      <c r="M36" s="795"/>
      <c r="N36" s="795"/>
      <c r="O36" s="795"/>
      <c r="P36" s="795"/>
      <c r="Q36" s="796"/>
      <c r="R36" s="90"/>
      <c r="S36" s="91"/>
      <c r="T36" s="461"/>
      <c r="U36" s="460"/>
      <c r="V36" s="460"/>
      <c r="W36" s="791"/>
      <c r="X36" s="792"/>
      <c r="Y36" s="792"/>
      <c r="Z36" s="792"/>
      <c r="AA36" s="792"/>
      <c r="AB36" s="792"/>
      <c r="AC36" s="792"/>
      <c r="AD36" s="792"/>
      <c r="AE36" s="792"/>
      <c r="AF36" s="792"/>
      <c r="AG36" s="793"/>
      <c r="AH36" s="460"/>
    </row>
    <row r="37" spans="2:34" ht="16.5" customHeight="1">
      <c r="B37" s="90"/>
      <c r="C37" s="777">
        <f>★波及効果計算ｼｰﾄ!K47</f>
        <v>0</v>
      </c>
      <c r="D37" s="786"/>
      <c r="E37" s="787">
        <f>★波及効果計算ｼｰﾄ!L47</f>
        <v>0</v>
      </c>
      <c r="F37" s="778"/>
      <c r="G37" s="778"/>
      <c r="H37" s="778"/>
      <c r="I37" s="778"/>
      <c r="J37" s="778"/>
      <c r="K37" s="778"/>
      <c r="L37" s="778"/>
      <c r="M37" s="778"/>
      <c r="N37" s="778"/>
      <c r="O37" s="778"/>
      <c r="P37" s="778"/>
      <c r="Q37" s="779"/>
      <c r="R37" s="90"/>
      <c r="S37" s="91"/>
      <c r="T37" s="461"/>
      <c r="U37" s="460"/>
      <c r="V37" s="460"/>
      <c r="W37" s="777">
        <f>★波及効果計算ｼｰﾄ!O47</f>
        <v>0</v>
      </c>
      <c r="X37" s="778"/>
      <c r="Y37" s="778"/>
      <c r="Z37" s="778"/>
      <c r="AA37" s="778"/>
      <c r="AB37" s="778"/>
      <c r="AC37" s="778"/>
      <c r="AD37" s="778"/>
      <c r="AE37" s="778"/>
      <c r="AF37" s="778"/>
      <c r="AG37" s="779"/>
      <c r="AH37" s="460"/>
    </row>
    <row r="38" spans="2:34" ht="16.5" customHeight="1">
      <c r="B38" s="90"/>
      <c r="C38" s="90"/>
      <c r="D38" s="90"/>
      <c r="E38" s="90"/>
      <c r="F38" s="90"/>
      <c r="G38" s="90"/>
      <c r="H38" s="90"/>
      <c r="I38" s="90"/>
      <c r="J38" s="90"/>
      <c r="K38" s="91"/>
      <c r="L38" s="91"/>
      <c r="M38" s="91"/>
      <c r="N38" s="91"/>
      <c r="O38" s="91"/>
      <c r="P38" s="92"/>
      <c r="Q38" s="92"/>
      <c r="R38" s="92"/>
      <c r="S38" s="92"/>
      <c r="T38" s="460"/>
      <c r="U38" s="460"/>
      <c r="V38" s="460"/>
      <c r="W38" s="460"/>
      <c r="X38" s="460"/>
      <c r="Y38" s="460"/>
      <c r="Z38" s="460"/>
      <c r="AA38" s="460"/>
      <c r="AB38" s="460"/>
      <c r="AC38" s="460"/>
      <c r="AD38" s="460"/>
      <c r="AE38" s="460"/>
      <c r="AF38" s="460"/>
      <c r="AG38" s="460"/>
      <c r="AH38" s="460"/>
    </row>
    <row r="39" spans="2:34" ht="16.5" customHeight="1">
      <c r="B39" s="460"/>
      <c r="C39" s="465"/>
      <c r="D39" s="463"/>
      <c r="E39" s="463"/>
      <c r="F39" s="463"/>
      <c r="G39" s="463"/>
      <c r="H39" s="463"/>
      <c r="I39" s="461"/>
      <c r="J39" s="461"/>
      <c r="K39" s="460"/>
      <c r="L39" s="460"/>
      <c r="M39" s="460"/>
      <c r="N39" s="460"/>
      <c r="O39" s="460"/>
      <c r="P39" s="460"/>
      <c r="Q39" s="460"/>
      <c r="R39" s="460"/>
      <c r="S39" s="460"/>
      <c r="T39" s="460"/>
      <c r="U39" s="460"/>
      <c r="V39" s="460"/>
      <c r="W39" s="460"/>
      <c r="X39" s="460"/>
      <c r="Y39" s="460"/>
      <c r="Z39" s="460"/>
      <c r="AA39" s="460"/>
      <c r="AB39" s="461" t="s">
        <v>279</v>
      </c>
      <c r="AC39" s="460"/>
      <c r="AD39" s="460"/>
      <c r="AE39" s="460"/>
      <c r="AF39" s="460"/>
      <c r="AG39" s="460"/>
      <c r="AH39" s="460"/>
    </row>
    <row r="40" spans="2:34" ht="16.5" customHeight="1">
      <c r="B40" s="89" t="s">
        <v>195</v>
      </c>
      <c r="C40" s="90"/>
      <c r="D40" s="90"/>
      <c r="E40" s="90"/>
      <c r="F40" s="90"/>
      <c r="G40" s="90"/>
      <c r="H40" s="90"/>
      <c r="I40" s="91"/>
      <c r="J40" s="91"/>
      <c r="K40" s="92"/>
      <c r="L40" s="92"/>
      <c r="M40" s="92"/>
      <c r="N40" s="92"/>
      <c r="O40" s="460"/>
      <c r="P40" s="460"/>
      <c r="Q40" s="460"/>
      <c r="R40" s="460"/>
      <c r="S40" s="460"/>
      <c r="T40" s="460"/>
      <c r="U40" s="460"/>
      <c r="V40" s="460"/>
      <c r="W40" s="460"/>
      <c r="X40" s="460"/>
      <c r="Y40" s="460"/>
      <c r="Z40" s="460"/>
      <c r="AA40" s="460"/>
      <c r="AB40" s="460"/>
      <c r="AC40" s="460"/>
      <c r="AD40" s="460"/>
      <c r="AE40" s="460"/>
      <c r="AF40" s="460"/>
      <c r="AG40" s="460"/>
      <c r="AH40" s="460"/>
    </row>
    <row r="41" spans="2:34" ht="16.5" customHeight="1">
      <c r="B41" s="90"/>
      <c r="C41" s="771" t="s">
        <v>280</v>
      </c>
      <c r="D41" s="772"/>
      <c r="E41" s="772"/>
      <c r="F41" s="772"/>
      <c r="G41" s="772"/>
      <c r="H41" s="772"/>
      <c r="I41" s="772"/>
      <c r="J41" s="772"/>
      <c r="K41" s="772"/>
      <c r="L41" s="772"/>
      <c r="M41" s="773"/>
      <c r="N41" s="91"/>
      <c r="O41" s="775"/>
      <c r="P41" s="775"/>
      <c r="Q41" s="775"/>
      <c r="R41" s="775"/>
      <c r="S41" s="775"/>
      <c r="T41" s="775"/>
      <c r="U41" s="775"/>
      <c r="V41" s="776"/>
      <c r="W41" s="788" t="s">
        <v>281</v>
      </c>
      <c r="X41" s="789"/>
      <c r="Y41" s="789"/>
      <c r="Z41" s="789"/>
      <c r="AA41" s="789"/>
      <c r="AB41" s="789"/>
      <c r="AC41" s="789"/>
      <c r="AD41" s="789"/>
      <c r="AE41" s="789"/>
      <c r="AF41" s="797"/>
      <c r="AG41" s="799" t="s">
        <v>282</v>
      </c>
      <c r="AH41" s="460"/>
    </row>
    <row r="42" spans="2:34" ht="16.5" customHeight="1">
      <c r="B42" s="90"/>
      <c r="C42" s="774"/>
      <c r="D42" s="775"/>
      <c r="E42" s="775"/>
      <c r="F42" s="775"/>
      <c r="G42" s="775"/>
      <c r="H42" s="775"/>
      <c r="I42" s="775"/>
      <c r="J42" s="775"/>
      <c r="K42" s="775"/>
      <c r="L42" s="775"/>
      <c r="M42" s="776"/>
      <c r="N42" s="91"/>
      <c r="O42" s="460"/>
      <c r="P42" s="474" t="s">
        <v>283</v>
      </c>
      <c r="Q42" s="460"/>
      <c r="R42" s="475"/>
      <c r="S42" s="475"/>
      <c r="T42" s="475"/>
      <c r="U42" s="475"/>
      <c r="V42" s="475"/>
      <c r="W42" s="791"/>
      <c r="X42" s="792"/>
      <c r="Y42" s="792"/>
      <c r="Z42" s="792"/>
      <c r="AA42" s="792"/>
      <c r="AB42" s="792"/>
      <c r="AC42" s="792"/>
      <c r="AD42" s="792"/>
      <c r="AE42" s="792"/>
      <c r="AF42" s="798"/>
      <c r="AG42" s="800"/>
      <c r="AH42" s="460"/>
    </row>
    <row r="43" spans="2:34" ht="16.5" customHeight="1">
      <c r="B43" s="90"/>
      <c r="C43" s="777">
        <f>★波及効果計算ｼｰﾄ!Q47</f>
        <v>0</v>
      </c>
      <c r="D43" s="778"/>
      <c r="E43" s="778"/>
      <c r="F43" s="778"/>
      <c r="G43" s="778"/>
      <c r="H43" s="778"/>
      <c r="I43" s="778"/>
      <c r="J43" s="778"/>
      <c r="K43" s="778"/>
      <c r="L43" s="778"/>
      <c r="M43" s="779"/>
      <c r="N43" s="90"/>
      <c r="O43" s="461"/>
      <c r="P43" s="464"/>
      <c r="Q43" s="463" t="s">
        <v>284</v>
      </c>
      <c r="R43" s="461"/>
      <c r="S43" s="461"/>
      <c r="T43" s="460"/>
      <c r="U43" s="460"/>
      <c r="V43" s="460"/>
      <c r="W43" s="777">
        <f>★波及効果計算ｼｰﾄ!P47</f>
        <v>0</v>
      </c>
      <c r="X43" s="778"/>
      <c r="Y43" s="778"/>
      <c r="Z43" s="778"/>
      <c r="AA43" s="778"/>
      <c r="AB43" s="778"/>
      <c r="AC43" s="778"/>
      <c r="AD43" s="778"/>
      <c r="AE43" s="778"/>
      <c r="AF43" s="786"/>
      <c r="AG43" s="801"/>
      <c r="AH43" s="460"/>
    </row>
    <row r="44" spans="2:34" ht="16.5" customHeight="1">
      <c r="B44" s="90"/>
      <c r="C44" s="90"/>
      <c r="D44" s="90"/>
      <c r="E44" s="90"/>
      <c r="F44" s="90"/>
      <c r="G44" s="90"/>
      <c r="H44" s="90"/>
      <c r="I44" s="90"/>
      <c r="J44" s="90"/>
      <c r="K44" s="90"/>
      <c r="L44" s="91"/>
      <c r="M44" s="95"/>
      <c r="N44" s="90"/>
      <c r="O44" s="461"/>
      <c r="P44" s="461"/>
      <c r="Q44" s="460"/>
      <c r="R44" s="460"/>
      <c r="S44" s="460"/>
      <c r="T44" s="460"/>
      <c r="U44" s="460"/>
      <c r="V44" s="460"/>
      <c r="W44" s="460"/>
      <c r="X44" s="460"/>
      <c r="Y44" s="460"/>
      <c r="Z44" s="460"/>
      <c r="AA44" s="460"/>
      <c r="AB44" s="460"/>
      <c r="AC44" s="460"/>
      <c r="AD44" s="460"/>
      <c r="AE44" s="460"/>
      <c r="AF44" s="460"/>
      <c r="AG44" s="460"/>
      <c r="AH44" s="460"/>
    </row>
    <row r="45" spans="2:34" ht="16.5" customHeight="1">
      <c r="B45" s="90"/>
      <c r="C45" s="90"/>
      <c r="D45" s="90" t="s">
        <v>285</v>
      </c>
      <c r="E45" s="90"/>
      <c r="F45" s="90"/>
      <c r="G45" s="90"/>
      <c r="H45" s="90"/>
      <c r="I45" s="90"/>
      <c r="J45" s="90"/>
      <c r="K45" s="91"/>
      <c r="L45" s="90" t="s">
        <v>286</v>
      </c>
      <c r="M45" s="90"/>
      <c r="N45" s="91"/>
      <c r="O45" s="461"/>
      <c r="P45" s="461"/>
      <c r="Q45" s="460"/>
      <c r="R45" s="460"/>
      <c r="S45" s="460"/>
      <c r="T45" s="460"/>
      <c r="U45" s="460"/>
      <c r="V45" s="460"/>
      <c r="W45" s="460"/>
      <c r="X45" s="460"/>
      <c r="Y45" s="460"/>
      <c r="Z45" s="460"/>
      <c r="AA45" s="460"/>
      <c r="AB45" s="463"/>
      <c r="AC45" s="460"/>
      <c r="AD45" s="460"/>
      <c r="AE45" s="460"/>
      <c r="AF45" s="460"/>
      <c r="AG45" s="460"/>
      <c r="AH45" s="460"/>
    </row>
    <row r="46" spans="2:34" ht="16.5" customHeight="1">
      <c r="B46" s="90"/>
      <c r="C46" s="90"/>
      <c r="D46" s="90"/>
      <c r="E46" s="90"/>
      <c r="F46" s="90"/>
      <c r="G46" s="90"/>
      <c r="H46" s="90"/>
      <c r="I46" s="90"/>
      <c r="J46" s="90"/>
      <c r="K46" s="91"/>
      <c r="L46" s="91"/>
      <c r="M46" s="91"/>
      <c r="N46" s="91"/>
      <c r="O46" s="461"/>
      <c r="P46" s="461"/>
      <c r="Q46" s="460"/>
      <c r="R46" s="460"/>
      <c r="S46" s="460"/>
      <c r="T46" s="460"/>
      <c r="U46" s="460"/>
      <c r="V46" s="460"/>
      <c r="W46" s="460"/>
      <c r="X46" s="460"/>
      <c r="Y46" s="460"/>
      <c r="Z46" s="460"/>
      <c r="AA46" s="460"/>
      <c r="AB46" s="460"/>
      <c r="AC46" s="460"/>
      <c r="AD46" s="460"/>
      <c r="AE46" s="460"/>
      <c r="AF46" s="460"/>
      <c r="AG46" s="460"/>
      <c r="AH46" s="460"/>
    </row>
    <row r="47" spans="2:34" ht="16.5" customHeight="1">
      <c r="B47" s="90"/>
      <c r="C47" s="780" t="s">
        <v>287</v>
      </c>
      <c r="D47" s="781"/>
      <c r="E47" s="781"/>
      <c r="F47" s="781"/>
      <c r="G47" s="781"/>
      <c r="H47" s="781"/>
      <c r="I47" s="781"/>
      <c r="J47" s="781"/>
      <c r="K47" s="781"/>
      <c r="L47" s="782"/>
      <c r="M47" s="90"/>
      <c r="N47" s="91"/>
      <c r="O47" s="461"/>
      <c r="P47" s="461"/>
      <c r="Q47" s="461"/>
      <c r="R47" s="461"/>
      <c r="S47" s="460"/>
      <c r="T47" s="460"/>
      <c r="U47" s="460"/>
      <c r="V47" s="460"/>
      <c r="W47" s="460"/>
      <c r="X47" s="460"/>
      <c r="Y47" s="460"/>
      <c r="Z47" s="460"/>
      <c r="AA47" s="460"/>
      <c r="AB47" s="460"/>
      <c r="AC47" s="460"/>
      <c r="AD47" s="460"/>
      <c r="AE47" s="460"/>
      <c r="AF47" s="460"/>
      <c r="AG47" s="460"/>
      <c r="AH47" s="460"/>
    </row>
    <row r="48" spans="2:34" ht="16.5" customHeight="1">
      <c r="B48" s="90"/>
      <c r="C48" s="480"/>
      <c r="D48" s="475"/>
      <c r="E48" s="783" t="s">
        <v>288</v>
      </c>
      <c r="F48" s="784"/>
      <c r="G48" s="784"/>
      <c r="H48" s="784"/>
      <c r="I48" s="784"/>
      <c r="J48" s="784"/>
      <c r="K48" s="784"/>
      <c r="L48" s="785"/>
      <c r="M48" s="90"/>
      <c r="N48" s="96"/>
      <c r="O48" s="461"/>
      <c r="P48" s="461"/>
      <c r="Q48" s="461"/>
      <c r="R48" s="461"/>
      <c r="S48" s="460"/>
      <c r="T48" s="460"/>
      <c r="U48" s="460"/>
      <c r="V48" s="460"/>
      <c r="W48" s="460"/>
      <c r="X48" s="460"/>
      <c r="Y48" s="460"/>
      <c r="Z48" s="460"/>
      <c r="AA48" s="460"/>
      <c r="AB48" s="460"/>
      <c r="AC48" s="460"/>
      <c r="AD48" s="460"/>
      <c r="AE48" s="460"/>
      <c r="AF48" s="460"/>
      <c r="AG48" s="460"/>
      <c r="AH48" s="460"/>
    </row>
    <row r="49" spans="2:34" ht="16.5" customHeight="1">
      <c r="B49" s="90"/>
      <c r="C49" s="777">
        <f>★波及効果計算ｼｰﾄ!R47</f>
        <v>0</v>
      </c>
      <c r="D49" s="786"/>
      <c r="E49" s="787">
        <f>★波及効果計算ｼｰﾄ!S47</f>
        <v>0</v>
      </c>
      <c r="F49" s="778"/>
      <c r="G49" s="778"/>
      <c r="H49" s="778"/>
      <c r="I49" s="778"/>
      <c r="J49" s="778"/>
      <c r="K49" s="778"/>
      <c r="L49" s="779"/>
      <c r="M49" s="90"/>
      <c r="N49" s="91"/>
      <c r="O49" s="461"/>
      <c r="P49" s="461"/>
      <c r="Q49" s="461"/>
      <c r="R49" s="461"/>
      <c r="S49" s="460"/>
      <c r="T49" s="460"/>
      <c r="U49" s="460"/>
      <c r="V49" s="460"/>
      <c r="W49" s="460"/>
      <c r="X49" s="460"/>
      <c r="Y49" s="460"/>
      <c r="Z49" s="460"/>
      <c r="AA49" s="460"/>
      <c r="AB49" s="460"/>
      <c r="AC49" s="460"/>
      <c r="AD49" s="460"/>
      <c r="AE49" s="460"/>
      <c r="AF49" s="460"/>
      <c r="AG49" s="460"/>
      <c r="AH49" s="460"/>
    </row>
    <row r="50" spans="2:34" ht="16.5" customHeight="1">
      <c r="B50" s="90"/>
      <c r="C50" s="90"/>
      <c r="D50" s="90"/>
      <c r="E50" s="90"/>
      <c r="F50" s="90"/>
      <c r="G50" s="90"/>
      <c r="H50" s="90"/>
      <c r="I50" s="91"/>
      <c r="J50" s="91"/>
      <c r="K50" s="91"/>
      <c r="L50" s="91"/>
      <c r="M50" s="91"/>
      <c r="N50" s="91"/>
      <c r="O50" s="460"/>
      <c r="P50" s="460"/>
      <c r="Q50" s="460"/>
      <c r="R50" s="460"/>
      <c r="S50" s="460"/>
      <c r="T50" s="460"/>
      <c r="U50" s="460"/>
      <c r="V50" s="460"/>
      <c r="W50" s="460"/>
      <c r="X50" s="460"/>
      <c r="Y50" s="460"/>
      <c r="Z50" s="460"/>
      <c r="AA50" s="460"/>
      <c r="AB50" s="460"/>
      <c r="AC50" s="460"/>
      <c r="AD50" s="460"/>
      <c r="AE50" s="460"/>
      <c r="AF50" s="460"/>
      <c r="AG50" s="460"/>
      <c r="AH50" s="460"/>
    </row>
    <row r="51" spans="2:34" ht="16.5" customHeight="1">
      <c r="B51" s="463"/>
      <c r="C51" s="463"/>
      <c r="D51" s="463"/>
      <c r="E51" s="463"/>
      <c r="F51" s="463"/>
      <c r="G51" s="463"/>
      <c r="H51" s="463"/>
      <c r="I51" s="461"/>
      <c r="J51" s="461"/>
      <c r="K51" s="461"/>
      <c r="L51" s="461"/>
      <c r="M51" s="461"/>
      <c r="N51" s="461"/>
      <c r="O51" s="460"/>
      <c r="P51" s="460"/>
      <c r="Q51" s="460"/>
      <c r="R51" s="460"/>
      <c r="S51" s="460"/>
      <c r="T51" s="460"/>
      <c r="U51" s="460"/>
      <c r="V51" s="460"/>
      <c r="W51" s="460"/>
      <c r="X51" s="460"/>
      <c r="Y51" s="460"/>
      <c r="Z51" s="460"/>
      <c r="AA51" s="460"/>
      <c r="AB51" s="460"/>
      <c r="AC51" s="460"/>
      <c r="AD51" s="460"/>
      <c r="AE51" s="460"/>
      <c r="AF51" s="460"/>
      <c r="AG51" s="460"/>
      <c r="AH51" s="460"/>
    </row>
    <row r="52" spans="2:34" ht="20.25" customHeight="1">
      <c r="B52" s="693" t="s">
        <v>289</v>
      </c>
      <c r="C52" s="770"/>
      <c r="D52" s="770"/>
      <c r="E52" s="770"/>
      <c r="F52" s="770"/>
      <c r="G52" s="770"/>
      <c r="H52" s="770"/>
      <c r="I52" s="770"/>
      <c r="J52" s="770"/>
      <c r="K52" s="770"/>
      <c r="L52" s="694"/>
      <c r="M52" s="460"/>
      <c r="N52" s="460"/>
      <c r="O52" s="460"/>
      <c r="P52" s="460"/>
      <c r="Q52" s="460"/>
      <c r="R52" s="460"/>
      <c r="S52" s="460"/>
      <c r="T52" s="460"/>
      <c r="U52" s="460"/>
      <c r="V52" s="460"/>
      <c r="W52" s="460"/>
      <c r="X52" s="460"/>
      <c r="Y52" s="460"/>
      <c r="Z52" s="460"/>
      <c r="AA52" s="460"/>
      <c r="AB52" s="460"/>
      <c r="AC52" s="460"/>
      <c r="AD52" s="460"/>
      <c r="AE52" s="460"/>
      <c r="AF52" s="460"/>
      <c r="AG52" s="460"/>
      <c r="AH52" s="460"/>
    </row>
    <row r="53" spans="2:34" ht="9" customHeight="1">
      <c r="B53" s="459"/>
      <c r="C53" s="460"/>
      <c r="D53" s="460"/>
      <c r="E53" s="460"/>
      <c r="F53" s="460"/>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460"/>
      <c r="AG53" s="460"/>
      <c r="AH53" s="460"/>
    </row>
    <row r="54" spans="2:34" ht="15.75" customHeight="1">
      <c r="B54" s="461"/>
      <c r="C54" s="461"/>
      <c r="D54" s="461"/>
      <c r="E54" s="461"/>
      <c r="F54" s="461"/>
      <c r="G54" s="461"/>
      <c r="H54" s="461"/>
      <c r="I54" s="461"/>
      <c r="J54" s="461"/>
      <c r="K54" s="461"/>
      <c r="L54" s="460"/>
      <c r="M54" s="461"/>
      <c r="N54" s="461"/>
      <c r="O54" s="460"/>
      <c r="P54" s="460"/>
      <c r="Q54" s="460"/>
      <c r="R54" s="460"/>
      <c r="S54" s="460"/>
      <c r="T54" s="460"/>
      <c r="U54" s="460"/>
      <c r="V54" s="460"/>
      <c r="W54" s="460"/>
      <c r="X54" s="460"/>
      <c r="Y54" s="460"/>
      <c r="Z54" s="460"/>
      <c r="AA54" s="460"/>
      <c r="AB54" s="460"/>
      <c r="AC54" s="460"/>
      <c r="AD54" s="460"/>
      <c r="AE54" s="460"/>
      <c r="AF54" s="460"/>
      <c r="AG54" s="462" t="s">
        <v>290</v>
      </c>
      <c r="AH54" s="460"/>
    </row>
    <row r="55" spans="2:34" ht="15.75" customHeight="1">
      <c r="B55" s="461"/>
      <c r="C55" s="461"/>
      <c r="D55" s="461"/>
      <c r="E55" s="461"/>
      <c r="F55" s="461"/>
      <c r="G55" s="461"/>
      <c r="H55" s="461"/>
      <c r="I55" s="461"/>
      <c r="J55" s="461"/>
      <c r="K55" s="461"/>
      <c r="L55" s="460"/>
      <c r="M55" s="461"/>
      <c r="N55" s="461"/>
      <c r="O55" s="460"/>
      <c r="P55" s="460"/>
      <c r="Q55" s="460"/>
      <c r="R55" s="460"/>
      <c r="S55" s="460"/>
      <c r="T55" s="460"/>
      <c r="U55" s="460"/>
      <c r="V55" s="460"/>
      <c r="W55" s="460"/>
      <c r="X55" s="460"/>
      <c r="Y55" s="460"/>
      <c r="Z55" s="460"/>
      <c r="AA55" s="460"/>
      <c r="AB55" s="460"/>
      <c r="AC55" s="460"/>
      <c r="AD55" s="460"/>
      <c r="AE55" s="460"/>
      <c r="AF55" s="460"/>
      <c r="AG55" s="462"/>
      <c r="AH55" s="460"/>
    </row>
    <row r="56" spans="2:34" ht="15.75" customHeight="1">
      <c r="B56" s="461"/>
      <c r="C56" s="461"/>
      <c r="D56" s="461"/>
      <c r="E56" s="461"/>
      <c r="F56" s="461"/>
      <c r="G56" s="461"/>
      <c r="H56" s="461"/>
      <c r="I56" s="461"/>
      <c r="J56" s="461"/>
      <c r="K56" s="461"/>
      <c r="L56" s="460"/>
      <c r="M56" s="461"/>
      <c r="N56" s="461"/>
      <c r="O56" s="460"/>
      <c r="P56" s="460"/>
      <c r="Q56" s="460"/>
      <c r="R56" s="460"/>
      <c r="S56" s="460"/>
      <c r="T56" s="460"/>
      <c r="U56" s="460"/>
      <c r="V56" s="460"/>
      <c r="W56" s="460"/>
      <c r="X56" s="460"/>
      <c r="Y56" s="460"/>
      <c r="Z56" s="460"/>
      <c r="AA56" s="460"/>
      <c r="AB56" s="460"/>
      <c r="AC56" s="460"/>
      <c r="AD56" s="460"/>
      <c r="AE56" s="460"/>
      <c r="AF56" s="460"/>
      <c r="AG56" s="462"/>
      <c r="AH56" s="460"/>
    </row>
    <row r="57" spans="2:34" ht="15.75" customHeight="1">
      <c r="B57" s="461"/>
      <c r="C57" s="771" t="s">
        <v>573</v>
      </c>
      <c r="D57" s="772"/>
      <c r="E57" s="772"/>
      <c r="F57" s="772"/>
      <c r="G57" s="772"/>
      <c r="H57" s="772"/>
      <c r="I57" s="772"/>
      <c r="J57" s="772"/>
      <c r="K57" s="772"/>
      <c r="L57" s="772"/>
      <c r="M57" s="772"/>
      <c r="N57" s="772"/>
      <c r="O57" s="773"/>
      <c r="P57" s="463"/>
      <c r="Q57" s="463"/>
      <c r="R57" s="463"/>
      <c r="S57" s="460"/>
      <c r="T57" s="460"/>
      <c r="U57" s="460"/>
      <c r="V57" s="460"/>
      <c r="W57" s="460"/>
      <c r="X57" s="460"/>
      <c r="Y57" s="460"/>
      <c r="Z57" s="460"/>
      <c r="AA57" s="460"/>
      <c r="AB57" s="460"/>
      <c r="AC57" s="460"/>
      <c r="AD57" s="460"/>
      <c r="AE57" s="460"/>
      <c r="AF57" s="460"/>
      <c r="AG57" s="462"/>
      <c r="AH57" s="460"/>
    </row>
    <row r="58" spans="2:34" ht="15.75" customHeight="1">
      <c r="B58" s="461"/>
      <c r="C58" s="774"/>
      <c r="D58" s="775"/>
      <c r="E58" s="775"/>
      <c r="F58" s="775"/>
      <c r="G58" s="775"/>
      <c r="H58" s="775"/>
      <c r="I58" s="775"/>
      <c r="J58" s="775"/>
      <c r="K58" s="775"/>
      <c r="L58" s="775"/>
      <c r="M58" s="775"/>
      <c r="N58" s="775"/>
      <c r="O58" s="776"/>
      <c r="P58" s="463"/>
      <c r="Q58" s="463"/>
      <c r="R58" s="463"/>
      <c r="S58" s="460"/>
      <c r="T58" s="460"/>
      <c r="U58" s="460"/>
      <c r="V58" s="460"/>
      <c r="W58" s="460"/>
      <c r="X58" s="460"/>
      <c r="Y58" s="460"/>
      <c r="Z58" s="460"/>
      <c r="AA58" s="460"/>
      <c r="AB58" s="460"/>
      <c r="AC58" s="460"/>
      <c r="AD58" s="460"/>
      <c r="AE58" s="460"/>
      <c r="AF58" s="460"/>
      <c r="AG58" s="462"/>
      <c r="AH58" s="460"/>
    </row>
    <row r="59" spans="2:34" ht="15.75" customHeight="1">
      <c r="B59" s="461"/>
      <c r="C59" s="777">
        <f>★波及効果計算ｼｰﾄ!D47</f>
        <v>0</v>
      </c>
      <c r="D59" s="778"/>
      <c r="E59" s="778"/>
      <c r="F59" s="778"/>
      <c r="G59" s="778"/>
      <c r="H59" s="778"/>
      <c r="I59" s="778"/>
      <c r="J59" s="778"/>
      <c r="K59" s="778"/>
      <c r="L59" s="778"/>
      <c r="M59" s="778"/>
      <c r="N59" s="778"/>
      <c r="O59" s="779"/>
      <c r="P59" s="466"/>
      <c r="Q59" s="466"/>
      <c r="R59" s="466"/>
      <c r="S59" s="463"/>
      <c r="T59" s="463"/>
      <c r="U59" s="463"/>
      <c r="V59" s="463"/>
      <c r="W59" s="463"/>
      <c r="X59" s="463"/>
      <c r="Y59" s="463"/>
      <c r="Z59" s="463"/>
      <c r="AA59" s="463"/>
      <c r="AB59" s="463"/>
      <c r="AC59" s="463"/>
      <c r="AD59" s="463"/>
      <c r="AE59" s="463"/>
      <c r="AF59" s="463"/>
      <c r="AG59" s="463"/>
      <c r="AH59" s="460"/>
    </row>
    <row r="60" spans="2:34" ht="15.75" customHeight="1">
      <c r="B60" s="461"/>
      <c r="C60" s="460"/>
      <c r="D60" s="460"/>
      <c r="E60" s="460"/>
      <c r="F60" s="460"/>
      <c r="G60" s="460"/>
      <c r="H60" s="460"/>
      <c r="I60" s="460"/>
      <c r="J60" s="460"/>
      <c r="K60" s="460"/>
      <c r="L60" s="460"/>
      <c r="M60" s="460"/>
      <c r="N60" s="460"/>
      <c r="O60" s="460"/>
      <c r="P60" s="460"/>
      <c r="Q60" s="460"/>
      <c r="R60" s="460"/>
      <c r="S60" s="463"/>
      <c r="T60" s="463"/>
      <c r="U60" s="463"/>
      <c r="V60" s="463"/>
      <c r="W60" s="463"/>
      <c r="X60" s="463"/>
      <c r="Y60" s="463"/>
      <c r="Z60" s="463"/>
      <c r="AA60" s="463"/>
      <c r="AB60" s="463"/>
      <c r="AC60" s="463"/>
      <c r="AD60" s="463"/>
      <c r="AE60" s="463"/>
      <c r="AF60" s="463"/>
      <c r="AG60" s="463"/>
      <c r="AH60" s="460"/>
    </row>
    <row r="61" spans="2:34" ht="15.75" customHeight="1">
      <c r="B61" s="461"/>
      <c r="C61" s="460"/>
      <c r="D61" s="460"/>
      <c r="E61" s="460"/>
      <c r="F61" s="460"/>
      <c r="G61" s="460"/>
      <c r="H61" s="460"/>
      <c r="I61" s="460"/>
      <c r="J61" s="460"/>
      <c r="K61" s="460"/>
      <c r="L61" s="460"/>
      <c r="M61" s="460"/>
      <c r="N61" s="460"/>
      <c r="O61" s="460"/>
      <c r="P61" s="460"/>
      <c r="Q61" s="460"/>
      <c r="R61" s="460"/>
      <c r="S61" s="466"/>
      <c r="T61" s="466"/>
      <c r="U61" s="466"/>
      <c r="V61" s="466"/>
      <c r="W61" s="466"/>
      <c r="X61" s="466"/>
      <c r="Y61" s="466"/>
      <c r="Z61" s="466"/>
      <c r="AA61" s="466"/>
      <c r="AB61" s="466"/>
      <c r="AC61" s="466"/>
      <c r="AD61" s="466"/>
      <c r="AE61" s="466"/>
      <c r="AF61" s="466"/>
      <c r="AG61" s="466"/>
      <c r="AH61" s="460"/>
    </row>
    <row r="62" spans="2:34" ht="15.75" customHeight="1">
      <c r="B62" s="461"/>
      <c r="C62" s="461"/>
      <c r="D62" s="463"/>
      <c r="E62" s="463"/>
      <c r="F62" s="464"/>
      <c r="G62" s="463"/>
      <c r="H62" s="463"/>
      <c r="I62" s="463"/>
      <c r="J62" s="463"/>
      <c r="K62" s="463"/>
      <c r="L62" s="461"/>
      <c r="M62" s="461"/>
      <c r="N62" s="461"/>
      <c r="O62" s="460"/>
      <c r="P62" s="460"/>
      <c r="Q62" s="460"/>
      <c r="R62" s="460"/>
      <c r="S62" s="460"/>
      <c r="T62" s="460"/>
      <c r="U62" s="460"/>
      <c r="V62" s="460"/>
      <c r="W62" s="460"/>
      <c r="X62" s="460"/>
      <c r="Y62" s="460"/>
      <c r="Z62" s="460"/>
      <c r="AA62" s="460"/>
      <c r="AB62" s="460"/>
      <c r="AC62" s="460"/>
      <c r="AD62" s="460"/>
      <c r="AE62" s="460"/>
      <c r="AF62" s="460"/>
      <c r="AG62" s="460"/>
      <c r="AH62" s="460"/>
    </row>
    <row r="63" spans="2:34" ht="15.75" customHeight="1">
      <c r="B63" s="460"/>
      <c r="C63" s="463"/>
      <c r="D63" s="465"/>
      <c r="E63" s="463"/>
      <c r="F63" s="463"/>
      <c r="G63" s="463"/>
      <c r="H63" s="461"/>
      <c r="I63" s="463"/>
      <c r="J63" s="463"/>
      <c r="K63" s="463"/>
      <c r="L63" s="463"/>
      <c r="M63" s="461"/>
      <c r="N63" s="461"/>
      <c r="O63" s="460"/>
      <c r="P63" s="460"/>
      <c r="Q63" s="461"/>
      <c r="R63" s="460"/>
      <c r="S63" s="460"/>
      <c r="T63" s="460"/>
      <c r="U63" s="460"/>
      <c r="V63" s="460"/>
      <c r="W63" s="460"/>
      <c r="X63" s="460"/>
      <c r="Y63" s="460"/>
      <c r="Z63" s="460"/>
      <c r="AA63" s="460"/>
      <c r="AB63" s="460"/>
      <c r="AC63" s="460"/>
      <c r="AD63" s="460"/>
      <c r="AE63" s="460"/>
      <c r="AF63" s="460"/>
      <c r="AG63" s="460"/>
      <c r="AH63" s="460"/>
    </row>
    <row r="64" spans="2:34" ht="15.75" customHeight="1">
      <c r="B64" s="89" t="s">
        <v>264</v>
      </c>
      <c r="C64" s="90"/>
      <c r="D64" s="90"/>
      <c r="E64" s="90"/>
      <c r="F64" s="90"/>
      <c r="G64" s="90"/>
      <c r="H64" s="90"/>
      <c r="I64" s="90"/>
      <c r="J64" s="90"/>
      <c r="K64" s="90"/>
      <c r="L64" s="90"/>
      <c r="M64" s="90"/>
      <c r="N64" s="90"/>
      <c r="O64" s="97"/>
      <c r="P64" s="97"/>
      <c r="Q64" s="476"/>
      <c r="R64" s="476"/>
      <c r="S64" s="460"/>
      <c r="T64" s="460"/>
      <c r="U64" s="460"/>
      <c r="V64" s="460"/>
      <c r="W64" s="460"/>
      <c r="X64" s="460"/>
      <c r="Y64" s="461"/>
      <c r="Z64" s="460"/>
      <c r="AA64" s="461"/>
      <c r="AB64" s="460"/>
      <c r="AC64" s="460"/>
      <c r="AD64" s="460"/>
      <c r="AE64" s="460"/>
      <c r="AF64" s="460"/>
      <c r="AG64" s="460"/>
      <c r="AH64" s="460"/>
    </row>
    <row r="65" spans="2:34" ht="15.75" customHeight="1">
      <c r="B65" s="90"/>
      <c r="C65" s="771" t="s">
        <v>580</v>
      </c>
      <c r="D65" s="772"/>
      <c r="E65" s="772"/>
      <c r="F65" s="772"/>
      <c r="G65" s="772"/>
      <c r="H65" s="772"/>
      <c r="I65" s="772"/>
      <c r="J65" s="772"/>
      <c r="K65" s="772"/>
      <c r="L65" s="772"/>
      <c r="M65" s="772"/>
      <c r="N65" s="772"/>
      <c r="O65" s="773"/>
      <c r="P65" s="90"/>
      <c r="Q65" s="463"/>
      <c r="R65" s="463"/>
      <c r="S65" s="463"/>
      <c r="T65" s="463"/>
      <c r="U65" s="463"/>
      <c r="V65" s="463"/>
      <c r="W65" s="463"/>
      <c r="X65" s="463"/>
      <c r="Y65" s="461"/>
      <c r="Z65" s="463"/>
      <c r="AA65" s="463"/>
      <c r="AB65" s="463"/>
      <c r="AC65" s="463"/>
      <c r="AD65" s="463"/>
      <c r="AE65" s="463"/>
      <c r="AF65" s="463"/>
      <c r="AG65" s="460"/>
      <c r="AH65" s="460"/>
    </row>
    <row r="66" spans="2:34" ht="15.75" customHeight="1">
      <c r="B66" s="90"/>
      <c r="C66" s="774"/>
      <c r="D66" s="775"/>
      <c r="E66" s="775"/>
      <c r="F66" s="775"/>
      <c r="G66" s="775"/>
      <c r="H66" s="775"/>
      <c r="I66" s="775"/>
      <c r="J66" s="775"/>
      <c r="K66" s="775"/>
      <c r="L66" s="775"/>
      <c r="M66" s="775"/>
      <c r="N66" s="775"/>
      <c r="O66" s="776"/>
      <c r="P66" s="90"/>
      <c r="Q66" s="463"/>
      <c r="R66" s="463"/>
      <c r="S66" s="463"/>
      <c r="T66" s="463"/>
      <c r="U66" s="463"/>
      <c r="V66" s="463"/>
      <c r="W66" s="463"/>
      <c r="X66" s="463"/>
      <c r="Y66" s="463"/>
      <c r="Z66" s="463"/>
      <c r="AA66" s="463"/>
      <c r="AB66" s="463"/>
      <c r="AC66" s="463"/>
      <c r="AD66" s="463"/>
      <c r="AE66" s="463"/>
      <c r="AF66" s="463"/>
      <c r="AG66" s="460"/>
      <c r="AH66" s="460"/>
    </row>
    <row r="67" spans="2:34" ht="15.75" customHeight="1">
      <c r="B67" s="90"/>
      <c r="C67" s="777">
        <f>★波及効果計算ｼｰﾄ!E47</f>
        <v>0</v>
      </c>
      <c r="D67" s="778"/>
      <c r="E67" s="778"/>
      <c r="F67" s="778"/>
      <c r="G67" s="778"/>
      <c r="H67" s="778"/>
      <c r="I67" s="778"/>
      <c r="J67" s="778"/>
      <c r="K67" s="778"/>
      <c r="L67" s="778"/>
      <c r="M67" s="778"/>
      <c r="N67" s="778"/>
      <c r="O67" s="779"/>
      <c r="P67" s="99"/>
      <c r="Q67" s="466"/>
      <c r="R67" s="461" t="s">
        <v>291</v>
      </c>
      <c r="S67" s="466"/>
      <c r="T67" s="466"/>
      <c r="U67" s="461"/>
      <c r="V67" s="461"/>
      <c r="W67" s="461"/>
      <c r="X67" s="461"/>
      <c r="Y67" s="466"/>
      <c r="Z67" s="466"/>
      <c r="AA67" s="466"/>
      <c r="AB67" s="461" t="s">
        <v>292</v>
      </c>
      <c r="AC67" s="466"/>
      <c r="AD67" s="466"/>
      <c r="AE67" s="466"/>
      <c r="AF67" s="466"/>
      <c r="AG67" s="460"/>
      <c r="AH67" s="460"/>
    </row>
    <row r="68" spans="2:34" ht="15.75" customHeight="1">
      <c r="B68" s="90"/>
      <c r="C68" s="90"/>
      <c r="D68" s="90"/>
      <c r="E68" s="90"/>
      <c r="F68" s="90"/>
      <c r="G68" s="90"/>
      <c r="H68" s="90"/>
      <c r="I68" s="90"/>
      <c r="J68" s="90"/>
      <c r="K68" s="90"/>
      <c r="L68" s="90"/>
      <c r="M68" s="90"/>
      <c r="N68" s="90"/>
      <c r="O68" s="97"/>
      <c r="P68" s="97"/>
      <c r="Q68" s="476"/>
      <c r="R68" s="461"/>
      <c r="S68" s="460"/>
      <c r="T68" s="460"/>
      <c r="U68" s="460"/>
      <c r="V68" s="460"/>
      <c r="W68" s="460"/>
      <c r="X68" s="460"/>
      <c r="Y68" s="460"/>
      <c r="Z68" s="460"/>
      <c r="AA68" s="460"/>
      <c r="AB68" s="460"/>
      <c r="AC68" s="460"/>
      <c r="AD68" s="460"/>
      <c r="AE68" s="460"/>
      <c r="AF68" s="460"/>
      <c r="AG68" s="460"/>
      <c r="AH68" s="460"/>
    </row>
    <row r="69" spans="2:34" ht="15.75" customHeight="1">
      <c r="B69" s="461"/>
      <c r="C69" s="463"/>
      <c r="D69" s="465"/>
      <c r="E69" s="463"/>
      <c r="F69" s="463"/>
      <c r="G69" s="461"/>
      <c r="H69" s="463"/>
      <c r="I69" s="463"/>
      <c r="J69" s="463"/>
      <c r="K69" s="463"/>
      <c r="L69" s="463"/>
      <c r="M69" s="461"/>
      <c r="N69" s="461"/>
      <c r="O69" s="460"/>
      <c r="P69" s="460"/>
      <c r="Q69" s="460"/>
      <c r="R69" s="463"/>
      <c r="S69" s="460"/>
      <c r="T69" s="463"/>
      <c r="U69" s="460"/>
      <c r="V69" s="460"/>
      <c r="W69" s="460"/>
      <c r="X69" s="460"/>
      <c r="Y69" s="460"/>
      <c r="Z69" s="460"/>
      <c r="AA69" s="460"/>
      <c r="AB69" s="460"/>
      <c r="AC69" s="460"/>
      <c r="AD69" s="460"/>
      <c r="AE69" s="460"/>
      <c r="AF69" s="460"/>
      <c r="AG69" s="460"/>
      <c r="AH69" s="460"/>
    </row>
    <row r="70" spans="2:34" ht="15.75" customHeight="1">
      <c r="B70" s="463"/>
      <c r="C70" s="463"/>
      <c r="D70" s="463"/>
      <c r="E70" s="463"/>
      <c r="F70" s="463"/>
      <c r="G70" s="463"/>
      <c r="H70" s="463"/>
      <c r="I70" s="463"/>
      <c r="J70" s="463"/>
      <c r="K70" s="463"/>
      <c r="L70" s="463"/>
      <c r="M70" s="463"/>
      <c r="N70" s="463"/>
      <c r="O70" s="476"/>
      <c r="P70" s="476"/>
      <c r="Q70" s="476"/>
      <c r="R70" s="100" t="s">
        <v>264</v>
      </c>
      <c r="S70" s="101"/>
      <c r="T70" s="102"/>
      <c r="U70" s="102"/>
      <c r="V70" s="102"/>
      <c r="W70" s="102"/>
      <c r="X70" s="102"/>
      <c r="Y70" s="102"/>
      <c r="Z70" s="102"/>
      <c r="AA70" s="102"/>
      <c r="AB70" s="102"/>
      <c r="AC70" s="102"/>
      <c r="AD70" s="102"/>
      <c r="AE70" s="102"/>
      <c r="AF70" s="102"/>
      <c r="AG70" s="102"/>
      <c r="AH70" s="460"/>
    </row>
    <row r="71" spans="2:34" ht="15.75" customHeight="1">
      <c r="B71" s="463"/>
      <c r="C71" s="468"/>
      <c r="D71" s="468"/>
      <c r="E71" s="468"/>
      <c r="F71" s="468"/>
      <c r="G71" s="468"/>
      <c r="H71" s="468"/>
      <c r="I71" s="468"/>
      <c r="J71" s="468"/>
      <c r="K71" s="468"/>
      <c r="L71" s="468"/>
      <c r="M71" s="468"/>
      <c r="N71" s="468"/>
      <c r="O71" s="468"/>
      <c r="P71" s="468"/>
      <c r="Q71" s="468"/>
      <c r="R71" s="103"/>
      <c r="S71" s="807" t="s">
        <v>293</v>
      </c>
      <c r="T71" s="808"/>
      <c r="U71" s="808"/>
      <c r="V71" s="808"/>
      <c r="W71" s="808"/>
      <c r="X71" s="808"/>
      <c r="Y71" s="808"/>
      <c r="Z71" s="808"/>
      <c r="AA71" s="808"/>
      <c r="AB71" s="808"/>
      <c r="AC71" s="808"/>
      <c r="AD71" s="808"/>
      <c r="AE71" s="808"/>
      <c r="AF71" s="809"/>
      <c r="AG71" s="102"/>
      <c r="AH71" s="460"/>
    </row>
    <row r="72" spans="2:34" ht="15.75" customHeight="1">
      <c r="B72" s="463"/>
      <c r="C72" s="468"/>
      <c r="D72" s="468"/>
      <c r="E72" s="468"/>
      <c r="F72" s="468"/>
      <c r="G72" s="468"/>
      <c r="H72" s="468"/>
      <c r="I72" s="468"/>
      <c r="J72" s="468"/>
      <c r="K72" s="468"/>
      <c r="L72" s="468"/>
      <c r="M72" s="468"/>
      <c r="N72" s="468"/>
      <c r="O72" s="468"/>
      <c r="P72" s="468"/>
      <c r="Q72" s="468"/>
      <c r="R72" s="101"/>
      <c r="S72" s="477"/>
      <c r="T72" s="476"/>
      <c r="U72" s="810" t="s">
        <v>294</v>
      </c>
      <c r="V72" s="811"/>
      <c r="W72" s="811"/>
      <c r="X72" s="811"/>
      <c r="Y72" s="811"/>
      <c r="Z72" s="811"/>
      <c r="AA72" s="811"/>
      <c r="AB72" s="811"/>
      <c r="AC72" s="811"/>
      <c r="AD72" s="811"/>
      <c r="AE72" s="811"/>
      <c r="AF72" s="812"/>
      <c r="AG72" s="102"/>
      <c r="AH72" s="460"/>
    </row>
    <row r="73" spans="2:34" ht="15.75" customHeight="1">
      <c r="B73" s="463"/>
      <c r="C73" s="468"/>
      <c r="D73" s="468"/>
      <c r="E73" s="468"/>
      <c r="F73" s="468"/>
      <c r="G73" s="468"/>
      <c r="H73" s="468"/>
      <c r="I73" s="468"/>
      <c r="J73" s="468"/>
      <c r="K73" s="468"/>
      <c r="L73" s="468"/>
      <c r="M73" s="468"/>
      <c r="N73" s="468"/>
      <c r="O73" s="468"/>
      <c r="P73" s="468"/>
      <c r="Q73" s="468"/>
      <c r="R73" s="103"/>
      <c r="S73" s="802">
        <f>★波及効果計算ｼｰﾄ!D93</f>
        <v>0</v>
      </c>
      <c r="T73" s="803"/>
      <c r="U73" s="804">
        <f>★波及効果計算ｼｰﾄ!E93</f>
        <v>0</v>
      </c>
      <c r="V73" s="805"/>
      <c r="W73" s="805"/>
      <c r="X73" s="805"/>
      <c r="Y73" s="805"/>
      <c r="Z73" s="805"/>
      <c r="AA73" s="805"/>
      <c r="AB73" s="805"/>
      <c r="AC73" s="805"/>
      <c r="AD73" s="805"/>
      <c r="AE73" s="805"/>
      <c r="AF73" s="806"/>
      <c r="AG73" s="102"/>
      <c r="AH73" s="460"/>
    </row>
    <row r="74" spans="2:34" ht="15.75" customHeight="1">
      <c r="B74" s="463"/>
      <c r="C74" s="468"/>
      <c r="D74" s="468"/>
      <c r="E74" s="468"/>
      <c r="F74" s="468"/>
      <c r="G74" s="468"/>
      <c r="H74" s="468"/>
      <c r="I74" s="468"/>
      <c r="J74" s="468"/>
      <c r="K74" s="468"/>
      <c r="L74" s="468"/>
      <c r="M74" s="468"/>
      <c r="N74" s="468"/>
      <c r="O74" s="468"/>
      <c r="P74" s="468"/>
      <c r="Q74" s="468"/>
      <c r="R74" s="103"/>
      <c r="S74" s="103"/>
      <c r="T74" s="103"/>
      <c r="U74" s="103"/>
      <c r="V74" s="103"/>
      <c r="W74" s="103"/>
      <c r="X74" s="103"/>
      <c r="Y74" s="103"/>
      <c r="Z74" s="103"/>
      <c r="AA74" s="103"/>
      <c r="AB74" s="103"/>
      <c r="AC74" s="103"/>
      <c r="AD74" s="103"/>
      <c r="AE74" s="103"/>
      <c r="AF74" s="104"/>
      <c r="AG74" s="102"/>
      <c r="AH74" s="460"/>
    </row>
    <row r="75" spans="2:34" ht="15.75" customHeight="1">
      <c r="B75" s="460"/>
      <c r="C75" s="460"/>
      <c r="D75" s="460"/>
      <c r="E75" s="460"/>
      <c r="F75" s="460"/>
      <c r="G75" s="460"/>
      <c r="H75" s="460"/>
      <c r="I75" s="460"/>
      <c r="J75" s="460"/>
      <c r="K75" s="460"/>
      <c r="L75" s="460"/>
      <c r="M75" s="460"/>
      <c r="N75" s="460"/>
      <c r="O75" s="460"/>
      <c r="P75" s="460"/>
      <c r="Q75" s="460"/>
      <c r="R75" s="460"/>
      <c r="S75" s="460"/>
      <c r="T75" s="468"/>
      <c r="U75" s="468"/>
      <c r="V75" s="468"/>
      <c r="W75" s="468"/>
      <c r="X75" s="468"/>
      <c r="Y75" s="468"/>
      <c r="Z75" s="468"/>
      <c r="AA75" s="468"/>
      <c r="AB75" s="468"/>
      <c r="AC75" s="468"/>
      <c r="AD75" s="468"/>
      <c r="AE75" s="468"/>
      <c r="AF75" s="468"/>
      <c r="AG75" s="463"/>
      <c r="AH75" s="460"/>
    </row>
    <row r="76" spans="2:34" ht="15.75" customHeight="1">
      <c r="B76" s="89" t="s">
        <v>295</v>
      </c>
      <c r="C76" s="90"/>
      <c r="D76" s="90"/>
      <c r="E76" s="90"/>
      <c r="F76" s="90"/>
      <c r="G76" s="90"/>
      <c r="H76" s="90"/>
      <c r="I76" s="90"/>
      <c r="J76" s="90"/>
      <c r="K76" s="90"/>
      <c r="L76" s="90"/>
      <c r="M76" s="91"/>
      <c r="N76" s="91"/>
      <c r="O76" s="460"/>
      <c r="P76" s="460"/>
      <c r="Q76" s="460"/>
      <c r="R76" s="463"/>
      <c r="S76" s="463"/>
      <c r="T76" s="468"/>
      <c r="U76" s="468"/>
      <c r="V76" s="468"/>
      <c r="W76" s="468"/>
      <c r="X76" s="468"/>
      <c r="Y76" s="461"/>
      <c r="Z76" s="468"/>
      <c r="AA76" s="461"/>
      <c r="AB76" s="468"/>
      <c r="AC76" s="468"/>
      <c r="AD76" s="468"/>
      <c r="AE76" s="468"/>
      <c r="AF76" s="468"/>
      <c r="AG76" s="463"/>
      <c r="AH76" s="460"/>
    </row>
    <row r="77" spans="2:34" ht="15.75" customHeight="1">
      <c r="B77" s="91"/>
      <c r="C77" s="771" t="s">
        <v>296</v>
      </c>
      <c r="D77" s="772"/>
      <c r="E77" s="772"/>
      <c r="F77" s="772"/>
      <c r="G77" s="772"/>
      <c r="H77" s="772"/>
      <c r="I77" s="772"/>
      <c r="J77" s="772"/>
      <c r="K77" s="772"/>
      <c r="L77" s="772"/>
      <c r="M77" s="773"/>
      <c r="N77" s="90"/>
      <c r="O77" s="463"/>
      <c r="P77" s="463"/>
      <c r="Q77" s="463"/>
      <c r="R77" s="463"/>
      <c r="S77" s="463"/>
      <c r="T77" s="468"/>
      <c r="U77" s="468"/>
      <c r="V77" s="468"/>
      <c r="W77" s="468"/>
      <c r="X77" s="468"/>
      <c r="Y77" s="461"/>
      <c r="Z77" s="468"/>
      <c r="AA77" s="468"/>
      <c r="AB77" s="468"/>
      <c r="AC77" s="468"/>
      <c r="AD77" s="468"/>
      <c r="AE77" s="468"/>
      <c r="AF77" s="468"/>
      <c r="AG77" s="463"/>
      <c r="AH77" s="460"/>
    </row>
    <row r="78" spans="2:34" ht="15.75" customHeight="1">
      <c r="B78" s="91"/>
      <c r="C78" s="774"/>
      <c r="D78" s="775"/>
      <c r="E78" s="775"/>
      <c r="F78" s="775"/>
      <c r="G78" s="775"/>
      <c r="H78" s="775"/>
      <c r="I78" s="775"/>
      <c r="J78" s="775"/>
      <c r="K78" s="775"/>
      <c r="L78" s="775"/>
      <c r="M78" s="776"/>
      <c r="N78" s="90"/>
      <c r="O78" s="463"/>
      <c r="P78" s="463"/>
      <c r="Q78" s="463"/>
      <c r="R78" s="466"/>
      <c r="S78" s="466"/>
      <c r="T78" s="468"/>
      <c r="U78" s="468"/>
      <c r="V78" s="468"/>
      <c r="W78" s="468"/>
      <c r="X78" s="468"/>
      <c r="Y78" s="468"/>
      <c r="Z78" s="468"/>
      <c r="AA78" s="468"/>
      <c r="AB78" s="468"/>
      <c r="AC78" s="468"/>
      <c r="AD78" s="468"/>
      <c r="AE78" s="468"/>
      <c r="AF78" s="468"/>
      <c r="AG78" s="463"/>
      <c r="AH78" s="460"/>
    </row>
    <row r="79" spans="2:34" ht="15.75" customHeight="1">
      <c r="B79" s="91"/>
      <c r="C79" s="777">
        <f>★波及効果計算ｼｰﾄ!J47</f>
        <v>0</v>
      </c>
      <c r="D79" s="778"/>
      <c r="E79" s="778"/>
      <c r="F79" s="778"/>
      <c r="G79" s="778"/>
      <c r="H79" s="778"/>
      <c r="I79" s="778"/>
      <c r="J79" s="778"/>
      <c r="K79" s="778"/>
      <c r="L79" s="778"/>
      <c r="M79" s="779"/>
      <c r="N79" s="99"/>
      <c r="O79" s="466"/>
      <c r="P79" s="466"/>
      <c r="Q79" s="466"/>
      <c r="R79" s="461" t="s">
        <v>291</v>
      </c>
      <c r="S79" s="460"/>
      <c r="T79" s="468"/>
      <c r="U79" s="461"/>
      <c r="V79" s="468"/>
      <c r="W79" s="461"/>
      <c r="X79" s="461"/>
      <c r="Y79" s="468"/>
      <c r="Z79" s="468"/>
      <c r="AA79" s="468"/>
      <c r="AB79" s="461" t="s">
        <v>292</v>
      </c>
      <c r="AC79" s="468"/>
      <c r="AD79" s="468"/>
      <c r="AE79" s="468"/>
      <c r="AF79" s="468"/>
      <c r="AG79" s="463"/>
      <c r="AH79" s="460"/>
    </row>
    <row r="80" spans="2:34" ht="15.75" customHeight="1">
      <c r="B80" s="91"/>
      <c r="C80" s="90"/>
      <c r="D80" s="90"/>
      <c r="E80" s="90"/>
      <c r="F80" s="90"/>
      <c r="G80" s="90"/>
      <c r="H80" s="90"/>
      <c r="I80" s="90"/>
      <c r="J80" s="90"/>
      <c r="K80" s="90"/>
      <c r="L80" s="90"/>
      <c r="M80" s="91"/>
      <c r="N80" s="91"/>
      <c r="O80" s="460"/>
      <c r="P80" s="460"/>
      <c r="Q80" s="460"/>
      <c r="R80" s="461"/>
      <c r="S80" s="468"/>
      <c r="T80" s="468"/>
      <c r="U80" s="468"/>
      <c r="V80" s="468"/>
      <c r="W80" s="468"/>
      <c r="X80" s="468"/>
      <c r="Y80" s="468"/>
      <c r="Z80" s="468"/>
      <c r="AA80" s="468"/>
      <c r="AB80" s="468"/>
      <c r="AC80" s="468"/>
      <c r="AD80" s="468"/>
      <c r="AE80" s="468"/>
      <c r="AF80" s="468"/>
      <c r="AG80" s="463"/>
      <c r="AH80" s="460"/>
    </row>
    <row r="81" spans="2:34" ht="15.75" customHeight="1">
      <c r="B81" s="478"/>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c r="AD81" s="466"/>
      <c r="AE81" s="466"/>
      <c r="AF81" s="466"/>
      <c r="AG81" s="478"/>
      <c r="AH81" s="470"/>
    </row>
    <row r="82" spans="2:34" ht="15.75" customHeight="1">
      <c r="B82" s="478"/>
      <c r="C82" s="466"/>
      <c r="D82" s="466"/>
      <c r="E82" s="466"/>
      <c r="F82" s="466"/>
      <c r="G82" s="466"/>
      <c r="H82" s="466"/>
      <c r="I82" s="466"/>
      <c r="J82" s="466"/>
      <c r="K82" s="466"/>
      <c r="L82" s="466"/>
      <c r="M82" s="466"/>
      <c r="N82" s="466"/>
      <c r="O82" s="466"/>
      <c r="P82" s="466"/>
      <c r="Q82" s="466"/>
      <c r="R82" s="100" t="s">
        <v>295</v>
      </c>
      <c r="S82" s="102"/>
      <c r="T82" s="102"/>
      <c r="U82" s="102"/>
      <c r="V82" s="102"/>
      <c r="W82" s="102"/>
      <c r="X82" s="102"/>
      <c r="Y82" s="102"/>
      <c r="Z82" s="102"/>
      <c r="AA82" s="102"/>
      <c r="AB82" s="102"/>
      <c r="AC82" s="102"/>
      <c r="AD82" s="102"/>
      <c r="AE82" s="102"/>
      <c r="AF82" s="470"/>
      <c r="AG82" s="470"/>
      <c r="AH82" s="470"/>
    </row>
    <row r="83" spans="2:34" ht="15.75" customHeight="1">
      <c r="B83" s="478"/>
      <c r="C83" s="466"/>
      <c r="D83" s="466"/>
      <c r="E83" s="466"/>
      <c r="F83" s="466"/>
      <c r="G83" s="466"/>
      <c r="H83" s="466"/>
      <c r="I83" s="466"/>
      <c r="J83" s="466"/>
      <c r="K83" s="466"/>
      <c r="L83" s="466"/>
      <c r="M83" s="466"/>
      <c r="N83" s="466"/>
      <c r="O83" s="466"/>
      <c r="P83" s="466"/>
      <c r="Q83" s="466"/>
      <c r="R83" s="102"/>
      <c r="S83" s="807" t="s">
        <v>297</v>
      </c>
      <c r="T83" s="808"/>
      <c r="U83" s="808"/>
      <c r="V83" s="808"/>
      <c r="W83" s="808"/>
      <c r="X83" s="808"/>
      <c r="Y83" s="808"/>
      <c r="Z83" s="808"/>
      <c r="AA83" s="808"/>
      <c r="AB83" s="808"/>
      <c r="AC83" s="808"/>
      <c r="AD83" s="809"/>
      <c r="AE83" s="102"/>
      <c r="AF83" s="470"/>
      <c r="AG83" s="470"/>
      <c r="AH83" s="470"/>
    </row>
    <row r="84" spans="2:34" ht="15.75" customHeight="1">
      <c r="B84" s="478"/>
      <c r="C84" s="466"/>
      <c r="D84" s="466"/>
      <c r="E84" s="466"/>
      <c r="F84" s="466"/>
      <c r="G84" s="466"/>
      <c r="H84" s="466"/>
      <c r="I84" s="466"/>
      <c r="J84" s="466"/>
      <c r="K84" s="466"/>
      <c r="L84" s="466"/>
      <c r="M84" s="466"/>
      <c r="N84" s="466"/>
      <c r="O84" s="466"/>
      <c r="P84" s="466"/>
      <c r="Q84" s="466"/>
      <c r="R84" s="101"/>
      <c r="S84" s="477"/>
      <c r="T84" s="476"/>
      <c r="U84" s="810" t="s">
        <v>298</v>
      </c>
      <c r="V84" s="811"/>
      <c r="W84" s="811"/>
      <c r="X84" s="811"/>
      <c r="Y84" s="811"/>
      <c r="Z84" s="811"/>
      <c r="AA84" s="811"/>
      <c r="AB84" s="811"/>
      <c r="AC84" s="811"/>
      <c r="AD84" s="812"/>
      <c r="AE84" s="102"/>
      <c r="AF84" s="470"/>
      <c r="AG84" s="470"/>
      <c r="AH84" s="470"/>
    </row>
    <row r="85" spans="2:34" ht="15.75" customHeight="1">
      <c r="B85" s="478"/>
      <c r="C85" s="466"/>
      <c r="D85" s="466"/>
      <c r="E85" s="466"/>
      <c r="F85" s="466"/>
      <c r="G85" s="466"/>
      <c r="H85" s="466"/>
      <c r="I85" s="466"/>
      <c r="J85" s="466"/>
      <c r="K85" s="466"/>
      <c r="L85" s="466"/>
      <c r="M85" s="466"/>
      <c r="N85" s="466"/>
      <c r="O85" s="466"/>
      <c r="P85" s="466"/>
      <c r="Q85" s="466"/>
      <c r="R85" s="103"/>
      <c r="S85" s="802">
        <f>★波及効果計算ｼｰﾄ!F93</f>
        <v>0</v>
      </c>
      <c r="T85" s="803"/>
      <c r="U85" s="804">
        <f>★波及効果計算ｼｰﾄ!G93</f>
        <v>0</v>
      </c>
      <c r="V85" s="805"/>
      <c r="W85" s="805"/>
      <c r="X85" s="805"/>
      <c r="Y85" s="805"/>
      <c r="Z85" s="805"/>
      <c r="AA85" s="805"/>
      <c r="AB85" s="805"/>
      <c r="AC85" s="805"/>
      <c r="AD85" s="806"/>
      <c r="AE85" s="102"/>
      <c r="AF85" s="470"/>
      <c r="AG85" s="470"/>
      <c r="AH85" s="470"/>
    </row>
    <row r="86" spans="2:34" ht="15.75" customHeight="1">
      <c r="B86" s="478"/>
      <c r="C86" s="466"/>
      <c r="D86" s="466"/>
      <c r="E86" s="466"/>
      <c r="F86" s="466"/>
      <c r="G86" s="466"/>
      <c r="H86" s="466"/>
      <c r="I86" s="466"/>
      <c r="J86" s="466"/>
      <c r="K86" s="466"/>
      <c r="L86" s="466"/>
      <c r="M86" s="466"/>
      <c r="N86" s="466"/>
      <c r="O86" s="466"/>
      <c r="P86" s="466"/>
      <c r="Q86" s="466"/>
      <c r="R86" s="103"/>
      <c r="S86" s="103"/>
      <c r="T86" s="103"/>
      <c r="U86" s="103"/>
      <c r="V86" s="103"/>
      <c r="W86" s="103"/>
      <c r="X86" s="103"/>
      <c r="Y86" s="103"/>
      <c r="Z86" s="103"/>
      <c r="AA86" s="103"/>
      <c r="AB86" s="103"/>
      <c r="AC86" s="103"/>
      <c r="AD86" s="104"/>
      <c r="AE86" s="102"/>
      <c r="AF86" s="470"/>
      <c r="AG86" s="470"/>
      <c r="AH86" s="470"/>
    </row>
    <row r="87" spans="2:34" ht="15.75" customHeight="1">
      <c r="B87" s="478"/>
      <c r="C87" s="466"/>
      <c r="D87" s="466"/>
      <c r="E87" s="466"/>
      <c r="F87" s="466"/>
      <c r="G87" s="466"/>
      <c r="H87" s="466"/>
      <c r="I87" s="466"/>
      <c r="J87" s="466"/>
      <c r="K87" s="466"/>
      <c r="L87" s="466"/>
      <c r="M87" s="466"/>
      <c r="N87" s="466"/>
      <c r="O87" s="466"/>
      <c r="P87" s="466"/>
      <c r="Q87" s="466"/>
      <c r="R87" s="466"/>
      <c r="S87" s="466"/>
      <c r="T87" s="466"/>
      <c r="U87" s="466"/>
      <c r="V87" s="466"/>
      <c r="W87" s="466"/>
      <c r="X87" s="466"/>
      <c r="Y87" s="466"/>
      <c r="Z87" s="466"/>
      <c r="AA87" s="466"/>
      <c r="AB87" s="466"/>
      <c r="AC87" s="466"/>
      <c r="AD87" s="466"/>
      <c r="AE87" s="466"/>
      <c r="AF87" s="466"/>
      <c r="AG87" s="478"/>
      <c r="AH87" s="470"/>
    </row>
    <row r="88" spans="2:34" ht="15.75" customHeight="1">
      <c r="B88" s="89" t="s">
        <v>299</v>
      </c>
      <c r="C88" s="90"/>
      <c r="D88" s="90"/>
      <c r="E88" s="90"/>
      <c r="F88" s="90"/>
      <c r="G88" s="90"/>
      <c r="H88" s="90"/>
      <c r="I88" s="90"/>
      <c r="J88" s="90"/>
      <c r="K88" s="90"/>
      <c r="L88" s="90"/>
      <c r="M88" s="461"/>
      <c r="N88" s="461"/>
      <c r="O88" s="460"/>
      <c r="P88" s="460"/>
      <c r="Q88" s="460"/>
      <c r="R88" s="463"/>
      <c r="S88" s="463"/>
      <c r="T88" s="468"/>
      <c r="U88" s="468"/>
      <c r="V88" s="468"/>
      <c r="W88" s="468"/>
      <c r="X88" s="468"/>
      <c r="Y88" s="461"/>
      <c r="Z88" s="468"/>
      <c r="AA88" s="461"/>
      <c r="AB88" s="468"/>
      <c r="AC88" s="468"/>
      <c r="AD88" s="468"/>
      <c r="AE88" s="468"/>
      <c r="AF88" s="468"/>
      <c r="AG88" s="463"/>
      <c r="AH88" s="460"/>
    </row>
    <row r="89" spans="2:34" ht="15.75" customHeight="1">
      <c r="B89" s="91"/>
      <c r="C89" s="771" t="s">
        <v>300</v>
      </c>
      <c r="D89" s="772"/>
      <c r="E89" s="772"/>
      <c r="F89" s="772"/>
      <c r="G89" s="772"/>
      <c r="H89" s="772"/>
      <c r="I89" s="772"/>
      <c r="J89" s="772"/>
      <c r="K89" s="773"/>
      <c r="L89" s="90"/>
      <c r="M89" s="463"/>
      <c r="N89" s="463"/>
      <c r="O89" s="463"/>
      <c r="P89" s="463"/>
      <c r="Q89" s="463"/>
      <c r="R89" s="463"/>
      <c r="S89" s="463"/>
      <c r="T89" s="468"/>
      <c r="U89" s="468"/>
      <c r="V89" s="468"/>
      <c r="W89" s="468"/>
      <c r="X89" s="468"/>
      <c r="Y89" s="461"/>
      <c r="Z89" s="468"/>
      <c r="AA89" s="468"/>
      <c r="AB89" s="468"/>
      <c r="AC89" s="468"/>
      <c r="AD89" s="468"/>
      <c r="AE89" s="468"/>
      <c r="AF89" s="468"/>
      <c r="AG89" s="463"/>
      <c r="AH89" s="460"/>
    </row>
    <row r="90" spans="2:34" ht="15.75" customHeight="1">
      <c r="B90" s="91"/>
      <c r="C90" s="774"/>
      <c r="D90" s="775"/>
      <c r="E90" s="775"/>
      <c r="F90" s="775"/>
      <c r="G90" s="775"/>
      <c r="H90" s="775"/>
      <c r="I90" s="775"/>
      <c r="J90" s="775"/>
      <c r="K90" s="776"/>
      <c r="L90" s="90"/>
      <c r="M90" s="463"/>
      <c r="N90" s="463"/>
      <c r="O90" s="463"/>
      <c r="P90" s="463"/>
      <c r="Q90" s="463"/>
      <c r="R90" s="466"/>
      <c r="S90" s="466"/>
      <c r="T90" s="468"/>
      <c r="U90" s="468"/>
      <c r="V90" s="468"/>
      <c r="W90" s="468"/>
      <c r="X90" s="468"/>
      <c r="Y90" s="468"/>
      <c r="Z90" s="468"/>
      <c r="AA90" s="468"/>
      <c r="AB90" s="468"/>
      <c r="AC90" s="468"/>
      <c r="AD90" s="468"/>
      <c r="AE90" s="468"/>
      <c r="AF90" s="468"/>
      <c r="AG90" s="463"/>
      <c r="AH90" s="460"/>
    </row>
    <row r="91" spans="2:34" ht="15.75" customHeight="1">
      <c r="B91" s="91"/>
      <c r="C91" s="777">
        <f>★波及効果計算ｼｰﾄ!Q47</f>
        <v>0</v>
      </c>
      <c r="D91" s="778"/>
      <c r="E91" s="778"/>
      <c r="F91" s="778"/>
      <c r="G91" s="778"/>
      <c r="H91" s="778"/>
      <c r="I91" s="778"/>
      <c r="J91" s="778"/>
      <c r="K91" s="779"/>
      <c r="L91" s="99"/>
      <c r="M91" s="466"/>
      <c r="N91" s="466"/>
      <c r="O91" s="466"/>
      <c r="P91" s="466"/>
      <c r="Q91" s="466"/>
      <c r="R91" s="461" t="s">
        <v>291</v>
      </c>
      <c r="S91" s="460"/>
      <c r="T91" s="468"/>
      <c r="U91" s="461"/>
      <c r="V91" s="468"/>
      <c r="W91" s="461"/>
      <c r="X91" s="461"/>
      <c r="Y91" s="468"/>
      <c r="Z91" s="468"/>
      <c r="AA91" s="468"/>
      <c r="AB91" s="461" t="s">
        <v>292</v>
      </c>
      <c r="AC91" s="468"/>
      <c r="AD91" s="468"/>
      <c r="AE91" s="468"/>
      <c r="AF91" s="468"/>
      <c r="AG91" s="463"/>
      <c r="AH91" s="460"/>
    </row>
    <row r="92" spans="2:34" ht="15.75" customHeight="1">
      <c r="B92" s="91"/>
      <c r="C92" s="90"/>
      <c r="D92" s="90"/>
      <c r="E92" s="90"/>
      <c r="F92" s="90"/>
      <c r="G92" s="90"/>
      <c r="H92" s="90"/>
      <c r="I92" s="90"/>
      <c r="J92" s="90"/>
      <c r="K92" s="90"/>
      <c r="L92" s="90"/>
      <c r="M92" s="461"/>
      <c r="N92" s="461"/>
      <c r="O92" s="460"/>
      <c r="P92" s="460"/>
      <c r="Q92" s="460"/>
      <c r="R92" s="461"/>
      <c r="S92" s="468"/>
      <c r="T92" s="468"/>
      <c r="U92" s="468"/>
      <c r="V92" s="468"/>
      <c r="W92" s="468"/>
      <c r="X92" s="468"/>
      <c r="Y92" s="468"/>
      <c r="Z92" s="468"/>
      <c r="AA92" s="468"/>
      <c r="AB92" s="468"/>
      <c r="AC92" s="468"/>
      <c r="AD92" s="468"/>
      <c r="AE92" s="468"/>
      <c r="AF92" s="468"/>
      <c r="AG92" s="463"/>
      <c r="AH92" s="460"/>
    </row>
    <row r="93" spans="2:34" ht="15.75" customHeight="1">
      <c r="B93" s="478"/>
      <c r="C93" s="466"/>
      <c r="D93" s="466"/>
      <c r="E93" s="466"/>
      <c r="F93" s="466"/>
      <c r="G93" s="466"/>
      <c r="H93" s="466"/>
      <c r="I93" s="466"/>
      <c r="J93" s="466"/>
      <c r="K93" s="466"/>
      <c r="L93" s="466"/>
      <c r="M93" s="466"/>
      <c r="N93" s="466"/>
      <c r="O93" s="466"/>
      <c r="P93" s="466"/>
      <c r="Q93" s="466"/>
      <c r="R93" s="466"/>
      <c r="S93" s="466"/>
      <c r="T93" s="466"/>
      <c r="U93" s="466"/>
      <c r="V93" s="466"/>
      <c r="W93" s="466"/>
      <c r="X93" s="466"/>
      <c r="Y93" s="466"/>
      <c r="Z93" s="466"/>
      <c r="AA93" s="466"/>
      <c r="AB93" s="466"/>
      <c r="AC93" s="466"/>
      <c r="AD93" s="466"/>
      <c r="AE93" s="466"/>
      <c r="AF93" s="466"/>
      <c r="AG93" s="478"/>
      <c r="AH93" s="470"/>
    </row>
    <row r="94" spans="2:34" ht="15.75" customHeight="1">
      <c r="B94" s="478"/>
      <c r="C94" s="466"/>
      <c r="D94" s="466"/>
      <c r="E94" s="466"/>
      <c r="F94" s="466"/>
      <c r="G94" s="466"/>
      <c r="H94" s="466"/>
      <c r="I94" s="466"/>
      <c r="J94" s="466"/>
      <c r="K94" s="466"/>
      <c r="L94" s="466"/>
      <c r="M94" s="466"/>
      <c r="N94" s="466"/>
      <c r="O94" s="466"/>
      <c r="P94" s="466"/>
      <c r="Q94" s="466"/>
      <c r="R94" s="100" t="s">
        <v>299</v>
      </c>
      <c r="S94" s="102"/>
      <c r="T94" s="102"/>
      <c r="U94" s="102"/>
      <c r="V94" s="102"/>
      <c r="W94" s="102"/>
      <c r="X94" s="102"/>
      <c r="Y94" s="102"/>
      <c r="Z94" s="102"/>
      <c r="AA94" s="102"/>
      <c r="AB94" s="102"/>
      <c r="AC94" s="102"/>
      <c r="AD94" s="460"/>
      <c r="AE94" s="460"/>
      <c r="AF94" s="470"/>
      <c r="AG94" s="470"/>
      <c r="AH94" s="470"/>
    </row>
    <row r="95" spans="2:34" ht="15.75" customHeight="1">
      <c r="B95" s="478"/>
      <c r="C95" s="466"/>
      <c r="D95" s="466"/>
      <c r="E95" s="466"/>
      <c r="F95" s="466"/>
      <c r="G95" s="466"/>
      <c r="H95" s="466"/>
      <c r="I95" s="466"/>
      <c r="J95" s="466"/>
      <c r="K95" s="466"/>
      <c r="L95" s="466"/>
      <c r="M95" s="466"/>
      <c r="N95" s="466"/>
      <c r="O95" s="466"/>
      <c r="P95" s="466"/>
      <c r="Q95" s="466"/>
      <c r="R95" s="102"/>
      <c r="S95" s="807" t="s">
        <v>301</v>
      </c>
      <c r="T95" s="808"/>
      <c r="U95" s="808"/>
      <c r="V95" s="808"/>
      <c r="W95" s="808"/>
      <c r="X95" s="808"/>
      <c r="Y95" s="808"/>
      <c r="Z95" s="808"/>
      <c r="AA95" s="808"/>
      <c r="AB95" s="809"/>
      <c r="AC95" s="101"/>
      <c r="AD95" s="476"/>
      <c r="AE95" s="460"/>
      <c r="AF95" s="470"/>
      <c r="AG95" s="470"/>
      <c r="AH95" s="470"/>
    </row>
    <row r="96" spans="2:34" ht="15.75" customHeight="1">
      <c r="B96" s="478"/>
      <c r="C96" s="466"/>
      <c r="D96" s="466"/>
      <c r="E96" s="466"/>
      <c r="F96" s="466"/>
      <c r="G96" s="466"/>
      <c r="H96" s="466"/>
      <c r="I96" s="466"/>
      <c r="J96" s="466"/>
      <c r="K96" s="466"/>
      <c r="L96" s="466"/>
      <c r="M96" s="466"/>
      <c r="N96" s="466"/>
      <c r="O96" s="466"/>
      <c r="P96" s="466"/>
      <c r="Q96" s="466"/>
      <c r="R96" s="101"/>
      <c r="S96" s="477"/>
      <c r="T96" s="476"/>
      <c r="U96" s="810" t="s">
        <v>302</v>
      </c>
      <c r="V96" s="811"/>
      <c r="W96" s="811"/>
      <c r="X96" s="811"/>
      <c r="Y96" s="811"/>
      <c r="Z96" s="811"/>
      <c r="AA96" s="811"/>
      <c r="AB96" s="812"/>
      <c r="AC96" s="101"/>
      <c r="AD96" s="476"/>
      <c r="AE96" s="460"/>
      <c r="AF96" s="470"/>
      <c r="AG96" s="470"/>
      <c r="AH96" s="470"/>
    </row>
    <row r="97" spans="2:34" ht="15.75" customHeight="1">
      <c r="B97" s="478"/>
      <c r="C97" s="466"/>
      <c r="D97" s="466"/>
      <c r="E97" s="466"/>
      <c r="F97" s="466"/>
      <c r="G97" s="466"/>
      <c r="H97" s="466"/>
      <c r="I97" s="466"/>
      <c r="J97" s="466"/>
      <c r="K97" s="466"/>
      <c r="L97" s="466"/>
      <c r="M97" s="466"/>
      <c r="N97" s="466"/>
      <c r="O97" s="466"/>
      <c r="P97" s="466"/>
      <c r="Q97" s="466"/>
      <c r="R97" s="103"/>
      <c r="S97" s="802">
        <f>★波及効果計算ｼｰﾄ!H93</f>
        <v>0</v>
      </c>
      <c r="T97" s="805"/>
      <c r="U97" s="804">
        <f>★波及効果計算ｼｰﾄ!I93</f>
        <v>0</v>
      </c>
      <c r="V97" s="805"/>
      <c r="W97" s="805"/>
      <c r="X97" s="805"/>
      <c r="Y97" s="805"/>
      <c r="Z97" s="805"/>
      <c r="AA97" s="805"/>
      <c r="AB97" s="806"/>
      <c r="AC97" s="105"/>
      <c r="AD97" s="479"/>
      <c r="AE97" s="460"/>
      <c r="AF97" s="470"/>
      <c r="AG97" s="470"/>
      <c r="AH97" s="470"/>
    </row>
    <row r="98" spans="2:34" ht="15.75" customHeight="1">
      <c r="B98" s="478"/>
      <c r="C98" s="466"/>
      <c r="D98" s="466"/>
      <c r="E98" s="466"/>
      <c r="F98" s="466"/>
      <c r="G98" s="466"/>
      <c r="H98" s="466"/>
      <c r="I98" s="466"/>
      <c r="J98" s="466"/>
      <c r="K98" s="466"/>
      <c r="L98" s="466"/>
      <c r="M98" s="466"/>
      <c r="N98" s="466"/>
      <c r="O98" s="466"/>
      <c r="P98" s="466"/>
      <c r="Q98" s="466"/>
      <c r="R98" s="103"/>
      <c r="S98" s="103"/>
      <c r="T98" s="103"/>
      <c r="U98" s="103"/>
      <c r="V98" s="103"/>
      <c r="W98" s="103"/>
      <c r="X98" s="103"/>
      <c r="Y98" s="103"/>
      <c r="Z98" s="103"/>
      <c r="AA98" s="103"/>
      <c r="AB98" s="103"/>
      <c r="AC98" s="103"/>
      <c r="AD98" s="463"/>
      <c r="AE98" s="460"/>
      <c r="AF98" s="470"/>
      <c r="AG98" s="470"/>
      <c r="AH98" s="470"/>
    </row>
    <row r="99" spans="2:34" ht="15.75" customHeight="1">
      <c r="B99" s="478"/>
      <c r="C99" s="466"/>
      <c r="D99" s="466"/>
      <c r="E99" s="466"/>
      <c r="F99" s="466"/>
      <c r="G99" s="466"/>
      <c r="H99" s="466"/>
      <c r="I99" s="466"/>
      <c r="J99" s="466"/>
      <c r="K99" s="466"/>
      <c r="L99" s="466"/>
      <c r="M99" s="466"/>
      <c r="N99" s="466"/>
      <c r="O99" s="466"/>
      <c r="P99" s="466"/>
      <c r="Q99" s="466"/>
      <c r="R99" s="466"/>
      <c r="S99" s="466"/>
      <c r="T99" s="466"/>
      <c r="U99" s="466"/>
      <c r="V99" s="466"/>
      <c r="W99" s="466"/>
      <c r="X99" s="466"/>
      <c r="Y99" s="466"/>
      <c r="Z99" s="466"/>
      <c r="AA99" s="466"/>
      <c r="AB99" s="466"/>
      <c r="AC99" s="466"/>
      <c r="AD99" s="466"/>
      <c r="AE99" s="466"/>
      <c r="AF99" s="466"/>
      <c r="AG99" s="478"/>
      <c r="AH99" s="470"/>
    </row>
    <row r="100" spans="2:34" ht="15.75" customHeight="1">
      <c r="B100" s="88"/>
      <c r="C100" s="88"/>
      <c r="D100" s="88"/>
      <c r="E100" s="88"/>
      <c r="F100" s="88"/>
      <c r="G100" s="88"/>
      <c r="H100" s="88"/>
      <c r="I100" s="88"/>
      <c r="J100" s="88"/>
      <c r="K100" s="88"/>
      <c r="L100" s="88"/>
      <c r="M100" s="88"/>
      <c r="N100" s="88"/>
      <c r="O100" s="98"/>
      <c r="P100" s="98"/>
      <c r="Q100" s="98"/>
      <c r="R100" s="98"/>
      <c r="S100" s="98"/>
      <c r="T100" s="98"/>
      <c r="U100" s="98"/>
      <c r="V100" s="98"/>
      <c r="W100" s="98"/>
      <c r="X100" s="98"/>
      <c r="Y100" s="98"/>
      <c r="Z100" s="98"/>
      <c r="AA100" s="98"/>
      <c r="AB100" s="98"/>
      <c r="AC100" s="98"/>
      <c r="AD100" s="98"/>
      <c r="AE100" s="98"/>
      <c r="AF100" s="98"/>
      <c r="AG100" s="98"/>
    </row>
  </sheetData>
  <sheetProtection sheet="1"/>
  <mergeCells count="54">
    <mergeCell ref="C89:K90"/>
    <mergeCell ref="C91:K91"/>
    <mergeCell ref="S95:AB95"/>
    <mergeCell ref="U96:AB96"/>
    <mergeCell ref="S97:T97"/>
    <mergeCell ref="U97:AB97"/>
    <mergeCell ref="C77:M78"/>
    <mergeCell ref="C79:M79"/>
    <mergeCell ref="S83:AD83"/>
    <mergeCell ref="U84:AD84"/>
    <mergeCell ref="S85:T85"/>
    <mergeCell ref="U85:AD85"/>
    <mergeCell ref="S73:T73"/>
    <mergeCell ref="U73:AF73"/>
    <mergeCell ref="C47:L47"/>
    <mergeCell ref="E48:L48"/>
    <mergeCell ref="C49:D49"/>
    <mergeCell ref="E49:L49"/>
    <mergeCell ref="B52:L52"/>
    <mergeCell ref="C57:O58"/>
    <mergeCell ref="C59:O59"/>
    <mergeCell ref="C65:O66"/>
    <mergeCell ref="C67:O67"/>
    <mergeCell ref="S71:AF71"/>
    <mergeCell ref="U72:AF72"/>
    <mergeCell ref="C37:D37"/>
    <mergeCell ref="E37:Q37"/>
    <mergeCell ref="W37:AG37"/>
    <mergeCell ref="C41:M42"/>
    <mergeCell ref="O41:V41"/>
    <mergeCell ref="W41:AF42"/>
    <mergeCell ref="AG41:AG43"/>
    <mergeCell ref="C43:M43"/>
    <mergeCell ref="W43:AF43"/>
    <mergeCell ref="C29:R30"/>
    <mergeCell ref="W29:AG30"/>
    <mergeCell ref="C31:R31"/>
    <mergeCell ref="W31:AG31"/>
    <mergeCell ref="C35:Q35"/>
    <mergeCell ref="W35:AG36"/>
    <mergeCell ref="E36:Q36"/>
    <mergeCell ref="S19:T19"/>
    <mergeCell ref="U19:AF19"/>
    <mergeCell ref="V23:AG24"/>
    <mergeCell ref="V25:AG25"/>
    <mergeCell ref="C23:R24"/>
    <mergeCell ref="C25:R25"/>
    <mergeCell ref="B2:L2"/>
    <mergeCell ref="C5:AG6"/>
    <mergeCell ref="C7:AG7"/>
    <mergeCell ref="S17:AF17"/>
    <mergeCell ref="U18:AF18"/>
    <mergeCell ref="L11:AF12"/>
    <mergeCell ref="L13:AF13"/>
  </mergeCells>
  <phoneticPr fontId="29"/>
  <pageMargins left="0.78740157480314965" right="0.78740157480314965" top="0.78740157480314965" bottom="0.78740157480314965" header="0" footer="0.19685039370078741"/>
  <pageSetup paperSize="9" scale="90" firstPageNumber="4" orientation="portrait" useFirstPageNumber="1" r:id="rId1"/>
  <headerFooter alignWithMargins="0">
    <oddFooter>&amp;P ページ</oddFooter>
  </headerFooter>
  <rowBreaks count="1" manualBreakCount="1">
    <brk id="51" min="1"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37"/>
  <sheetViews>
    <sheetView view="pageBreakPreview" zoomScaleNormal="100" zoomScaleSheetLayoutView="100" workbookViewId="0"/>
  </sheetViews>
  <sheetFormatPr defaultRowHeight="25.5" customHeight="1"/>
  <cols>
    <col min="1" max="1" width="2.1640625" style="106" customWidth="1"/>
    <col min="2" max="2" width="6.1640625" style="106" customWidth="1"/>
    <col min="3" max="3" width="53.33203125" style="106" customWidth="1"/>
    <col min="4" max="4" width="35" style="106" customWidth="1"/>
    <col min="5" max="5" width="18.6640625" style="107" customWidth="1"/>
    <col min="6" max="16384" width="9.33203125" style="106"/>
  </cols>
  <sheetData>
    <row r="1" spans="2:5" ht="15" customHeight="1"/>
    <row r="2" spans="2:5" ht="20.25" customHeight="1">
      <c r="B2" s="815" t="s">
        <v>303</v>
      </c>
      <c r="C2" s="816"/>
      <c r="D2" s="483"/>
      <c r="E2" s="484"/>
    </row>
    <row r="3" spans="2:5" ht="20.25" customHeight="1">
      <c r="B3" s="485"/>
      <c r="C3" s="484"/>
      <c r="D3" s="484"/>
      <c r="E3" s="483"/>
    </row>
    <row r="4" spans="2:5" ht="20.25" customHeight="1">
      <c r="B4" s="486" t="s">
        <v>304</v>
      </c>
      <c r="C4" s="487" t="s">
        <v>305</v>
      </c>
      <c r="D4" s="109" t="s">
        <v>306</v>
      </c>
      <c r="E4" s="110" t="s">
        <v>307</v>
      </c>
    </row>
    <row r="5" spans="2:5" ht="39" customHeight="1">
      <c r="B5" s="111" t="s">
        <v>308</v>
      </c>
      <c r="C5" s="112" t="s">
        <v>583</v>
      </c>
      <c r="D5" s="113"/>
      <c r="E5" s="230"/>
    </row>
    <row r="6" spans="2:5" ht="39" customHeight="1">
      <c r="B6" s="111" t="s">
        <v>309</v>
      </c>
      <c r="C6" s="112" t="s">
        <v>584</v>
      </c>
      <c r="D6" s="220" t="s">
        <v>585</v>
      </c>
      <c r="E6" s="817" t="s">
        <v>29</v>
      </c>
    </row>
    <row r="7" spans="2:5" ht="39" customHeight="1">
      <c r="B7" s="111" t="s">
        <v>310</v>
      </c>
      <c r="C7" s="114" t="s">
        <v>658</v>
      </c>
      <c r="D7" s="113" t="s">
        <v>311</v>
      </c>
      <c r="E7" s="818"/>
    </row>
    <row r="8" spans="2:5" ht="39" customHeight="1">
      <c r="B8" s="111" t="s">
        <v>312</v>
      </c>
      <c r="C8" s="114" t="s">
        <v>587</v>
      </c>
      <c r="D8" s="113" t="s">
        <v>313</v>
      </c>
      <c r="E8" s="819"/>
    </row>
    <row r="9" spans="2:5" ht="39" customHeight="1">
      <c r="B9" s="111" t="s">
        <v>314</v>
      </c>
      <c r="C9" s="114" t="s">
        <v>588</v>
      </c>
      <c r="D9" s="113" t="s">
        <v>586</v>
      </c>
      <c r="E9" s="115"/>
    </row>
    <row r="10" spans="2:5" ht="39" customHeight="1">
      <c r="B10" s="221" t="s">
        <v>315</v>
      </c>
      <c r="C10" s="222"/>
      <c r="D10" s="223"/>
      <c r="E10" s="224"/>
    </row>
    <row r="11" spans="2:5" ht="39" customHeight="1">
      <c r="B11" s="111" t="s">
        <v>316</v>
      </c>
      <c r="C11" s="114" t="s">
        <v>652</v>
      </c>
      <c r="D11" s="113" t="s">
        <v>589</v>
      </c>
      <c r="E11" s="817" t="s">
        <v>317</v>
      </c>
    </row>
    <row r="12" spans="2:5" ht="39" customHeight="1">
      <c r="B12" s="111" t="s">
        <v>318</v>
      </c>
      <c r="C12" s="114" t="s">
        <v>656</v>
      </c>
      <c r="D12" s="113" t="s">
        <v>319</v>
      </c>
      <c r="E12" s="818"/>
    </row>
    <row r="13" spans="2:5" ht="39" customHeight="1">
      <c r="B13" s="111" t="s">
        <v>320</v>
      </c>
      <c r="C13" s="114" t="s">
        <v>657</v>
      </c>
      <c r="D13" s="113" t="s">
        <v>321</v>
      </c>
      <c r="E13" s="819"/>
    </row>
    <row r="14" spans="2:5" ht="39" customHeight="1">
      <c r="B14" s="111" t="s">
        <v>322</v>
      </c>
      <c r="C14" s="112" t="s">
        <v>323</v>
      </c>
      <c r="D14" s="113" t="s">
        <v>324</v>
      </c>
      <c r="E14" s="116"/>
    </row>
    <row r="15" spans="2:5" ht="39" customHeight="1">
      <c r="B15" s="111" t="s">
        <v>325</v>
      </c>
      <c r="C15" s="114" t="s">
        <v>326</v>
      </c>
      <c r="D15" s="113" t="s">
        <v>327</v>
      </c>
      <c r="E15" s="116"/>
    </row>
    <row r="16" spans="2:5" ht="39" customHeight="1">
      <c r="B16" s="111" t="s">
        <v>328</v>
      </c>
      <c r="C16" s="114" t="s">
        <v>329</v>
      </c>
      <c r="D16" s="113" t="s">
        <v>330</v>
      </c>
      <c r="E16" s="116"/>
    </row>
    <row r="17" spans="1:5" ht="39" customHeight="1">
      <c r="B17" s="111" t="s">
        <v>331</v>
      </c>
      <c r="C17" s="114" t="s">
        <v>332</v>
      </c>
      <c r="D17" s="113" t="s">
        <v>333</v>
      </c>
      <c r="E17" s="116"/>
    </row>
    <row r="18" spans="1:5" ht="39" customHeight="1">
      <c r="B18" s="111" t="s">
        <v>334</v>
      </c>
      <c r="C18" s="114" t="s">
        <v>335</v>
      </c>
      <c r="D18" s="113" t="s">
        <v>336</v>
      </c>
      <c r="E18" s="817" t="s">
        <v>337</v>
      </c>
    </row>
    <row r="19" spans="1:5" ht="39" customHeight="1">
      <c r="B19" s="111" t="s">
        <v>338</v>
      </c>
      <c r="C19" s="353" t="s">
        <v>654</v>
      </c>
      <c r="D19" s="113" t="s">
        <v>339</v>
      </c>
      <c r="E19" s="818"/>
    </row>
    <row r="20" spans="1:5" ht="39" customHeight="1">
      <c r="B20" s="111" t="s">
        <v>340</v>
      </c>
      <c r="C20" s="353" t="s">
        <v>655</v>
      </c>
      <c r="D20" s="113" t="s">
        <v>341</v>
      </c>
      <c r="E20" s="819"/>
    </row>
    <row r="21" spans="1:5" ht="39" customHeight="1">
      <c r="B21" s="111" t="s">
        <v>342</v>
      </c>
      <c r="C21" s="112" t="s">
        <v>343</v>
      </c>
      <c r="D21" s="113" t="s">
        <v>344</v>
      </c>
      <c r="E21" s="817" t="s">
        <v>345</v>
      </c>
    </row>
    <row r="22" spans="1:5" ht="39" customHeight="1">
      <c r="B22" s="111" t="s">
        <v>346</v>
      </c>
      <c r="C22" s="112" t="s">
        <v>347</v>
      </c>
      <c r="D22" s="113" t="s">
        <v>348</v>
      </c>
      <c r="E22" s="818"/>
    </row>
    <row r="23" spans="1:5" ht="39" customHeight="1">
      <c r="B23" s="117" t="s">
        <v>349</v>
      </c>
      <c r="C23" s="118" t="s">
        <v>350</v>
      </c>
      <c r="D23" s="119" t="s">
        <v>351</v>
      </c>
      <c r="E23" s="820"/>
    </row>
    <row r="24" spans="1:5" ht="39" customHeight="1">
      <c r="A24" s="120"/>
      <c r="B24" s="488"/>
      <c r="C24" s="489"/>
      <c r="D24" s="490"/>
      <c r="E24" s="491"/>
    </row>
    <row r="25" spans="1:5" ht="20.25" customHeight="1">
      <c r="B25" s="108" t="s">
        <v>304</v>
      </c>
      <c r="C25" s="109" t="s">
        <v>305</v>
      </c>
      <c r="D25" s="109" t="s">
        <v>306</v>
      </c>
      <c r="E25" s="110" t="s">
        <v>307</v>
      </c>
    </row>
    <row r="26" spans="1:5" ht="39" customHeight="1">
      <c r="B26" s="121" t="s">
        <v>352</v>
      </c>
      <c r="C26" s="122" t="s">
        <v>590</v>
      </c>
      <c r="D26" s="123" t="s">
        <v>353</v>
      </c>
      <c r="E26" s="819" t="s">
        <v>29</v>
      </c>
    </row>
    <row r="27" spans="1:5" ht="39" customHeight="1">
      <c r="B27" s="111" t="s">
        <v>354</v>
      </c>
      <c r="C27" s="114" t="s">
        <v>591</v>
      </c>
      <c r="D27" s="113" t="s">
        <v>355</v>
      </c>
      <c r="E27" s="813"/>
    </row>
    <row r="28" spans="1:5" ht="39" customHeight="1">
      <c r="B28" s="111" t="s">
        <v>356</v>
      </c>
      <c r="C28" s="114" t="s">
        <v>357</v>
      </c>
      <c r="D28" s="113" t="s">
        <v>358</v>
      </c>
      <c r="E28" s="813" t="s">
        <v>317</v>
      </c>
    </row>
    <row r="29" spans="1:5" ht="39" customHeight="1">
      <c r="B29" s="111" t="s">
        <v>359</v>
      </c>
      <c r="C29" s="114" t="s">
        <v>360</v>
      </c>
      <c r="D29" s="113" t="s">
        <v>361</v>
      </c>
      <c r="E29" s="813"/>
    </row>
    <row r="30" spans="1:5" ht="39" customHeight="1">
      <c r="B30" s="111" t="s">
        <v>362</v>
      </c>
      <c r="C30" s="114" t="s">
        <v>363</v>
      </c>
      <c r="D30" s="113" t="s">
        <v>364</v>
      </c>
      <c r="E30" s="813" t="s">
        <v>337</v>
      </c>
    </row>
    <row r="31" spans="1:5" ht="39" customHeight="1">
      <c r="B31" s="111" t="s">
        <v>365</v>
      </c>
      <c r="C31" s="114" t="s">
        <v>366</v>
      </c>
      <c r="D31" s="113" t="s">
        <v>367</v>
      </c>
      <c r="E31" s="813"/>
    </row>
    <row r="32" spans="1:5" ht="39" customHeight="1">
      <c r="B32" s="111" t="s">
        <v>368</v>
      </c>
      <c r="C32" s="114" t="s">
        <v>369</v>
      </c>
      <c r="D32" s="113" t="s">
        <v>370</v>
      </c>
      <c r="E32" s="813" t="s">
        <v>345</v>
      </c>
    </row>
    <row r="33" spans="2:5" ht="39" customHeight="1">
      <c r="B33" s="117" t="s">
        <v>371</v>
      </c>
      <c r="C33" s="124" t="s">
        <v>372</v>
      </c>
      <c r="D33" s="119" t="s">
        <v>373</v>
      </c>
      <c r="E33" s="814"/>
    </row>
    <row r="34" spans="2:5" ht="39" customHeight="1"/>
    <row r="35" spans="2:5" ht="39" customHeight="1"/>
    <row r="36" spans="2:5" ht="39" customHeight="1"/>
    <row r="37" spans="2:5" ht="39" customHeight="1"/>
  </sheetData>
  <sheetProtection sheet="1"/>
  <mergeCells count="9">
    <mergeCell ref="E28:E29"/>
    <mergeCell ref="E30:E31"/>
    <mergeCell ref="E32:E33"/>
    <mergeCell ref="B2:C2"/>
    <mergeCell ref="E6:E8"/>
    <mergeCell ref="E11:E13"/>
    <mergeCell ref="E18:E20"/>
    <mergeCell ref="E21:E23"/>
    <mergeCell ref="E26:E27"/>
  </mergeCells>
  <phoneticPr fontId="29"/>
  <pageMargins left="0.78740157480314965" right="0.78740157480314965" top="0.78740157480314965" bottom="0.78740157480314965" header="0" footer="0.19685039370078741"/>
  <pageSetup paperSize="9" scale="91" firstPageNumber="6" orientation="portrait" useFirstPageNumber="1" r:id="rId1"/>
  <headerFooter alignWithMargins="0">
    <oddFooter>&amp;P ページ</oddFooter>
  </headerFooter>
  <rowBreaks count="1" manualBreakCount="1">
    <brk id="23"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1:W183"/>
  <sheetViews>
    <sheetView view="pageBreakPreview" zoomScaleNormal="100" zoomScaleSheetLayoutView="100" workbookViewId="0"/>
  </sheetViews>
  <sheetFormatPr defaultRowHeight="18.75" customHeight="1"/>
  <cols>
    <col min="1" max="1" width="2.1640625" style="125" customWidth="1"/>
    <col min="2" max="2" width="3.5" style="125" bestFit="1" customWidth="1"/>
    <col min="3" max="3" width="33" style="125" bestFit="1" customWidth="1"/>
    <col min="4" max="4" width="11.5" style="125" customWidth="1"/>
    <col min="5" max="6" width="11.33203125" style="125" customWidth="1"/>
    <col min="7" max="7" width="10.83203125" style="125" customWidth="1"/>
    <col min="8" max="9" width="11" style="125" customWidth="1"/>
    <col min="10" max="16384" width="9.33203125" style="125"/>
  </cols>
  <sheetData>
    <row r="1" spans="2:23" ht="15" customHeight="1"/>
    <row r="2" spans="2:23" ht="20.25" customHeight="1">
      <c r="B2" s="815" t="s">
        <v>374</v>
      </c>
      <c r="C2" s="816"/>
      <c r="D2" s="517"/>
      <c r="E2" s="517"/>
      <c r="F2" s="517"/>
      <c r="G2" s="517"/>
      <c r="H2" s="517"/>
      <c r="I2" s="517"/>
      <c r="J2" s="517"/>
      <c r="K2" s="517"/>
    </row>
    <row r="3" spans="2:23" s="126" customFormat="1" ht="18.75" customHeight="1">
      <c r="B3" s="492"/>
      <c r="C3" s="492"/>
      <c r="D3" s="492"/>
      <c r="E3" s="492"/>
      <c r="F3" s="492"/>
      <c r="G3" s="492"/>
      <c r="H3" s="492"/>
      <c r="I3" s="521" t="s">
        <v>375</v>
      </c>
      <c r="J3" s="492"/>
      <c r="K3" s="492"/>
      <c r="W3" s="128"/>
    </row>
    <row r="4" spans="2:23" s="128" customFormat="1" ht="18.75" customHeight="1">
      <c r="B4" s="493"/>
      <c r="C4" s="494"/>
      <c r="D4" s="823" t="s">
        <v>592</v>
      </c>
      <c r="E4" s="825" t="s">
        <v>29</v>
      </c>
      <c r="F4" s="825"/>
      <c r="G4" s="826"/>
      <c r="H4" s="827" t="s">
        <v>594</v>
      </c>
      <c r="I4" s="829"/>
      <c r="J4" s="522"/>
      <c r="K4" s="522"/>
    </row>
    <row r="5" spans="2:23" s="132" customFormat="1" ht="36" customHeight="1">
      <c r="B5" s="495"/>
      <c r="C5" s="496"/>
      <c r="D5" s="824"/>
      <c r="E5" s="497" t="s">
        <v>593</v>
      </c>
      <c r="F5" s="497" t="s">
        <v>376</v>
      </c>
      <c r="G5" s="498" t="s">
        <v>377</v>
      </c>
      <c r="H5" s="828"/>
      <c r="I5" s="830"/>
      <c r="J5" s="523"/>
      <c r="K5" s="523"/>
    </row>
    <row r="6" spans="2:23" s="135" customFormat="1" ht="18.75" customHeight="1">
      <c r="B6" s="831" t="s">
        <v>304</v>
      </c>
      <c r="C6" s="832"/>
      <c r="D6" s="499" t="s">
        <v>378</v>
      </c>
      <c r="E6" s="499" t="s">
        <v>379</v>
      </c>
      <c r="F6" s="499" t="s">
        <v>380</v>
      </c>
      <c r="G6" s="500" t="s">
        <v>381</v>
      </c>
      <c r="H6" s="244" t="s">
        <v>382</v>
      </c>
      <c r="I6" s="212" t="s">
        <v>383</v>
      </c>
      <c r="J6" s="524"/>
      <c r="K6" s="524"/>
    </row>
    <row r="7" spans="2:23" s="136" customFormat="1" ht="18.75" customHeight="1">
      <c r="B7" s="833" t="s">
        <v>306</v>
      </c>
      <c r="C7" s="834"/>
      <c r="D7" s="501"/>
      <c r="E7" s="502" t="s">
        <v>308</v>
      </c>
      <c r="F7" s="501" t="s">
        <v>384</v>
      </c>
      <c r="G7" s="503" t="s">
        <v>385</v>
      </c>
      <c r="H7" s="245" t="s">
        <v>595</v>
      </c>
      <c r="I7" s="213"/>
      <c r="J7" s="525"/>
      <c r="K7" s="525"/>
    </row>
    <row r="8" spans="2:23" s="126" customFormat="1" ht="18.75" customHeight="1">
      <c r="B8" s="504" t="s">
        <v>210</v>
      </c>
      <c r="C8" s="505" t="s">
        <v>0</v>
      </c>
      <c r="D8" s="506">
        <f>★波及効果計算ｼｰﾄ!D8</f>
        <v>0</v>
      </c>
      <c r="E8" s="506">
        <f>★波及効果計算ｼｰﾄ!E8</f>
        <v>0</v>
      </c>
      <c r="F8" s="506">
        <f>★波及効果計算ｼｰﾄ!F8</f>
        <v>0</v>
      </c>
      <c r="G8" s="507">
        <f>★波及効果計算ｼｰﾄ!G8</f>
        <v>0</v>
      </c>
      <c r="H8" s="246">
        <f>★波及効果計算ｼｰﾄ!H8</f>
        <v>0</v>
      </c>
      <c r="I8" s="214"/>
      <c r="J8" s="492"/>
      <c r="K8" s="492"/>
    </row>
    <row r="9" spans="2:23" s="126" customFormat="1" ht="18.75" customHeight="1">
      <c r="B9" s="508" t="s">
        <v>211</v>
      </c>
      <c r="C9" s="509" t="s">
        <v>212</v>
      </c>
      <c r="D9" s="510">
        <f>★波及効果計算ｼｰﾄ!D9</f>
        <v>0</v>
      </c>
      <c r="E9" s="510">
        <f>★波及効果計算ｼｰﾄ!E9</f>
        <v>0</v>
      </c>
      <c r="F9" s="510">
        <f>★波及効果計算ｼｰﾄ!F9</f>
        <v>0</v>
      </c>
      <c r="G9" s="511">
        <f>★波及効果計算ｼｰﾄ!G9</f>
        <v>0</v>
      </c>
      <c r="H9" s="247">
        <f>★波及効果計算ｼｰﾄ!H9</f>
        <v>0</v>
      </c>
      <c r="I9" s="215"/>
      <c r="J9" s="492"/>
      <c r="K9" s="492"/>
    </row>
    <row r="10" spans="2:23" s="126" customFormat="1" ht="18.75" customHeight="1">
      <c r="B10" s="508" t="s">
        <v>213</v>
      </c>
      <c r="C10" s="509" t="s">
        <v>214</v>
      </c>
      <c r="D10" s="510">
        <f>★波及効果計算ｼｰﾄ!D10</f>
        <v>0</v>
      </c>
      <c r="E10" s="510">
        <f>★波及効果計算ｼｰﾄ!E10</f>
        <v>0</v>
      </c>
      <c r="F10" s="510">
        <f>★波及効果計算ｼｰﾄ!F10</f>
        <v>0</v>
      </c>
      <c r="G10" s="511">
        <f>★波及効果計算ｼｰﾄ!G10</f>
        <v>0</v>
      </c>
      <c r="H10" s="247">
        <f>★波及効果計算ｼｰﾄ!H10</f>
        <v>0</v>
      </c>
      <c r="I10" s="215"/>
      <c r="J10" s="492"/>
      <c r="K10" s="492"/>
    </row>
    <row r="11" spans="2:23" s="126" customFormat="1" ht="18.75" customHeight="1">
      <c r="B11" s="508" t="s">
        <v>215</v>
      </c>
      <c r="C11" s="509" t="s">
        <v>1</v>
      </c>
      <c r="D11" s="510">
        <f>★波及効果計算ｼｰﾄ!D11</f>
        <v>0</v>
      </c>
      <c r="E11" s="510">
        <f>★波及効果計算ｼｰﾄ!E11</f>
        <v>0</v>
      </c>
      <c r="F11" s="510">
        <f>★波及効果計算ｼｰﾄ!F11</f>
        <v>0</v>
      </c>
      <c r="G11" s="511">
        <f>★波及効果計算ｼｰﾄ!G11</f>
        <v>0</v>
      </c>
      <c r="H11" s="247">
        <f>★波及効果計算ｼｰﾄ!H11</f>
        <v>0</v>
      </c>
      <c r="I11" s="215"/>
      <c r="J11" s="492"/>
      <c r="K11" s="492"/>
    </row>
    <row r="12" spans="2:23" s="126" customFormat="1" ht="18.75" customHeight="1">
      <c r="B12" s="508" t="s">
        <v>216</v>
      </c>
      <c r="C12" s="509" t="s">
        <v>2</v>
      </c>
      <c r="D12" s="510">
        <f>★波及効果計算ｼｰﾄ!D12</f>
        <v>0</v>
      </c>
      <c r="E12" s="510">
        <f>★波及効果計算ｼｰﾄ!E12</f>
        <v>0</v>
      </c>
      <c r="F12" s="510">
        <f>★波及効果計算ｼｰﾄ!F12</f>
        <v>0</v>
      </c>
      <c r="G12" s="511">
        <f>★波及効果計算ｼｰﾄ!G12</f>
        <v>0</v>
      </c>
      <c r="H12" s="247">
        <f>★波及効果計算ｼｰﾄ!H12</f>
        <v>0</v>
      </c>
      <c r="I12" s="215"/>
      <c r="J12" s="492"/>
      <c r="K12" s="492"/>
    </row>
    <row r="13" spans="2:23" s="126" customFormat="1" ht="18.75" customHeight="1">
      <c r="B13" s="508" t="s">
        <v>217</v>
      </c>
      <c r="C13" s="509" t="s">
        <v>3</v>
      </c>
      <c r="D13" s="510">
        <f>★波及効果計算ｼｰﾄ!D13</f>
        <v>0</v>
      </c>
      <c r="E13" s="510">
        <f>★波及効果計算ｼｰﾄ!E13</f>
        <v>0</v>
      </c>
      <c r="F13" s="510">
        <f>★波及効果計算ｼｰﾄ!F13</f>
        <v>0</v>
      </c>
      <c r="G13" s="511">
        <f>★波及効果計算ｼｰﾄ!G13</f>
        <v>0</v>
      </c>
      <c r="H13" s="247">
        <f>★波及効果計算ｼｰﾄ!H13</f>
        <v>0</v>
      </c>
      <c r="I13" s="215"/>
      <c r="J13" s="492"/>
      <c r="K13" s="492"/>
    </row>
    <row r="14" spans="2:23" s="126" customFormat="1" ht="18.75" customHeight="1">
      <c r="B14" s="508" t="s">
        <v>218</v>
      </c>
      <c r="C14" s="512" t="s">
        <v>4</v>
      </c>
      <c r="D14" s="510">
        <f>★波及効果計算ｼｰﾄ!D14</f>
        <v>0</v>
      </c>
      <c r="E14" s="510">
        <f>★波及効果計算ｼｰﾄ!E14</f>
        <v>0</v>
      </c>
      <c r="F14" s="510">
        <f>★波及効果計算ｼｰﾄ!F14</f>
        <v>0</v>
      </c>
      <c r="G14" s="511">
        <f>★波及効果計算ｼｰﾄ!G14</f>
        <v>0</v>
      </c>
      <c r="H14" s="247">
        <f>★波及効果計算ｼｰﾄ!H14</f>
        <v>0</v>
      </c>
      <c r="I14" s="215"/>
      <c r="J14" s="492"/>
      <c r="K14" s="492"/>
    </row>
    <row r="15" spans="2:23" s="126" customFormat="1" ht="18.75" customHeight="1">
      <c r="B15" s="508" t="s">
        <v>219</v>
      </c>
      <c r="C15" s="509" t="s">
        <v>5</v>
      </c>
      <c r="D15" s="510">
        <f>★波及効果計算ｼｰﾄ!D15</f>
        <v>0</v>
      </c>
      <c r="E15" s="510">
        <f>★波及効果計算ｼｰﾄ!E15</f>
        <v>0</v>
      </c>
      <c r="F15" s="510">
        <f>★波及効果計算ｼｰﾄ!F15</f>
        <v>0</v>
      </c>
      <c r="G15" s="511">
        <f>★波及効果計算ｼｰﾄ!G15</f>
        <v>0</v>
      </c>
      <c r="H15" s="247">
        <f>★波及効果計算ｼｰﾄ!H15</f>
        <v>0</v>
      </c>
      <c r="I15" s="215"/>
      <c r="J15" s="492"/>
      <c r="K15" s="492"/>
    </row>
    <row r="16" spans="2:23" s="126" customFormat="1" ht="18.75" customHeight="1">
      <c r="B16" s="508" t="s">
        <v>220</v>
      </c>
      <c r="C16" s="512" t="s">
        <v>6</v>
      </c>
      <c r="D16" s="510">
        <f>★波及効果計算ｼｰﾄ!D16</f>
        <v>0</v>
      </c>
      <c r="E16" s="510">
        <f>★波及効果計算ｼｰﾄ!E16</f>
        <v>0</v>
      </c>
      <c r="F16" s="510">
        <f>★波及効果計算ｼｰﾄ!F16</f>
        <v>0</v>
      </c>
      <c r="G16" s="511">
        <f>★波及効果計算ｼｰﾄ!G16</f>
        <v>0</v>
      </c>
      <c r="H16" s="247">
        <f>★波及効果計算ｼｰﾄ!H16</f>
        <v>0</v>
      </c>
      <c r="I16" s="215"/>
      <c r="J16" s="492"/>
      <c r="K16" s="492"/>
    </row>
    <row r="17" spans="2:11" s="126" customFormat="1" ht="18.75" customHeight="1">
      <c r="B17" s="508" t="s">
        <v>221</v>
      </c>
      <c r="C17" s="512" t="s">
        <v>222</v>
      </c>
      <c r="D17" s="510">
        <f>★波及効果計算ｼｰﾄ!D17</f>
        <v>0</v>
      </c>
      <c r="E17" s="510">
        <f>★波及効果計算ｼｰﾄ!E17</f>
        <v>0</v>
      </c>
      <c r="F17" s="510">
        <f>★波及効果計算ｼｰﾄ!F17</f>
        <v>0</v>
      </c>
      <c r="G17" s="511">
        <f>★波及効果計算ｼｰﾄ!G17</f>
        <v>0</v>
      </c>
      <c r="H17" s="247">
        <f>★波及効果計算ｼｰﾄ!H17</f>
        <v>0</v>
      </c>
      <c r="I17" s="215"/>
      <c r="J17" s="492"/>
      <c r="K17" s="492"/>
    </row>
    <row r="18" spans="2:11" s="126" customFormat="1" ht="18.75" customHeight="1">
      <c r="B18" s="508" t="s">
        <v>223</v>
      </c>
      <c r="C18" s="509" t="s">
        <v>7</v>
      </c>
      <c r="D18" s="510">
        <f>★波及効果計算ｼｰﾄ!D18</f>
        <v>0</v>
      </c>
      <c r="E18" s="510">
        <f>★波及効果計算ｼｰﾄ!E18</f>
        <v>0</v>
      </c>
      <c r="F18" s="510">
        <f>★波及効果計算ｼｰﾄ!F18</f>
        <v>0</v>
      </c>
      <c r="G18" s="511">
        <f>★波及効果計算ｼｰﾄ!G18</f>
        <v>0</v>
      </c>
      <c r="H18" s="247">
        <f>★波及効果計算ｼｰﾄ!H18</f>
        <v>0</v>
      </c>
      <c r="I18" s="215"/>
      <c r="J18" s="492"/>
      <c r="K18" s="492"/>
    </row>
    <row r="19" spans="2:11" s="126" customFormat="1" ht="18.75" customHeight="1">
      <c r="B19" s="508" t="s">
        <v>224</v>
      </c>
      <c r="C19" s="509" t="s">
        <v>8</v>
      </c>
      <c r="D19" s="510">
        <f>★波及効果計算ｼｰﾄ!D19</f>
        <v>0</v>
      </c>
      <c r="E19" s="510">
        <f>★波及効果計算ｼｰﾄ!E19</f>
        <v>0</v>
      </c>
      <c r="F19" s="510">
        <f>★波及効果計算ｼｰﾄ!F19</f>
        <v>0</v>
      </c>
      <c r="G19" s="511">
        <f>★波及効果計算ｼｰﾄ!G19</f>
        <v>0</v>
      </c>
      <c r="H19" s="247">
        <f>★波及効果計算ｼｰﾄ!H19</f>
        <v>0</v>
      </c>
      <c r="I19" s="215"/>
      <c r="J19" s="492"/>
      <c r="K19" s="492"/>
    </row>
    <row r="20" spans="2:11" s="126" customFormat="1" ht="18.75" customHeight="1">
      <c r="B20" s="508" t="s">
        <v>225</v>
      </c>
      <c r="C20" s="509" t="s">
        <v>9</v>
      </c>
      <c r="D20" s="510">
        <f>★波及効果計算ｼｰﾄ!D20</f>
        <v>0</v>
      </c>
      <c r="E20" s="510">
        <f>★波及効果計算ｼｰﾄ!E20</f>
        <v>0</v>
      </c>
      <c r="F20" s="510">
        <f>★波及効果計算ｼｰﾄ!F20</f>
        <v>0</v>
      </c>
      <c r="G20" s="511">
        <f>★波及効果計算ｼｰﾄ!G20</f>
        <v>0</v>
      </c>
      <c r="H20" s="247">
        <f>★波及効果計算ｼｰﾄ!H20</f>
        <v>0</v>
      </c>
      <c r="I20" s="215"/>
      <c r="J20" s="492"/>
      <c r="K20" s="492"/>
    </row>
    <row r="21" spans="2:11" s="126" customFormat="1" ht="18.75" customHeight="1">
      <c r="B21" s="508" t="s">
        <v>226</v>
      </c>
      <c r="C21" s="509" t="s">
        <v>10</v>
      </c>
      <c r="D21" s="510">
        <f>★波及効果計算ｼｰﾄ!D21</f>
        <v>0</v>
      </c>
      <c r="E21" s="510">
        <f>★波及効果計算ｼｰﾄ!E21</f>
        <v>0</v>
      </c>
      <c r="F21" s="510">
        <f>★波及効果計算ｼｰﾄ!F21</f>
        <v>0</v>
      </c>
      <c r="G21" s="511">
        <f>★波及効果計算ｼｰﾄ!G21</f>
        <v>0</v>
      </c>
      <c r="H21" s="247">
        <f>★波及効果計算ｼｰﾄ!H21</f>
        <v>0</v>
      </c>
      <c r="I21" s="215"/>
      <c r="J21" s="492"/>
      <c r="K21" s="492"/>
    </row>
    <row r="22" spans="2:11" s="126" customFormat="1" ht="18.75" customHeight="1">
      <c r="B22" s="508" t="s">
        <v>227</v>
      </c>
      <c r="C22" s="509" t="s">
        <v>64</v>
      </c>
      <c r="D22" s="510">
        <f>★波及効果計算ｼｰﾄ!D22</f>
        <v>0</v>
      </c>
      <c r="E22" s="510">
        <f>★波及効果計算ｼｰﾄ!E22</f>
        <v>0</v>
      </c>
      <c r="F22" s="510">
        <f>★波及効果計算ｼｰﾄ!F22</f>
        <v>0</v>
      </c>
      <c r="G22" s="511">
        <f>★波及効果計算ｼｰﾄ!G22</f>
        <v>0</v>
      </c>
      <c r="H22" s="247">
        <f>★波及効果計算ｼｰﾄ!H22</f>
        <v>0</v>
      </c>
      <c r="I22" s="215"/>
      <c r="J22" s="492"/>
      <c r="K22" s="492"/>
    </row>
    <row r="23" spans="2:11" s="126" customFormat="1" ht="18.75" customHeight="1">
      <c r="B23" s="508" t="s">
        <v>228</v>
      </c>
      <c r="C23" s="509" t="s">
        <v>65</v>
      </c>
      <c r="D23" s="510">
        <f>★波及効果計算ｼｰﾄ!D23</f>
        <v>0</v>
      </c>
      <c r="E23" s="510">
        <f>★波及効果計算ｼｰﾄ!E23</f>
        <v>0</v>
      </c>
      <c r="F23" s="510">
        <f>★波及効果計算ｼｰﾄ!F23</f>
        <v>0</v>
      </c>
      <c r="G23" s="511">
        <f>★波及効果計算ｼｰﾄ!G23</f>
        <v>0</v>
      </c>
      <c r="H23" s="247">
        <f>★波及効果計算ｼｰﾄ!H23</f>
        <v>0</v>
      </c>
      <c r="I23" s="215"/>
      <c r="J23" s="492"/>
      <c r="K23" s="492"/>
    </row>
    <row r="24" spans="2:11" s="126" customFormat="1" ht="18.75" customHeight="1">
      <c r="B24" s="508" t="s">
        <v>229</v>
      </c>
      <c r="C24" s="509" t="s">
        <v>66</v>
      </c>
      <c r="D24" s="510">
        <f>★波及効果計算ｼｰﾄ!D24</f>
        <v>0</v>
      </c>
      <c r="E24" s="510">
        <f>★波及効果計算ｼｰﾄ!E24</f>
        <v>0</v>
      </c>
      <c r="F24" s="510">
        <f>★波及効果計算ｼｰﾄ!F24</f>
        <v>0</v>
      </c>
      <c r="G24" s="511">
        <f>★波及効果計算ｼｰﾄ!G24</f>
        <v>0</v>
      </c>
      <c r="H24" s="247">
        <f>★波及効果計算ｼｰﾄ!H24</f>
        <v>0</v>
      </c>
      <c r="I24" s="215"/>
      <c r="J24" s="492"/>
      <c r="K24" s="492"/>
    </row>
    <row r="25" spans="2:11" s="126" customFormat="1" ht="18.75" customHeight="1">
      <c r="B25" s="508" t="s">
        <v>230</v>
      </c>
      <c r="C25" s="509" t="s">
        <v>12</v>
      </c>
      <c r="D25" s="510">
        <f>★波及効果計算ｼｰﾄ!D25</f>
        <v>0</v>
      </c>
      <c r="E25" s="510">
        <f>★波及効果計算ｼｰﾄ!E25</f>
        <v>0</v>
      </c>
      <c r="F25" s="510">
        <f>★波及効果計算ｼｰﾄ!F25</f>
        <v>0</v>
      </c>
      <c r="G25" s="511">
        <f>★波及効果計算ｼｰﾄ!G25</f>
        <v>0</v>
      </c>
      <c r="H25" s="247">
        <f>★波及効果計算ｼｰﾄ!H25</f>
        <v>0</v>
      </c>
      <c r="I25" s="215"/>
      <c r="J25" s="492"/>
      <c r="K25" s="492"/>
    </row>
    <row r="26" spans="2:11" s="126" customFormat="1" ht="18.75" customHeight="1">
      <c r="B26" s="508" t="s">
        <v>231</v>
      </c>
      <c r="C26" s="509" t="s">
        <v>11</v>
      </c>
      <c r="D26" s="510">
        <f>★波及効果計算ｼｰﾄ!D26</f>
        <v>0</v>
      </c>
      <c r="E26" s="510">
        <f>★波及効果計算ｼｰﾄ!E26</f>
        <v>0</v>
      </c>
      <c r="F26" s="510">
        <f>★波及効果計算ｼｰﾄ!F26</f>
        <v>0</v>
      </c>
      <c r="G26" s="511">
        <f>★波及効果計算ｼｰﾄ!G26</f>
        <v>0</v>
      </c>
      <c r="H26" s="247">
        <f>★波及効果計算ｼｰﾄ!H26</f>
        <v>0</v>
      </c>
      <c r="I26" s="215"/>
      <c r="J26" s="492"/>
      <c r="K26" s="492"/>
    </row>
    <row r="27" spans="2:11" s="126" customFormat="1" ht="18.75" customHeight="1">
      <c r="B27" s="508" t="s">
        <v>232</v>
      </c>
      <c r="C27" s="509" t="s">
        <v>233</v>
      </c>
      <c r="D27" s="510">
        <f>★波及効果計算ｼｰﾄ!D27</f>
        <v>0</v>
      </c>
      <c r="E27" s="510">
        <f>★波及効果計算ｼｰﾄ!E27</f>
        <v>0</v>
      </c>
      <c r="F27" s="510">
        <f>★波及効果計算ｼｰﾄ!F27</f>
        <v>0</v>
      </c>
      <c r="G27" s="511">
        <f>★波及効果計算ｼｰﾄ!G27</f>
        <v>0</v>
      </c>
      <c r="H27" s="247">
        <f>★波及効果計算ｼｰﾄ!H27</f>
        <v>0</v>
      </c>
      <c r="I27" s="215"/>
      <c r="J27" s="492"/>
      <c r="K27" s="492"/>
    </row>
    <row r="28" spans="2:11" s="126" customFormat="1" ht="18.75" customHeight="1">
      <c r="B28" s="508" t="s">
        <v>234</v>
      </c>
      <c r="C28" s="509" t="s">
        <v>13</v>
      </c>
      <c r="D28" s="510">
        <f>★波及効果計算ｼｰﾄ!D28</f>
        <v>0</v>
      </c>
      <c r="E28" s="510">
        <f>★波及効果計算ｼｰﾄ!E28</f>
        <v>0</v>
      </c>
      <c r="F28" s="510">
        <f>★波及効果計算ｼｰﾄ!F28</f>
        <v>0</v>
      </c>
      <c r="G28" s="511">
        <f>★波及効果計算ｼｰﾄ!G28</f>
        <v>0</v>
      </c>
      <c r="H28" s="247">
        <f>★波及効果計算ｼｰﾄ!H28</f>
        <v>0</v>
      </c>
      <c r="I28" s="215"/>
      <c r="J28" s="492"/>
      <c r="K28" s="492"/>
    </row>
    <row r="29" spans="2:11" s="126" customFormat="1" ht="18.75" customHeight="1">
      <c r="B29" s="508" t="s">
        <v>235</v>
      </c>
      <c r="C29" s="509" t="s">
        <v>14</v>
      </c>
      <c r="D29" s="510">
        <f>★波及効果計算ｼｰﾄ!D29</f>
        <v>0</v>
      </c>
      <c r="E29" s="510">
        <f>★波及効果計算ｼｰﾄ!E29</f>
        <v>0</v>
      </c>
      <c r="F29" s="510">
        <f>★波及効果計算ｼｰﾄ!F29</f>
        <v>0</v>
      </c>
      <c r="G29" s="511">
        <f>★波及効果計算ｼｰﾄ!G29</f>
        <v>0</v>
      </c>
      <c r="H29" s="247">
        <f>★波及効果計算ｼｰﾄ!H29</f>
        <v>0</v>
      </c>
      <c r="I29" s="215"/>
      <c r="J29" s="492"/>
      <c r="K29" s="492"/>
    </row>
    <row r="30" spans="2:11" s="126" customFormat="1" ht="18.75" customHeight="1">
      <c r="B30" s="508" t="s">
        <v>236</v>
      </c>
      <c r="C30" s="509" t="s">
        <v>15</v>
      </c>
      <c r="D30" s="510">
        <f>★波及効果計算ｼｰﾄ!D30</f>
        <v>0</v>
      </c>
      <c r="E30" s="510">
        <f>★波及効果計算ｼｰﾄ!E30</f>
        <v>0</v>
      </c>
      <c r="F30" s="510">
        <f>★波及効果計算ｼｰﾄ!F30</f>
        <v>0</v>
      </c>
      <c r="G30" s="511">
        <f>★波及効果計算ｼｰﾄ!G30</f>
        <v>0</v>
      </c>
      <c r="H30" s="247">
        <f>★波及効果計算ｼｰﾄ!H30</f>
        <v>0</v>
      </c>
      <c r="I30" s="215"/>
      <c r="J30" s="492"/>
      <c r="K30" s="492"/>
    </row>
    <row r="31" spans="2:11" s="126" customFormat="1" ht="18.75" customHeight="1">
      <c r="B31" s="508" t="s">
        <v>237</v>
      </c>
      <c r="C31" s="509" t="s">
        <v>16</v>
      </c>
      <c r="D31" s="510">
        <f>★波及効果計算ｼｰﾄ!D31</f>
        <v>0</v>
      </c>
      <c r="E31" s="510">
        <f>★波及効果計算ｼｰﾄ!E31</f>
        <v>0</v>
      </c>
      <c r="F31" s="510">
        <f>★波及効果計算ｼｰﾄ!F31</f>
        <v>0</v>
      </c>
      <c r="G31" s="511">
        <f>★波及効果計算ｼｰﾄ!G31</f>
        <v>0</v>
      </c>
      <c r="H31" s="247">
        <f>★波及効果計算ｼｰﾄ!H31</f>
        <v>0</v>
      </c>
      <c r="I31" s="215"/>
      <c r="J31" s="492"/>
      <c r="K31" s="492"/>
    </row>
    <row r="32" spans="2:11" s="126" customFormat="1" ht="18.75" customHeight="1">
      <c r="B32" s="508" t="s">
        <v>238</v>
      </c>
      <c r="C32" s="509" t="s">
        <v>36</v>
      </c>
      <c r="D32" s="510">
        <f>★波及効果計算ｼｰﾄ!D32</f>
        <v>0</v>
      </c>
      <c r="E32" s="510">
        <f>★波及効果計算ｼｰﾄ!E32</f>
        <v>0</v>
      </c>
      <c r="F32" s="510">
        <f>★波及効果計算ｼｰﾄ!F32</f>
        <v>0</v>
      </c>
      <c r="G32" s="511">
        <f>★波及効果計算ｼｰﾄ!G32</f>
        <v>0</v>
      </c>
      <c r="H32" s="247">
        <f>★波及効果計算ｼｰﾄ!H32</f>
        <v>0</v>
      </c>
      <c r="I32" s="215"/>
      <c r="J32" s="492"/>
      <c r="K32" s="492"/>
    </row>
    <row r="33" spans="2:11" s="126" customFormat="1" ht="18.75" customHeight="1">
      <c r="B33" s="508" t="s">
        <v>239</v>
      </c>
      <c r="C33" s="509" t="s">
        <v>37</v>
      </c>
      <c r="D33" s="510">
        <f>★波及効果計算ｼｰﾄ!D33</f>
        <v>0</v>
      </c>
      <c r="E33" s="510">
        <f>★波及効果計算ｼｰﾄ!E33</f>
        <v>0</v>
      </c>
      <c r="F33" s="510">
        <f>★波及効果計算ｼｰﾄ!F33</f>
        <v>0</v>
      </c>
      <c r="G33" s="511">
        <f>★波及効果計算ｼｰﾄ!G33</f>
        <v>0</v>
      </c>
      <c r="H33" s="247">
        <f>★波及効果計算ｼｰﾄ!H33</f>
        <v>0</v>
      </c>
      <c r="I33" s="215"/>
      <c r="J33" s="492"/>
      <c r="K33" s="492"/>
    </row>
    <row r="34" spans="2:11" s="126" customFormat="1" ht="18.75" customHeight="1">
      <c r="B34" s="508" t="s">
        <v>240</v>
      </c>
      <c r="C34" s="509" t="s">
        <v>17</v>
      </c>
      <c r="D34" s="510">
        <f>★波及効果計算ｼｰﾄ!D34</f>
        <v>0</v>
      </c>
      <c r="E34" s="510">
        <f>★波及効果計算ｼｰﾄ!E34</f>
        <v>0</v>
      </c>
      <c r="F34" s="510">
        <f>★波及効果計算ｼｰﾄ!F34</f>
        <v>0</v>
      </c>
      <c r="G34" s="511">
        <f>★波及効果計算ｼｰﾄ!G34</f>
        <v>0</v>
      </c>
      <c r="H34" s="247">
        <f>★波及効果計算ｼｰﾄ!H34</f>
        <v>0</v>
      </c>
      <c r="I34" s="215"/>
      <c r="J34" s="492"/>
      <c r="K34" s="492"/>
    </row>
    <row r="35" spans="2:11" s="126" customFormat="1" ht="18.75" customHeight="1">
      <c r="B35" s="508" t="s">
        <v>241</v>
      </c>
      <c r="C35" s="509" t="s">
        <v>18</v>
      </c>
      <c r="D35" s="510">
        <f>★波及効果計算ｼｰﾄ!D35</f>
        <v>0</v>
      </c>
      <c r="E35" s="510">
        <f>★波及効果計算ｼｰﾄ!E35</f>
        <v>0</v>
      </c>
      <c r="F35" s="510">
        <f>★波及効果計算ｼｰﾄ!F35</f>
        <v>0</v>
      </c>
      <c r="G35" s="511">
        <f>★波及効果計算ｼｰﾄ!G35</f>
        <v>0</v>
      </c>
      <c r="H35" s="247">
        <f>★波及効果計算ｼｰﾄ!H35</f>
        <v>0</v>
      </c>
      <c r="I35" s="215"/>
      <c r="J35" s="492"/>
      <c r="K35" s="492"/>
    </row>
    <row r="36" spans="2:11" s="126" customFormat="1" ht="18.75" customHeight="1">
      <c r="B36" s="508" t="s">
        <v>242</v>
      </c>
      <c r="C36" s="509" t="s">
        <v>19</v>
      </c>
      <c r="D36" s="510">
        <f>★波及効果計算ｼｰﾄ!D36</f>
        <v>0</v>
      </c>
      <c r="E36" s="510">
        <f>★波及効果計算ｼｰﾄ!E36</f>
        <v>0</v>
      </c>
      <c r="F36" s="510">
        <f>★波及効果計算ｼｰﾄ!F36</f>
        <v>0</v>
      </c>
      <c r="G36" s="511">
        <f>★波及効果計算ｼｰﾄ!G36</f>
        <v>0</v>
      </c>
      <c r="H36" s="247">
        <f>★波及効果計算ｼｰﾄ!H36</f>
        <v>0</v>
      </c>
      <c r="I36" s="215"/>
      <c r="J36" s="492"/>
      <c r="K36" s="492"/>
    </row>
    <row r="37" spans="2:11" s="126" customFormat="1" ht="18.75" customHeight="1">
      <c r="B37" s="508" t="s">
        <v>243</v>
      </c>
      <c r="C37" s="509" t="s">
        <v>39</v>
      </c>
      <c r="D37" s="510">
        <f>★波及効果計算ｼｰﾄ!D37</f>
        <v>0</v>
      </c>
      <c r="E37" s="510">
        <f>★波及効果計算ｼｰﾄ!E37</f>
        <v>0</v>
      </c>
      <c r="F37" s="510">
        <f>★波及効果計算ｼｰﾄ!F37</f>
        <v>0</v>
      </c>
      <c r="G37" s="511">
        <f>★波及効果計算ｼｰﾄ!G37</f>
        <v>0</v>
      </c>
      <c r="H37" s="247">
        <f>★波及効果計算ｼｰﾄ!H37</f>
        <v>0</v>
      </c>
      <c r="I37" s="215"/>
      <c r="J37" s="492"/>
      <c r="K37" s="492"/>
    </row>
    <row r="38" spans="2:11" s="126" customFormat="1" ht="18.75" customHeight="1">
      <c r="B38" s="508" t="s">
        <v>244</v>
      </c>
      <c r="C38" s="509" t="s">
        <v>20</v>
      </c>
      <c r="D38" s="510">
        <f>★波及効果計算ｼｰﾄ!D38</f>
        <v>0</v>
      </c>
      <c r="E38" s="510">
        <f>★波及効果計算ｼｰﾄ!E38</f>
        <v>0</v>
      </c>
      <c r="F38" s="510">
        <f>★波及効果計算ｼｰﾄ!F38</f>
        <v>0</v>
      </c>
      <c r="G38" s="511">
        <f>★波及効果計算ｼｰﾄ!G38</f>
        <v>0</v>
      </c>
      <c r="H38" s="247">
        <f>★波及効果計算ｼｰﾄ!H38</f>
        <v>0</v>
      </c>
      <c r="I38" s="215"/>
      <c r="J38" s="492"/>
      <c r="K38" s="492"/>
    </row>
    <row r="39" spans="2:11" s="126" customFormat="1" ht="18.75" customHeight="1">
      <c r="B39" s="508" t="s">
        <v>245</v>
      </c>
      <c r="C39" s="509" t="s">
        <v>21</v>
      </c>
      <c r="D39" s="510">
        <f>★波及効果計算ｼｰﾄ!D39</f>
        <v>0</v>
      </c>
      <c r="E39" s="510">
        <f>★波及効果計算ｼｰﾄ!E39</f>
        <v>0</v>
      </c>
      <c r="F39" s="510">
        <f>★波及効果計算ｼｰﾄ!F39</f>
        <v>0</v>
      </c>
      <c r="G39" s="511">
        <f>★波及効果計算ｼｰﾄ!G39</f>
        <v>0</v>
      </c>
      <c r="H39" s="247">
        <f>★波及効果計算ｼｰﾄ!H39</f>
        <v>0</v>
      </c>
      <c r="I39" s="215"/>
      <c r="J39" s="492"/>
      <c r="K39" s="492"/>
    </row>
    <row r="40" spans="2:11" s="126" customFormat="1" ht="18.75" customHeight="1">
      <c r="B40" s="508" t="s">
        <v>246</v>
      </c>
      <c r="C40" s="509" t="s">
        <v>22</v>
      </c>
      <c r="D40" s="510">
        <f>★波及効果計算ｼｰﾄ!D40</f>
        <v>0</v>
      </c>
      <c r="E40" s="510">
        <f>★波及効果計算ｼｰﾄ!E40</f>
        <v>0</v>
      </c>
      <c r="F40" s="510">
        <f>★波及効果計算ｼｰﾄ!F40</f>
        <v>0</v>
      </c>
      <c r="G40" s="511">
        <f>★波及効果計算ｼｰﾄ!G40</f>
        <v>0</v>
      </c>
      <c r="H40" s="247">
        <f>★波及効果計算ｼｰﾄ!H40</f>
        <v>0</v>
      </c>
      <c r="I40" s="215"/>
      <c r="J40" s="492"/>
      <c r="K40" s="492"/>
    </row>
    <row r="41" spans="2:11" s="126" customFormat="1" ht="18.75" customHeight="1">
      <c r="B41" s="508" t="s">
        <v>247</v>
      </c>
      <c r="C41" s="509" t="s">
        <v>38</v>
      </c>
      <c r="D41" s="510">
        <f>★波及効果計算ｼｰﾄ!D41</f>
        <v>0</v>
      </c>
      <c r="E41" s="510">
        <f>★波及効果計算ｼｰﾄ!E41</f>
        <v>0</v>
      </c>
      <c r="F41" s="510">
        <f>★波及効果計算ｼｰﾄ!F41</f>
        <v>0</v>
      </c>
      <c r="G41" s="511">
        <f>★波及効果計算ｼｰﾄ!G41</f>
        <v>0</v>
      </c>
      <c r="H41" s="247">
        <f>★波及効果計算ｼｰﾄ!H41</f>
        <v>0</v>
      </c>
      <c r="I41" s="215"/>
      <c r="J41" s="492"/>
      <c r="K41" s="492"/>
    </row>
    <row r="42" spans="2:11" s="126" customFormat="1" ht="18.75" customHeight="1">
      <c r="B42" s="508" t="s">
        <v>248</v>
      </c>
      <c r="C42" s="509" t="s">
        <v>249</v>
      </c>
      <c r="D42" s="510">
        <f>★波及効果計算ｼｰﾄ!D42</f>
        <v>0</v>
      </c>
      <c r="E42" s="510">
        <f>★波及効果計算ｼｰﾄ!E42</f>
        <v>0</v>
      </c>
      <c r="F42" s="510">
        <f>★波及効果計算ｼｰﾄ!F42</f>
        <v>0</v>
      </c>
      <c r="G42" s="511">
        <f>★波及効果計算ｼｰﾄ!G42</f>
        <v>0</v>
      </c>
      <c r="H42" s="247">
        <f>★波及効果計算ｼｰﾄ!H42</f>
        <v>0</v>
      </c>
      <c r="I42" s="215"/>
      <c r="J42" s="492"/>
      <c r="K42" s="492"/>
    </row>
    <row r="43" spans="2:11" s="126" customFormat="1" ht="18.75" customHeight="1">
      <c r="B43" s="508" t="s">
        <v>250</v>
      </c>
      <c r="C43" s="509" t="s">
        <v>23</v>
      </c>
      <c r="D43" s="510">
        <f>★波及効果計算ｼｰﾄ!D43</f>
        <v>0</v>
      </c>
      <c r="E43" s="510">
        <f>★波及効果計算ｼｰﾄ!E43</f>
        <v>0</v>
      </c>
      <c r="F43" s="510">
        <f>★波及効果計算ｼｰﾄ!F43</f>
        <v>0</v>
      </c>
      <c r="G43" s="511">
        <f>★波及効果計算ｼｰﾄ!G43</f>
        <v>0</v>
      </c>
      <c r="H43" s="247">
        <f>★波及効果計算ｼｰﾄ!H43</f>
        <v>0</v>
      </c>
      <c r="I43" s="215"/>
      <c r="J43" s="492"/>
      <c r="K43" s="492"/>
    </row>
    <row r="44" spans="2:11" s="126" customFormat="1" ht="18.75" customHeight="1">
      <c r="B44" s="508" t="s">
        <v>251</v>
      </c>
      <c r="C44" s="509" t="s">
        <v>24</v>
      </c>
      <c r="D44" s="510">
        <f>★波及効果計算ｼｰﾄ!D44</f>
        <v>0</v>
      </c>
      <c r="E44" s="510">
        <f>★波及効果計算ｼｰﾄ!E44</f>
        <v>0</v>
      </c>
      <c r="F44" s="510">
        <f>★波及効果計算ｼｰﾄ!F44</f>
        <v>0</v>
      </c>
      <c r="G44" s="511">
        <f>★波及効果計算ｼｰﾄ!G44</f>
        <v>0</v>
      </c>
      <c r="H44" s="247">
        <f>★波及効果計算ｼｰﾄ!H44</f>
        <v>0</v>
      </c>
      <c r="I44" s="215"/>
      <c r="J44" s="492"/>
      <c r="K44" s="492"/>
    </row>
    <row r="45" spans="2:11" s="126" customFormat="1" ht="18.75" customHeight="1">
      <c r="B45" s="508" t="s">
        <v>252</v>
      </c>
      <c r="C45" s="509" t="s">
        <v>25</v>
      </c>
      <c r="D45" s="510">
        <f>★波及効果計算ｼｰﾄ!D45</f>
        <v>0</v>
      </c>
      <c r="E45" s="510">
        <f>★波及効果計算ｼｰﾄ!E45</f>
        <v>0</v>
      </c>
      <c r="F45" s="510">
        <f>★波及効果計算ｼｰﾄ!F45</f>
        <v>0</v>
      </c>
      <c r="G45" s="511">
        <f>★波及効果計算ｼｰﾄ!G45</f>
        <v>0</v>
      </c>
      <c r="H45" s="247">
        <f>★波及効果計算ｼｰﾄ!H45</f>
        <v>0</v>
      </c>
      <c r="I45" s="215"/>
      <c r="J45" s="492"/>
      <c r="K45" s="492"/>
    </row>
    <row r="46" spans="2:11" s="126" customFormat="1" ht="18.75" customHeight="1">
      <c r="B46" s="508" t="s">
        <v>253</v>
      </c>
      <c r="C46" s="509" t="s">
        <v>26</v>
      </c>
      <c r="D46" s="510">
        <f>★波及効果計算ｼｰﾄ!D46</f>
        <v>0</v>
      </c>
      <c r="E46" s="510">
        <f>★波及効果計算ｼｰﾄ!E46</f>
        <v>0</v>
      </c>
      <c r="F46" s="510">
        <f>★波及効果計算ｼｰﾄ!F46</f>
        <v>0</v>
      </c>
      <c r="G46" s="511">
        <f>★波及効果計算ｼｰﾄ!G46</f>
        <v>0</v>
      </c>
      <c r="H46" s="247">
        <f>★波及効果計算ｼｰﾄ!H46</f>
        <v>0</v>
      </c>
      <c r="I46" s="215"/>
      <c r="J46" s="492"/>
      <c r="K46" s="492"/>
    </row>
    <row r="47" spans="2:11" s="126" customFormat="1" ht="18.75" customHeight="1">
      <c r="B47" s="513"/>
      <c r="C47" s="514" t="s">
        <v>254</v>
      </c>
      <c r="D47" s="515">
        <f>★波及効果計算ｼｰﾄ!D47</f>
        <v>0</v>
      </c>
      <c r="E47" s="515">
        <f>★波及効果計算ｼｰﾄ!E47</f>
        <v>0</v>
      </c>
      <c r="F47" s="515">
        <f>★波及効果計算ｼｰﾄ!F47</f>
        <v>0</v>
      </c>
      <c r="G47" s="516">
        <f>★波及効果計算ｼｰﾄ!G47</f>
        <v>0</v>
      </c>
      <c r="H47" s="248">
        <f>★波及効果計算ｼｰﾄ!H47</f>
        <v>0</v>
      </c>
      <c r="I47" s="216"/>
      <c r="J47" s="492"/>
      <c r="K47" s="492"/>
    </row>
    <row r="48" spans="2:11" ht="18.75" customHeight="1">
      <c r="B48" s="517"/>
      <c r="C48" s="517"/>
      <c r="D48" s="517"/>
      <c r="E48" s="517"/>
      <c r="F48" s="517"/>
      <c r="G48" s="517"/>
      <c r="H48" s="517"/>
      <c r="I48" s="517"/>
      <c r="J48" s="517"/>
      <c r="K48" s="517"/>
    </row>
    <row r="49" spans="2:11" ht="18.75" customHeight="1">
      <c r="B49" s="493"/>
      <c r="C49" s="494"/>
      <c r="D49" s="825" t="s">
        <v>386</v>
      </c>
      <c r="E49" s="825"/>
      <c r="F49" s="825"/>
      <c r="G49" s="835" t="s">
        <v>387</v>
      </c>
      <c r="H49" s="823" t="s">
        <v>388</v>
      </c>
      <c r="I49" s="823" t="s">
        <v>389</v>
      </c>
      <c r="J49" s="821" t="s">
        <v>390</v>
      </c>
      <c r="K49" s="517"/>
    </row>
    <row r="50" spans="2:11" ht="36" customHeight="1">
      <c r="B50" s="495"/>
      <c r="C50" s="496"/>
      <c r="D50" s="497" t="s">
        <v>391</v>
      </c>
      <c r="E50" s="497" t="s">
        <v>392</v>
      </c>
      <c r="F50" s="497" t="s">
        <v>393</v>
      </c>
      <c r="G50" s="836"/>
      <c r="H50" s="824"/>
      <c r="I50" s="824"/>
      <c r="J50" s="822"/>
      <c r="K50" s="517"/>
    </row>
    <row r="51" spans="2:11" ht="18.75" customHeight="1">
      <c r="B51" s="831" t="s">
        <v>304</v>
      </c>
      <c r="C51" s="832"/>
      <c r="D51" s="499" t="s">
        <v>394</v>
      </c>
      <c r="E51" s="499" t="s">
        <v>395</v>
      </c>
      <c r="F51" s="499" t="s">
        <v>396</v>
      </c>
      <c r="G51" s="518" t="s">
        <v>397</v>
      </c>
      <c r="H51" s="499" t="s">
        <v>398</v>
      </c>
      <c r="I51" s="499" t="s">
        <v>399</v>
      </c>
      <c r="J51" s="526" t="s">
        <v>400</v>
      </c>
      <c r="K51" s="517"/>
    </row>
    <row r="52" spans="2:11" ht="18.75" customHeight="1">
      <c r="B52" s="833" t="s">
        <v>306</v>
      </c>
      <c r="C52" s="834"/>
      <c r="D52" s="519" t="s">
        <v>571</v>
      </c>
      <c r="E52" s="501" t="s">
        <v>401</v>
      </c>
      <c r="F52" s="501" t="s">
        <v>402</v>
      </c>
      <c r="G52" s="520" t="s">
        <v>403</v>
      </c>
      <c r="H52" s="533" t="s">
        <v>404</v>
      </c>
      <c r="I52" s="533" t="s">
        <v>405</v>
      </c>
      <c r="J52" s="527" t="s">
        <v>406</v>
      </c>
      <c r="K52" s="517"/>
    </row>
    <row r="53" spans="2:11" ht="18.75" customHeight="1">
      <c r="B53" s="504" t="s">
        <v>210</v>
      </c>
      <c r="C53" s="505" t="s">
        <v>0</v>
      </c>
      <c r="D53" s="506">
        <f>★波及効果計算ｼｰﾄ!J8</f>
        <v>0</v>
      </c>
      <c r="E53" s="506">
        <f>★波及効果計算ｼｰﾄ!K8</f>
        <v>0</v>
      </c>
      <c r="F53" s="506">
        <f>★波及効果計算ｼｰﾄ!L8</f>
        <v>0</v>
      </c>
      <c r="G53" s="840"/>
      <c r="H53" s="840"/>
      <c r="I53" s="510">
        <f>★波及効果計算ｼｰﾄ!O8</f>
        <v>0</v>
      </c>
      <c r="J53" s="528">
        <f>★波及効果計算ｼｰﾄ!P8</f>
        <v>0</v>
      </c>
      <c r="K53" s="517"/>
    </row>
    <row r="54" spans="2:11" ht="18.75" customHeight="1">
      <c r="B54" s="508" t="s">
        <v>211</v>
      </c>
      <c r="C54" s="509" t="s">
        <v>212</v>
      </c>
      <c r="D54" s="510">
        <f>★波及効果計算ｼｰﾄ!J9</f>
        <v>0</v>
      </c>
      <c r="E54" s="510">
        <f>★波及効果計算ｼｰﾄ!K9</f>
        <v>0</v>
      </c>
      <c r="F54" s="510">
        <f>★波及効果計算ｼｰﾄ!L9</f>
        <v>0</v>
      </c>
      <c r="G54" s="841"/>
      <c r="H54" s="841"/>
      <c r="I54" s="510">
        <f>★波及効果計算ｼｰﾄ!O9</f>
        <v>0</v>
      </c>
      <c r="J54" s="528">
        <f>★波及効果計算ｼｰﾄ!P9</f>
        <v>0</v>
      </c>
      <c r="K54" s="517"/>
    </row>
    <row r="55" spans="2:11" ht="18.75" customHeight="1">
      <c r="B55" s="508" t="s">
        <v>213</v>
      </c>
      <c r="C55" s="509" t="s">
        <v>214</v>
      </c>
      <c r="D55" s="510">
        <f>★波及効果計算ｼｰﾄ!J10</f>
        <v>0</v>
      </c>
      <c r="E55" s="510">
        <f>★波及効果計算ｼｰﾄ!K10</f>
        <v>0</v>
      </c>
      <c r="F55" s="510">
        <f>★波及効果計算ｼｰﾄ!L10</f>
        <v>0</v>
      </c>
      <c r="G55" s="841"/>
      <c r="H55" s="841"/>
      <c r="I55" s="510">
        <f>★波及効果計算ｼｰﾄ!O10</f>
        <v>0</v>
      </c>
      <c r="J55" s="528">
        <f>★波及効果計算ｼｰﾄ!P10</f>
        <v>0</v>
      </c>
      <c r="K55" s="517"/>
    </row>
    <row r="56" spans="2:11" ht="18.75" customHeight="1">
      <c r="B56" s="508" t="s">
        <v>215</v>
      </c>
      <c r="C56" s="509" t="s">
        <v>1</v>
      </c>
      <c r="D56" s="510">
        <f>★波及効果計算ｼｰﾄ!J11</f>
        <v>0</v>
      </c>
      <c r="E56" s="510">
        <f>★波及効果計算ｼｰﾄ!K11</f>
        <v>0</v>
      </c>
      <c r="F56" s="510">
        <f>★波及効果計算ｼｰﾄ!L11</f>
        <v>0</v>
      </c>
      <c r="G56" s="841"/>
      <c r="H56" s="841"/>
      <c r="I56" s="510">
        <f>★波及効果計算ｼｰﾄ!O11</f>
        <v>0</v>
      </c>
      <c r="J56" s="528">
        <f>★波及効果計算ｼｰﾄ!P11</f>
        <v>0</v>
      </c>
      <c r="K56" s="517"/>
    </row>
    <row r="57" spans="2:11" ht="18.75" customHeight="1">
      <c r="B57" s="508" t="s">
        <v>216</v>
      </c>
      <c r="C57" s="509" t="s">
        <v>2</v>
      </c>
      <c r="D57" s="510">
        <f>★波及効果計算ｼｰﾄ!J12</f>
        <v>0</v>
      </c>
      <c r="E57" s="510">
        <f>★波及効果計算ｼｰﾄ!K12</f>
        <v>0</v>
      </c>
      <c r="F57" s="510">
        <f>★波及効果計算ｼｰﾄ!L12</f>
        <v>0</v>
      </c>
      <c r="G57" s="841"/>
      <c r="H57" s="841"/>
      <c r="I57" s="510">
        <f>★波及効果計算ｼｰﾄ!O12</f>
        <v>0</v>
      </c>
      <c r="J57" s="528">
        <f>★波及効果計算ｼｰﾄ!P12</f>
        <v>0</v>
      </c>
      <c r="K57" s="517"/>
    </row>
    <row r="58" spans="2:11" ht="18.75" customHeight="1">
      <c r="B58" s="508" t="s">
        <v>217</v>
      </c>
      <c r="C58" s="509" t="s">
        <v>3</v>
      </c>
      <c r="D58" s="510">
        <f>★波及効果計算ｼｰﾄ!J13</f>
        <v>0</v>
      </c>
      <c r="E58" s="510">
        <f>★波及効果計算ｼｰﾄ!K13</f>
        <v>0</v>
      </c>
      <c r="F58" s="510">
        <f>★波及効果計算ｼｰﾄ!L13</f>
        <v>0</v>
      </c>
      <c r="G58" s="841"/>
      <c r="H58" s="841"/>
      <c r="I58" s="510">
        <f>★波及効果計算ｼｰﾄ!O13</f>
        <v>0</v>
      </c>
      <c r="J58" s="528">
        <f>★波及効果計算ｼｰﾄ!P13</f>
        <v>0</v>
      </c>
      <c r="K58" s="517"/>
    </row>
    <row r="59" spans="2:11" ht="18.75" customHeight="1">
      <c r="B59" s="508" t="s">
        <v>218</v>
      </c>
      <c r="C59" s="512" t="s">
        <v>4</v>
      </c>
      <c r="D59" s="510">
        <f>★波及効果計算ｼｰﾄ!J14</f>
        <v>0</v>
      </c>
      <c r="E59" s="510">
        <f>★波及効果計算ｼｰﾄ!K14</f>
        <v>0</v>
      </c>
      <c r="F59" s="510">
        <f>★波及効果計算ｼｰﾄ!L14</f>
        <v>0</v>
      </c>
      <c r="G59" s="841"/>
      <c r="H59" s="841"/>
      <c r="I59" s="510">
        <f>★波及効果計算ｼｰﾄ!O14</f>
        <v>0</v>
      </c>
      <c r="J59" s="528">
        <f>★波及効果計算ｼｰﾄ!P14</f>
        <v>0</v>
      </c>
      <c r="K59" s="517"/>
    </row>
    <row r="60" spans="2:11" ht="18.75" customHeight="1">
      <c r="B60" s="508" t="s">
        <v>219</v>
      </c>
      <c r="C60" s="509" t="s">
        <v>5</v>
      </c>
      <c r="D60" s="510">
        <f>★波及効果計算ｼｰﾄ!J15</f>
        <v>0</v>
      </c>
      <c r="E60" s="510">
        <f>★波及効果計算ｼｰﾄ!K15</f>
        <v>0</v>
      </c>
      <c r="F60" s="510">
        <f>★波及効果計算ｼｰﾄ!L15</f>
        <v>0</v>
      </c>
      <c r="G60" s="841"/>
      <c r="H60" s="841"/>
      <c r="I60" s="510">
        <f>★波及効果計算ｼｰﾄ!O15</f>
        <v>0</v>
      </c>
      <c r="J60" s="528">
        <f>★波及効果計算ｼｰﾄ!P15</f>
        <v>0</v>
      </c>
      <c r="K60" s="517"/>
    </row>
    <row r="61" spans="2:11" ht="18.75" customHeight="1">
      <c r="B61" s="508" t="s">
        <v>220</v>
      </c>
      <c r="C61" s="512" t="s">
        <v>6</v>
      </c>
      <c r="D61" s="510">
        <f>★波及効果計算ｼｰﾄ!J16</f>
        <v>0</v>
      </c>
      <c r="E61" s="510">
        <f>★波及効果計算ｼｰﾄ!K16</f>
        <v>0</v>
      </c>
      <c r="F61" s="510">
        <f>★波及効果計算ｼｰﾄ!L16</f>
        <v>0</v>
      </c>
      <c r="G61" s="841"/>
      <c r="H61" s="841"/>
      <c r="I61" s="510">
        <f>★波及効果計算ｼｰﾄ!O16</f>
        <v>0</v>
      </c>
      <c r="J61" s="528">
        <f>★波及効果計算ｼｰﾄ!P16</f>
        <v>0</v>
      </c>
      <c r="K61" s="517"/>
    </row>
    <row r="62" spans="2:11" ht="18.75" customHeight="1">
      <c r="B62" s="508" t="s">
        <v>221</v>
      </c>
      <c r="C62" s="512" t="s">
        <v>222</v>
      </c>
      <c r="D62" s="510">
        <f>★波及効果計算ｼｰﾄ!J17</f>
        <v>0</v>
      </c>
      <c r="E62" s="510">
        <f>★波及効果計算ｼｰﾄ!K17</f>
        <v>0</v>
      </c>
      <c r="F62" s="510">
        <f>★波及効果計算ｼｰﾄ!L17</f>
        <v>0</v>
      </c>
      <c r="G62" s="841"/>
      <c r="H62" s="841"/>
      <c r="I62" s="510">
        <f>★波及効果計算ｼｰﾄ!O17</f>
        <v>0</v>
      </c>
      <c r="J62" s="528">
        <f>★波及効果計算ｼｰﾄ!P17</f>
        <v>0</v>
      </c>
      <c r="K62" s="517"/>
    </row>
    <row r="63" spans="2:11" ht="18.75" customHeight="1">
      <c r="B63" s="508" t="s">
        <v>223</v>
      </c>
      <c r="C63" s="509" t="s">
        <v>7</v>
      </c>
      <c r="D63" s="510">
        <f>★波及効果計算ｼｰﾄ!J18</f>
        <v>0</v>
      </c>
      <c r="E63" s="510">
        <f>★波及効果計算ｼｰﾄ!K18</f>
        <v>0</v>
      </c>
      <c r="F63" s="510">
        <f>★波及効果計算ｼｰﾄ!L18</f>
        <v>0</v>
      </c>
      <c r="G63" s="841"/>
      <c r="H63" s="841"/>
      <c r="I63" s="510">
        <f>★波及効果計算ｼｰﾄ!O18</f>
        <v>0</v>
      </c>
      <c r="J63" s="528">
        <f>★波及効果計算ｼｰﾄ!P18</f>
        <v>0</v>
      </c>
      <c r="K63" s="517"/>
    </row>
    <row r="64" spans="2:11" ht="18.75" customHeight="1">
      <c r="B64" s="508" t="s">
        <v>224</v>
      </c>
      <c r="C64" s="509" t="s">
        <v>8</v>
      </c>
      <c r="D64" s="510">
        <f>★波及効果計算ｼｰﾄ!J19</f>
        <v>0</v>
      </c>
      <c r="E64" s="510">
        <f>★波及効果計算ｼｰﾄ!K19</f>
        <v>0</v>
      </c>
      <c r="F64" s="510">
        <f>★波及効果計算ｼｰﾄ!L19</f>
        <v>0</v>
      </c>
      <c r="G64" s="841"/>
      <c r="H64" s="841"/>
      <c r="I64" s="510">
        <f>★波及効果計算ｼｰﾄ!O19</f>
        <v>0</v>
      </c>
      <c r="J64" s="528">
        <f>★波及効果計算ｼｰﾄ!P19</f>
        <v>0</v>
      </c>
      <c r="K64" s="517"/>
    </row>
    <row r="65" spans="2:11" ht="18.75" customHeight="1">
      <c r="B65" s="508" t="s">
        <v>225</v>
      </c>
      <c r="C65" s="509" t="s">
        <v>9</v>
      </c>
      <c r="D65" s="510">
        <f>★波及効果計算ｼｰﾄ!J20</f>
        <v>0</v>
      </c>
      <c r="E65" s="510">
        <f>★波及効果計算ｼｰﾄ!K20</f>
        <v>0</v>
      </c>
      <c r="F65" s="510">
        <f>★波及効果計算ｼｰﾄ!L20</f>
        <v>0</v>
      </c>
      <c r="G65" s="841"/>
      <c r="H65" s="841"/>
      <c r="I65" s="510">
        <f>★波及効果計算ｼｰﾄ!O20</f>
        <v>0</v>
      </c>
      <c r="J65" s="528">
        <f>★波及効果計算ｼｰﾄ!P20</f>
        <v>0</v>
      </c>
      <c r="K65" s="517"/>
    </row>
    <row r="66" spans="2:11" ht="18.75" customHeight="1">
      <c r="B66" s="508" t="s">
        <v>226</v>
      </c>
      <c r="C66" s="509" t="s">
        <v>10</v>
      </c>
      <c r="D66" s="510">
        <f>★波及効果計算ｼｰﾄ!J21</f>
        <v>0</v>
      </c>
      <c r="E66" s="510">
        <f>★波及効果計算ｼｰﾄ!K21</f>
        <v>0</v>
      </c>
      <c r="F66" s="510">
        <f>★波及効果計算ｼｰﾄ!L21</f>
        <v>0</v>
      </c>
      <c r="G66" s="841"/>
      <c r="H66" s="841"/>
      <c r="I66" s="510">
        <f>★波及効果計算ｼｰﾄ!O21</f>
        <v>0</v>
      </c>
      <c r="J66" s="528">
        <f>★波及効果計算ｼｰﾄ!P21</f>
        <v>0</v>
      </c>
      <c r="K66" s="517"/>
    </row>
    <row r="67" spans="2:11" ht="18.75" customHeight="1">
      <c r="B67" s="508" t="s">
        <v>227</v>
      </c>
      <c r="C67" s="509" t="s">
        <v>64</v>
      </c>
      <c r="D67" s="510">
        <f>★波及効果計算ｼｰﾄ!J22</f>
        <v>0</v>
      </c>
      <c r="E67" s="510">
        <f>★波及効果計算ｼｰﾄ!K22</f>
        <v>0</v>
      </c>
      <c r="F67" s="510">
        <f>★波及効果計算ｼｰﾄ!L22</f>
        <v>0</v>
      </c>
      <c r="G67" s="841"/>
      <c r="H67" s="841"/>
      <c r="I67" s="510">
        <f>★波及効果計算ｼｰﾄ!O22</f>
        <v>0</v>
      </c>
      <c r="J67" s="528">
        <f>★波及効果計算ｼｰﾄ!P22</f>
        <v>0</v>
      </c>
      <c r="K67" s="517"/>
    </row>
    <row r="68" spans="2:11" ht="18.75" customHeight="1">
      <c r="B68" s="508" t="s">
        <v>228</v>
      </c>
      <c r="C68" s="509" t="s">
        <v>65</v>
      </c>
      <c r="D68" s="510">
        <f>★波及効果計算ｼｰﾄ!J23</f>
        <v>0</v>
      </c>
      <c r="E68" s="510">
        <f>★波及効果計算ｼｰﾄ!K23</f>
        <v>0</v>
      </c>
      <c r="F68" s="510">
        <f>★波及効果計算ｼｰﾄ!L23</f>
        <v>0</v>
      </c>
      <c r="G68" s="841"/>
      <c r="H68" s="841"/>
      <c r="I68" s="510">
        <f>★波及効果計算ｼｰﾄ!O23</f>
        <v>0</v>
      </c>
      <c r="J68" s="528">
        <f>★波及効果計算ｼｰﾄ!P23</f>
        <v>0</v>
      </c>
      <c r="K68" s="517"/>
    </row>
    <row r="69" spans="2:11" ht="18.75" customHeight="1">
      <c r="B69" s="508" t="s">
        <v>229</v>
      </c>
      <c r="C69" s="509" t="s">
        <v>66</v>
      </c>
      <c r="D69" s="510">
        <f>★波及効果計算ｼｰﾄ!J24</f>
        <v>0</v>
      </c>
      <c r="E69" s="510">
        <f>★波及効果計算ｼｰﾄ!K24</f>
        <v>0</v>
      </c>
      <c r="F69" s="510">
        <f>★波及効果計算ｼｰﾄ!L24</f>
        <v>0</v>
      </c>
      <c r="G69" s="841"/>
      <c r="H69" s="841"/>
      <c r="I69" s="510">
        <f>★波及効果計算ｼｰﾄ!O24</f>
        <v>0</v>
      </c>
      <c r="J69" s="528">
        <f>★波及効果計算ｼｰﾄ!P24</f>
        <v>0</v>
      </c>
      <c r="K69" s="517"/>
    </row>
    <row r="70" spans="2:11" ht="18.75" customHeight="1">
      <c r="B70" s="508" t="s">
        <v>230</v>
      </c>
      <c r="C70" s="509" t="s">
        <v>12</v>
      </c>
      <c r="D70" s="510">
        <f>★波及効果計算ｼｰﾄ!J25</f>
        <v>0</v>
      </c>
      <c r="E70" s="510">
        <f>★波及効果計算ｼｰﾄ!K25</f>
        <v>0</v>
      </c>
      <c r="F70" s="510">
        <f>★波及効果計算ｼｰﾄ!L25</f>
        <v>0</v>
      </c>
      <c r="G70" s="841"/>
      <c r="H70" s="841"/>
      <c r="I70" s="510">
        <f>★波及効果計算ｼｰﾄ!O25</f>
        <v>0</v>
      </c>
      <c r="J70" s="528">
        <f>★波及効果計算ｼｰﾄ!P25</f>
        <v>0</v>
      </c>
      <c r="K70" s="517"/>
    </row>
    <row r="71" spans="2:11" ht="18.75" customHeight="1">
      <c r="B71" s="508" t="s">
        <v>231</v>
      </c>
      <c r="C71" s="509" t="s">
        <v>11</v>
      </c>
      <c r="D71" s="510">
        <f>★波及効果計算ｼｰﾄ!J26</f>
        <v>0</v>
      </c>
      <c r="E71" s="510">
        <f>★波及効果計算ｼｰﾄ!K26</f>
        <v>0</v>
      </c>
      <c r="F71" s="510">
        <f>★波及効果計算ｼｰﾄ!L26</f>
        <v>0</v>
      </c>
      <c r="G71" s="841"/>
      <c r="H71" s="841"/>
      <c r="I71" s="510">
        <f>★波及効果計算ｼｰﾄ!O26</f>
        <v>0</v>
      </c>
      <c r="J71" s="528">
        <f>★波及効果計算ｼｰﾄ!P26</f>
        <v>0</v>
      </c>
      <c r="K71" s="517"/>
    </row>
    <row r="72" spans="2:11" ht="18.75" customHeight="1">
      <c r="B72" s="508" t="s">
        <v>232</v>
      </c>
      <c r="C72" s="509" t="s">
        <v>233</v>
      </c>
      <c r="D72" s="510">
        <f>★波及効果計算ｼｰﾄ!J27</f>
        <v>0</v>
      </c>
      <c r="E72" s="510">
        <f>★波及効果計算ｼｰﾄ!K27</f>
        <v>0</v>
      </c>
      <c r="F72" s="510">
        <f>★波及効果計算ｼｰﾄ!L27</f>
        <v>0</v>
      </c>
      <c r="G72" s="841"/>
      <c r="H72" s="841"/>
      <c r="I72" s="510">
        <f>★波及効果計算ｼｰﾄ!O27</f>
        <v>0</v>
      </c>
      <c r="J72" s="528">
        <f>★波及効果計算ｼｰﾄ!P27</f>
        <v>0</v>
      </c>
      <c r="K72" s="517"/>
    </row>
    <row r="73" spans="2:11" ht="18.75" customHeight="1">
      <c r="B73" s="508" t="s">
        <v>234</v>
      </c>
      <c r="C73" s="509" t="s">
        <v>13</v>
      </c>
      <c r="D73" s="510">
        <f>★波及効果計算ｼｰﾄ!J28</f>
        <v>0</v>
      </c>
      <c r="E73" s="510">
        <f>★波及効果計算ｼｰﾄ!K28</f>
        <v>0</v>
      </c>
      <c r="F73" s="510">
        <f>★波及効果計算ｼｰﾄ!L28</f>
        <v>0</v>
      </c>
      <c r="G73" s="841"/>
      <c r="H73" s="841"/>
      <c r="I73" s="510">
        <f>★波及効果計算ｼｰﾄ!O28</f>
        <v>0</v>
      </c>
      <c r="J73" s="528">
        <f>★波及効果計算ｼｰﾄ!P28</f>
        <v>0</v>
      </c>
      <c r="K73" s="517"/>
    </row>
    <row r="74" spans="2:11" ht="18.75" customHeight="1">
      <c r="B74" s="508" t="s">
        <v>235</v>
      </c>
      <c r="C74" s="509" t="s">
        <v>14</v>
      </c>
      <c r="D74" s="510">
        <f>★波及効果計算ｼｰﾄ!J29</f>
        <v>0</v>
      </c>
      <c r="E74" s="510">
        <f>★波及効果計算ｼｰﾄ!K29</f>
        <v>0</v>
      </c>
      <c r="F74" s="510">
        <f>★波及効果計算ｼｰﾄ!L29</f>
        <v>0</v>
      </c>
      <c r="G74" s="841"/>
      <c r="H74" s="841"/>
      <c r="I74" s="510">
        <f>★波及効果計算ｼｰﾄ!O29</f>
        <v>0</v>
      </c>
      <c r="J74" s="528">
        <f>★波及効果計算ｼｰﾄ!P29</f>
        <v>0</v>
      </c>
      <c r="K74" s="517"/>
    </row>
    <row r="75" spans="2:11" ht="18.75" customHeight="1">
      <c r="B75" s="508" t="s">
        <v>236</v>
      </c>
      <c r="C75" s="509" t="s">
        <v>15</v>
      </c>
      <c r="D75" s="510">
        <f>★波及効果計算ｼｰﾄ!J30</f>
        <v>0</v>
      </c>
      <c r="E75" s="510">
        <f>★波及効果計算ｼｰﾄ!K30</f>
        <v>0</v>
      </c>
      <c r="F75" s="510">
        <f>★波及効果計算ｼｰﾄ!L30</f>
        <v>0</v>
      </c>
      <c r="G75" s="841"/>
      <c r="H75" s="841"/>
      <c r="I75" s="510">
        <f>★波及効果計算ｼｰﾄ!O30</f>
        <v>0</v>
      </c>
      <c r="J75" s="528">
        <f>★波及効果計算ｼｰﾄ!P30</f>
        <v>0</v>
      </c>
      <c r="K75" s="517"/>
    </row>
    <row r="76" spans="2:11" ht="18.75" customHeight="1">
      <c r="B76" s="508" t="s">
        <v>237</v>
      </c>
      <c r="C76" s="509" t="s">
        <v>16</v>
      </c>
      <c r="D76" s="510">
        <f>★波及効果計算ｼｰﾄ!J31</f>
        <v>0</v>
      </c>
      <c r="E76" s="510">
        <f>★波及効果計算ｼｰﾄ!K31</f>
        <v>0</v>
      </c>
      <c r="F76" s="510">
        <f>★波及効果計算ｼｰﾄ!L31</f>
        <v>0</v>
      </c>
      <c r="G76" s="841"/>
      <c r="H76" s="841"/>
      <c r="I76" s="510">
        <f>★波及効果計算ｼｰﾄ!O31</f>
        <v>0</v>
      </c>
      <c r="J76" s="528">
        <f>★波及効果計算ｼｰﾄ!P31</f>
        <v>0</v>
      </c>
      <c r="K76" s="517"/>
    </row>
    <row r="77" spans="2:11" ht="18.75" customHeight="1">
      <c r="B77" s="508" t="s">
        <v>238</v>
      </c>
      <c r="C77" s="509" t="s">
        <v>36</v>
      </c>
      <c r="D77" s="510">
        <f>★波及効果計算ｼｰﾄ!J32</f>
        <v>0</v>
      </c>
      <c r="E77" s="510">
        <f>★波及効果計算ｼｰﾄ!K32</f>
        <v>0</v>
      </c>
      <c r="F77" s="510">
        <f>★波及効果計算ｼｰﾄ!L32</f>
        <v>0</v>
      </c>
      <c r="G77" s="841"/>
      <c r="H77" s="841"/>
      <c r="I77" s="510">
        <f>★波及効果計算ｼｰﾄ!O32</f>
        <v>0</v>
      </c>
      <c r="J77" s="528">
        <f>★波及効果計算ｼｰﾄ!P32</f>
        <v>0</v>
      </c>
      <c r="K77" s="517"/>
    </row>
    <row r="78" spans="2:11" ht="18.75" customHeight="1">
      <c r="B78" s="508" t="s">
        <v>239</v>
      </c>
      <c r="C78" s="509" t="s">
        <v>37</v>
      </c>
      <c r="D78" s="510">
        <f>★波及効果計算ｼｰﾄ!J33</f>
        <v>0</v>
      </c>
      <c r="E78" s="510">
        <f>★波及効果計算ｼｰﾄ!K33</f>
        <v>0</v>
      </c>
      <c r="F78" s="510">
        <f>★波及効果計算ｼｰﾄ!L33</f>
        <v>0</v>
      </c>
      <c r="G78" s="841"/>
      <c r="H78" s="841"/>
      <c r="I78" s="510">
        <f>★波及効果計算ｼｰﾄ!O33</f>
        <v>0</v>
      </c>
      <c r="J78" s="528">
        <f>★波及効果計算ｼｰﾄ!P33</f>
        <v>0</v>
      </c>
      <c r="K78" s="517"/>
    </row>
    <row r="79" spans="2:11" ht="18.75" customHeight="1">
      <c r="B79" s="508" t="s">
        <v>240</v>
      </c>
      <c r="C79" s="509" t="s">
        <v>17</v>
      </c>
      <c r="D79" s="510">
        <f>★波及効果計算ｼｰﾄ!J34</f>
        <v>0</v>
      </c>
      <c r="E79" s="510">
        <f>★波及効果計算ｼｰﾄ!K34</f>
        <v>0</v>
      </c>
      <c r="F79" s="510">
        <f>★波及効果計算ｼｰﾄ!L34</f>
        <v>0</v>
      </c>
      <c r="G79" s="841"/>
      <c r="H79" s="841"/>
      <c r="I79" s="510">
        <f>★波及効果計算ｼｰﾄ!O34</f>
        <v>0</v>
      </c>
      <c r="J79" s="528">
        <f>★波及効果計算ｼｰﾄ!P34</f>
        <v>0</v>
      </c>
      <c r="K79" s="517"/>
    </row>
    <row r="80" spans="2:11" ht="18.75" customHeight="1">
      <c r="B80" s="508" t="s">
        <v>241</v>
      </c>
      <c r="C80" s="509" t="s">
        <v>18</v>
      </c>
      <c r="D80" s="510">
        <f>★波及効果計算ｼｰﾄ!J35</f>
        <v>0</v>
      </c>
      <c r="E80" s="510">
        <f>★波及効果計算ｼｰﾄ!K35</f>
        <v>0</v>
      </c>
      <c r="F80" s="510">
        <f>★波及効果計算ｼｰﾄ!L35</f>
        <v>0</v>
      </c>
      <c r="G80" s="841"/>
      <c r="H80" s="841"/>
      <c r="I80" s="510">
        <f>★波及効果計算ｼｰﾄ!O35</f>
        <v>0</v>
      </c>
      <c r="J80" s="528">
        <f>★波及効果計算ｼｰﾄ!P35</f>
        <v>0</v>
      </c>
      <c r="K80" s="517"/>
    </row>
    <row r="81" spans="2:11" ht="18.75" customHeight="1">
      <c r="B81" s="508" t="s">
        <v>242</v>
      </c>
      <c r="C81" s="509" t="s">
        <v>19</v>
      </c>
      <c r="D81" s="510">
        <f>★波及効果計算ｼｰﾄ!J36</f>
        <v>0</v>
      </c>
      <c r="E81" s="510">
        <f>★波及効果計算ｼｰﾄ!K36</f>
        <v>0</v>
      </c>
      <c r="F81" s="510">
        <f>★波及効果計算ｼｰﾄ!L36</f>
        <v>0</v>
      </c>
      <c r="G81" s="841"/>
      <c r="H81" s="841"/>
      <c r="I81" s="510">
        <f>★波及効果計算ｼｰﾄ!O36</f>
        <v>0</v>
      </c>
      <c r="J81" s="528">
        <f>★波及効果計算ｼｰﾄ!P36</f>
        <v>0</v>
      </c>
      <c r="K81" s="517"/>
    </row>
    <row r="82" spans="2:11" ht="18.75" customHeight="1">
      <c r="B82" s="508" t="s">
        <v>243</v>
      </c>
      <c r="C82" s="509" t="s">
        <v>39</v>
      </c>
      <c r="D82" s="510">
        <f>★波及効果計算ｼｰﾄ!J37</f>
        <v>0</v>
      </c>
      <c r="E82" s="510">
        <f>★波及効果計算ｼｰﾄ!K37</f>
        <v>0</v>
      </c>
      <c r="F82" s="510">
        <f>★波及効果計算ｼｰﾄ!L37</f>
        <v>0</v>
      </c>
      <c r="G82" s="841"/>
      <c r="H82" s="841"/>
      <c r="I82" s="510">
        <f>★波及効果計算ｼｰﾄ!O37</f>
        <v>0</v>
      </c>
      <c r="J82" s="528">
        <f>★波及効果計算ｼｰﾄ!P37</f>
        <v>0</v>
      </c>
      <c r="K82" s="517"/>
    </row>
    <row r="83" spans="2:11" ht="18.75" customHeight="1">
      <c r="B83" s="508" t="s">
        <v>244</v>
      </c>
      <c r="C83" s="509" t="s">
        <v>20</v>
      </c>
      <c r="D83" s="510">
        <f>★波及効果計算ｼｰﾄ!J38</f>
        <v>0</v>
      </c>
      <c r="E83" s="510">
        <f>★波及効果計算ｼｰﾄ!K38</f>
        <v>0</v>
      </c>
      <c r="F83" s="510">
        <f>★波及効果計算ｼｰﾄ!L38</f>
        <v>0</v>
      </c>
      <c r="G83" s="841"/>
      <c r="H83" s="841"/>
      <c r="I83" s="510">
        <f>★波及効果計算ｼｰﾄ!O38</f>
        <v>0</v>
      </c>
      <c r="J83" s="528">
        <f>★波及効果計算ｼｰﾄ!P38</f>
        <v>0</v>
      </c>
      <c r="K83" s="517"/>
    </row>
    <row r="84" spans="2:11" ht="18.75" customHeight="1">
      <c r="B84" s="508" t="s">
        <v>245</v>
      </c>
      <c r="C84" s="509" t="s">
        <v>21</v>
      </c>
      <c r="D84" s="510">
        <f>★波及効果計算ｼｰﾄ!J39</f>
        <v>0</v>
      </c>
      <c r="E84" s="510">
        <f>★波及効果計算ｼｰﾄ!K39</f>
        <v>0</v>
      </c>
      <c r="F84" s="510">
        <f>★波及効果計算ｼｰﾄ!L39</f>
        <v>0</v>
      </c>
      <c r="G84" s="841"/>
      <c r="H84" s="841"/>
      <c r="I84" s="510">
        <f>★波及効果計算ｼｰﾄ!O39</f>
        <v>0</v>
      </c>
      <c r="J84" s="528">
        <f>★波及効果計算ｼｰﾄ!P39</f>
        <v>0</v>
      </c>
      <c r="K84" s="517"/>
    </row>
    <row r="85" spans="2:11" ht="18.75" customHeight="1">
      <c r="B85" s="508" t="s">
        <v>246</v>
      </c>
      <c r="C85" s="509" t="s">
        <v>22</v>
      </c>
      <c r="D85" s="510">
        <f>★波及効果計算ｼｰﾄ!J40</f>
        <v>0</v>
      </c>
      <c r="E85" s="510">
        <f>★波及効果計算ｼｰﾄ!K40</f>
        <v>0</v>
      </c>
      <c r="F85" s="510">
        <f>★波及効果計算ｼｰﾄ!L40</f>
        <v>0</v>
      </c>
      <c r="G85" s="841"/>
      <c r="H85" s="841"/>
      <c r="I85" s="510">
        <f>★波及効果計算ｼｰﾄ!O40</f>
        <v>0</v>
      </c>
      <c r="J85" s="528">
        <f>★波及効果計算ｼｰﾄ!P40</f>
        <v>0</v>
      </c>
      <c r="K85" s="517"/>
    </row>
    <row r="86" spans="2:11" ht="18.75" customHeight="1">
      <c r="B86" s="508" t="s">
        <v>247</v>
      </c>
      <c r="C86" s="509" t="s">
        <v>38</v>
      </c>
      <c r="D86" s="510">
        <f>★波及効果計算ｼｰﾄ!J41</f>
        <v>0</v>
      </c>
      <c r="E86" s="510">
        <f>★波及効果計算ｼｰﾄ!K41</f>
        <v>0</v>
      </c>
      <c r="F86" s="510">
        <f>★波及効果計算ｼｰﾄ!L41</f>
        <v>0</v>
      </c>
      <c r="G86" s="841"/>
      <c r="H86" s="841"/>
      <c r="I86" s="510">
        <f>★波及効果計算ｼｰﾄ!O41</f>
        <v>0</v>
      </c>
      <c r="J86" s="528">
        <f>★波及効果計算ｼｰﾄ!P41</f>
        <v>0</v>
      </c>
      <c r="K86" s="517"/>
    </row>
    <row r="87" spans="2:11" ht="18.75" customHeight="1">
      <c r="B87" s="508" t="s">
        <v>248</v>
      </c>
      <c r="C87" s="509" t="s">
        <v>249</v>
      </c>
      <c r="D87" s="510">
        <f>★波及効果計算ｼｰﾄ!J42</f>
        <v>0</v>
      </c>
      <c r="E87" s="510">
        <f>★波及効果計算ｼｰﾄ!K42</f>
        <v>0</v>
      </c>
      <c r="F87" s="510">
        <f>★波及効果計算ｼｰﾄ!L42</f>
        <v>0</v>
      </c>
      <c r="G87" s="841"/>
      <c r="H87" s="841"/>
      <c r="I87" s="510">
        <f>★波及効果計算ｼｰﾄ!O42</f>
        <v>0</v>
      </c>
      <c r="J87" s="528">
        <f>★波及効果計算ｼｰﾄ!P42</f>
        <v>0</v>
      </c>
      <c r="K87" s="517"/>
    </row>
    <row r="88" spans="2:11" ht="18.75" customHeight="1">
      <c r="B88" s="508" t="s">
        <v>250</v>
      </c>
      <c r="C88" s="509" t="s">
        <v>23</v>
      </c>
      <c r="D88" s="510">
        <f>★波及効果計算ｼｰﾄ!J43</f>
        <v>0</v>
      </c>
      <c r="E88" s="510">
        <f>★波及効果計算ｼｰﾄ!K43</f>
        <v>0</v>
      </c>
      <c r="F88" s="510">
        <f>★波及効果計算ｼｰﾄ!L43</f>
        <v>0</v>
      </c>
      <c r="G88" s="841"/>
      <c r="H88" s="841"/>
      <c r="I88" s="510">
        <f>★波及効果計算ｼｰﾄ!O43</f>
        <v>0</v>
      </c>
      <c r="J88" s="528">
        <f>★波及効果計算ｼｰﾄ!P43</f>
        <v>0</v>
      </c>
      <c r="K88" s="517"/>
    </row>
    <row r="89" spans="2:11" ht="18.75" customHeight="1">
      <c r="B89" s="508" t="s">
        <v>251</v>
      </c>
      <c r="C89" s="509" t="s">
        <v>24</v>
      </c>
      <c r="D89" s="510">
        <f>★波及効果計算ｼｰﾄ!J44</f>
        <v>0</v>
      </c>
      <c r="E89" s="510">
        <f>★波及効果計算ｼｰﾄ!K44</f>
        <v>0</v>
      </c>
      <c r="F89" s="510">
        <f>★波及効果計算ｼｰﾄ!L44</f>
        <v>0</v>
      </c>
      <c r="G89" s="841"/>
      <c r="H89" s="841"/>
      <c r="I89" s="510">
        <f>★波及効果計算ｼｰﾄ!O44</f>
        <v>0</v>
      </c>
      <c r="J89" s="528">
        <f>★波及効果計算ｼｰﾄ!P44</f>
        <v>0</v>
      </c>
      <c r="K89" s="517"/>
    </row>
    <row r="90" spans="2:11" ht="18.75" customHeight="1">
      <c r="B90" s="508" t="s">
        <v>252</v>
      </c>
      <c r="C90" s="509" t="s">
        <v>25</v>
      </c>
      <c r="D90" s="510">
        <f>★波及効果計算ｼｰﾄ!J45</f>
        <v>0</v>
      </c>
      <c r="E90" s="510">
        <f>★波及効果計算ｼｰﾄ!K45</f>
        <v>0</v>
      </c>
      <c r="F90" s="510">
        <f>★波及効果計算ｼｰﾄ!L45</f>
        <v>0</v>
      </c>
      <c r="G90" s="841"/>
      <c r="H90" s="841"/>
      <c r="I90" s="510">
        <f>★波及効果計算ｼｰﾄ!O45</f>
        <v>0</v>
      </c>
      <c r="J90" s="528">
        <f>★波及効果計算ｼｰﾄ!P45</f>
        <v>0</v>
      </c>
      <c r="K90" s="517"/>
    </row>
    <row r="91" spans="2:11" ht="18.75" customHeight="1">
      <c r="B91" s="508" t="s">
        <v>253</v>
      </c>
      <c r="C91" s="509" t="s">
        <v>26</v>
      </c>
      <c r="D91" s="510">
        <f>★波及効果計算ｼｰﾄ!J46</f>
        <v>0</v>
      </c>
      <c r="E91" s="510">
        <f>★波及効果計算ｼｰﾄ!K46</f>
        <v>0</v>
      </c>
      <c r="F91" s="510">
        <f>★波及効果計算ｼｰﾄ!L46</f>
        <v>0</v>
      </c>
      <c r="G91" s="842"/>
      <c r="H91" s="842"/>
      <c r="I91" s="510">
        <f>★波及効果計算ｼｰﾄ!O46</f>
        <v>0</v>
      </c>
      <c r="J91" s="528">
        <f>★波及効果計算ｼｰﾄ!P46</f>
        <v>0</v>
      </c>
      <c r="K91" s="517"/>
    </row>
    <row r="92" spans="2:11" ht="18.75" customHeight="1">
      <c r="B92" s="513"/>
      <c r="C92" s="514" t="s">
        <v>254</v>
      </c>
      <c r="D92" s="515">
        <f>★波及効果計算ｼｰﾄ!J47</f>
        <v>0</v>
      </c>
      <c r="E92" s="515">
        <f>★波及効果計算ｼｰﾄ!K47</f>
        <v>0</v>
      </c>
      <c r="F92" s="515">
        <f>★波及効果計算ｼｰﾄ!L47</f>
        <v>0</v>
      </c>
      <c r="G92" s="534">
        <f>★波及効果計算ｼｰﾄ!M47</f>
        <v>0</v>
      </c>
      <c r="H92" s="515">
        <f>★波及効果計算ｼｰﾄ!N47</f>
        <v>0</v>
      </c>
      <c r="I92" s="515">
        <f>★波及効果計算ｼｰﾄ!O47</f>
        <v>0</v>
      </c>
      <c r="J92" s="529">
        <f>★波及効果計算ｼｰﾄ!P47</f>
        <v>0</v>
      </c>
      <c r="K92" s="517"/>
    </row>
    <row r="93" spans="2:11" ht="18.75" customHeight="1">
      <c r="B93" s="517"/>
      <c r="C93" s="517"/>
      <c r="D93" s="517"/>
      <c r="E93" s="517"/>
      <c r="F93" s="517"/>
      <c r="G93" s="517"/>
      <c r="H93" s="517"/>
      <c r="I93" s="517"/>
      <c r="J93" s="517"/>
      <c r="K93" s="517"/>
    </row>
    <row r="94" spans="2:11" ht="18.75" customHeight="1">
      <c r="B94" s="493"/>
      <c r="C94" s="494"/>
      <c r="D94" s="825" t="s">
        <v>407</v>
      </c>
      <c r="E94" s="825"/>
      <c r="F94" s="825"/>
      <c r="G94" s="825" t="s">
        <v>345</v>
      </c>
      <c r="H94" s="825"/>
      <c r="I94" s="839"/>
      <c r="J94" s="517"/>
      <c r="K94" s="517"/>
    </row>
    <row r="95" spans="2:11" ht="36" customHeight="1">
      <c r="B95" s="495"/>
      <c r="C95" s="496"/>
      <c r="D95" s="497" t="s">
        <v>408</v>
      </c>
      <c r="E95" s="497" t="s">
        <v>409</v>
      </c>
      <c r="F95" s="497" t="s">
        <v>410</v>
      </c>
      <c r="G95" s="497" t="s">
        <v>411</v>
      </c>
      <c r="H95" s="497" t="s">
        <v>412</v>
      </c>
      <c r="I95" s="530" t="s">
        <v>413</v>
      </c>
      <c r="J95" s="517"/>
      <c r="K95" s="517"/>
    </row>
    <row r="96" spans="2:11" ht="18.75" customHeight="1">
      <c r="B96" s="831" t="s">
        <v>304</v>
      </c>
      <c r="C96" s="832"/>
      <c r="D96" s="499" t="s">
        <v>414</v>
      </c>
      <c r="E96" s="499" t="s">
        <v>415</v>
      </c>
      <c r="F96" s="499" t="s">
        <v>416</v>
      </c>
      <c r="G96" s="499" t="s">
        <v>417</v>
      </c>
      <c r="H96" s="499" t="s">
        <v>418</v>
      </c>
      <c r="I96" s="526" t="s">
        <v>419</v>
      </c>
      <c r="J96" s="517"/>
      <c r="K96" s="517"/>
    </row>
    <row r="97" spans="2:11" ht="18.75" customHeight="1">
      <c r="B97" s="843" t="s">
        <v>306</v>
      </c>
      <c r="C97" s="844"/>
      <c r="D97" s="533" t="s">
        <v>420</v>
      </c>
      <c r="E97" s="533" t="s">
        <v>421</v>
      </c>
      <c r="F97" s="533" t="s">
        <v>422</v>
      </c>
      <c r="G97" s="533" t="s">
        <v>423</v>
      </c>
      <c r="H97" s="533" t="s">
        <v>424</v>
      </c>
      <c r="I97" s="527" t="s">
        <v>425</v>
      </c>
      <c r="J97" s="517"/>
      <c r="K97" s="517"/>
    </row>
    <row r="98" spans="2:11" ht="18.75" customHeight="1">
      <c r="B98" s="508" t="s">
        <v>210</v>
      </c>
      <c r="C98" s="509" t="s">
        <v>0</v>
      </c>
      <c r="D98" s="510">
        <f>★波及効果計算ｼｰﾄ!Q8</f>
        <v>0</v>
      </c>
      <c r="E98" s="510">
        <f>★波及効果計算ｼｰﾄ!R8</f>
        <v>0</v>
      </c>
      <c r="F98" s="510">
        <f>★波及効果計算ｼｰﾄ!S8</f>
        <v>0</v>
      </c>
      <c r="G98" s="535">
        <f>★波及効果計算ｼｰﾄ!T8</f>
        <v>0</v>
      </c>
      <c r="H98" s="510">
        <f>★波及効果計算ｼｰﾄ!U8</f>
        <v>0</v>
      </c>
      <c r="I98" s="528">
        <f>★波及効果計算ｼｰﾄ!V8</f>
        <v>0</v>
      </c>
      <c r="J98" s="517"/>
      <c r="K98" s="517"/>
    </row>
    <row r="99" spans="2:11" ht="18.75" customHeight="1">
      <c r="B99" s="508" t="s">
        <v>211</v>
      </c>
      <c r="C99" s="509" t="s">
        <v>212</v>
      </c>
      <c r="D99" s="510">
        <f>★波及効果計算ｼｰﾄ!Q9</f>
        <v>0</v>
      </c>
      <c r="E99" s="510">
        <f>★波及効果計算ｼｰﾄ!R9</f>
        <v>0</v>
      </c>
      <c r="F99" s="510">
        <f>★波及効果計算ｼｰﾄ!S9</f>
        <v>0</v>
      </c>
      <c r="G99" s="535">
        <f>★波及効果計算ｼｰﾄ!T9</f>
        <v>0</v>
      </c>
      <c r="H99" s="510">
        <f>★波及効果計算ｼｰﾄ!U9</f>
        <v>0</v>
      </c>
      <c r="I99" s="528">
        <f>★波及効果計算ｼｰﾄ!V9</f>
        <v>0</v>
      </c>
      <c r="J99" s="517"/>
      <c r="K99" s="517"/>
    </row>
    <row r="100" spans="2:11" ht="18.75" customHeight="1">
      <c r="B100" s="508" t="s">
        <v>213</v>
      </c>
      <c r="C100" s="509" t="s">
        <v>214</v>
      </c>
      <c r="D100" s="510">
        <f>★波及効果計算ｼｰﾄ!Q10</f>
        <v>0</v>
      </c>
      <c r="E100" s="510">
        <f>★波及効果計算ｼｰﾄ!R10</f>
        <v>0</v>
      </c>
      <c r="F100" s="510">
        <f>★波及効果計算ｼｰﾄ!S10</f>
        <v>0</v>
      </c>
      <c r="G100" s="535">
        <f>★波及効果計算ｼｰﾄ!T10</f>
        <v>0</v>
      </c>
      <c r="H100" s="510">
        <f>★波及効果計算ｼｰﾄ!U10</f>
        <v>0</v>
      </c>
      <c r="I100" s="528">
        <f>★波及効果計算ｼｰﾄ!V10</f>
        <v>0</v>
      </c>
      <c r="J100" s="517"/>
      <c r="K100" s="517"/>
    </row>
    <row r="101" spans="2:11" ht="18.75" customHeight="1">
      <c r="B101" s="508" t="s">
        <v>215</v>
      </c>
      <c r="C101" s="509" t="s">
        <v>1</v>
      </c>
      <c r="D101" s="510">
        <f>★波及効果計算ｼｰﾄ!Q11</f>
        <v>0</v>
      </c>
      <c r="E101" s="510">
        <f>★波及効果計算ｼｰﾄ!R11</f>
        <v>0</v>
      </c>
      <c r="F101" s="510">
        <f>★波及効果計算ｼｰﾄ!S11</f>
        <v>0</v>
      </c>
      <c r="G101" s="535">
        <f>★波及効果計算ｼｰﾄ!T11</f>
        <v>0</v>
      </c>
      <c r="H101" s="510">
        <f>★波及効果計算ｼｰﾄ!U11</f>
        <v>0</v>
      </c>
      <c r="I101" s="528">
        <f>★波及効果計算ｼｰﾄ!V11</f>
        <v>0</v>
      </c>
      <c r="J101" s="517"/>
      <c r="K101" s="517"/>
    </row>
    <row r="102" spans="2:11" ht="18.75" customHeight="1">
      <c r="B102" s="508" t="s">
        <v>216</v>
      </c>
      <c r="C102" s="509" t="s">
        <v>2</v>
      </c>
      <c r="D102" s="510">
        <f>★波及効果計算ｼｰﾄ!Q12</f>
        <v>0</v>
      </c>
      <c r="E102" s="510">
        <f>★波及効果計算ｼｰﾄ!R12</f>
        <v>0</v>
      </c>
      <c r="F102" s="510">
        <f>★波及効果計算ｼｰﾄ!S12</f>
        <v>0</v>
      </c>
      <c r="G102" s="535">
        <f>★波及効果計算ｼｰﾄ!T12</f>
        <v>0</v>
      </c>
      <c r="H102" s="510">
        <f>★波及効果計算ｼｰﾄ!U12</f>
        <v>0</v>
      </c>
      <c r="I102" s="528">
        <f>★波及効果計算ｼｰﾄ!V12</f>
        <v>0</v>
      </c>
      <c r="J102" s="517"/>
      <c r="K102" s="517"/>
    </row>
    <row r="103" spans="2:11" ht="18.75" customHeight="1">
      <c r="B103" s="508" t="s">
        <v>217</v>
      </c>
      <c r="C103" s="509" t="s">
        <v>3</v>
      </c>
      <c r="D103" s="510">
        <f>★波及効果計算ｼｰﾄ!Q13</f>
        <v>0</v>
      </c>
      <c r="E103" s="510">
        <f>★波及効果計算ｼｰﾄ!R13</f>
        <v>0</v>
      </c>
      <c r="F103" s="510">
        <f>★波及効果計算ｼｰﾄ!S13</f>
        <v>0</v>
      </c>
      <c r="G103" s="535">
        <f>★波及効果計算ｼｰﾄ!T13</f>
        <v>0</v>
      </c>
      <c r="H103" s="510">
        <f>★波及効果計算ｼｰﾄ!U13</f>
        <v>0</v>
      </c>
      <c r="I103" s="528">
        <f>★波及効果計算ｼｰﾄ!V13</f>
        <v>0</v>
      </c>
      <c r="J103" s="517"/>
      <c r="K103" s="517"/>
    </row>
    <row r="104" spans="2:11" ht="18.75" customHeight="1">
      <c r="B104" s="508" t="s">
        <v>218</v>
      </c>
      <c r="C104" s="512" t="s">
        <v>4</v>
      </c>
      <c r="D104" s="510">
        <f>★波及効果計算ｼｰﾄ!Q14</f>
        <v>0</v>
      </c>
      <c r="E104" s="510">
        <f>★波及効果計算ｼｰﾄ!R14</f>
        <v>0</v>
      </c>
      <c r="F104" s="510">
        <f>★波及効果計算ｼｰﾄ!S14</f>
        <v>0</v>
      </c>
      <c r="G104" s="535">
        <f>★波及効果計算ｼｰﾄ!T14</f>
        <v>0</v>
      </c>
      <c r="H104" s="510">
        <f>★波及効果計算ｼｰﾄ!U14</f>
        <v>0</v>
      </c>
      <c r="I104" s="528">
        <f>★波及効果計算ｼｰﾄ!V14</f>
        <v>0</v>
      </c>
      <c r="J104" s="517"/>
      <c r="K104" s="517"/>
    </row>
    <row r="105" spans="2:11" ht="18.75" customHeight="1">
      <c r="B105" s="508" t="s">
        <v>219</v>
      </c>
      <c r="C105" s="509" t="s">
        <v>5</v>
      </c>
      <c r="D105" s="510">
        <f>★波及効果計算ｼｰﾄ!Q15</f>
        <v>0</v>
      </c>
      <c r="E105" s="510">
        <f>★波及効果計算ｼｰﾄ!R15</f>
        <v>0</v>
      </c>
      <c r="F105" s="510">
        <f>★波及効果計算ｼｰﾄ!S15</f>
        <v>0</v>
      </c>
      <c r="G105" s="535">
        <f>★波及効果計算ｼｰﾄ!T15</f>
        <v>0</v>
      </c>
      <c r="H105" s="510">
        <f>★波及効果計算ｼｰﾄ!U15</f>
        <v>0</v>
      </c>
      <c r="I105" s="528">
        <f>★波及効果計算ｼｰﾄ!V15</f>
        <v>0</v>
      </c>
      <c r="J105" s="517"/>
      <c r="K105" s="517"/>
    </row>
    <row r="106" spans="2:11" ht="18.75" customHeight="1">
      <c r="B106" s="508" t="s">
        <v>220</v>
      </c>
      <c r="C106" s="512" t="s">
        <v>6</v>
      </c>
      <c r="D106" s="510">
        <f>★波及効果計算ｼｰﾄ!Q16</f>
        <v>0</v>
      </c>
      <c r="E106" s="510">
        <f>★波及効果計算ｼｰﾄ!R16</f>
        <v>0</v>
      </c>
      <c r="F106" s="510">
        <f>★波及効果計算ｼｰﾄ!S16</f>
        <v>0</v>
      </c>
      <c r="G106" s="535">
        <f>★波及効果計算ｼｰﾄ!T16</f>
        <v>0</v>
      </c>
      <c r="H106" s="510">
        <f>★波及効果計算ｼｰﾄ!U16</f>
        <v>0</v>
      </c>
      <c r="I106" s="528">
        <f>★波及効果計算ｼｰﾄ!V16</f>
        <v>0</v>
      </c>
      <c r="J106" s="517"/>
      <c r="K106" s="517"/>
    </row>
    <row r="107" spans="2:11" ht="18.75" customHeight="1">
      <c r="B107" s="508" t="s">
        <v>221</v>
      </c>
      <c r="C107" s="512" t="s">
        <v>222</v>
      </c>
      <c r="D107" s="510">
        <f>★波及効果計算ｼｰﾄ!Q17</f>
        <v>0</v>
      </c>
      <c r="E107" s="510">
        <f>★波及効果計算ｼｰﾄ!R17</f>
        <v>0</v>
      </c>
      <c r="F107" s="510">
        <f>★波及効果計算ｼｰﾄ!S17</f>
        <v>0</v>
      </c>
      <c r="G107" s="535">
        <f>★波及効果計算ｼｰﾄ!T17</f>
        <v>0</v>
      </c>
      <c r="H107" s="510">
        <f>★波及効果計算ｼｰﾄ!U17</f>
        <v>0</v>
      </c>
      <c r="I107" s="528">
        <f>★波及効果計算ｼｰﾄ!V17</f>
        <v>0</v>
      </c>
      <c r="J107" s="517"/>
      <c r="K107" s="517"/>
    </row>
    <row r="108" spans="2:11" ht="18.75" customHeight="1">
      <c r="B108" s="508" t="s">
        <v>223</v>
      </c>
      <c r="C108" s="509" t="s">
        <v>7</v>
      </c>
      <c r="D108" s="510">
        <f>★波及効果計算ｼｰﾄ!Q18</f>
        <v>0</v>
      </c>
      <c r="E108" s="510">
        <f>★波及効果計算ｼｰﾄ!R18</f>
        <v>0</v>
      </c>
      <c r="F108" s="510">
        <f>★波及効果計算ｼｰﾄ!S18</f>
        <v>0</v>
      </c>
      <c r="G108" s="535">
        <f>★波及効果計算ｼｰﾄ!T18</f>
        <v>0</v>
      </c>
      <c r="H108" s="510">
        <f>★波及効果計算ｼｰﾄ!U18</f>
        <v>0</v>
      </c>
      <c r="I108" s="528">
        <f>★波及効果計算ｼｰﾄ!V18</f>
        <v>0</v>
      </c>
      <c r="J108" s="517"/>
      <c r="K108" s="517"/>
    </row>
    <row r="109" spans="2:11" ht="18.75" customHeight="1">
      <c r="B109" s="508" t="s">
        <v>224</v>
      </c>
      <c r="C109" s="509" t="s">
        <v>8</v>
      </c>
      <c r="D109" s="510">
        <f>★波及効果計算ｼｰﾄ!Q19</f>
        <v>0</v>
      </c>
      <c r="E109" s="510">
        <f>★波及効果計算ｼｰﾄ!R19</f>
        <v>0</v>
      </c>
      <c r="F109" s="510">
        <f>★波及効果計算ｼｰﾄ!S19</f>
        <v>0</v>
      </c>
      <c r="G109" s="535">
        <f>★波及効果計算ｼｰﾄ!T19</f>
        <v>0</v>
      </c>
      <c r="H109" s="510">
        <f>★波及効果計算ｼｰﾄ!U19</f>
        <v>0</v>
      </c>
      <c r="I109" s="528">
        <f>★波及効果計算ｼｰﾄ!V19</f>
        <v>0</v>
      </c>
      <c r="J109" s="517"/>
      <c r="K109" s="517"/>
    </row>
    <row r="110" spans="2:11" ht="18.75" customHeight="1">
      <c r="B110" s="508" t="s">
        <v>225</v>
      </c>
      <c r="C110" s="509" t="s">
        <v>9</v>
      </c>
      <c r="D110" s="510">
        <f>★波及効果計算ｼｰﾄ!Q20</f>
        <v>0</v>
      </c>
      <c r="E110" s="510">
        <f>★波及効果計算ｼｰﾄ!R20</f>
        <v>0</v>
      </c>
      <c r="F110" s="510">
        <f>★波及効果計算ｼｰﾄ!S20</f>
        <v>0</v>
      </c>
      <c r="G110" s="535">
        <f>★波及効果計算ｼｰﾄ!T20</f>
        <v>0</v>
      </c>
      <c r="H110" s="510">
        <f>★波及効果計算ｼｰﾄ!U20</f>
        <v>0</v>
      </c>
      <c r="I110" s="528">
        <f>★波及効果計算ｼｰﾄ!V20</f>
        <v>0</v>
      </c>
      <c r="J110" s="517"/>
      <c r="K110" s="517"/>
    </row>
    <row r="111" spans="2:11" ht="18.75" customHeight="1">
      <c r="B111" s="508" t="s">
        <v>226</v>
      </c>
      <c r="C111" s="509" t="s">
        <v>10</v>
      </c>
      <c r="D111" s="510">
        <f>★波及効果計算ｼｰﾄ!Q21</f>
        <v>0</v>
      </c>
      <c r="E111" s="510">
        <f>★波及効果計算ｼｰﾄ!R21</f>
        <v>0</v>
      </c>
      <c r="F111" s="510">
        <f>★波及効果計算ｼｰﾄ!S21</f>
        <v>0</v>
      </c>
      <c r="G111" s="535">
        <f>★波及効果計算ｼｰﾄ!T21</f>
        <v>0</v>
      </c>
      <c r="H111" s="510">
        <f>★波及効果計算ｼｰﾄ!U21</f>
        <v>0</v>
      </c>
      <c r="I111" s="528">
        <f>★波及効果計算ｼｰﾄ!V21</f>
        <v>0</v>
      </c>
      <c r="J111" s="517"/>
      <c r="K111" s="517"/>
    </row>
    <row r="112" spans="2:11" ht="18.75" customHeight="1">
      <c r="B112" s="508" t="s">
        <v>227</v>
      </c>
      <c r="C112" s="509" t="s">
        <v>64</v>
      </c>
      <c r="D112" s="510">
        <f>★波及効果計算ｼｰﾄ!Q22</f>
        <v>0</v>
      </c>
      <c r="E112" s="510">
        <f>★波及効果計算ｼｰﾄ!R22</f>
        <v>0</v>
      </c>
      <c r="F112" s="510">
        <f>★波及効果計算ｼｰﾄ!S22</f>
        <v>0</v>
      </c>
      <c r="G112" s="535">
        <f>★波及効果計算ｼｰﾄ!T22</f>
        <v>0</v>
      </c>
      <c r="H112" s="510">
        <f>★波及効果計算ｼｰﾄ!U22</f>
        <v>0</v>
      </c>
      <c r="I112" s="528">
        <f>★波及効果計算ｼｰﾄ!V22</f>
        <v>0</v>
      </c>
      <c r="J112" s="517"/>
      <c r="K112" s="517"/>
    </row>
    <row r="113" spans="2:11" ht="18.75" customHeight="1">
      <c r="B113" s="508" t="s">
        <v>228</v>
      </c>
      <c r="C113" s="509" t="s">
        <v>65</v>
      </c>
      <c r="D113" s="510">
        <f>★波及効果計算ｼｰﾄ!Q23</f>
        <v>0</v>
      </c>
      <c r="E113" s="510">
        <f>★波及効果計算ｼｰﾄ!R23</f>
        <v>0</v>
      </c>
      <c r="F113" s="510">
        <f>★波及効果計算ｼｰﾄ!S23</f>
        <v>0</v>
      </c>
      <c r="G113" s="535">
        <f>★波及効果計算ｼｰﾄ!T23</f>
        <v>0</v>
      </c>
      <c r="H113" s="510">
        <f>★波及効果計算ｼｰﾄ!U23</f>
        <v>0</v>
      </c>
      <c r="I113" s="528">
        <f>★波及効果計算ｼｰﾄ!V23</f>
        <v>0</v>
      </c>
      <c r="J113" s="517"/>
      <c r="K113" s="517"/>
    </row>
    <row r="114" spans="2:11" ht="18.75" customHeight="1">
      <c r="B114" s="508" t="s">
        <v>229</v>
      </c>
      <c r="C114" s="509" t="s">
        <v>66</v>
      </c>
      <c r="D114" s="510">
        <f>★波及効果計算ｼｰﾄ!Q24</f>
        <v>0</v>
      </c>
      <c r="E114" s="510">
        <f>★波及効果計算ｼｰﾄ!R24</f>
        <v>0</v>
      </c>
      <c r="F114" s="510">
        <f>★波及効果計算ｼｰﾄ!S24</f>
        <v>0</v>
      </c>
      <c r="G114" s="535">
        <f>★波及効果計算ｼｰﾄ!T24</f>
        <v>0</v>
      </c>
      <c r="H114" s="510">
        <f>★波及効果計算ｼｰﾄ!U24</f>
        <v>0</v>
      </c>
      <c r="I114" s="528">
        <f>★波及効果計算ｼｰﾄ!V24</f>
        <v>0</v>
      </c>
      <c r="J114" s="517"/>
      <c r="K114" s="517"/>
    </row>
    <row r="115" spans="2:11" ht="18.75" customHeight="1">
      <c r="B115" s="508" t="s">
        <v>230</v>
      </c>
      <c r="C115" s="509" t="s">
        <v>12</v>
      </c>
      <c r="D115" s="510">
        <f>★波及効果計算ｼｰﾄ!Q25</f>
        <v>0</v>
      </c>
      <c r="E115" s="510">
        <f>★波及効果計算ｼｰﾄ!R25</f>
        <v>0</v>
      </c>
      <c r="F115" s="510">
        <f>★波及効果計算ｼｰﾄ!S25</f>
        <v>0</v>
      </c>
      <c r="G115" s="535">
        <f>★波及効果計算ｼｰﾄ!T25</f>
        <v>0</v>
      </c>
      <c r="H115" s="510">
        <f>★波及効果計算ｼｰﾄ!U25</f>
        <v>0</v>
      </c>
      <c r="I115" s="528">
        <f>★波及効果計算ｼｰﾄ!V25</f>
        <v>0</v>
      </c>
      <c r="J115" s="517"/>
      <c r="K115" s="517"/>
    </row>
    <row r="116" spans="2:11" ht="18.75" customHeight="1">
      <c r="B116" s="508" t="s">
        <v>231</v>
      </c>
      <c r="C116" s="509" t="s">
        <v>11</v>
      </c>
      <c r="D116" s="510">
        <f>★波及効果計算ｼｰﾄ!Q26</f>
        <v>0</v>
      </c>
      <c r="E116" s="510">
        <f>★波及効果計算ｼｰﾄ!R26</f>
        <v>0</v>
      </c>
      <c r="F116" s="510">
        <f>★波及効果計算ｼｰﾄ!S26</f>
        <v>0</v>
      </c>
      <c r="G116" s="535">
        <f>★波及効果計算ｼｰﾄ!T26</f>
        <v>0</v>
      </c>
      <c r="H116" s="510">
        <f>★波及効果計算ｼｰﾄ!U26</f>
        <v>0</v>
      </c>
      <c r="I116" s="528">
        <f>★波及効果計算ｼｰﾄ!V26</f>
        <v>0</v>
      </c>
      <c r="J116" s="517"/>
      <c r="K116" s="517"/>
    </row>
    <row r="117" spans="2:11" ht="18.75" customHeight="1">
      <c r="B117" s="508" t="s">
        <v>232</v>
      </c>
      <c r="C117" s="509" t="s">
        <v>233</v>
      </c>
      <c r="D117" s="510">
        <f>★波及効果計算ｼｰﾄ!Q27</f>
        <v>0</v>
      </c>
      <c r="E117" s="510">
        <f>★波及効果計算ｼｰﾄ!R27</f>
        <v>0</v>
      </c>
      <c r="F117" s="510">
        <f>★波及効果計算ｼｰﾄ!S27</f>
        <v>0</v>
      </c>
      <c r="G117" s="535">
        <f>★波及効果計算ｼｰﾄ!T27</f>
        <v>0</v>
      </c>
      <c r="H117" s="510">
        <f>★波及効果計算ｼｰﾄ!U27</f>
        <v>0</v>
      </c>
      <c r="I117" s="528">
        <f>★波及効果計算ｼｰﾄ!V27</f>
        <v>0</v>
      </c>
      <c r="J117" s="517"/>
      <c r="K117" s="517"/>
    </row>
    <row r="118" spans="2:11" ht="18.75" customHeight="1">
      <c r="B118" s="508" t="s">
        <v>234</v>
      </c>
      <c r="C118" s="509" t="s">
        <v>13</v>
      </c>
      <c r="D118" s="510">
        <f>★波及効果計算ｼｰﾄ!Q28</f>
        <v>0</v>
      </c>
      <c r="E118" s="510">
        <f>★波及効果計算ｼｰﾄ!R28</f>
        <v>0</v>
      </c>
      <c r="F118" s="510">
        <f>★波及効果計算ｼｰﾄ!S28</f>
        <v>0</v>
      </c>
      <c r="G118" s="535">
        <f>★波及効果計算ｼｰﾄ!T28</f>
        <v>0</v>
      </c>
      <c r="H118" s="510">
        <f>★波及効果計算ｼｰﾄ!U28</f>
        <v>0</v>
      </c>
      <c r="I118" s="528">
        <f>★波及効果計算ｼｰﾄ!V28</f>
        <v>0</v>
      </c>
      <c r="J118" s="517"/>
      <c r="K118" s="517"/>
    </row>
    <row r="119" spans="2:11" ht="18.75" customHeight="1">
      <c r="B119" s="508" t="s">
        <v>235</v>
      </c>
      <c r="C119" s="509" t="s">
        <v>14</v>
      </c>
      <c r="D119" s="510">
        <f>★波及効果計算ｼｰﾄ!Q29</f>
        <v>0</v>
      </c>
      <c r="E119" s="510">
        <f>★波及効果計算ｼｰﾄ!R29</f>
        <v>0</v>
      </c>
      <c r="F119" s="510">
        <f>★波及効果計算ｼｰﾄ!S29</f>
        <v>0</v>
      </c>
      <c r="G119" s="535">
        <f>★波及効果計算ｼｰﾄ!T29</f>
        <v>0</v>
      </c>
      <c r="H119" s="510">
        <f>★波及効果計算ｼｰﾄ!U29</f>
        <v>0</v>
      </c>
      <c r="I119" s="528">
        <f>★波及効果計算ｼｰﾄ!V29</f>
        <v>0</v>
      </c>
      <c r="J119" s="517"/>
      <c r="K119" s="517"/>
    </row>
    <row r="120" spans="2:11" ht="18.75" customHeight="1">
      <c r="B120" s="508" t="s">
        <v>236</v>
      </c>
      <c r="C120" s="509" t="s">
        <v>15</v>
      </c>
      <c r="D120" s="510">
        <f>★波及効果計算ｼｰﾄ!Q30</f>
        <v>0</v>
      </c>
      <c r="E120" s="510">
        <f>★波及効果計算ｼｰﾄ!R30</f>
        <v>0</v>
      </c>
      <c r="F120" s="510">
        <f>★波及効果計算ｼｰﾄ!S30</f>
        <v>0</v>
      </c>
      <c r="G120" s="535">
        <f>★波及効果計算ｼｰﾄ!T30</f>
        <v>0</v>
      </c>
      <c r="H120" s="510">
        <f>★波及効果計算ｼｰﾄ!U30</f>
        <v>0</v>
      </c>
      <c r="I120" s="528">
        <f>★波及効果計算ｼｰﾄ!V30</f>
        <v>0</v>
      </c>
      <c r="J120" s="517"/>
      <c r="K120" s="517"/>
    </row>
    <row r="121" spans="2:11" ht="18.75" customHeight="1">
      <c r="B121" s="508" t="s">
        <v>237</v>
      </c>
      <c r="C121" s="509" t="s">
        <v>16</v>
      </c>
      <c r="D121" s="510">
        <f>★波及効果計算ｼｰﾄ!Q31</f>
        <v>0</v>
      </c>
      <c r="E121" s="510">
        <f>★波及効果計算ｼｰﾄ!R31</f>
        <v>0</v>
      </c>
      <c r="F121" s="510">
        <f>★波及効果計算ｼｰﾄ!S31</f>
        <v>0</v>
      </c>
      <c r="G121" s="535">
        <f>★波及効果計算ｼｰﾄ!T31</f>
        <v>0</v>
      </c>
      <c r="H121" s="510">
        <f>★波及効果計算ｼｰﾄ!U31</f>
        <v>0</v>
      </c>
      <c r="I121" s="528">
        <f>★波及効果計算ｼｰﾄ!V31</f>
        <v>0</v>
      </c>
      <c r="J121" s="517"/>
      <c r="K121" s="517"/>
    </row>
    <row r="122" spans="2:11" ht="18.75" customHeight="1">
      <c r="B122" s="508" t="s">
        <v>238</v>
      </c>
      <c r="C122" s="509" t="s">
        <v>36</v>
      </c>
      <c r="D122" s="510">
        <f>★波及効果計算ｼｰﾄ!Q32</f>
        <v>0</v>
      </c>
      <c r="E122" s="510">
        <f>★波及効果計算ｼｰﾄ!R32</f>
        <v>0</v>
      </c>
      <c r="F122" s="510">
        <f>★波及効果計算ｼｰﾄ!S32</f>
        <v>0</v>
      </c>
      <c r="G122" s="535">
        <f>★波及効果計算ｼｰﾄ!T32</f>
        <v>0</v>
      </c>
      <c r="H122" s="510">
        <f>★波及効果計算ｼｰﾄ!U32</f>
        <v>0</v>
      </c>
      <c r="I122" s="528">
        <f>★波及効果計算ｼｰﾄ!V32</f>
        <v>0</v>
      </c>
      <c r="J122" s="517"/>
      <c r="K122" s="517"/>
    </row>
    <row r="123" spans="2:11" ht="18.75" customHeight="1">
      <c r="B123" s="508" t="s">
        <v>239</v>
      </c>
      <c r="C123" s="509" t="s">
        <v>37</v>
      </c>
      <c r="D123" s="510">
        <f>★波及効果計算ｼｰﾄ!Q33</f>
        <v>0</v>
      </c>
      <c r="E123" s="510">
        <f>★波及効果計算ｼｰﾄ!R33</f>
        <v>0</v>
      </c>
      <c r="F123" s="510">
        <f>★波及効果計算ｼｰﾄ!S33</f>
        <v>0</v>
      </c>
      <c r="G123" s="535">
        <f>★波及効果計算ｼｰﾄ!T33</f>
        <v>0</v>
      </c>
      <c r="H123" s="510">
        <f>★波及効果計算ｼｰﾄ!U33</f>
        <v>0</v>
      </c>
      <c r="I123" s="528">
        <f>★波及効果計算ｼｰﾄ!V33</f>
        <v>0</v>
      </c>
      <c r="J123" s="517"/>
      <c r="K123" s="517"/>
    </row>
    <row r="124" spans="2:11" ht="18.75" customHeight="1">
      <c r="B124" s="508" t="s">
        <v>240</v>
      </c>
      <c r="C124" s="509" t="s">
        <v>17</v>
      </c>
      <c r="D124" s="510">
        <f>★波及効果計算ｼｰﾄ!Q34</f>
        <v>0</v>
      </c>
      <c r="E124" s="510">
        <f>★波及効果計算ｼｰﾄ!R34</f>
        <v>0</v>
      </c>
      <c r="F124" s="510">
        <f>★波及効果計算ｼｰﾄ!S34</f>
        <v>0</v>
      </c>
      <c r="G124" s="535">
        <f>★波及効果計算ｼｰﾄ!T34</f>
        <v>0</v>
      </c>
      <c r="H124" s="510">
        <f>★波及効果計算ｼｰﾄ!U34</f>
        <v>0</v>
      </c>
      <c r="I124" s="528">
        <f>★波及効果計算ｼｰﾄ!V34</f>
        <v>0</v>
      </c>
      <c r="J124" s="517"/>
      <c r="K124" s="517"/>
    </row>
    <row r="125" spans="2:11" ht="18.75" customHeight="1">
      <c r="B125" s="508" t="s">
        <v>241</v>
      </c>
      <c r="C125" s="509" t="s">
        <v>18</v>
      </c>
      <c r="D125" s="510">
        <f>★波及効果計算ｼｰﾄ!Q35</f>
        <v>0</v>
      </c>
      <c r="E125" s="510">
        <f>★波及効果計算ｼｰﾄ!R35</f>
        <v>0</v>
      </c>
      <c r="F125" s="510">
        <f>★波及効果計算ｼｰﾄ!S35</f>
        <v>0</v>
      </c>
      <c r="G125" s="535">
        <f>★波及効果計算ｼｰﾄ!T35</f>
        <v>0</v>
      </c>
      <c r="H125" s="510">
        <f>★波及効果計算ｼｰﾄ!U35</f>
        <v>0</v>
      </c>
      <c r="I125" s="528">
        <f>★波及効果計算ｼｰﾄ!V35</f>
        <v>0</v>
      </c>
      <c r="J125" s="517"/>
      <c r="K125" s="517"/>
    </row>
    <row r="126" spans="2:11" ht="18.75" customHeight="1">
      <c r="B126" s="508" t="s">
        <v>242</v>
      </c>
      <c r="C126" s="509" t="s">
        <v>19</v>
      </c>
      <c r="D126" s="510">
        <f>★波及効果計算ｼｰﾄ!Q36</f>
        <v>0</v>
      </c>
      <c r="E126" s="510">
        <f>★波及効果計算ｼｰﾄ!R36</f>
        <v>0</v>
      </c>
      <c r="F126" s="510">
        <f>★波及効果計算ｼｰﾄ!S36</f>
        <v>0</v>
      </c>
      <c r="G126" s="535">
        <f>★波及効果計算ｼｰﾄ!T36</f>
        <v>0</v>
      </c>
      <c r="H126" s="510">
        <f>★波及効果計算ｼｰﾄ!U36</f>
        <v>0</v>
      </c>
      <c r="I126" s="528">
        <f>★波及効果計算ｼｰﾄ!V36</f>
        <v>0</v>
      </c>
      <c r="J126" s="517"/>
      <c r="K126" s="517"/>
    </row>
    <row r="127" spans="2:11" ht="18.75" customHeight="1">
      <c r="B127" s="508" t="s">
        <v>243</v>
      </c>
      <c r="C127" s="509" t="s">
        <v>39</v>
      </c>
      <c r="D127" s="510">
        <f>★波及効果計算ｼｰﾄ!Q37</f>
        <v>0</v>
      </c>
      <c r="E127" s="510">
        <f>★波及効果計算ｼｰﾄ!R37</f>
        <v>0</v>
      </c>
      <c r="F127" s="510">
        <f>★波及効果計算ｼｰﾄ!S37</f>
        <v>0</v>
      </c>
      <c r="G127" s="535">
        <f>★波及効果計算ｼｰﾄ!T37</f>
        <v>0</v>
      </c>
      <c r="H127" s="510">
        <f>★波及効果計算ｼｰﾄ!U37</f>
        <v>0</v>
      </c>
      <c r="I127" s="528">
        <f>★波及効果計算ｼｰﾄ!V37</f>
        <v>0</v>
      </c>
      <c r="J127" s="517"/>
      <c r="K127" s="517"/>
    </row>
    <row r="128" spans="2:11" ht="18.75" customHeight="1">
      <c r="B128" s="508" t="s">
        <v>244</v>
      </c>
      <c r="C128" s="509" t="s">
        <v>20</v>
      </c>
      <c r="D128" s="510">
        <f>★波及効果計算ｼｰﾄ!Q38</f>
        <v>0</v>
      </c>
      <c r="E128" s="510">
        <f>★波及効果計算ｼｰﾄ!R38</f>
        <v>0</v>
      </c>
      <c r="F128" s="510">
        <f>★波及効果計算ｼｰﾄ!S38</f>
        <v>0</v>
      </c>
      <c r="G128" s="535">
        <f>★波及効果計算ｼｰﾄ!T38</f>
        <v>0</v>
      </c>
      <c r="H128" s="510">
        <f>★波及効果計算ｼｰﾄ!U38</f>
        <v>0</v>
      </c>
      <c r="I128" s="528">
        <f>★波及効果計算ｼｰﾄ!V38</f>
        <v>0</v>
      </c>
      <c r="J128" s="517"/>
      <c r="K128" s="517"/>
    </row>
    <row r="129" spans="2:11" ht="18.75" customHeight="1">
      <c r="B129" s="508" t="s">
        <v>245</v>
      </c>
      <c r="C129" s="509" t="s">
        <v>21</v>
      </c>
      <c r="D129" s="510">
        <f>★波及効果計算ｼｰﾄ!Q39</f>
        <v>0</v>
      </c>
      <c r="E129" s="510">
        <f>★波及効果計算ｼｰﾄ!R39</f>
        <v>0</v>
      </c>
      <c r="F129" s="510">
        <f>★波及効果計算ｼｰﾄ!S39</f>
        <v>0</v>
      </c>
      <c r="G129" s="535">
        <f>★波及効果計算ｼｰﾄ!T39</f>
        <v>0</v>
      </c>
      <c r="H129" s="510">
        <f>★波及効果計算ｼｰﾄ!U39</f>
        <v>0</v>
      </c>
      <c r="I129" s="528">
        <f>★波及効果計算ｼｰﾄ!V39</f>
        <v>0</v>
      </c>
      <c r="J129" s="517"/>
      <c r="K129" s="517"/>
    </row>
    <row r="130" spans="2:11" ht="18.75" customHeight="1">
      <c r="B130" s="508" t="s">
        <v>246</v>
      </c>
      <c r="C130" s="509" t="s">
        <v>22</v>
      </c>
      <c r="D130" s="510">
        <f>★波及効果計算ｼｰﾄ!Q40</f>
        <v>0</v>
      </c>
      <c r="E130" s="510">
        <f>★波及効果計算ｼｰﾄ!R40</f>
        <v>0</v>
      </c>
      <c r="F130" s="510">
        <f>★波及効果計算ｼｰﾄ!S40</f>
        <v>0</v>
      </c>
      <c r="G130" s="535">
        <f>★波及効果計算ｼｰﾄ!T40</f>
        <v>0</v>
      </c>
      <c r="H130" s="510">
        <f>★波及効果計算ｼｰﾄ!U40</f>
        <v>0</v>
      </c>
      <c r="I130" s="528">
        <f>★波及効果計算ｼｰﾄ!V40</f>
        <v>0</v>
      </c>
      <c r="J130" s="517"/>
      <c r="K130" s="517"/>
    </row>
    <row r="131" spans="2:11" ht="18.75" customHeight="1">
      <c r="B131" s="508" t="s">
        <v>247</v>
      </c>
      <c r="C131" s="509" t="s">
        <v>38</v>
      </c>
      <c r="D131" s="510">
        <f>★波及効果計算ｼｰﾄ!Q41</f>
        <v>0</v>
      </c>
      <c r="E131" s="510">
        <f>★波及効果計算ｼｰﾄ!R41</f>
        <v>0</v>
      </c>
      <c r="F131" s="510">
        <f>★波及効果計算ｼｰﾄ!S41</f>
        <v>0</v>
      </c>
      <c r="G131" s="510">
        <f>★波及効果計算ｼｰﾄ!T41</f>
        <v>0</v>
      </c>
      <c r="H131" s="510">
        <f>★波及効果計算ｼｰﾄ!U41</f>
        <v>0</v>
      </c>
      <c r="I131" s="528">
        <f>★波及効果計算ｼｰﾄ!V41</f>
        <v>0</v>
      </c>
      <c r="J131" s="517"/>
      <c r="K131" s="517"/>
    </row>
    <row r="132" spans="2:11" ht="18.75" customHeight="1">
      <c r="B132" s="508" t="s">
        <v>248</v>
      </c>
      <c r="C132" s="509" t="s">
        <v>249</v>
      </c>
      <c r="D132" s="510">
        <f>★波及効果計算ｼｰﾄ!Q42</f>
        <v>0</v>
      </c>
      <c r="E132" s="510">
        <f>★波及効果計算ｼｰﾄ!R42</f>
        <v>0</v>
      </c>
      <c r="F132" s="510">
        <f>★波及効果計算ｼｰﾄ!S42</f>
        <v>0</v>
      </c>
      <c r="G132" s="510">
        <f>★波及効果計算ｼｰﾄ!T42</f>
        <v>0</v>
      </c>
      <c r="H132" s="510">
        <f>★波及効果計算ｼｰﾄ!U42</f>
        <v>0</v>
      </c>
      <c r="I132" s="528">
        <f>★波及効果計算ｼｰﾄ!V42</f>
        <v>0</v>
      </c>
      <c r="J132" s="517"/>
      <c r="K132" s="517"/>
    </row>
    <row r="133" spans="2:11" ht="18.75" customHeight="1">
      <c r="B133" s="508" t="s">
        <v>250</v>
      </c>
      <c r="C133" s="509" t="s">
        <v>23</v>
      </c>
      <c r="D133" s="510">
        <f>★波及効果計算ｼｰﾄ!Q43</f>
        <v>0</v>
      </c>
      <c r="E133" s="510">
        <f>★波及効果計算ｼｰﾄ!R43</f>
        <v>0</v>
      </c>
      <c r="F133" s="510">
        <f>★波及効果計算ｼｰﾄ!S43</f>
        <v>0</v>
      </c>
      <c r="G133" s="510">
        <f>★波及効果計算ｼｰﾄ!T43</f>
        <v>0</v>
      </c>
      <c r="H133" s="510">
        <f>★波及効果計算ｼｰﾄ!U43</f>
        <v>0</v>
      </c>
      <c r="I133" s="528">
        <f>★波及効果計算ｼｰﾄ!V43</f>
        <v>0</v>
      </c>
      <c r="J133" s="517"/>
      <c r="K133" s="517"/>
    </row>
    <row r="134" spans="2:11" ht="18.75" customHeight="1">
      <c r="B134" s="508" t="s">
        <v>251</v>
      </c>
      <c r="C134" s="509" t="s">
        <v>24</v>
      </c>
      <c r="D134" s="510">
        <f>★波及効果計算ｼｰﾄ!Q44</f>
        <v>0</v>
      </c>
      <c r="E134" s="510">
        <f>★波及効果計算ｼｰﾄ!R44</f>
        <v>0</v>
      </c>
      <c r="F134" s="510">
        <f>★波及効果計算ｼｰﾄ!S44</f>
        <v>0</v>
      </c>
      <c r="G134" s="510">
        <f>★波及効果計算ｼｰﾄ!T44</f>
        <v>0</v>
      </c>
      <c r="H134" s="510">
        <f>★波及効果計算ｼｰﾄ!U44</f>
        <v>0</v>
      </c>
      <c r="I134" s="528">
        <f>★波及効果計算ｼｰﾄ!V44</f>
        <v>0</v>
      </c>
      <c r="J134" s="517"/>
      <c r="K134" s="517"/>
    </row>
    <row r="135" spans="2:11" ht="18.75" customHeight="1">
      <c r="B135" s="508" t="s">
        <v>252</v>
      </c>
      <c r="C135" s="509" t="s">
        <v>25</v>
      </c>
      <c r="D135" s="510">
        <f>★波及効果計算ｼｰﾄ!Q45</f>
        <v>0</v>
      </c>
      <c r="E135" s="510">
        <f>★波及効果計算ｼｰﾄ!R45</f>
        <v>0</v>
      </c>
      <c r="F135" s="510">
        <f>★波及効果計算ｼｰﾄ!S45</f>
        <v>0</v>
      </c>
      <c r="G135" s="510">
        <f>★波及効果計算ｼｰﾄ!T45</f>
        <v>0</v>
      </c>
      <c r="H135" s="510">
        <f>★波及効果計算ｼｰﾄ!U45</f>
        <v>0</v>
      </c>
      <c r="I135" s="528">
        <f>★波及効果計算ｼｰﾄ!V45</f>
        <v>0</v>
      </c>
      <c r="J135" s="517"/>
      <c r="K135" s="517"/>
    </row>
    <row r="136" spans="2:11" ht="18.75" customHeight="1">
      <c r="B136" s="508" t="s">
        <v>253</v>
      </c>
      <c r="C136" s="509" t="s">
        <v>26</v>
      </c>
      <c r="D136" s="510">
        <f>★波及効果計算ｼｰﾄ!Q46</f>
        <v>0</v>
      </c>
      <c r="E136" s="510">
        <f>★波及効果計算ｼｰﾄ!R46</f>
        <v>0</v>
      </c>
      <c r="F136" s="510">
        <f>★波及効果計算ｼｰﾄ!S46</f>
        <v>0</v>
      </c>
      <c r="G136" s="510">
        <f>★波及効果計算ｼｰﾄ!T46</f>
        <v>0</v>
      </c>
      <c r="H136" s="510">
        <f>★波及効果計算ｼｰﾄ!U46</f>
        <v>0</v>
      </c>
      <c r="I136" s="528">
        <f>★波及効果計算ｼｰﾄ!V46</f>
        <v>0</v>
      </c>
      <c r="J136" s="517"/>
      <c r="K136" s="517"/>
    </row>
    <row r="137" spans="2:11" ht="18.75" customHeight="1">
      <c r="B137" s="513"/>
      <c r="C137" s="514" t="s">
        <v>254</v>
      </c>
      <c r="D137" s="515">
        <f>★波及効果計算ｼｰﾄ!Q47</f>
        <v>0</v>
      </c>
      <c r="E137" s="515">
        <f>★波及効果計算ｼｰﾄ!R47</f>
        <v>0</v>
      </c>
      <c r="F137" s="515">
        <f>★波及効果計算ｼｰﾄ!S47</f>
        <v>0</v>
      </c>
      <c r="G137" s="515">
        <f>★波及効果計算ｼｰﾄ!T47</f>
        <v>0</v>
      </c>
      <c r="H137" s="515">
        <f>★波及効果計算ｼｰﾄ!U47</f>
        <v>0</v>
      </c>
      <c r="I137" s="529">
        <f>★波及効果計算ｼｰﾄ!V47</f>
        <v>0</v>
      </c>
      <c r="J137" s="517"/>
      <c r="K137" s="517"/>
    </row>
    <row r="138" spans="2:11" ht="18.75" customHeight="1">
      <c r="B138" s="536"/>
      <c r="C138" s="537"/>
      <c r="D138" s="538"/>
      <c r="E138" s="538"/>
      <c r="F138" s="538"/>
      <c r="G138" s="538"/>
      <c r="H138" s="538"/>
      <c r="I138" s="538"/>
      <c r="J138" s="517"/>
      <c r="K138" s="517"/>
    </row>
    <row r="139" spans="2:11" ht="18.75" customHeight="1">
      <c r="B139" s="517"/>
      <c r="C139" s="517"/>
      <c r="D139" s="517"/>
      <c r="E139" s="517"/>
      <c r="F139" s="517"/>
      <c r="G139" s="517"/>
      <c r="H139" s="517"/>
      <c r="I139" s="517"/>
      <c r="J139" s="517"/>
      <c r="K139" s="521" t="s">
        <v>426</v>
      </c>
    </row>
    <row r="140" spans="2:11" ht="18.75" customHeight="1">
      <c r="B140" s="493"/>
      <c r="C140" s="494"/>
      <c r="D140" s="826" t="s">
        <v>29</v>
      </c>
      <c r="E140" s="837"/>
      <c r="F140" s="826" t="s">
        <v>386</v>
      </c>
      <c r="G140" s="837"/>
      <c r="H140" s="826" t="s">
        <v>407</v>
      </c>
      <c r="I140" s="837"/>
      <c r="J140" s="826" t="s">
        <v>345</v>
      </c>
      <c r="K140" s="838"/>
    </row>
    <row r="141" spans="2:11" ht="31.5">
      <c r="B141" s="495"/>
      <c r="C141" s="496"/>
      <c r="D141" s="497" t="s">
        <v>427</v>
      </c>
      <c r="E141" s="497" t="s">
        <v>428</v>
      </c>
      <c r="F141" s="497" t="s">
        <v>429</v>
      </c>
      <c r="G141" s="497" t="s">
        <v>430</v>
      </c>
      <c r="H141" s="497" t="s">
        <v>431</v>
      </c>
      <c r="I141" s="497" t="s">
        <v>432</v>
      </c>
      <c r="J141" s="497" t="s">
        <v>433</v>
      </c>
      <c r="K141" s="530" t="s">
        <v>434</v>
      </c>
    </row>
    <row r="142" spans="2:11" ht="18.75" customHeight="1">
      <c r="B142" s="831" t="s">
        <v>304</v>
      </c>
      <c r="C142" s="832"/>
      <c r="D142" s="499" t="s">
        <v>435</v>
      </c>
      <c r="E142" s="499" t="s">
        <v>436</v>
      </c>
      <c r="F142" s="499" t="s">
        <v>437</v>
      </c>
      <c r="G142" s="499" t="s">
        <v>438</v>
      </c>
      <c r="H142" s="499" t="s">
        <v>439</v>
      </c>
      <c r="I142" s="499" t="s">
        <v>440</v>
      </c>
      <c r="J142" s="499" t="s">
        <v>441</v>
      </c>
      <c r="K142" s="526" t="s">
        <v>442</v>
      </c>
    </row>
    <row r="143" spans="2:11" ht="18.75" customHeight="1">
      <c r="B143" s="843" t="s">
        <v>306</v>
      </c>
      <c r="C143" s="844"/>
      <c r="D143" s="533" t="s">
        <v>443</v>
      </c>
      <c r="E143" s="533" t="s">
        <v>444</v>
      </c>
      <c r="F143" s="533" t="s">
        <v>445</v>
      </c>
      <c r="G143" s="533" t="s">
        <v>446</v>
      </c>
      <c r="H143" s="533" t="s">
        <v>447</v>
      </c>
      <c r="I143" s="533" t="s">
        <v>448</v>
      </c>
      <c r="J143" s="531" t="s">
        <v>449</v>
      </c>
      <c r="K143" s="532" t="s">
        <v>450</v>
      </c>
    </row>
    <row r="144" spans="2:11" ht="18.75" customHeight="1">
      <c r="B144" s="508" t="s">
        <v>210</v>
      </c>
      <c r="C144" s="509" t="s">
        <v>0</v>
      </c>
      <c r="D144" s="510">
        <f>★波及効果計算ｼｰﾄ!D54</f>
        <v>0</v>
      </c>
      <c r="E144" s="510">
        <f>★波及効果計算ｼｰﾄ!E54</f>
        <v>0</v>
      </c>
      <c r="F144" s="510">
        <f>★波及効果計算ｼｰﾄ!F54</f>
        <v>0</v>
      </c>
      <c r="G144" s="510">
        <f>★波及効果計算ｼｰﾄ!G54</f>
        <v>0</v>
      </c>
      <c r="H144" s="510">
        <f>★波及効果計算ｼｰﾄ!H54</f>
        <v>0</v>
      </c>
      <c r="I144" s="510">
        <f>★波及効果計算ｼｰﾄ!I54</f>
        <v>0</v>
      </c>
      <c r="J144" s="510">
        <f>★波及効果計算ｼｰﾄ!J54</f>
        <v>0</v>
      </c>
      <c r="K144" s="528">
        <f>★波及効果計算ｼｰﾄ!K54</f>
        <v>0</v>
      </c>
    </row>
    <row r="145" spans="2:11" ht="18.75" customHeight="1">
      <c r="B145" s="508" t="s">
        <v>211</v>
      </c>
      <c r="C145" s="509" t="s">
        <v>212</v>
      </c>
      <c r="D145" s="510">
        <f>★波及効果計算ｼｰﾄ!D55</f>
        <v>0</v>
      </c>
      <c r="E145" s="510">
        <f>★波及効果計算ｼｰﾄ!E55</f>
        <v>0</v>
      </c>
      <c r="F145" s="510">
        <f>★波及効果計算ｼｰﾄ!F55</f>
        <v>0</v>
      </c>
      <c r="G145" s="510">
        <f>★波及効果計算ｼｰﾄ!G55</f>
        <v>0</v>
      </c>
      <c r="H145" s="510">
        <f>★波及効果計算ｼｰﾄ!H55</f>
        <v>0</v>
      </c>
      <c r="I145" s="510">
        <f>★波及効果計算ｼｰﾄ!I55</f>
        <v>0</v>
      </c>
      <c r="J145" s="510">
        <f>★波及効果計算ｼｰﾄ!J55</f>
        <v>0</v>
      </c>
      <c r="K145" s="528">
        <f>★波及効果計算ｼｰﾄ!K55</f>
        <v>0</v>
      </c>
    </row>
    <row r="146" spans="2:11" ht="18.75" customHeight="1">
      <c r="B146" s="508" t="s">
        <v>213</v>
      </c>
      <c r="C146" s="509" t="s">
        <v>214</v>
      </c>
      <c r="D146" s="510">
        <f>★波及効果計算ｼｰﾄ!D56</f>
        <v>0</v>
      </c>
      <c r="E146" s="510">
        <f>★波及効果計算ｼｰﾄ!E56</f>
        <v>0</v>
      </c>
      <c r="F146" s="510">
        <f>★波及効果計算ｼｰﾄ!F56</f>
        <v>0</v>
      </c>
      <c r="G146" s="510">
        <f>★波及効果計算ｼｰﾄ!G56</f>
        <v>0</v>
      </c>
      <c r="H146" s="510">
        <f>★波及効果計算ｼｰﾄ!H56</f>
        <v>0</v>
      </c>
      <c r="I146" s="510">
        <f>★波及効果計算ｼｰﾄ!I56</f>
        <v>0</v>
      </c>
      <c r="J146" s="510">
        <f>★波及効果計算ｼｰﾄ!J56</f>
        <v>0</v>
      </c>
      <c r="K146" s="528">
        <f>★波及効果計算ｼｰﾄ!K56</f>
        <v>0</v>
      </c>
    </row>
    <row r="147" spans="2:11" ht="18.75" customHeight="1">
      <c r="B147" s="508" t="s">
        <v>215</v>
      </c>
      <c r="C147" s="509" t="s">
        <v>1</v>
      </c>
      <c r="D147" s="510">
        <f>★波及効果計算ｼｰﾄ!D57</f>
        <v>0</v>
      </c>
      <c r="E147" s="510">
        <f>★波及効果計算ｼｰﾄ!E57</f>
        <v>0</v>
      </c>
      <c r="F147" s="510">
        <f>★波及効果計算ｼｰﾄ!F57</f>
        <v>0</v>
      </c>
      <c r="G147" s="510">
        <f>★波及効果計算ｼｰﾄ!G57</f>
        <v>0</v>
      </c>
      <c r="H147" s="510">
        <f>★波及効果計算ｼｰﾄ!H57</f>
        <v>0</v>
      </c>
      <c r="I147" s="510">
        <f>★波及効果計算ｼｰﾄ!I57</f>
        <v>0</v>
      </c>
      <c r="J147" s="510">
        <f>★波及効果計算ｼｰﾄ!J57</f>
        <v>0</v>
      </c>
      <c r="K147" s="528">
        <f>★波及効果計算ｼｰﾄ!K57</f>
        <v>0</v>
      </c>
    </row>
    <row r="148" spans="2:11" ht="18.75" customHeight="1">
      <c r="B148" s="508" t="s">
        <v>216</v>
      </c>
      <c r="C148" s="509" t="s">
        <v>2</v>
      </c>
      <c r="D148" s="510">
        <f>★波及効果計算ｼｰﾄ!D58</f>
        <v>0</v>
      </c>
      <c r="E148" s="510">
        <f>★波及効果計算ｼｰﾄ!E58</f>
        <v>0</v>
      </c>
      <c r="F148" s="510">
        <f>★波及効果計算ｼｰﾄ!F58</f>
        <v>0</v>
      </c>
      <c r="G148" s="510">
        <f>★波及効果計算ｼｰﾄ!G58</f>
        <v>0</v>
      </c>
      <c r="H148" s="510">
        <f>★波及効果計算ｼｰﾄ!H58</f>
        <v>0</v>
      </c>
      <c r="I148" s="510">
        <f>★波及効果計算ｼｰﾄ!I58</f>
        <v>0</v>
      </c>
      <c r="J148" s="510">
        <f>★波及効果計算ｼｰﾄ!J58</f>
        <v>0</v>
      </c>
      <c r="K148" s="528">
        <f>★波及効果計算ｼｰﾄ!K58</f>
        <v>0</v>
      </c>
    </row>
    <row r="149" spans="2:11" ht="18.75" customHeight="1">
      <c r="B149" s="508" t="s">
        <v>217</v>
      </c>
      <c r="C149" s="509" t="s">
        <v>3</v>
      </c>
      <c r="D149" s="510">
        <f>★波及効果計算ｼｰﾄ!D59</f>
        <v>0</v>
      </c>
      <c r="E149" s="510">
        <f>★波及効果計算ｼｰﾄ!E59</f>
        <v>0</v>
      </c>
      <c r="F149" s="510">
        <f>★波及効果計算ｼｰﾄ!F59</f>
        <v>0</v>
      </c>
      <c r="G149" s="510">
        <f>★波及効果計算ｼｰﾄ!G59</f>
        <v>0</v>
      </c>
      <c r="H149" s="510">
        <f>★波及効果計算ｼｰﾄ!H59</f>
        <v>0</v>
      </c>
      <c r="I149" s="510">
        <f>★波及効果計算ｼｰﾄ!I59</f>
        <v>0</v>
      </c>
      <c r="J149" s="510">
        <f>★波及効果計算ｼｰﾄ!J59</f>
        <v>0</v>
      </c>
      <c r="K149" s="528">
        <f>★波及効果計算ｼｰﾄ!K59</f>
        <v>0</v>
      </c>
    </row>
    <row r="150" spans="2:11" ht="18.75" customHeight="1">
      <c r="B150" s="508" t="s">
        <v>218</v>
      </c>
      <c r="C150" s="512" t="s">
        <v>4</v>
      </c>
      <c r="D150" s="510">
        <f>★波及効果計算ｼｰﾄ!D60</f>
        <v>0</v>
      </c>
      <c r="E150" s="510">
        <f>★波及効果計算ｼｰﾄ!E60</f>
        <v>0</v>
      </c>
      <c r="F150" s="510">
        <f>★波及効果計算ｼｰﾄ!F60</f>
        <v>0</v>
      </c>
      <c r="G150" s="510">
        <f>★波及効果計算ｼｰﾄ!G60</f>
        <v>0</v>
      </c>
      <c r="H150" s="510">
        <f>★波及効果計算ｼｰﾄ!H60</f>
        <v>0</v>
      </c>
      <c r="I150" s="510">
        <f>★波及効果計算ｼｰﾄ!I60</f>
        <v>0</v>
      </c>
      <c r="J150" s="510">
        <f>★波及効果計算ｼｰﾄ!J60</f>
        <v>0</v>
      </c>
      <c r="K150" s="528">
        <f>★波及効果計算ｼｰﾄ!K60</f>
        <v>0</v>
      </c>
    </row>
    <row r="151" spans="2:11" ht="18.75" customHeight="1">
      <c r="B151" s="508" t="s">
        <v>219</v>
      </c>
      <c r="C151" s="509" t="s">
        <v>5</v>
      </c>
      <c r="D151" s="510">
        <f>★波及効果計算ｼｰﾄ!D61</f>
        <v>0</v>
      </c>
      <c r="E151" s="510">
        <f>★波及効果計算ｼｰﾄ!E61</f>
        <v>0</v>
      </c>
      <c r="F151" s="510">
        <f>★波及効果計算ｼｰﾄ!F61</f>
        <v>0</v>
      </c>
      <c r="G151" s="510">
        <f>★波及効果計算ｼｰﾄ!G61</f>
        <v>0</v>
      </c>
      <c r="H151" s="510">
        <f>★波及効果計算ｼｰﾄ!H61</f>
        <v>0</v>
      </c>
      <c r="I151" s="510">
        <f>★波及効果計算ｼｰﾄ!I61</f>
        <v>0</v>
      </c>
      <c r="J151" s="510">
        <f>★波及効果計算ｼｰﾄ!J61</f>
        <v>0</v>
      </c>
      <c r="K151" s="528">
        <f>★波及効果計算ｼｰﾄ!K61</f>
        <v>0</v>
      </c>
    </row>
    <row r="152" spans="2:11" ht="18.75" customHeight="1">
      <c r="B152" s="508" t="s">
        <v>220</v>
      </c>
      <c r="C152" s="512" t="s">
        <v>6</v>
      </c>
      <c r="D152" s="510">
        <f>★波及効果計算ｼｰﾄ!D62</f>
        <v>0</v>
      </c>
      <c r="E152" s="510">
        <f>★波及効果計算ｼｰﾄ!E62</f>
        <v>0</v>
      </c>
      <c r="F152" s="510">
        <f>★波及効果計算ｼｰﾄ!F62</f>
        <v>0</v>
      </c>
      <c r="G152" s="510">
        <f>★波及効果計算ｼｰﾄ!G62</f>
        <v>0</v>
      </c>
      <c r="H152" s="510">
        <f>★波及効果計算ｼｰﾄ!H62</f>
        <v>0</v>
      </c>
      <c r="I152" s="510">
        <f>★波及効果計算ｼｰﾄ!I62</f>
        <v>0</v>
      </c>
      <c r="J152" s="510">
        <f>★波及効果計算ｼｰﾄ!J62</f>
        <v>0</v>
      </c>
      <c r="K152" s="528">
        <f>★波及効果計算ｼｰﾄ!K62</f>
        <v>0</v>
      </c>
    </row>
    <row r="153" spans="2:11" ht="18.75" customHeight="1">
      <c r="B153" s="508" t="s">
        <v>221</v>
      </c>
      <c r="C153" s="512" t="s">
        <v>222</v>
      </c>
      <c r="D153" s="510">
        <f>★波及効果計算ｼｰﾄ!D63</f>
        <v>0</v>
      </c>
      <c r="E153" s="510">
        <f>★波及効果計算ｼｰﾄ!E63</f>
        <v>0</v>
      </c>
      <c r="F153" s="510">
        <f>★波及効果計算ｼｰﾄ!F63</f>
        <v>0</v>
      </c>
      <c r="G153" s="510">
        <f>★波及効果計算ｼｰﾄ!G63</f>
        <v>0</v>
      </c>
      <c r="H153" s="510">
        <f>★波及効果計算ｼｰﾄ!H63</f>
        <v>0</v>
      </c>
      <c r="I153" s="510">
        <f>★波及効果計算ｼｰﾄ!I63</f>
        <v>0</v>
      </c>
      <c r="J153" s="510">
        <f>★波及効果計算ｼｰﾄ!J63</f>
        <v>0</v>
      </c>
      <c r="K153" s="528">
        <f>★波及効果計算ｼｰﾄ!K63</f>
        <v>0</v>
      </c>
    </row>
    <row r="154" spans="2:11" ht="18.75" customHeight="1">
      <c r="B154" s="508" t="s">
        <v>223</v>
      </c>
      <c r="C154" s="509" t="s">
        <v>7</v>
      </c>
      <c r="D154" s="510">
        <f>★波及効果計算ｼｰﾄ!D64</f>
        <v>0</v>
      </c>
      <c r="E154" s="510">
        <f>★波及効果計算ｼｰﾄ!E64</f>
        <v>0</v>
      </c>
      <c r="F154" s="510">
        <f>★波及効果計算ｼｰﾄ!F64</f>
        <v>0</v>
      </c>
      <c r="G154" s="510">
        <f>★波及効果計算ｼｰﾄ!G64</f>
        <v>0</v>
      </c>
      <c r="H154" s="510">
        <f>★波及効果計算ｼｰﾄ!H64</f>
        <v>0</v>
      </c>
      <c r="I154" s="510">
        <f>★波及効果計算ｼｰﾄ!I64</f>
        <v>0</v>
      </c>
      <c r="J154" s="510">
        <f>★波及効果計算ｼｰﾄ!J64</f>
        <v>0</v>
      </c>
      <c r="K154" s="528">
        <f>★波及効果計算ｼｰﾄ!K64</f>
        <v>0</v>
      </c>
    </row>
    <row r="155" spans="2:11" ht="18.75" customHeight="1">
      <c r="B155" s="508" t="s">
        <v>224</v>
      </c>
      <c r="C155" s="509" t="s">
        <v>8</v>
      </c>
      <c r="D155" s="510">
        <f>★波及効果計算ｼｰﾄ!D65</f>
        <v>0</v>
      </c>
      <c r="E155" s="510">
        <f>★波及効果計算ｼｰﾄ!E65</f>
        <v>0</v>
      </c>
      <c r="F155" s="510">
        <f>★波及効果計算ｼｰﾄ!F65</f>
        <v>0</v>
      </c>
      <c r="G155" s="510">
        <f>★波及効果計算ｼｰﾄ!G65</f>
        <v>0</v>
      </c>
      <c r="H155" s="510">
        <f>★波及効果計算ｼｰﾄ!H65</f>
        <v>0</v>
      </c>
      <c r="I155" s="510">
        <f>★波及効果計算ｼｰﾄ!I65</f>
        <v>0</v>
      </c>
      <c r="J155" s="510">
        <f>★波及効果計算ｼｰﾄ!J65</f>
        <v>0</v>
      </c>
      <c r="K155" s="528">
        <f>★波及効果計算ｼｰﾄ!K65</f>
        <v>0</v>
      </c>
    </row>
    <row r="156" spans="2:11" ht="18.75" customHeight="1">
      <c r="B156" s="508" t="s">
        <v>225</v>
      </c>
      <c r="C156" s="509" t="s">
        <v>9</v>
      </c>
      <c r="D156" s="510">
        <f>★波及効果計算ｼｰﾄ!D66</f>
        <v>0</v>
      </c>
      <c r="E156" s="510">
        <f>★波及効果計算ｼｰﾄ!E66</f>
        <v>0</v>
      </c>
      <c r="F156" s="510">
        <f>★波及効果計算ｼｰﾄ!F66</f>
        <v>0</v>
      </c>
      <c r="G156" s="510">
        <f>★波及効果計算ｼｰﾄ!G66</f>
        <v>0</v>
      </c>
      <c r="H156" s="510">
        <f>★波及効果計算ｼｰﾄ!H66</f>
        <v>0</v>
      </c>
      <c r="I156" s="510">
        <f>★波及効果計算ｼｰﾄ!I66</f>
        <v>0</v>
      </c>
      <c r="J156" s="510">
        <f>★波及効果計算ｼｰﾄ!J66</f>
        <v>0</v>
      </c>
      <c r="K156" s="528">
        <f>★波及効果計算ｼｰﾄ!K66</f>
        <v>0</v>
      </c>
    </row>
    <row r="157" spans="2:11" ht="18.75" customHeight="1">
      <c r="B157" s="508" t="s">
        <v>226</v>
      </c>
      <c r="C157" s="509" t="s">
        <v>10</v>
      </c>
      <c r="D157" s="510">
        <f>★波及効果計算ｼｰﾄ!D67</f>
        <v>0</v>
      </c>
      <c r="E157" s="510">
        <f>★波及効果計算ｼｰﾄ!E67</f>
        <v>0</v>
      </c>
      <c r="F157" s="510">
        <f>★波及効果計算ｼｰﾄ!F67</f>
        <v>0</v>
      </c>
      <c r="G157" s="510">
        <f>★波及効果計算ｼｰﾄ!G67</f>
        <v>0</v>
      </c>
      <c r="H157" s="510">
        <f>★波及効果計算ｼｰﾄ!H67</f>
        <v>0</v>
      </c>
      <c r="I157" s="510">
        <f>★波及効果計算ｼｰﾄ!I67</f>
        <v>0</v>
      </c>
      <c r="J157" s="510">
        <f>★波及効果計算ｼｰﾄ!J67</f>
        <v>0</v>
      </c>
      <c r="K157" s="528">
        <f>★波及効果計算ｼｰﾄ!K67</f>
        <v>0</v>
      </c>
    </row>
    <row r="158" spans="2:11" ht="18.75" customHeight="1">
      <c r="B158" s="508" t="s">
        <v>227</v>
      </c>
      <c r="C158" s="509" t="s">
        <v>64</v>
      </c>
      <c r="D158" s="510">
        <f>★波及効果計算ｼｰﾄ!D68</f>
        <v>0</v>
      </c>
      <c r="E158" s="510">
        <f>★波及効果計算ｼｰﾄ!E68</f>
        <v>0</v>
      </c>
      <c r="F158" s="510">
        <f>★波及効果計算ｼｰﾄ!F68</f>
        <v>0</v>
      </c>
      <c r="G158" s="510">
        <f>★波及効果計算ｼｰﾄ!G68</f>
        <v>0</v>
      </c>
      <c r="H158" s="510">
        <f>★波及効果計算ｼｰﾄ!H68</f>
        <v>0</v>
      </c>
      <c r="I158" s="510">
        <f>★波及効果計算ｼｰﾄ!I68</f>
        <v>0</v>
      </c>
      <c r="J158" s="510">
        <f>★波及効果計算ｼｰﾄ!J68</f>
        <v>0</v>
      </c>
      <c r="K158" s="528">
        <f>★波及効果計算ｼｰﾄ!K68</f>
        <v>0</v>
      </c>
    </row>
    <row r="159" spans="2:11" ht="18.75" customHeight="1">
      <c r="B159" s="508" t="s">
        <v>228</v>
      </c>
      <c r="C159" s="509" t="s">
        <v>65</v>
      </c>
      <c r="D159" s="510">
        <f>★波及効果計算ｼｰﾄ!D69</f>
        <v>0</v>
      </c>
      <c r="E159" s="510">
        <f>★波及効果計算ｼｰﾄ!E69</f>
        <v>0</v>
      </c>
      <c r="F159" s="510">
        <f>★波及効果計算ｼｰﾄ!F69</f>
        <v>0</v>
      </c>
      <c r="G159" s="510">
        <f>★波及効果計算ｼｰﾄ!G69</f>
        <v>0</v>
      </c>
      <c r="H159" s="510">
        <f>★波及効果計算ｼｰﾄ!H69</f>
        <v>0</v>
      </c>
      <c r="I159" s="510">
        <f>★波及効果計算ｼｰﾄ!I69</f>
        <v>0</v>
      </c>
      <c r="J159" s="510">
        <f>★波及効果計算ｼｰﾄ!J69</f>
        <v>0</v>
      </c>
      <c r="K159" s="528">
        <f>★波及効果計算ｼｰﾄ!K69</f>
        <v>0</v>
      </c>
    </row>
    <row r="160" spans="2:11" ht="18.75" customHeight="1">
      <c r="B160" s="508" t="s">
        <v>229</v>
      </c>
      <c r="C160" s="509" t="s">
        <v>66</v>
      </c>
      <c r="D160" s="510">
        <f>★波及効果計算ｼｰﾄ!D70</f>
        <v>0</v>
      </c>
      <c r="E160" s="510">
        <f>★波及効果計算ｼｰﾄ!E70</f>
        <v>0</v>
      </c>
      <c r="F160" s="510">
        <f>★波及効果計算ｼｰﾄ!F70</f>
        <v>0</v>
      </c>
      <c r="G160" s="510">
        <f>★波及効果計算ｼｰﾄ!G70</f>
        <v>0</v>
      </c>
      <c r="H160" s="510">
        <f>★波及効果計算ｼｰﾄ!H70</f>
        <v>0</v>
      </c>
      <c r="I160" s="510">
        <f>★波及効果計算ｼｰﾄ!I70</f>
        <v>0</v>
      </c>
      <c r="J160" s="510">
        <f>★波及効果計算ｼｰﾄ!J70</f>
        <v>0</v>
      </c>
      <c r="K160" s="528">
        <f>★波及効果計算ｼｰﾄ!K70</f>
        <v>0</v>
      </c>
    </row>
    <row r="161" spans="2:11" ht="18.75" customHeight="1">
      <c r="B161" s="508" t="s">
        <v>230</v>
      </c>
      <c r="C161" s="509" t="s">
        <v>12</v>
      </c>
      <c r="D161" s="510">
        <f>★波及効果計算ｼｰﾄ!D71</f>
        <v>0</v>
      </c>
      <c r="E161" s="510">
        <f>★波及効果計算ｼｰﾄ!E71</f>
        <v>0</v>
      </c>
      <c r="F161" s="510">
        <f>★波及効果計算ｼｰﾄ!F71</f>
        <v>0</v>
      </c>
      <c r="G161" s="510">
        <f>★波及効果計算ｼｰﾄ!G71</f>
        <v>0</v>
      </c>
      <c r="H161" s="510">
        <f>★波及効果計算ｼｰﾄ!H71</f>
        <v>0</v>
      </c>
      <c r="I161" s="510">
        <f>★波及効果計算ｼｰﾄ!I71</f>
        <v>0</v>
      </c>
      <c r="J161" s="510">
        <f>★波及効果計算ｼｰﾄ!J71</f>
        <v>0</v>
      </c>
      <c r="K161" s="528">
        <f>★波及効果計算ｼｰﾄ!K71</f>
        <v>0</v>
      </c>
    </row>
    <row r="162" spans="2:11" ht="18.75" customHeight="1">
      <c r="B162" s="508" t="s">
        <v>231</v>
      </c>
      <c r="C162" s="509" t="s">
        <v>11</v>
      </c>
      <c r="D162" s="510">
        <f>★波及効果計算ｼｰﾄ!D72</f>
        <v>0</v>
      </c>
      <c r="E162" s="510">
        <f>★波及効果計算ｼｰﾄ!E72</f>
        <v>0</v>
      </c>
      <c r="F162" s="510">
        <f>★波及効果計算ｼｰﾄ!F72</f>
        <v>0</v>
      </c>
      <c r="G162" s="510">
        <f>★波及効果計算ｼｰﾄ!G72</f>
        <v>0</v>
      </c>
      <c r="H162" s="510">
        <f>★波及効果計算ｼｰﾄ!H72</f>
        <v>0</v>
      </c>
      <c r="I162" s="510">
        <f>★波及効果計算ｼｰﾄ!I72</f>
        <v>0</v>
      </c>
      <c r="J162" s="510">
        <f>★波及効果計算ｼｰﾄ!J72</f>
        <v>0</v>
      </c>
      <c r="K162" s="528">
        <f>★波及効果計算ｼｰﾄ!K72</f>
        <v>0</v>
      </c>
    </row>
    <row r="163" spans="2:11" ht="18.75" customHeight="1">
      <c r="B163" s="508" t="s">
        <v>232</v>
      </c>
      <c r="C163" s="509" t="s">
        <v>233</v>
      </c>
      <c r="D163" s="510">
        <f>★波及効果計算ｼｰﾄ!D73</f>
        <v>0</v>
      </c>
      <c r="E163" s="510">
        <f>★波及効果計算ｼｰﾄ!E73</f>
        <v>0</v>
      </c>
      <c r="F163" s="510">
        <f>★波及効果計算ｼｰﾄ!F73</f>
        <v>0</v>
      </c>
      <c r="G163" s="510">
        <f>★波及効果計算ｼｰﾄ!G73</f>
        <v>0</v>
      </c>
      <c r="H163" s="510">
        <f>★波及効果計算ｼｰﾄ!H73</f>
        <v>0</v>
      </c>
      <c r="I163" s="510">
        <f>★波及効果計算ｼｰﾄ!I73</f>
        <v>0</v>
      </c>
      <c r="J163" s="510">
        <f>★波及効果計算ｼｰﾄ!J73</f>
        <v>0</v>
      </c>
      <c r="K163" s="528">
        <f>★波及効果計算ｼｰﾄ!K73</f>
        <v>0</v>
      </c>
    </row>
    <row r="164" spans="2:11" ht="18.75" customHeight="1">
      <c r="B164" s="508" t="s">
        <v>234</v>
      </c>
      <c r="C164" s="509" t="s">
        <v>13</v>
      </c>
      <c r="D164" s="510">
        <f>★波及効果計算ｼｰﾄ!D74</f>
        <v>0</v>
      </c>
      <c r="E164" s="510">
        <f>★波及効果計算ｼｰﾄ!E74</f>
        <v>0</v>
      </c>
      <c r="F164" s="510">
        <f>★波及効果計算ｼｰﾄ!F74</f>
        <v>0</v>
      </c>
      <c r="G164" s="510">
        <f>★波及効果計算ｼｰﾄ!G74</f>
        <v>0</v>
      </c>
      <c r="H164" s="510">
        <f>★波及効果計算ｼｰﾄ!H74</f>
        <v>0</v>
      </c>
      <c r="I164" s="510">
        <f>★波及効果計算ｼｰﾄ!I74</f>
        <v>0</v>
      </c>
      <c r="J164" s="510">
        <f>★波及効果計算ｼｰﾄ!J74</f>
        <v>0</v>
      </c>
      <c r="K164" s="528">
        <f>★波及効果計算ｼｰﾄ!K74</f>
        <v>0</v>
      </c>
    </row>
    <row r="165" spans="2:11" ht="18.75" customHeight="1">
      <c r="B165" s="508" t="s">
        <v>235</v>
      </c>
      <c r="C165" s="509" t="s">
        <v>14</v>
      </c>
      <c r="D165" s="510">
        <f>★波及効果計算ｼｰﾄ!D75</f>
        <v>0</v>
      </c>
      <c r="E165" s="510">
        <f>★波及効果計算ｼｰﾄ!E75</f>
        <v>0</v>
      </c>
      <c r="F165" s="510">
        <f>★波及効果計算ｼｰﾄ!F75</f>
        <v>0</v>
      </c>
      <c r="G165" s="510">
        <f>★波及効果計算ｼｰﾄ!G75</f>
        <v>0</v>
      </c>
      <c r="H165" s="510">
        <f>★波及効果計算ｼｰﾄ!H75</f>
        <v>0</v>
      </c>
      <c r="I165" s="510">
        <f>★波及効果計算ｼｰﾄ!I75</f>
        <v>0</v>
      </c>
      <c r="J165" s="510">
        <f>★波及効果計算ｼｰﾄ!J75</f>
        <v>0</v>
      </c>
      <c r="K165" s="528">
        <f>★波及効果計算ｼｰﾄ!K75</f>
        <v>0</v>
      </c>
    </row>
    <row r="166" spans="2:11" ht="18.75" customHeight="1">
      <c r="B166" s="508" t="s">
        <v>236</v>
      </c>
      <c r="C166" s="509" t="s">
        <v>15</v>
      </c>
      <c r="D166" s="510">
        <f>★波及効果計算ｼｰﾄ!D76</f>
        <v>0</v>
      </c>
      <c r="E166" s="510">
        <f>★波及効果計算ｼｰﾄ!E76</f>
        <v>0</v>
      </c>
      <c r="F166" s="510">
        <f>★波及効果計算ｼｰﾄ!F76</f>
        <v>0</v>
      </c>
      <c r="G166" s="510">
        <f>★波及効果計算ｼｰﾄ!G76</f>
        <v>0</v>
      </c>
      <c r="H166" s="510">
        <f>★波及効果計算ｼｰﾄ!H76</f>
        <v>0</v>
      </c>
      <c r="I166" s="510">
        <f>★波及効果計算ｼｰﾄ!I76</f>
        <v>0</v>
      </c>
      <c r="J166" s="510">
        <f>★波及効果計算ｼｰﾄ!J76</f>
        <v>0</v>
      </c>
      <c r="K166" s="528">
        <f>★波及効果計算ｼｰﾄ!K76</f>
        <v>0</v>
      </c>
    </row>
    <row r="167" spans="2:11" ht="18.75" customHeight="1">
      <c r="B167" s="508" t="s">
        <v>237</v>
      </c>
      <c r="C167" s="509" t="s">
        <v>16</v>
      </c>
      <c r="D167" s="510">
        <f>★波及効果計算ｼｰﾄ!D77</f>
        <v>0</v>
      </c>
      <c r="E167" s="510">
        <f>★波及効果計算ｼｰﾄ!E77</f>
        <v>0</v>
      </c>
      <c r="F167" s="510">
        <f>★波及効果計算ｼｰﾄ!F77</f>
        <v>0</v>
      </c>
      <c r="G167" s="510">
        <f>★波及効果計算ｼｰﾄ!G77</f>
        <v>0</v>
      </c>
      <c r="H167" s="510">
        <f>★波及効果計算ｼｰﾄ!H77</f>
        <v>0</v>
      </c>
      <c r="I167" s="510">
        <f>★波及効果計算ｼｰﾄ!I77</f>
        <v>0</v>
      </c>
      <c r="J167" s="510">
        <f>★波及効果計算ｼｰﾄ!J77</f>
        <v>0</v>
      </c>
      <c r="K167" s="528">
        <f>★波及効果計算ｼｰﾄ!K77</f>
        <v>0</v>
      </c>
    </row>
    <row r="168" spans="2:11" ht="18.75" customHeight="1">
      <c r="B168" s="508" t="s">
        <v>238</v>
      </c>
      <c r="C168" s="509" t="s">
        <v>36</v>
      </c>
      <c r="D168" s="510">
        <f>★波及効果計算ｼｰﾄ!D78</f>
        <v>0</v>
      </c>
      <c r="E168" s="510">
        <f>★波及効果計算ｼｰﾄ!E78</f>
        <v>0</v>
      </c>
      <c r="F168" s="510">
        <f>★波及効果計算ｼｰﾄ!F78</f>
        <v>0</v>
      </c>
      <c r="G168" s="510">
        <f>★波及効果計算ｼｰﾄ!G78</f>
        <v>0</v>
      </c>
      <c r="H168" s="510">
        <f>★波及効果計算ｼｰﾄ!H78</f>
        <v>0</v>
      </c>
      <c r="I168" s="510">
        <f>★波及効果計算ｼｰﾄ!I78</f>
        <v>0</v>
      </c>
      <c r="J168" s="510">
        <f>★波及効果計算ｼｰﾄ!J78</f>
        <v>0</v>
      </c>
      <c r="K168" s="528">
        <f>★波及効果計算ｼｰﾄ!K78</f>
        <v>0</v>
      </c>
    </row>
    <row r="169" spans="2:11" ht="18.75" customHeight="1">
      <c r="B169" s="508" t="s">
        <v>239</v>
      </c>
      <c r="C169" s="509" t="s">
        <v>37</v>
      </c>
      <c r="D169" s="510">
        <f>★波及効果計算ｼｰﾄ!D79</f>
        <v>0</v>
      </c>
      <c r="E169" s="510">
        <f>★波及効果計算ｼｰﾄ!E79</f>
        <v>0</v>
      </c>
      <c r="F169" s="510">
        <f>★波及効果計算ｼｰﾄ!F79</f>
        <v>0</v>
      </c>
      <c r="G169" s="510">
        <f>★波及効果計算ｼｰﾄ!G79</f>
        <v>0</v>
      </c>
      <c r="H169" s="510">
        <f>★波及効果計算ｼｰﾄ!H79</f>
        <v>0</v>
      </c>
      <c r="I169" s="510">
        <f>★波及効果計算ｼｰﾄ!I79</f>
        <v>0</v>
      </c>
      <c r="J169" s="510">
        <f>★波及効果計算ｼｰﾄ!J79</f>
        <v>0</v>
      </c>
      <c r="K169" s="528">
        <f>★波及効果計算ｼｰﾄ!K79</f>
        <v>0</v>
      </c>
    </row>
    <row r="170" spans="2:11" ht="18.75" customHeight="1">
      <c r="B170" s="508" t="s">
        <v>240</v>
      </c>
      <c r="C170" s="509" t="s">
        <v>17</v>
      </c>
      <c r="D170" s="510">
        <f>★波及効果計算ｼｰﾄ!D80</f>
        <v>0</v>
      </c>
      <c r="E170" s="510">
        <f>★波及効果計算ｼｰﾄ!E80</f>
        <v>0</v>
      </c>
      <c r="F170" s="510">
        <f>★波及効果計算ｼｰﾄ!F80</f>
        <v>0</v>
      </c>
      <c r="G170" s="510">
        <f>★波及効果計算ｼｰﾄ!G80</f>
        <v>0</v>
      </c>
      <c r="H170" s="510">
        <f>★波及効果計算ｼｰﾄ!H80</f>
        <v>0</v>
      </c>
      <c r="I170" s="510">
        <f>★波及効果計算ｼｰﾄ!I80</f>
        <v>0</v>
      </c>
      <c r="J170" s="510">
        <f>★波及効果計算ｼｰﾄ!J80</f>
        <v>0</v>
      </c>
      <c r="K170" s="528">
        <f>★波及効果計算ｼｰﾄ!K80</f>
        <v>0</v>
      </c>
    </row>
    <row r="171" spans="2:11" ht="18.75" customHeight="1">
      <c r="B171" s="508" t="s">
        <v>241</v>
      </c>
      <c r="C171" s="509" t="s">
        <v>18</v>
      </c>
      <c r="D171" s="510">
        <f>★波及効果計算ｼｰﾄ!D81</f>
        <v>0</v>
      </c>
      <c r="E171" s="510">
        <f>★波及効果計算ｼｰﾄ!E81</f>
        <v>0</v>
      </c>
      <c r="F171" s="510">
        <f>★波及効果計算ｼｰﾄ!F81</f>
        <v>0</v>
      </c>
      <c r="G171" s="510">
        <f>★波及効果計算ｼｰﾄ!G81</f>
        <v>0</v>
      </c>
      <c r="H171" s="510">
        <f>★波及効果計算ｼｰﾄ!H81</f>
        <v>0</v>
      </c>
      <c r="I171" s="510">
        <f>★波及効果計算ｼｰﾄ!I81</f>
        <v>0</v>
      </c>
      <c r="J171" s="510">
        <f>★波及効果計算ｼｰﾄ!J81</f>
        <v>0</v>
      </c>
      <c r="K171" s="528">
        <f>★波及効果計算ｼｰﾄ!K81</f>
        <v>0</v>
      </c>
    </row>
    <row r="172" spans="2:11" ht="18.75" customHeight="1">
      <c r="B172" s="508" t="s">
        <v>242</v>
      </c>
      <c r="C172" s="509" t="s">
        <v>19</v>
      </c>
      <c r="D172" s="510">
        <f>★波及効果計算ｼｰﾄ!D82</f>
        <v>0</v>
      </c>
      <c r="E172" s="510">
        <f>★波及効果計算ｼｰﾄ!E82</f>
        <v>0</v>
      </c>
      <c r="F172" s="510">
        <f>★波及効果計算ｼｰﾄ!F82</f>
        <v>0</v>
      </c>
      <c r="G172" s="510">
        <f>★波及効果計算ｼｰﾄ!G82</f>
        <v>0</v>
      </c>
      <c r="H172" s="510">
        <f>★波及効果計算ｼｰﾄ!H82</f>
        <v>0</v>
      </c>
      <c r="I172" s="510">
        <f>★波及効果計算ｼｰﾄ!I82</f>
        <v>0</v>
      </c>
      <c r="J172" s="510">
        <f>★波及効果計算ｼｰﾄ!J82</f>
        <v>0</v>
      </c>
      <c r="K172" s="528">
        <f>★波及効果計算ｼｰﾄ!K82</f>
        <v>0</v>
      </c>
    </row>
    <row r="173" spans="2:11" ht="18.75" customHeight="1">
      <c r="B173" s="508" t="s">
        <v>243</v>
      </c>
      <c r="C173" s="509" t="s">
        <v>39</v>
      </c>
      <c r="D173" s="510">
        <f>★波及効果計算ｼｰﾄ!D83</f>
        <v>0</v>
      </c>
      <c r="E173" s="510">
        <f>★波及効果計算ｼｰﾄ!E83</f>
        <v>0</v>
      </c>
      <c r="F173" s="510">
        <f>★波及効果計算ｼｰﾄ!F83</f>
        <v>0</v>
      </c>
      <c r="G173" s="510">
        <f>★波及効果計算ｼｰﾄ!G83</f>
        <v>0</v>
      </c>
      <c r="H173" s="510">
        <f>★波及効果計算ｼｰﾄ!H83</f>
        <v>0</v>
      </c>
      <c r="I173" s="510">
        <f>★波及効果計算ｼｰﾄ!I83</f>
        <v>0</v>
      </c>
      <c r="J173" s="510">
        <f>★波及効果計算ｼｰﾄ!J83</f>
        <v>0</v>
      </c>
      <c r="K173" s="528">
        <f>★波及効果計算ｼｰﾄ!K83</f>
        <v>0</v>
      </c>
    </row>
    <row r="174" spans="2:11" ht="18.75" customHeight="1">
      <c r="B174" s="508" t="s">
        <v>244</v>
      </c>
      <c r="C174" s="509" t="s">
        <v>20</v>
      </c>
      <c r="D174" s="510">
        <f>★波及効果計算ｼｰﾄ!D84</f>
        <v>0</v>
      </c>
      <c r="E174" s="510">
        <f>★波及効果計算ｼｰﾄ!E84</f>
        <v>0</v>
      </c>
      <c r="F174" s="510">
        <f>★波及効果計算ｼｰﾄ!F84</f>
        <v>0</v>
      </c>
      <c r="G174" s="510">
        <f>★波及効果計算ｼｰﾄ!G84</f>
        <v>0</v>
      </c>
      <c r="H174" s="510">
        <f>★波及効果計算ｼｰﾄ!H84</f>
        <v>0</v>
      </c>
      <c r="I174" s="510">
        <f>★波及効果計算ｼｰﾄ!I84</f>
        <v>0</v>
      </c>
      <c r="J174" s="510">
        <f>★波及効果計算ｼｰﾄ!J84</f>
        <v>0</v>
      </c>
      <c r="K174" s="528">
        <f>★波及効果計算ｼｰﾄ!K84</f>
        <v>0</v>
      </c>
    </row>
    <row r="175" spans="2:11" ht="18.75" customHeight="1">
      <c r="B175" s="508" t="s">
        <v>245</v>
      </c>
      <c r="C175" s="509" t="s">
        <v>21</v>
      </c>
      <c r="D175" s="510">
        <f>★波及効果計算ｼｰﾄ!D85</f>
        <v>0</v>
      </c>
      <c r="E175" s="510">
        <f>★波及効果計算ｼｰﾄ!E85</f>
        <v>0</v>
      </c>
      <c r="F175" s="510">
        <f>★波及効果計算ｼｰﾄ!F85</f>
        <v>0</v>
      </c>
      <c r="G175" s="510">
        <f>★波及効果計算ｼｰﾄ!G85</f>
        <v>0</v>
      </c>
      <c r="H175" s="510">
        <f>★波及効果計算ｼｰﾄ!H85</f>
        <v>0</v>
      </c>
      <c r="I175" s="510">
        <f>★波及効果計算ｼｰﾄ!I85</f>
        <v>0</v>
      </c>
      <c r="J175" s="510">
        <f>★波及効果計算ｼｰﾄ!J85</f>
        <v>0</v>
      </c>
      <c r="K175" s="528">
        <f>★波及効果計算ｼｰﾄ!K85</f>
        <v>0</v>
      </c>
    </row>
    <row r="176" spans="2:11" ht="18.75" customHeight="1">
      <c r="B176" s="508" t="s">
        <v>246</v>
      </c>
      <c r="C176" s="509" t="s">
        <v>22</v>
      </c>
      <c r="D176" s="510">
        <f>★波及効果計算ｼｰﾄ!D86</f>
        <v>0</v>
      </c>
      <c r="E176" s="510">
        <f>★波及効果計算ｼｰﾄ!E86</f>
        <v>0</v>
      </c>
      <c r="F176" s="510">
        <f>★波及効果計算ｼｰﾄ!F86</f>
        <v>0</v>
      </c>
      <c r="G176" s="510">
        <f>★波及効果計算ｼｰﾄ!G86</f>
        <v>0</v>
      </c>
      <c r="H176" s="510">
        <f>★波及効果計算ｼｰﾄ!H86</f>
        <v>0</v>
      </c>
      <c r="I176" s="510">
        <f>★波及効果計算ｼｰﾄ!I86</f>
        <v>0</v>
      </c>
      <c r="J176" s="510">
        <f>★波及効果計算ｼｰﾄ!J86</f>
        <v>0</v>
      </c>
      <c r="K176" s="528">
        <f>★波及効果計算ｼｰﾄ!K86</f>
        <v>0</v>
      </c>
    </row>
    <row r="177" spans="2:11" ht="18.75" customHeight="1">
      <c r="B177" s="508" t="s">
        <v>247</v>
      </c>
      <c r="C177" s="509" t="s">
        <v>38</v>
      </c>
      <c r="D177" s="510">
        <f>★波及効果計算ｼｰﾄ!D87</f>
        <v>0</v>
      </c>
      <c r="E177" s="510">
        <f>★波及効果計算ｼｰﾄ!E87</f>
        <v>0</v>
      </c>
      <c r="F177" s="510">
        <f>★波及効果計算ｼｰﾄ!F87</f>
        <v>0</v>
      </c>
      <c r="G177" s="510">
        <f>★波及効果計算ｼｰﾄ!G87</f>
        <v>0</v>
      </c>
      <c r="H177" s="510">
        <f>★波及効果計算ｼｰﾄ!H87</f>
        <v>0</v>
      </c>
      <c r="I177" s="510">
        <f>★波及効果計算ｼｰﾄ!I87</f>
        <v>0</v>
      </c>
      <c r="J177" s="510">
        <f>★波及効果計算ｼｰﾄ!J87</f>
        <v>0</v>
      </c>
      <c r="K177" s="528">
        <f>★波及効果計算ｼｰﾄ!K87</f>
        <v>0</v>
      </c>
    </row>
    <row r="178" spans="2:11" ht="18.75" customHeight="1">
      <c r="B178" s="508" t="s">
        <v>248</v>
      </c>
      <c r="C178" s="509" t="s">
        <v>249</v>
      </c>
      <c r="D178" s="510">
        <f>★波及効果計算ｼｰﾄ!D88</f>
        <v>0</v>
      </c>
      <c r="E178" s="510">
        <f>★波及効果計算ｼｰﾄ!E88</f>
        <v>0</v>
      </c>
      <c r="F178" s="510">
        <f>★波及効果計算ｼｰﾄ!F88</f>
        <v>0</v>
      </c>
      <c r="G178" s="510">
        <f>★波及効果計算ｼｰﾄ!G88</f>
        <v>0</v>
      </c>
      <c r="H178" s="510">
        <f>★波及効果計算ｼｰﾄ!H88</f>
        <v>0</v>
      </c>
      <c r="I178" s="510">
        <f>★波及効果計算ｼｰﾄ!I88</f>
        <v>0</v>
      </c>
      <c r="J178" s="510">
        <f>★波及効果計算ｼｰﾄ!J88</f>
        <v>0</v>
      </c>
      <c r="K178" s="528">
        <f>★波及効果計算ｼｰﾄ!K88</f>
        <v>0</v>
      </c>
    </row>
    <row r="179" spans="2:11" ht="18.75" customHeight="1">
      <c r="B179" s="508" t="s">
        <v>250</v>
      </c>
      <c r="C179" s="509" t="s">
        <v>23</v>
      </c>
      <c r="D179" s="510">
        <f>★波及効果計算ｼｰﾄ!D89</f>
        <v>0</v>
      </c>
      <c r="E179" s="510">
        <f>★波及効果計算ｼｰﾄ!E89</f>
        <v>0</v>
      </c>
      <c r="F179" s="510">
        <f>★波及効果計算ｼｰﾄ!F89</f>
        <v>0</v>
      </c>
      <c r="G179" s="510">
        <f>★波及効果計算ｼｰﾄ!G89</f>
        <v>0</v>
      </c>
      <c r="H179" s="510">
        <f>★波及効果計算ｼｰﾄ!H89</f>
        <v>0</v>
      </c>
      <c r="I179" s="510">
        <f>★波及効果計算ｼｰﾄ!I89</f>
        <v>0</v>
      </c>
      <c r="J179" s="510">
        <f>★波及効果計算ｼｰﾄ!J89</f>
        <v>0</v>
      </c>
      <c r="K179" s="528">
        <f>★波及効果計算ｼｰﾄ!K89</f>
        <v>0</v>
      </c>
    </row>
    <row r="180" spans="2:11" ht="18.75" customHeight="1">
      <c r="B180" s="508" t="s">
        <v>251</v>
      </c>
      <c r="C180" s="509" t="s">
        <v>24</v>
      </c>
      <c r="D180" s="510">
        <f>★波及効果計算ｼｰﾄ!D90</f>
        <v>0</v>
      </c>
      <c r="E180" s="510">
        <f>★波及効果計算ｼｰﾄ!E90</f>
        <v>0</v>
      </c>
      <c r="F180" s="510">
        <f>★波及効果計算ｼｰﾄ!F90</f>
        <v>0</v>
      </c>
      <c r="G180" s="510">
        <f>★波及効果計算ｼｰﾄ!G90</f>
        <v>0</v>
      </c>
      <c r="H180" s="510">
        <f>★波及効果計算ｼｰﾄ!H90</f>
        <v>0</v>
      </c>
      <c r="I180" s="510">
        <f>★波及効果計算ｼｰﾄ!I90</f>
        <v>0</v>
      </c>
      <c r="J180" s="510">
        <f>★波及効果計算ｼｰﾄ!J90</f>
        <v>0</v>
      </c>
      <c r="K180" s="528">
        <f>★波及効果計算ｼｰﾄ!K90</f>
        <v>0</v>
      </c>
    </row>
    <row r="181" spans="2:11" ht="18.75" customHeight="1">
      <c r="B181" s="508" t="s">
        <v>252</v>
      </c>
      <c r="C181" s="509" t="s">
        <v>25</v>
      </c>
      <c r="D181" s="510">
        <f>★波及効果計算ｼｰﾄ!D91</f>
        <v>0</v>
      </c>
      <c r="E181" s="510">
        <f>★波及効果計算ｼｰﾄ!E91</f>
        <v>0</v>
      </c>
      <c r="F181" s="510">
        <f>★波及効果計算ｼｰﾄ!F91</f>
        <v>0</v>
      </c>
      <c r="G181" s="510">
        <f>★波及効果計算ｼｰﾄ!G91</f>
        <v>0</v>
      </c>
      <c r="H181" s="510">
        <f>★波及効果計算ｼｰﾄ!H91</f>
        <v>0</v>
      </c>
      <c r="I181" s="510">
        <f>★波及効果計算ｼｰﾄ!I91</f>
        <v>0</v>
      </c>
      <c r="J181" s="510">
        <f>★波及効果計算ｼｰﾄ!J91</f>
        <v>0</v>
      </c>
      <c r="K181" s="528">
        <f>★波及効果計算ｼｰﾄ!K91</f>
        <v>0</v>
      </c>
    </row>
    <row r="182" spans="2:11" ht="18.75" customHeight="1">
      <c r="B182" s="508" t="s">
        <v>253</v>
      </c>
      <c r="C182" s="509" t="s">
        <v>26</v>
      </c>
      <c r="D182" s="510">
        <f>★波及効果計算ｼｰﾄ!D92</f>
        <v>0</v>
      </c>
      <c r="E182" s="510">
        <f>★波及効果計算ｼｰﾄ!E92</f>
        <v>0</v>
      </c>
      <c r="F182" s="510">
        <f>★波及効果計算ｼｰﾄ!F92</f>
        <v>0</v>
      </c>
      <c r="G182" s="510">
        <f>★波及効果計算ｼｰﾄ!G92</f>
        <v>0</v>
      </c>
      <c r="H182" s="510">
        <f>★波及効果計算ｼｰﾄ!H92</f>
        <v>0</v>
      </c>
      <c r="I182" s="510">
        <f>★波及効果計算ｼｰﾄ!I92</f>
        <v>0</v>
      </c>
      <c r="J182" s="510">
        <f>★波及効果計算ｼｰﾄ!J92</f>
        <v>0</v>
      </c>
      <c r="K182" s="528">
        <f>★波及効果計算ｼｰﾄ!K92</f>
        <v>0</v>
      </c>
    </row>
    <row r="183" spans="2:11" ht="18.75" customHeight="1">
      <c r="B183" s="513"/>
      <c r="C183" s="514" t="s">
        <v>254</v>
      </c>
      <c r="D183" s="515">
        <f>★波及効果計算ｼｰﾄ!D93</f>
        <v>0</v>
      </c>
      <c r="E183" s="515">
        <f>★波及効果計算ｼｰﾄ!E93</f>
        <v>0</v>
      </c>
      <c r="F183" s="515">
        <f>★波及効果計算ｼｰﾄ!F93</f>
        <v>0</v>
      </c>
      <c r="G183" s="515">
        <f>★波及効果計算ｼｰﾄ!G93</f>
        <v>0</v>
      </c>
      <c r="H183" s="515">
        <f>★波及効果計算ｼｰﾄ!H93</f>
        <v>0</v>
      </c>
      <c r="I183" s="515">
        <f>★波及効果計算ｼｰﾄ!I93</f>
        <v>0</v>
      </c>
      <c r="J183" s="515">
        <f>★波及効果計算ｼｰﾄ!J93</f>
        <v>0</v>
      </c>
      <c r="K183" s="529">
        <f>★波及効果計算ｼｰﾄ!K93</f>
        <v>0</v>
      </c>
    </row>
  </sheetData>
  <sheetProtection sheet="1"/>
  <mergeCells count="26">
    <mergeCell ref="B142:C142"/>
    <mergeCell ref="B143:C143"/>
    <mergeCell ref="B96:C96"/>
    <mergeCell ref="B97:C97"/>
    <mergeCell ref="D140:E140"/>
    <mergeCell ref="F140:G140"/>
    <mergeCell ref="H140:I140"/>
    <mergeCell ref="J140:K140"/>
    <mergeCell ref="B51:C51"/>
    <mergeCell ref="B52:C52"/>
    <mergeCell ref="D94:F94"/>
    <mergeCell ref="G94:I94"/>
    <mergeCell ref="G53:G91"/>
    <mergeCell ref="H53:H91"/>
    <mergeCell ref="J49:J50"/>
    <mergeCell ref="B2:C2"/>
    <mergeCell ref="D4:D5"/>
    <mergeCell ref="E4:G4"/>
    <mergeCell ref="H4:H5"/>
    <mergeCell ref="I4:I5"/>
    <mergeCell ref="B6:C6"/>
    <mergeCell ref="B7:C7"/>
    <mergeCell ref="D49:F49"/>
    <mergeCell ref="G49:G50"/>
    <mergeCell ref="H49:H50"/>
    <mergeCell ref="I49:I50"/>
  </mergeCells>
  <phoneticPr fontId="29"/>
  <pageMargins left="0.78740157480314965" right="0.78740157480314965" top="0.78740157480314965" bottom="0.78740157480314965" header="0" footer="0.19685039370078741"/>
  <pageSetup paperSize="9" scale="86" firstPageNumber="8" orientation="portrait" useFirstPageNumber="1" r:id="rId1"/>
  <headerFooter alignWithMargins="0">
    <oddFooter>&amp;P ページ</oddFooter>
  </headerFooter>
  <rowBreaks count="3" manualBreakCount="3">
    <brk id="47" min="1" max="10" man="1"/>
    <brk id="92" min="1" max="10" man="1"/>
    <brk id="137"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2:X61"/>
  <sheetViews>
    <sheetView view="pageBreakPreview" zoomScaleNormal="100" zoomScaleSheetLayoutView="100" workbookViewId="0"/>
  </sheetViews>
  <sheetFormatPr defaultColWidth="13.5" defaultRowHeight="18.75" customHeight="1"/>
  <cols>
    <col min="1" max="1" width="2.1640625" style="120" customWidth="1"/>
    <col min="2" max="2" width="3.5" style="120" customWidth="1"/>
    <col min="3" max="3" width="33" style="120" bestFit="1" customWidth="1"/>
    <col min="4" max="10" width="16.83203125" style="120" customWidth="1"/>
    <col min="11" max="18" width="13.5" style="120" customWidth="1"/>
    <col min="19" max="24" width="13.5" style="120" hidden="1" customWidth="1"/>
    <col min="25" max="16384" width="13.5" style="120"/>
  </cols>
  <sheetData>
    <row r="2" spans="2:10" ht="20.25" customHeight="1">
      <c r="B2" s="815" t="s">
        <v>451</v>
      </c>
      <c r="C2" s="816"/>
      <c r="D2" s="581"/>
      <c r="E2" s="582"/>
      <c r="F2" s="582"/>
      <c r="G2" s="582"/>
      <c r="H2" s="582"/>
      <c r="I2" s="582"/>
      <c r="J2" s="582"/>
    </row>
    <row r="3" spans="2:10" s="126" customFormat="1" ht="18.75" customHeight="1">
      <c r="B3" s="492"/>
      <c r="C3" s="492"/>
      <c r="D3" s="492"/>
      <c r="E3" s="492"/>
      <c r="F3" s="492"/>
      <c r="G3" s="492"/>
      <c r="H3" s="492"/>
      <c r="I3" s="492"/>
      <c r="J3" s="492"/>
    </row>
    <row r="4" spans="2:10" s="126" customFormat="1" ht="52.5" customHeight="1">
      <c r="B4" s="539"/>
      <c r="C4" s="540"/>
      <c r="D4" s="541" t="s">
        <v>452</v>
      </c>
      <c r="E4" s="541" t="s">
        <v>453</v>
      </c>
      <c r="F4" s="541" t="s">
        <v>454</v>
      </c>
      <c r="G4" s="541" t="s">
        <v>72</v>
      </c>
      <c r="H4" s="542" t="s">
        <v>455</v>
      </c>
      <c r="I4" s="543" t="s">
        <v>625</v>
      </c>
      <c r="J4" s="544" t="s">
        <v>626</v>
      </c>
    </row>
    <row r="5" spans="2:10" s="149" customFormat="1" ht="18.75" customHeight="1">
      <c r="B5" s="545"/>
      <c r="C5" s="546"/>
      <c r="D5" s="547" t="s">
        <v>458</v>
      </c>
      <c r="E5" s="547" t="s">
        <v>459</v>
      </c>
      <c r="F5" s="547" t="s">
        <v>460</v>
      </c>
      <c r="G5" s="547" t="s">
        <v>461</v>
      </c>
      <c r="H5" s="548" t="s">
        <v>462</v>
      </c>
      <c r="I5" s="549" t="s">
        <v>463</v>
      </c>
      <c r="J5" s="550" t="s">
        <v>464</v>
      </c>
    </row>
    <row r="6" spans="2:10" s="126" customFormat="1" ht="18.75" customHeight="1">
      <c r="B6" s="504" t="s">
        <v>210</v>
      </c>
      <c r="C6" s="505" t="s">
        <v>0</v>
      </c>
      <c r="D6" s="551">
        <f>★波及効果計算ｼｰﾄ!D99</f>
        <v>0.49177300000000002</v>
      </c>
      <c r="E6" s="551">
        <f>★波及効果計算ｼｰﾄ!E99</f>
        <v>0.49663807220553308</v>
      </c>
      <c r="F6" s="551">
        <f>★波及効果計算ｼｰﾄ!F99</f>
        <v>8.9020594518973206E-2</v>
      </c>
      <c r="G6" s="845"/>
      <c r="H6" s="552">
        <f>★波及効果計算ｼｰﾄ!J99</f>
        <v>1.1789000000000001E-2</v>
      </c>
      <c r="I6" s="552">
        <f>★波及効果計算ｼｰﾄ!K99</f>
        <v>0.34712999999999999</v>
      </c>
      <c r="J6" s="553">
        <f>★波及効果計算ｼｰﾄ!L99</f>
        <v>4.9653999999999997E-2</v>
      </c>
    </row>
    <row r="7" spans="2:10" s="126" customFormat="1" ht="18.75" customHeight="1">
      <c r="B7" s="508" t="s">
        <v>211</v>
      </c>
      <c r="C7" s="509" t="s">
        <v>212</v>
      </c>
      <c r="D7" s="554">
        <f>★波及効果計算ｼｰﾄ!D100</f>
        <v>0.80410400000000004</v>
      </c>
      <c r="E7" s="554">
        <f>★波及効果計算ｼｰﾄ!E100</f>
        <v>0.68345706764471004</v>
      </c>
      <c r="F7" s="554">
        <f>★波及効果計算ｼｰﾄ!F100</f>
        <v>0.26102517081250554</v>
      </c>
      <c r="G7" s="846"/>
      <c r="H7" s="555">
        <f>★波及効果計算ｼｰﾄ!J100</f>
        <v>5.7899999999999998E-4</v>
      </c>
      <c r="I7" s="555">
        <f>★波及効果計算ｼｰﾄ!K100</f>
        <v>7.8589000000000006E-2</v>
      </c>
      <c r="J7" s="556">
        <f>★波及効果計算ｼｰﾄ!L100</f>
        <v>7.2288000000000005E-2</v>
      </c>
    </row>
    <row r="8" spans="2:10" s="126" customFormat="1" ht="18.75" customHeight="1">
      <c r="B8" s="508" t="s">
        <v>213</v>
      </c>
      <c r="C8" s="509" t="s">
        <v>214</v>
      </c>
      <c r="D8" s="554">
        <f>★波及効果計算ｼｰﾄ!D101</f>
        <v>0.27551800000000004</v>
      </c>
      <c r="E8" s="554">
        <f>★波及効果計算ｼｰﾄ!E101</f>
        <v>0.62753890793985756</v>
      </c>
      <c r="F8" s="554">
        <f>★波及効果計算ｼｰﾄ!F101</f>
        <v>0.19440780796623583</v>
      </c>
      <c r="G8" s="846"/>
      <c r="H8" s="555">
        <f>★波及効果計算ｼｰﾄ!J101</f>
        <v>1.096E-3</v>
      </c>
      <c r="I8" s="555">
        <f>★波及効果計算ｼｰﾄ!K101</f>
        <v>0.21445500000000001</v>
      </c>
      <c r="J8" s="556">
        <f>★波及効果計算ｼｰﾄ!L101</f>
        <v>7.2539999999999993E-2</v>
      </c>
    </row>
    <row r="9" spans="2:10" s="126" customFormat="1" ht="18.75" customHeight="1">
      <c r="B9" s="508" t="s">
        <v>215</v>
      </c>
      <c r="C9" s="509" t="s">
        <v>1</v>
      </c>
      <c r="D9" s="554">
        <f>★波及効果計算ｼｰﾄ!D102</f>
        <v>5.901500000000004E-2</v>
      </c>
      <c r="E9" s="554">
        <f>★波及効果計算ｼｰﾄ!E102</f>
        <v>0.55118903667875851</v>
      </c>
      <c r="F9" s="554">
        <f>★波及効果計算ｼｰﾄ!F102</f>
        <v>0.17963186887007926</v>
      </c>
      <c r="G9" s="846"/>
      <c r="H9" s="555">
        <f>★波及効果計算ｼｰﾄ!J102</f>
        <v>0</v>
      </c>
      <c r="I9" s="555">
        <f>★波及効果計算ｼｰﾄ!K102</f>
        <v>4.7157999999999999E-2</v>
      </c>
      <c r="J9" s="556">
        <f>★波及効果計算ｼｰﾄ!L102</f>
        <v>4.6822999999999997E-2</v>
      </c>
    </row>
    <row r="10" spans="2:10" s="126" customFormat="1" ht="18.75" customHeight="1">
      <c r="B10" s="508" t="s">
        <v>216</v>
      </c>
      <c r="C10" s="509" t="s">
        <v>2</v>
      </c>
      <c r="D10" s="554">
        <f>★波及効果計算ｼｰﾄ!D103</f>
        <v>0.27283400000000002</v>
      </c>
      <c r="E10" s="554">
        <f>★波及効果計算ｼｰﾄ!E103</f>
        <v>0.33337984539391063</v>
      </c>
      <c r="F10" s="554">
        <f>★波及効果計算ｼｰﾄ!F103</f>
        <v>0.14989674322551838</v>
      </c>
      <c r="G10" s="846"/>
      <c r="H10" s="555">
        <f>★波及効果計算ｼｰﾄ!J103</f>
        <v>9.9676000000000001E-2</v>
      </c>
      <c r="I10" s="555">
        <f>★波及効果計算ｼｰﾄ!K103</f>
        <v>6.6461000000000006E-2</v>
      </c>
      <c r="J10" s="556">
        <f>★波及効果計算ｼｰﾄ!L103</f>
        <v>6.5401000000000001E-2</v>
      </c>
    </row>
    <row r="11" spans="2:10" s="126" customFormat="1" ht="18.75" customHeight="1">
      <c r="B11" s="508" t="s">
        <v>217</v>
      </c>
      <c r="C11" s="509" t="s">
        <v>3</v>
      </c>
      <c r="D11" s="554">
        <f>★波及効果計算ｼｰﾄ!D104</f>
        <v>4.1777999999999982E-2</v>
      </c>
      <c r="E11" s="554">
        <f>★波及効果計算ｼｰﾄ!E104</f>
        <v>0.41947716735782353</v>
      </c>
      <c r="F11" s="554">
        <f>★波及効果計算ｼｰﾄ!F104</f>
        <v>0.2699915593232779</v>
      </c>
      <c r="G11" s="846"/>
      <c r="H11" s="555">
        <f>★波及効果計算ｼｰﾄ!J104</f>
        <v>3.1896000000000001E-2</v>
      </c>
      <c r="I11" s="555">
        <f>★波及効果計算ｼｰﾄ!K104</f>
        <v>9.2529E-2</v>
      </c>
      <c r="J11" s="556">
        <f>★波及効果計算ｼｰﾄ!L104</f>
        <v>9.1881000000000004E-2</v>
      </c>
    </row>
    <row r="12" spans="2:10" s="126" customFormat="1" ht="18.75" customHeight="1">
      <c r="B12" s="508" t="s">
        <v>218</v>
      </c>
      <c r="C12" s="512" t="s">
        <v>4</v>
      </c>
      <c r="D12" s="554">
        <f>★波及効果計算ｼｰﾄ!D105</f>
        <v>0.21689999999999998</v>
      </c>
      <c r="E12" s="554">
        <f>★波及効果計算ｼｰﾄ!E105</f>
        <v>0.31652645604850471</v>
      </c>
      <c r="F12" s="554">
        <f>★波及効果計算ｼｰﾄ!F105</f>
        <v>0.13546159122625814</v>
      </c>
      <c r="G12" s="846"/>
      <c r="H12" s="555">
        <f>★波及効果計算ｼｰﾄ!J105</f>
        <v>1.5989999999999999E-3</v>
      </c>
      <c r="I12" s="555">
        <f>★波及効果計算ｼｰﾄ!K105</f>
        <v>3.4896000000000003E-2</v>
      </c>
      <c r="J12" s="556">
        <f>★波及効果計算ｼｰﾄ!L105</f>
        <v>3.3870999999999998E-2</v>
      </c>
    </row>
    <row r="13" spans="2:10" s="126" customFormat="1" ht="18.75" customHeight="1">
      <c r="B13" s="508" t="s">
        <v>219</v>
      </c>
      <c r="C13" s="509" t="s">
        <v>5</v>
      </c>
      <c r="D13" s="554">
        <f>★波及効果計算ｼｰﾄ!D106</f>
        <v>4.783599999999999E-2</v>
      </c>
      <c r="E13" s="554">
        <f>★波及効果計算ｼｰﾄ!E106</f>
        <v>0.49097754264263604</v>
      </c>
      <c r="F13" s="554">
        <f>★波及効果計算ｼｰﾄ!F106</f>
        <v>9.3045463526002681E-2</v>
      </c>
      <c r="G13" s="846"/>
      <c r="H13" s="555">
        <f>★波及効果計算ｼｰﾄ!J106</f>
        <v>8.3800000000000003E-3</v>
      </c>
      <c r="I13" s="555">
        <f>★波及効果計算ｼｰﾄ!K106</f>
        <v>1.5268E-2</v>
      </c>
      <c r="J13" s="556">
        <f>★波及効果計算ｼｰﾄ!L106</f>
        <v>1.5268E-2</v>
      </c>
    </row>
    <row r="14" spans="2:10" s="126" customFormat="1" ht="18.75" customHeight="1">
      <c r="B14" s="508" t="s">
        <v>220</v>
      </c>
      <c r="C14" s="512" t="s">
        <v>6</v>
      </c>
      <c r="D14" s="554">
        <f>★波及効果計算ｼｰﾄ!D107</f>
        <v>3.1436000000000019E-2</v>
      </c>
      <c r="E14" s="554">
        <f>★波及効果計算ｼｰﾄ!E107</f>
        <v>0.36985357450473727</v>
      </c>
      <c r="F14" s="554">
        <f>★波及効果計算ｼｰﾄ!F107</f>
        <v>8.8372093023255813E-2</v>
      </c>
      <c r="G14" s="846"/>
      <c r="H14" s="555">
        <f>★波及効果計算ｼｰﾄ!J107</f>
        <v>1.6721E-2</v>
      </c>
      <c r="I14" s="555">
        <f>★波及効果計算ｼｰﾄ!K107</f>
        <v>2.0671999999999999E-2</v>
      </c>
      <c r="J14" s="556">
        <f>★波及効果計算ｼｰﾄ!L107</f>
        <v>2.0671999999999999E-2</v>
      </c>
    </row>
    <row r="15" spans="2:10" s="126" customFormat="1" ht="18.75" customHeight="1">
      <c r="B15" s="508" t="s">
        <v>221</v>
      </c>
      <c r="C15" s="512" t="s">
        <v>222</v>
      </c>
      <c r="D15" s="554">
        <f>★波及効果計算ｼｰﾄ!D108</f>
        <v>0.15337699999999999</v>
      </c>
      <c r="E15" s="554">
        <f>★波及効果計算ｼｰﾄ!E108</f>
        <v>0.39133767727098506</v>
      </c>
      <c r="F15" s="554">
        <f>★波及効果計算ｼｰﾄ!F108</f>
        <v>0.2386291043822665</v>
      </c>
      <c r="G15" s="846"/>
      <c r="H15" s="555">
        <f>★波及効果計算ｼｰﾄ!J108</f>
        <v>3.0019999999999999E-3</v>
      </c>
      <c r="I15" s="555">
        <f>★波及効果計算ｼｰﾄ!K108</f>
        <v>6.88E-2</v>
      </c>
      <c r="J15" s="556">
        <f>★波及効果計算ｼｰﾄ!L108</f>
        <v>6.8640999999999994E-2</v>
      </c>
    </row>
    <row r="16" spans="2:10" s="126" customFormat="1" ht="18.75" customHeight="1">
      <c r="B16" s="508" t="s">
        <v>223</v>
      </c>
      <c r="C16" s="509" t="s">
        <v>7</v>
      </c>
      <c r="D16" s="554">
        <f>★波及効果計算ｼｰﾄ!D109</f>
        <v>0.37539199999999995</v>
      </c>
      <c r="E16" s="554">
        <f>★波及効果計算ｼｰﾄ!E109</f>
        <v>0.49326006203806533</v>
      </c>
      <c r="F16" s="554">
        <f>★波及効果計算ｼｰﾄ!F109</f>
        <v>0.23134071152299621</v>
      </c>
      <c r="G16" s="846"/>
      <c r="H16" s="555">
        <f>★波及効果計算ｼｰﾄ!J109</f>
        <v>4.6200000000000001E-4</v>
      </c>
      <c r="I16" s="555">
        <f>★波及効果計算ｼｰﾄ!K109</f>
        <v>3.5307999999999999E-2</v>
      </c>
      <c r="J16" s="556">
        <f>★波及効果計算ｼｰﾄ!L109</f>
        <v>3.5173999999999997E-2</v>
      </c>
    </row>
    <row r="17" spans="2:10" s="126" customFormat="1" ht="18.75" customHeight="1">
      <c r="B17" s="508" t="s">
        <v>224</v>
      </c>
      <c r="C17" s="509" t="s">
        <v>8</v>
      </c>
      <c r="D17" s="554">
        <f>★波及効果計算ｼｰﾄ!D110</f>
        <v>7.7842999999999996E-2</v>
      </c>
      <c r="E17" s="554">
        <f>★波及効果計算ｼｰﾄ!E110</f>
        <v>0.39755922469490307</v>
      </c>
      <c r="F17" s="554">
        <f>★波及効果計算ｼｰﾄ!F110</f>
        <v>0.13443407513759273</v>
      </c>
      <c r="G17" s="846"/>
      <c r="H17" s="555">
        <f>★波及効果計算ｼｰﾄ!J110</f>
        <v>-6.7999999999999999E-5</v>
      </c>
      <c r="I17" s="555">
        <f>★波及効果計算ｼｰﾄ!K110</f>
        <v>4.4172999999999997E-2</v>
      </c>
      <c r="J17" s="556">
        <f>★波及効果計算ｼｰﾄ!L110</f>
        <v>4.3886000000000001E-2</v>
      </c>
    </row>
    <row r="18" spans="2:10" s="126" customFormat="1" ht="18.75" customHeight="1">
      <c r="B18" s="508" t="s">
        <v>225</v>
      </c>
      <c r="C18" s="509" t="s">
        <v>9</v>
      </c>
      <c r="D18" s="554">
        <f>★波及効果計算ｼｰﾄ!D111</f>
        <v>0.13757799999999998</v>
      </c>
      <c r="E18" s="554">
        <f>★波及効果計算ｼｰﾄ!E111</f>
        <v>0.27015403345331357</v>
      </c>
      <c r="F18" s="554">
        <f>★波及効果計算ｼｰﾄ!F111</f>
        <v>8.3328922295151389E-2</v>
      </c>
      <c r="G18" s="846"/>
      <c r="H18" s="555">
        <f>★波及効果計算ｼｰﾄ!J111</f>
        <v>5.62E-4</v>
      </c>
      <c r="I18" s="555">
        <f>★波及効果計算ｼｰﾄ!K111</f>
        <v>1.7586999999999998E-2</v>
      </c>
      <c r="J18" s="556">
        <f>★波及効果計算ｼｰﾄ!L111</f>
        <v>1.7559999999999999E-2</v>
      </c>
    </row>
    <row r="19" spans="2:10" s="126" customFormat="1" ht="18.75" customHeight="1">
      <c r="B19" s="508" t="s">
        <v>226</v>
      </c>
      <c r="C19" s="509" t="s">
        <v>10</v>
      </c>
      <c r="D19" s="554">
        <f>★波及効果計算ｼｰﾄ!D112</f>
        <v>0.18662100000000004</v>
      </c>
      <c r="E19" s="554">
        <f>★波及効果計算ｼｰﾄ!E112</f>
        <v>0.43780285259318868</v>
      </c>
      <c r="F19" s="554">
        <f>★波及効果計算ｼｰﾄ!F112</f>
        <v>0.2725202472475729</v>
      </c>
      <c r="G19" s="846"/>
      <c r="H19" s="555">
        <f>★波及効果計算ｼｰﾄ!J112</f>
        <v>9.2400000000000002E-4</v>
      </c>
      <c r="I19" s="555">
        <f>★波及効果計算ｼｰﾄ!K112</f>
        <v>6.3832E-2</v>
      </c>
      <c r="J19" s="556">
        <f>★波及効果計算ｼｰﾄ!L112</f>
        <v>6.3386999999999999E-2</v>
      </c>
    </row>
    <row r="20" spans="2:10" s="126" customFormat="1" ht="18.75" customHeight="1">
      <c r="B20" s="508" t="s">
        <v>227</v>
      </c>
      <c r="C20" s="509" t="s">
        <v>64</v>
      </c>
      <c r="D20" s="554">
        <f>★波及効果計算ｼｰﾄ!D113</f>
        <v>0.10160400000000003</v>
      </c>
      <c r="E20" s="554">
        <f>★波及効果計算ｼｰﾄ!E113</f>
        <v>0.46877172078244467</v>
      </c>
      <c r="F20" s="554">
        <f>★波及効果計算ｼｰﾄ!F113</f>
        <v>0.28547314070102275</v>
      </c>
      <c r="G20" s="846"/>
      <c r="H20" s="555">
        <f>★波及効果計算ｼｰﾄ!J113</f>
        <v>4.3999999999999999E-5</v>
      </c>
      <c r="I20" s="555">
        <f>★波及効果計算ｼｰﾄ!K113</f>
        <v>5.8682999999999999E-2</v>
      </c>
      <c r="J20" s="556">
        <f>★波及効果計算ｼｰﾄ!L113</f>
        <v>5.8187000000000003E-2</v>
      </c>
    </row>
    <row r="21" spans="2:10" s="126" customFormat="1" ht="18.75" customHeight="1">
      <c r="B21" s="508" t="s">
        <v>228</v>
      </c>
      <c r="C21" s="509" t="s">
        <v>65</v>
      </c>
      <c r="D21" s="554">
        <f>★波及効果計算ｼｰﾄ!D114</f>
        <v>0.27219300000000002</v>
      </c>
      <c r="E21" s="554">
        <f>★波及効果計算ｼｰﾄ!E114</f>
        <v>0.4727360722736072</v>
      </c>
      <c r="F21" s="554">
        <f>★波及効果計算ｼｰﾄ!F114</f>
        <v>0.26000215100021512</v>
      </c>
      <c r="G21" s="846"/>
      <c r="H21" s="555">
        <f>★波及効果計算ｼｰﾄ!J114</f>
        <v>2.5999999999999998E-5</v>
      </c>
      <c r="I21" s="555">
        <f>★波及効果計算ｼｰﾄ!K114</f>
        <v>4.8709000000000002E-2</v>
      </c>
      <c r="J21" s="556">
        <f>★波及効果計算ｼｰﾄ!L114</f>
        <v>4.8505E-2</v>
      </c>
    </row>
    <row r="22" spans="2:10" s="126" customFormat="1" ht="18.75" customHeight="1">
      <c r="B22" s="508" t="s">
        <v>229</v>
      </c>
      <c r="C22" s="509" t="s">
        <v>66</v>
      </c>
      <c r="D22" s="554">
        <f>★波及効果計算ｼｰﾄ!D115</f>
        <v>3.7355999999999945E-2</v>
      </c>
      <c r="E22" s="554">
        <f>★波及効果計算ｼｰﾄ!E115</f>
        <v>0.44339815463676713</v>
      </c>
      <c r="F22" s="554">
        <f>★波及効果計算ｼｰﾄ!F115</f>
        <v>0.23829128708245736</v>
      </c>
      <c r="G22" s="846"/>
      <c r="H22" s="555">
        <f>★波及効果計算ｼｰﾄ!J115</f>
        <v>3.3599999999999998E-4</v>
      </c>
      <c r="I22" s="555">
        <f>★波及効果計算ｼｰﾄ!K115</f>
        <v>5.2032000000000002E-2</v>
      </c>
      <c r="J22" s="556">
        <f>★波及効果計算ｼｰﾄ!L115</f>
        <v>5.1987999999999999E-2</v>
      </c>
    </row>
    <row r="23" spans="2:10" s="126" customFormat="1" ht="18.75" customHeight="1">
      <c r="B23" s="508" t="s">
        <v>230</v>
      </c>
      <c r="C23" s="509" t="s">
        <v>12</v>
      </c>
      <c r="D23" s="554">
        <f>★波及効果計算ｼｰﾄ!D116</f>
        <v>7.158500000000001E-2</v>
      </c>
      <c r="E23" s="554">
        <f>★波及効果計算ｼｰﾄ!E116</f>
        <v>0.36318951862819365</v>
      </c>
      <c r="F23" s="554">
        <f>★波及効果計算ｼｰﾄ!F116</f>
        <v>0.23013796111378923</v>
      </c>
      <c r="G23" s="846"/>
      <c r="H23" s="555">
        <f>★波及効果計算ｼｰﾄ!J116</f>
        <v>5.2099999999999998E-4</v>
      </c>
      <c r="I23" s="555">
        <f>★波及効果計算ｼｰﾄ!K116</f>
        <v>3.5230999999999998E-2</v>
      </c>
      <c r="J23" s="556">
        <f>★波及効果計算ｼｰﾄ!L116</f>
        <v>3.5208000000000003E-2</v>
      </c>
    </row>
    <row r="24" spans="2:10" s="126" customFormat="1" ht="18.75" customHeight="1">
      <c r="B24" s="508" t="s">
        <v>231</v>
      </c>
      <c r="C24" s="509" t="s">
        <v>11</v>
      </c>
      <c r="D24" s="554">
        <f>★波及効果計算ｼｰﾄ!D117</f>
        <v>6.5110000000000445E-3</v>
      </c>
      <c r="E24" s="554">
        <f>★波及効果計算ｼｰﾄ!E117</f>
        <v>0.38601152479210515</v>
      </c>
      <c r="F24" s="554">
        <f>★波及効果計算ｼｰﾄ!F117</f>
        <v>0.20472033401193884</v>
      </c>
      <c r="G24" s="846"/>
      <c r="H24" s="555">
        <f>★波及効果計算ｼｰﾄ!J117</f>
        <v>1.039E-2</v>
      </c>
      <c r="I24" s="555">
        <f>★波及効果計算ｼｰﾄ!K117</f>
        <v>6.8528000000000006E-2</v>
      </c>
      <c r="J24" s="556">
        <f>★波及効果計算ｼｰﾄ!L117</f>
        <v>6.8354999999999999E-2</v>
      </c>
    </row>
    <row r="25" spans="2:10" s="126" customFormat="1" ht="18.75" customHeight="1">
      <c r="B25" s="508" t="s">
        <v>232</v>
      </c>
      <c r="C25" s="509" t="s">
        <v>233</v>
      </c>
      <c r="D25" s="554">
        <f>★波及効果計算ｼｰﾄ!D118</f>
        <v>7.1590000000000265E-3</v>
      </c>
      <c r="E25" s="554">
        <f>★波及効果計算ｼｰﾄ!E118</f>
        <v>0.37528089887640448</v>
      </c>
      <c r="F25" s="554">
        <f>★波及効果計算ｼｰﾄ!F118</f>
        <v>0.21158167675021608</v>
      </c>
      <c r="G25" s="846"/>
      <c r="H25" s="555">
        <f>★波及効果計算ｼｰﾄ!J118</f>
        <v>1.1502E-2</v>
      </c>
      <c r="I25" s="555">
        <f>★波及効果計算ｼｰﾄ!K118</f>
        <v>0.14502999999999999</v>
      </c>
      <c r="J25" s="556">
        <f>★波及効果計算ｼｰﾄ!L118</f>
        <v>0.14468500000000001</v>
      </c>
    </row>
    <row r="26" spans="2:10" s="126" customFormat="1" ht="18.75" customHeight="1">
      <c r="B26" s="508" t="s">
        <v>234</v>
      </c>
      <c r="C26" s="509" t="s">
        <v>13</v>
      </c>
      <c r="D26" s="554">
        <f>★波及効果計算ｼｰﾄ!D119</f>
        <v>1.4216000000000006E-2</v>
      </c>
      <c r="E26" s="554">
        <f>★波及効果計算ｼｰﾄ!E119</f>
        <v>0.26554595194671321</v>
      </c>
      <c r="F26" s="554">
        <f>★波及効果計算ｼｰﾄ!F119</f>
        <v>0.16022520022202838</v>
      </c>
      <c r="G26" s="846"/>
      <c r="H26" s="555">
        <f>★波及効果計算ｼｰﾄ!J119</f>
        <v>1.9706999999999999E-2</v>
      </c>
      <c r="I26" s="555">
        <f>★波及効果計算ｼｰﾄ!K119</f>
        <v>3.9125E-2</v>
      </c>
      <c r="J26" s="556">
        <f>★波及効果計算ｼｰﾄ!L119</f>
        <v>3.9093000000000003E-2</v>
      </c>
    </row>
    <row r="27" spans="2:10" s="126" customFormat="1" ht="18.75" customHeight="1">
      <c r="B27" s="508" t="s">
        <v>235</v>
      </c>
      <c r="C27" s="509" t="s">
        <v>14</v>
      </c>
      <c r="D27" s="554">
        <f>★波及効果計算ｼｰﾄ!D120</f>
        <v>0.19950400000000001</v>
      </c>
      <c r="E27" s="554">
        <f>★波及効果計算ｼｰﾄ!E120</f>
        <v>0.42779027621547305</v>
      </c>
      <c r="F27" s="554">
        <f>★波及効果計算ｼｰﾄ!F120</f>
        <v>0.25934258217722783</v>
      </c>
      <c r="G27" s="846"/>
      <c r="H27" s="555">
        <f>★波及効果計算ｼｰﾄ!J120</f>
        <v>1.0224E-2</v>
      </c>
      <c r="I27" s="555">
        <f>★波及効果計算ｼｰﾄ!K120</f>
        <v>0.105768</v>
      </c>
      <c r="J27" s="556">
        <f>★波及効果計算ｼｰﾄ!L120</f>
        <v>0.10036200000000001</v>
      </c>
    </row>
    <row r="28" spans="2:10" s="126" customFormat="1" ht="18.75" customHeight="1">
      <c r="B28" s="508" t="s">
        <v>236</v>
      </c>
      <c r="C28" s="509" t="s">
        <v>15</v>
      </c>
      <c r="D28" s="554">
        <f>★波及効果計算ｼｰﾄ!D121</f>
        <v>1</v>
      </c>
      <c r="E28" s="554">
        <f>★波及効果計算ｼｰﾄ!E121</f>
        <v>0.47825465738353734</v>
      </c>
      <c r="F28" s="554">
        <f>★波及効果計算ｼｰﾄ!F121</f>
        <v>0.35319163701902961</v>
      </c>
      <c r="G28" s="846"/>
      <c r="H28" s="555">
        <f>★波及効果計算ｼｰﾄ!J121</f>
        <v>0</v>
      </c>
      <c r="I28" s="555">
        <f>★波及効果計算ｼｰﾄ!K121</f>
        <v>9.9030000000000007E-2</v>
      </c>
      <c r="J28" s="556">
        <f>★波及効果計算ｼｰﾄ!L121</f>
        <v>8.1623000000000001E-2</v>
      </c>
    </row>
    <row r="29" spans="2:10" s="126" customFormat="1" ht="18.75" customHeight="1">
      <c r="B29" s="508" t="s">
        <v>237</v>
      </c>
      <c r="C29" s="509" t="s">
        <v>16</v>
      </c>
      <c r="D29" s="554">
        <f>★波及効果計算ｼｰﾄ!D122</f>
        <v>0.776536</v>
      </c>
      <c r="E29" s="554">
        <f>★波及効果計算ｼｰﾄ!E122</f>
        <v>0.36288682822335372</v>
      </c>
      <c r="F29" s="554">
        <f>★波及効果計算ｼｰﾄ!F122</f>
        <v>8.0564512895706014E-2</v>
      </c>
      <c r="G29" s="846"/>
      <c r="H29" s="555">
        <f>★波及効果計算ｼｰﾄ!J122</f>
        <v>2.2811999999999999E-2</v>
      </c>
      <c r="I29" s="555">
        <f>★波及効果計算ｼｰﾄ!K122</f>
        <v>5.0860000000000002E-3</v>
      </c>
      <c r="J29" s="556">
        <f>★波及効果計算ｼｰﾄ!L122</f>
        <v>5.0860000000000002E-3</v>
      </c>
    </row>
    <row r="30" spans="2:10" s="126" customFormat="1" ht="18.75" customHeight="1">
      <c r="B30" s="508" t="s">
        <v>238</v>
      </c>
      <c r="C30" s="509" t="s">
        <v>36</v>
      </c>
      <c r="D30" s="554">
        <f>★波及効果計算ｼｰﾄ!D123</f>
        <v>0.99990999999999997</v>
      </c>
      <c r="E30" s="554">
        <f>★波及効果計算ｼｰﾄ!E123</f>
        <v>0.49728968883830971</v>
      </c>
      <c r="F30" s="554">
        <f>★波及効果計算ｼｰﾄ!F123</f>
        <v>0.14321224281992154</v>
      </c>
      <c r="G30" s="846"/>
      <c r="H30" s="555">
        <f>★波及効果計算ｼｰﾄ!J123</f>
        <v>6.5750000000000001E-3</v>
      </c>
      <c r="I30" s="555">
        <f>★波及効果計算ｼｰﾄ!K123</f>
        <v>2.1263000000000001E-2</v>
      </c>
      <c r="J30" s="556">
        <f>★波及効果計算ｼｰﾄ!L123</f>
        <v>2.1263000000000001E-2</v>
      </c>
    </row>
    <row r="31" spans="2:10" s="126" customFormat="1" ht="18.75" customHeight="1">
      <c r="B31" s="508" t="s">
        <v>239</v>
      </c>
      <c r="C31" s="509" t="s">
        <v>37</v>
      </c>
      <c r="D31" s="554">
        <f>★波及効果計算ｼｰﾄ!D124</f>
        <v>0.93095700000000003</v>
      </c>
      <c r="E31" s="554">
        <f>★波及効果計算ｼｰﾄ!E124</f>
        <v>0.66192534194528874</v>
      </c>
      <c r="F31" s="554">
        <f>★波及効果計算ｼｰﾄ!F124</f>
        <v>0.48050436930091184</v>
      </c>
      <c r="G31" s="846"/>
      <c r="H31" s="555">
        <f>★波及効果計算ｼｰﾄ!J124</f>
        <v>1.044E-3</v>
      </c>
      <c r="I31" s="555">
        <f>★波及効果計算ｼｰﾄ!K124</f>
        <v>6.8934999999999996E-2</v>
      </c>
      <c r="J31" s="556">
        <f>★波及効果計算ｼｰﾄ!L124</f>
        <v>6.7604999999999998E-2</v>
      </c>
    </row>
    <row r="32" spans="2:10" s="126" customFormat="1" ht="18.75" customHeight="1">
      <c r="B32" s="508" t="s">
        <v>240</v>
      </c>
      <c r="C32" s="509" t="s">
        <v>17</v>
      </c>
      <c r="D32" s="554">
        <f>★波及効果計算ｼｰﾄ!D125</f>
        <v>0.62944500000000003</v>
      </c>
      <c r="E32" s="554">
        <f>★波及効果計算ｼｰﾄ!E125</f>
        <v>0.61945494943998547</v>
      </c>
      <c r="F32" s="554">
        <f>★波及効果計算ｼｰﾄ!F125</f>
        <v>0.35366798168049701</v>
      </c>
      <c r="G32" s="846"/>
      <c r="H32" s="555">
        <f>★波及効果計算ｼｰﾄ!J125</f>
        <v>0.16015599999999999</v>
      </c>
      <c r="I32" s="555">
        <f>★波及効果計算ｼｰﾄ!K125</f>
        <v>0.14697299999999999</v>
      </c>
      <c r="J32" s="556">
        <f>★波及効果計算ｼｰﾄ!L125</f>
        <v>0.128694</v>
      </c>
    </row>
    <row r="33" spans="2:10" s="126" customFormat="1" ht="18.75" customHeight="1">
      <c r="B33" s="508" t="s">
        <v>241</v>
      </c>
      <c r="C33" s="509" t="s">
        <v>18</v>
      </c>
      <c r="D33" s="554">
        <f>★波及効果計算ｼｰﾄ!D126</f>
        <v>0.78769699999999998</v>
      </c>
      <c r="E33" s="554">
        <f>★波及効果計算ｼｰﾄ!E126</f>
        <v>0.679115241176107</v>
      </c>
      <c r="F33" s="554">
        <f>★波及効果計算ｼｰﾄ!F126</f>
        <v>0.32178105618857272</v>
      </c>
      <c r="G33" s="846"/>
      <c r="H33" s="555">
        <f>★波及効果計算ｼｰﾄ!J126</f>
        <v>6.4534999999999995E-2</v>
      </c>
      <c r="I33" s="555">
        <f>★波及効果計算ｼｰﾄ!K126</f>
        <v>6.7557000000000006E-2</v>
      </c>
      <c r="J33" s="556">
        <f>★波及効果計算ｼｰﾄ!L126</f>
        <v>6.5810999999999995E-2</v>
      </c>
    </row>
    <row r="34" spans="2:10" s="126" customFormat="1" ht="18.75" customHeight="1">
      <c r="B34" s="508" t="s">
        <v>242</v>
      </c>
      <c r="C34" s="509" t="s">
        <v>19</v>
      </c>
      <c r="D34" s="554">
        <f>★波及効果計算ｼｰﾄ!D127</f>
        <v>0.89658899999999997</v>
      </c>
      <c r="E34" s="554">
        <f>★波及効果計算ｼｰﾄ!E127</f>
        <v>0.87527114421600949</v>
      </c>
      <c r="F34" s="554">
        <f>★波及効果計算ｼｰﾄ!F127</f>
        <v>2.5878859558619995E-2</v>
      </c>
      <c r="G34" s="846"/>
      <c r="H34" s="555">
        <f>★波及効果計算ｼｰﾄ!J127</f>
        <v>0.17646400000000001</v>
      </c>
      <c r="I34" s="555">
        <f>★波及効果計算ｼｰﾄ!K127</f>
        <v>8.3700000000000007E-3</v>
      </c>
      <c r="J34" s="556">
        <f>★波及効果計算ｼｰﾄ!L127</f>
        <v>6.0470000000000003E-3</v>
      </c>
    </row>
    <row r="35" spans="2:10" s="126" customFormat="1" ht="18.75" customHeight="1">
      <c r="B35" s="508" t="s">
        <v>243</v>
      </c>
      <c r="C35" s="509" t="s">
        <v>39</v>
      </c>
      <c r="D35" s="554">
        <f>★波及効果計算ｼｰﾄ!D128</f>
        <v>0.56455199999999994</v>
      </c>
      <c r="E35" s="554">
        <f>★波及効果計算ｼｰﾄ!E128</f>
        <v>0.39083152467243143</v>
      </c>
      <c r="F35" s="554">
        <f>★波及効果計算ｼｰﾄ!F128</f>
        <v>0.23698625417714542</v>
      </c>
      <c r="G35" s="846"/>
      <c r="H35" s="555">
        <f>★波及効果計算ｼｰﾄ!J128</f>
        <v>3.6087000000000001E-2</v>
      </c>
      <c r="I35" s="555">
        <f>★波及効果計算ｼｰﾄ!K128</f>
        <v>7.6495999999999995E-2</v>
      </c>
      <c r="J35" s="556">
        <f>★波及効果計算ｼｰﾄ!L128</f>
        <v>7.5577000000000005E-2</v>
      </c>
    </row>
    <row r="36" spans="2:10" s="126" customFormat="1" ht="18.75" customHeight="1">
      <c r="B36" s="508" t="s">
        <v>244</v>
      </c>
      <c r="C36" s="509" t="s">
        <v>20</v>
      </c>
      <c r="D36" s="554">
        <f>★波及効果計算ｼｰﾄ!D129</f>
        <v>0.64604499999999998</v>
      </c>
      <c r="E36" s="554">
        <f>★波及効果計算ｼｰﾄ!E129</f>
        <v>0.51317615170321929</v>
      </c>
      <c r="F36" s="554">
        <f>★波及効果計算ｼｰﾄ!F129</f>
        <v>0.15028879973325016</v>
      </c>
      <c r="G36" s="846"/>
      <c r="H36" s="555">
        <f>★波及効果計算ｼｰﾄ!J129</f>
        <v>4.5569999999999999E-2</v>
      </c>
      <c r="I36" s="555">
        <f>★波及効果計算ｼｰﾄ!K129</f>
        <v>2.3921000000000001E-2</v>
      </c>
      <c r="J36" s="556">
        <f>★波及効果計算ｼｰﾄ!L129</f>
        <v>2.2894000000000001E-2</v>
      </c>
    </row>
    <row r="37" spans="2:10" s="126" customFormat="1" ht="18.75" customHeight="1">
      <c r="B37" s="508" t="s">
        <v>245</v>
      </c>
      <c r="C37" s="509" t="s">
        <v>21</v>
      </c>
      <c r="D37" s="554">
        <f>★波及効果計算ｼｰﾄ!D130</f>
        <v>1</v>
      </c>
      <c r="E37" s="554">
        <f>★波及効果計算ｼｰﾄ!E130</f>
        <v>0.7174306556417458</v>
      </c>
      <c r="F37" s="554">
        <f>★波及効果計算ｼｰﾄ!F130</f>
        <v>0.36598424964460863</v>
      </c>
      <c r="G37" s="846"/>
      <c r="H37" s="555">
        <f>★波及効果計算ｼｰﾄ!J130</f>
        <v>3.8839999999999999E-3</v>
      </c>
      <c r="I37" s="555">
        <f>★波及効果計算ｼｰﾄ!K130</f>
        <v>5.3893999999999997E-2</v>
      </c>
      <c r="J37" s="556">
        <f>★波及効果計算ｼｰﾄ!L130</f>
        <v>5.3893999999999997E-2</v>
      </c>
    </row>
    <row r="38" spans="2:10" s="126" customFormat="1" ht="18.75" customHeight="1">
      <c r="B38" s="508" t="s">
        <v>246</v>
      </c>
      <c r="C38" s="509" t="s">
        <v>22</v>
      </c>
      <c r="D38" s="554">
        <f>★波及効果計算ｼｰﾄ!D131</f>
        <v>0.93800499999999998</v>
      </c>
      <c r="E38" s="554">
        <f>★波及効果計算ｼｰﾄ!E131</f>
        <v>0.74984624240679865</v>
      </c>
      <c r="F38" s="554">
        <f>★波及効果計算ｼｰﾄ!F131</f>
        <v>0.50367048914607726</v>
      </c>
      <c r="G38" s="846"/>
      <c r="H38" s="555">
        <f>★波及効果計算ｼｰﾄ!J131</f>
        <v>1.3818E-2</v>
      </c>
      <c r="I38" s="555">
        <f>★波及効果計算ｼｰﾄ!K131</f>
        <v>8.4732000000000002E-2</v>
      </c>
      <c r="J38" s="556">
        <f>★波及効果計算ｼｰﾄ!L131</f>
        <v>8.2101999999999994E-2</v>
      </c>
    </row>
    <row r="39" spans="2:10" s="126" customFormat="1" ht="18.75" customHeight="1">
      <c r="B39" s="508" t="s">
        <v>247</v>
      </c>
      <c r="C39" s="509" t="s">
        <v>38</v>
      </c>
      <c r="D39" s="554">
        <f>★波及効果計算ｼｰﾄ!D132</f>
        <v>0.99397599999999997</v>
      </c>
      <c r="E39" s="554">
        <f>★波及効果計算ｼｰﾄ!E132</f>
        <v>0.6154160700104675</v>
      </c>
      <c r="F39" s="554">
        <f>★波及効果計算ｼｰﾄ!F132</f>
        <v>0.50362888010723239</v>
      </c>
      <c r="G39" s="846"/>
      <c r="H39" s="555">
        <f>★波及効果計算ｼｰﾄ!J132</f>
        <v>6.7088999999999996E-2</v>
      </c>
      <c r="I39" s="555">
        <f>★波及効果計算ｼｰﾄ!K132</f>
        <v>0.12191399999999999</v>
      </c>
      <c r="J39" s="556">
        <f>★波及効果計算ｼｰﾄ!L132</f>
        <v>0.119648</v>
      </c>
    </row>
    <row r="40" spans="2:10" s="126" customFormat="1" ht="18.75" customHeight="1">
      <c r="B40" s="508" t="s">
        <v>248</v>
      </c>
      <c r="C40" s="509" t="s">
        <v>249</v>
      </c>
      <c r="D40" s="554">
        <f>★波及効果計算ｼｰﾄ!D133</f>
        <v>0.99280599999999997</v>
      </c>
      <c r="E40" s="554">
        <f>★波及効果計算ｼｰﾄ!E133</f>
        <v>0.58429734102929454</v>
      </c>
      <c r="F40" s="554">
        <f>★波及効果計算ｼｰﾄ!F133</f>
        <v>0.49175260221701644</v>
      </c>
      <c r="G40" s="846"/>
      <c r="H40" s="555">
        <f>★波及効果計算ｼｰﾄ!J133</f>
        <v>1.6064999999999999E-2</v>
      </c>
      <c r="I40" s="555">
        <f>★波及効果計算ｼｰﾄ!K133</f>
        <v>0.128577</v>
      </c>
      <c r="J40" s="556">
        <f>★波及効果計算ｼｰﾄ!L133</f>
        <v>0.119811</v>
      </c>
    </row>
    <row r="41" spans="2:10" s="126" customFormat="1" ht="18.75" customHeight="1">
      <c r="B41" s="508" t="s">
        <v>250</v>
      </c>
      <c r="C41" s="509" t="s">
        <v>23</v>
      </c>
      <c r="D41" s="554">
        <f>★波及効果計算ｼｰﾄ!D134</f>
        <v>0.52265699999999993</v>
      </c>
      <c r="E41" s="554">
        <f>★波及効果計算ｼｰﾄ!E134</f>
        <v>0.62004222748489635</v>
      </c>
      <c r="F41" s="554">
        <f>★波及効果計算ｼｰﾄ!F134</f>
        <v>0.35565158442659911</v>
      </c>
      <c r="G41" s="846"/>
      <c r="H41" s="555">
        <f>★波及効果計算ｼｰﾄ!J134</f>
        <v>1.2689000000000001E-2</v>
      </c>
      <c r="I41" s="555">
        <f>★波及効果計算ｼｰﾄ!K134</f>
        <v>0.103239</v>
      </c>
      <c r="J41" s="556">
        <f>★波及効果計算ｼｰﾄ!L134</f>
        <v>8.9538000000000006E-2</v>
      </c>
    </row>
    <row r="42" spans="2:10" s="126" customFormat="1" ht="18.75" customHeight="1">
      <c r="B42" s="508" t="s">
        <v>251</v>
      </c>
      <c r="C42" s="509" t="s">
        <v>24</v>
      </c>
      <c r="D42" s="554">
        <f>★波及効果計算ｼｰﾄ!D135</f>
        <v>0.71028400000000003</v>
      </c>
      <c r="E42" s="554">
        <f>★波及効果計算ｼｰﾄ!E135</f>
        <v>0.51958817861752604</v>
      </c>
      <c r="F42" s="554">
        <f>★波及効果計算ｼｰﾄ!F135</f>
        <v>0.25761863497815457</v>
      </c>
      <c r="G42" s="846"/>
      <c r="H42" s="555">
        <f>★波及効果計算ｼｰﾄ!J135</f>
        <v>0.143812</v>
      </c>
      <c r="I42" s="555">
        <f>★波及効果計算ｼｰﾄ!K135</f>
        <v>0.1741</v>
      </c>
      <c r="J42" s="556">
        <f>★波及効果計算ｼｰﾄ!L135</f>
        <v>0.13689899999999999</v>
      </c>
    </row>
    <row r="43" spans="2:10" s="126" customFormat="1" ht="18.75" customHeight="1">
      <c r="B43" s="508" t="s">
        <v>252</v>
      </c>
      <c r="C43" s="509" t="s">
        <v>25</v>
      </c>
      <c r="D43" s="554">
        <f>★波及効果計算ｼｰﾄ!D136</f>
        <v>1</v>
      </c>
      <c r="E43" s="554">
        <f>★波及効果計算ｼｰﾄ!E136</f>
        <v>0</v>
      </c>
      <c r="F43" s="554">
        <f>★波及効果計算ｼｰﾄ!F136</f>
        <v>0</v>
      </c>
      <c r="G43" s="846"/>
      <c r="H43" s="555">
        <f>★波及効果計算ｼｰﾄ!J136</f>
        <v>0</v>
      </c>
      <c r="I43" s="555">
        <f>★波及効果計算ｼｰﾄ!K136</f>
        <v>0</v>
      </c>
      <c r="J43" s="556">
        <f>★波及効果計算ｼｰﾄ!L136</f>
        <v>0</v>
      </c>
    </row>
    <row r="44" spans="2:10" s="126" customFormat="1" ht="18.75" customHeight="1">
      <c r="B44" s="508" t="s">
        <v>253</v>
      </c>
      <c r="C44" s="509" t="s">
        <v>26</v>
      </c>
      <c r="D44" s="554">
        <f>★波及効果計算ｼｰﾄ!D137</f>
        <v>0.90303800000000001</v>
      </c>
      <c r="E44" s="554">
        <f>★波及効果計算ｼｰﾄ!E137</f>
        <v>0.41207023657931774</v>
      </c>
      <c r="F44" s="554">
        <f>★波及効果計算ｼｰﾄ!F137</f>
        <v>1.2700221164801287E-2</v>
      </c>
      <c r="G44" s="847"/>
      <c r="H44" s="555">
        <f>★波及効果計算ｼｰﾄ!J137</f>
        <v>3.4E-5</v>
      </c>
      <c r="I44" s="555">
        <f>★波及効果計算ｼｰﾄ!K137</f>
        <v>0.26211400000000001</v>
      </c>
      <c r="J44" s="556">
        <f>★波及効果計算ｼｰﾄ!L137</f>
        <v>0.230682</v>
      </c>
    </row>
    <row r="45" spans="2:10" s="126" customFormat="1" ht="18.75" customHeight="1">
      <c r="B45" s="513"/>
      <c r="C45" s="514" t="s">
        <v>254</v>
      </c>
      <c r="D45" s="557" t="s">
        <v>465</v>
      </c>
      <c r="E45" s="557" t="s">
        <v>465</v>
      </c>
      <c r="F45" s="557" t="s">
        <v>465</v>
      </c>
      <c r="G45" s="558">
        <f>★波及効果計算ｼｰﾄ!I138</f>
        <v>0.528698</v>
      </c>
      <c r="H45" s="559">
        <f>★波及効果計算ｼｰﾄ!J138</f>
        <v>1.0000020000000001</v>
      </c>
      <c r="I45" s="559">
        <f>★波及効果計算ｼｰﾄ!K138</f>
        <v>8.6990999999999999E-2</v>
      </c>
      <c r="J45" s="560">
        <f>★波及効果計算ｼｰﾄ!L138</f>
        <v>7.1327000000000002E-2</v>
      </c>
    </row>
    <row r="46" spans="2:10" s="126" customFormat="1" ht="18.75" customHeight="1">
      <c r="B46" s="492" t="s">
        <v>466</v>
      </c>
      <c r="C46" s="492"/>
      <c r="D46" s="492"/>
      <c r="E46" s="492"/>
      <c r="F46" s="492"/>
      <c r="G46" s="492"/>
      <c r="H46" s="492"/>
      <c r="I46" s="492"/>
      <c r="J46" s="492"/>
    </row>
    <row r="47" spans="2:10" s="126" customFormat="1" ht="18.75" customHeight="1">
      <c r="B47" s="492"/>
      <c r="C47" s="492"/>
      <c r="D47" s="492"/>
      <c r="E47" s="492"/>
      <c r="F47" s="492"/>
      <c r="G47" s="492"/>
      <c r="H47" s="492"/>
      <c r="I47" s="492"/>
      <c r="J47" s="492"/>
    </row>
    <row r="48" spans="2:10" s="149" customFormat="1" ht="18.75" customHeight="1">
      <c r="B48" s="561" t="s">
        <v>467</v>
      </c>
      <c r="C48" s="561"/>
      <c r="D48" s="562"/>
      <c r="E48" s="563"/>
      <c r="F48" s="563"/>
      <c r="G48" s="563"/>
      <c r="H48" s="563"/>
      <c r="I48" s="563"/>
      <c r="J48" s="563"/>
    </row>
    <row r="49" spans="2:10" s="149" customFormat="1" ht="18.75" customHeight="1">
      <c r="B49" s="848" t="s">
        <v>468</v>
      </c>
      <c r="C49" s="849"/>
      <c r="D49" s="850" t="s">
        <v>469</v>
      </c>
      <c r="E49" s="851"/>
      <c r="F49" s="851"/>
      <c r="G49" s="851"/>
      <c r="H49" s="852"/>
      <c r="I49" s="563"/>
      <c r="J49" s="563"/>
    </row>
    <row r="50" spans="2:10" s="149" customFormat="1" ht="18.75" customHeight="1">
      <c r="B50" s="564" t="s">
        <v>458</v>
      </c>
      <c r="C50" s="565" t="s">
        <v>452</v>
      </c>
      <c r="D50" s="566" t="s">
        <v>470</v>
      </c>
      <c r="E50" s="567"/>
      <c r="F50" s="567"/>
      <c r="G50" s="567"/>
      <c r="H50" s="568"/>
      <c r="I50" s="563"/>
      <c r="J50" s="563"/>
    </row>
    <row r="51" spans="2:10" s="149" customFormat="1" ht="18.75" customHeight="1">
      <c r="B51" s="564" t="s">
        <v>459</v>
      </c>
      <c r="C51" s="565" t="s">
        <v>453</v>
      </c>
      <c r="D51" s="566" t="s">
        <v>471</v>
      </c>
      <c r="E51" s="567"/>
      <c r="F51" s="567"/>
      <c r="G51" s="567"/>
      <c r="H51" s="568"/>
      <c r="I51" s="563"/>
      <c r="J51" s="563"/>
    </row>
    <row r="52" spans="2:10" s="149" customFormat="1" ht="18.75" customHeight="1">
      <c r="B52" s="564" t="s">
        <v>460</v>
      </c>
      <c r="C52" s="565" t="s">
        <v>454</v>
      </c>
      <c r="D52" s="566" t="s">
        <v>472</v>
      </c>
      <c r="E52" s="567"/>
      <c r="F52" s="567"/>
      <c r="G52" s="567"/>
      <c r="H52" s="568"/>
      <c r="I52" s="563"/>
      <c r="J52" s="563"/>
    </row>
    <row r="53" spans="2:10" s="149" customFormat="1" ht="18.75" customHeight="1">
      <c r="B53" s="564" t="s">
        <v>473</v>
      </c>
      <c r="C53" s="565" t="s">
        <v>474</v>
      </c>
      <c r="D53" s="566" t="s">
        <v>475</v>
      </c>
      <c r="E53" s="567"/>
      <c r="F53" s="567"/>
      <c r="G53" s="567"/>
      <c r="H53" s="568"/>
      <c r="I53" s="563"/>
      <c r="J53" s="563"/>
    </row>
    <row r="54" spans="2:10" s="149" customFormat="1" ht="18.75" customHeight="1">
      <c r="B54" s="564" t="s">
        <v>476</v>
      </c>
      <c r="C54" s="565" t="s">
        <v>477</v>
      </c>
      <c r="D54" s="566" t="s">
        <v>478</v>
      </c>
      <c r="E54" s="567"/>
      <c r="F54" s="567"/>
      <c r="G54" s="567"/>
      <c r="H54" s="568"/>
      <c r="I54" s="563"/>
      <c r="J54" s="563"/>
    </row>
    <row r="55" spans="2:10" s="149" customFormat="1" ht="18.75" customHeight="1">
      <c r="B55" s="853" t="s">
        <v>461</v>
      </c>
      <c r="C55" s="855" t="s">
        <v>72</v>
      </c>
      <c r="D55" s="857" t="s">
        <v>479</v>
      </c>
      <c r="E55" s="858"/>
      <c r="F55" s="858"/>
      <c r="G55" s="858"/>
      <c r="H55" s="859"/>
      <c r="I55" s="563"/>
      <c r="J55" s="563"/>
    </row>
    <row r="56" spans="2:10" s="149" customFormat="1" ht="18.75" customHeight="1">
      <c r="B56" s="854"/>
      <c r="C56" s="856"/>
      <c r="D56" s="860"/>
      <c r="E56" s="861"/>
      <c r="F56" s="861"/>
      <c r="G56" s="861"/>
      <c r="H56" s="862"/>
      <c r="I56" s="563"/>
      <c r="J56" s="563"/>
    </row>
    <row r="57" spans="2:10" s="149" customFormat="1" ht="18.75" customHeight="1">
      <c r="B57" s="569" t="s">
        <v>462</v>
      </c>
      <c r="C57" s="565" t="s">
        <v>455</v>
      </c>
      <c r="D57" s="566" t="s">
        <v>480</v>
      </c>
      <c r="E57" s="570"/>
      <c r="F57" s="570"/>
      <c r="G57" s="570"/>
      <c r="H57" s="571"/>
      <c r="I57" s="563"/>
      <c r="J57" s="563"/>
    </row>
    <row r="58" spans="2:10" s="149" customFormat="1" ht="18.75" customHeight="1">
      <c r="B58" s="564" t="s">
        <v>463</v>
      </c>
      <c r="C58" s="565" t="s">
        <v>456</v>
      </c>
      <c r="D58" s="572" t="s">
        <v>631</v>
      </c>
      <c r="E58" s="573"/>
      <c r="F58" s="573"/>
      <c r="G58" s="573"/>
      <c r="H58" s="574"/>
      <c r="I58" s="563"/>
      <c r="J58" s="563"/>
    </row>
    <row r="59" spans="2:10" s="149" customFormat="1" ht="18.75" customHeight="1">
      <c r="B59" s="575" t="s">
        <v>481</v>
      </c>
      <c r="C59" s="576" t="s">
        <v>457</v>
      </c>
      <c r="D59" s="577" t="s">
        <v>653</v>
      </c>
      <c r="E59" s="578"/>
      <c r="F59" s="578"/>
      <c r="G59" s="578"/>
      <c r="H59" s="579"/>
      <c r="I59" s="563"/>
      <c r="J59" s="563"/>
    </row>
    <row r="60" spans="2:10" s="149" customFormat="1" ht="18.75" customHeight="1">
      <c r="B60" s="561" t="s">
        <v>639</v>
      </c>
      <c r="C60" s="580"/>
      <c r="D60" s="562"/>
      <c r="E60" s="563"/>
      <c r="F60" s="563"/>
      <c r="G60" s="563"/>
      <c r="H60" s="563"/>
      <c r="I60" s="563"/>
      <c r="J60" s="563"/>
    </row>
    <row r="61" spans="2:10" s="149" customFormat="1" ht="18.75" customHeight="1">
      <c r="B61" s="561" t="s">
        <v>482</v>
      </c>
      <c r="C61" s="580"/>
      <c r="D61" s="562"/>
      <c r="E61" s="563"/>
      <c r="F61" s="563"/>
      <c r="G61" s="563"/>
      <c r="H61" s="563"/>
      <c r="I61" s="563"/>
      <c r="J61" s="563"/>
    </row>
  </sheetData>
  <sheetProtection sheet="1"/>
  <mergeCells count="7">
    <mergeCell ref="B2:C2"/>
    <mergeCell ref="G6:G44"/>
    <mergeCell ref="B49:C49"/>
    <mergeCell ref="D49:H49"/>
    <mergeCell ref="B55:B56"/>
    <mergeCell ref="C55:C56"/>
    <mergeCell ref="D55:H56"/>
  </mergeCells>
  <phoneticPr fontId="29"/>
  <pageMargins left="0.78740157480314965" right="0.78740157480314965" top="0.78740157480314965" bottom="0.78740157480314965" header="0" footer="0.19685039370078741"/>
  <pageSetup paperSize="9" scale="68" firstPageNumber="12" orientation="portrait" useFirstPageNumber="1" r:id="rId1"/>
  <headerFooter alignWithMargins="0">
    <oddFooter>&amp;P ページ</oddFooter>
  </headerFooter>
  <rowBreaks count="1" manualBreakCount="1">
    <brk id="46"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AQ45"/>
  <sheetViews>
    <sheetView view="pageBreakPreview" zoomScaleNormal="100" zoomScaleSheetLayoutView="100" workbookViewId="0"/>
  </sheetViews>
  <sheetFormatPr defaultColWidth="10.33203125" defaultRowHeight="11.25"/>
  <cols>
    <col min="1" max="1" width="4.6640625" style="5" bestFit="1" customWidth="1"/>
    <col min="2" max="2" width="31.6640625" style="5" bestFit="1" customWidth="1"/>
    <col min="3" max="16384" width="10.33203125" style="5"/>
  </cols>
  <sheetData>
    <row r="1" spans="1:43" ht="21" customHeight="1">
      <c r="A1" s="583" t="s">
        <v>61</v>
      </c>
      <c r="B1" s="584"/>
      <c r="C1" s="584" t="s">
        <v>640</v>
      </c>
      <c r="D1" s="584"/>
      <c r="E1" s="584"/>
      <c r="F1" s="584"/>
      <c r="G1" s="584"/>
      <c r="H1" s="584"/>
      <c r="I1" s="584"/>
      <c r="J1" s="583"/>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97"/>
    </row>
    <row r="2" spans="1:43">
      <c r="A2" s="585"/>
      <c r="B2" s="586"/>
      <c r="C2" s="598">
        <v>1</v>
      </c>
      <c r="D2" s="599">
        <v>2</v>
      </c>
      <c r="E2" s="599">
        <v>3</v>
      </c>
      <c r="F2" s="599">
        <v>4</v>
      </c>
      <c r="G2" s="599">
        <v>5</v>
      </c>
      <c r="H2" s="599">
        <v>6</v>
      </c>
      <c r="I2" s="599">
        <v>7</v>
      </c>
      <c r="J2" s="599">
        <v>8</v>
      </c>
      <c r="K2" s="599">
        <v>9</v>
      </c>
      <c r="L2" s="599">
        <v>10</v>
      </c>
      <c r="M2" s="599">
        <v>11</v>
      </c>
      <c r="N2" s="599">
        <v>12</v>
      </c>
      <c r="O2" s="599">
        <v>13</v>
      </c>
      <c r="P2" s="599">
        <v>14</v>
      </c>
      <c r="Q2" s="599">
        <v>15</v>
      </c>
      <c r="R2" s="599">
        <v>16</v>
      </c>
      <c r="S2" s="599">
        <v>17</v>
      </c>
      <c r="T2" s="599">
        <v>18</v>
      </c>
      <c r="U2" s="599">
        <v>19</v>
      </c>
      <c r="V2" s="599">
        <v>20</v>
      </c>
      <c r="W2" s="599">
        <v>21</v>
      </c>
      <c r="X2" s="599">
        <v>22</v>
      </c>
      <c r="Y2" s="599">
        <v>23</v>
      </c>
      <c r="Z2" s="599">
        <v>24</v>
      </c>
      <c r="AA2" s="599">
        <v>25</v>
      </c>
      <c r="AB2" s="599">
        <v>26</v>
      </c>
      <c r="AC2" s="599">
        <v>27</v>
      </c>
      <c r="AD2" s="599">
        <v>28</v>
      </c>
      <c r="AE2" s="599">
        <v>29</v>
      </c>
      <c r="AF2" s="599">
        <v>30</v>
      </c>
      <c r="AG2" s="599">
        <v>31</v>
      </c>
      <c r="AH2" s="599">
        <v>32</v>
      </c>
      <c r="AI2" s="599">
        <v>33</v>
      </c>
      <c r="AJ2" s="599">
        <v>34</v>
      </c>
      <c r="AK2" s="599">
        <v>35</v>
      </c>
      <c r="AL2" s="599">
        <v>36</v>
      </c>
      <c r="AM2" s="599">
        <v>37</v>
      </c>
      <c r="AN2" s="599">
        <v>38</v>
      </c>
      <c r="AO2" s="600">
        <v>39</v>
      </c>
      <c r="AP2" s="601"/>
      <c r="AQ2" s="601"/>
    </row>
    <row r="3" spans="1:43" ht="33.75">
      <c r="A3" s="587"/>
      <c r="B3" s="588"/>
      <c r="C3" s="602" t="s">
        <v>0</v>
      </c>
      <c r="D3" s="603" t="s">
        <v>62</v>
      </c>
      <c r="E3" s="603" t="s">
        <v>63</v>
      </c>
      <c r="F3" s="603" t="s">
        <v>1</v>
      </c>
      <c r="G3" s="603" t="s">
        <v>2</v>
      </c>
      <c r="H3" s="603" t="s">
        <v>3</v>
      </c>
      <c r="I3" s="603" t="s">
        <v>4</v>
      </c>
      <c r="J3" s="603" t="s">
        <v>5</v>
      </c>
      <c r="K3" s="603" t="s">
        <v>6</v>
      </c>
      <c r="L3" s="603" t="s">
        <v>222</v>
      </c>
      <c r="M3" s="603" t="s">
        <v>7</v>
      </c>
      <c r="N3" s="603" t="s">
        <v>8</v>
      </c>
      <c r="O3" s="603" t="s">
        <v>9</v>
      </c>
      <c r="P3" s="603" t="s">
        <v>10</v>
      </c>
      <c r="Q3" s="603" t="s">
        <v>64</v>
      </c>
      <c r="R3" s="603" t="s">
        <v>65</v>
      </c>
      <c r="S3" s="603" t="s">
        <v>66</v>
      </c>
      <c r="T3" s="603" t="s">
        <v>12</v>
      </c>
      <c r="U3" s="603" t="s">
        <v>11</v>
      </c>
      <c r="V3" s="603" t="s">
        <v>233</v>
      </c>
      <c r="W3" s="603" t="s">
        <v>13</v>
      </c>
      <c r="X3" s="603" t="s">
        <v>14</v>
      </c>
      <c r="Y3" s="603" t="s">
        <v>15</v>
      </c>
      <c r="Z3" s="603" t="s">
        <v>16</v>
      </c>
      <c r="AA3" s="603" t="s">
        <v>36</v>
      </c>
      <c r="AB3" s="603" t="s">
        <v>37</v>
      </c>
      <c r="AC3" s="603" t="s">
        <v>17</v>
      </c>
      <c r="AD3" s="603" t="s">
        <v>18</v>
      </c>
      <c r="AE3" s="603" t="s">
        <v>19</v>
      </c>
      <c r="AF3" s="603" t="s">
        <v>39</v>
      </c>
      <c r="AG3" s="603" t="s">
        <v>20</v>
      </c>
      <c r="AH3" s="603" t="s">
        <v>21</v>
      </c>
      <c r="AI3" s="603" t="s">
        <v>22</v>
      </c>
      <c r="AJ3" s="603" t="s">
        <v>38</v>
      </c>
      <c r="AK3" s="603" t="s">
        <v>249</v>
      </c>
      <c r="AL3" s="603" t="s">
        <v>23</v>
      </c>
      <c r="AM3" s="603" t="s">
        <v>24</v>
      </c>
      <c r="AN3" s="603" t="s">
        <v>25</v>
      </c>
      <c r="AO3" s="604" t="s">
        <v>26</v>
      </c>
      <c r="AP3" s="605" t="s">
        <v>49</v>
      </c>
      <c r="AQ3" s="605" t="s">
        <v>50</v>
      </c>
    </row>
    <row r="4" spans="1:43">
      <c r="A4" s="589">
        <v>1</v>
      </c>
      <c r="B4" s="586" t="s">
        <v>0</v>
      </c>
      <c r="C4" s="282">
        <v>1.0597140789406647</v>
      </c>
      <c r="D4" s="283">
        <v>1.5432966456309885E-3</v>
      </c>
      <c r="E4" s="283">
        <v>1.4926376160267932E-3</v>
      </c>
      <c r="F4" s="283">
        <v>2.1641342140101933E-5</v>
      </c>
      <c r="G4" s="283">
        <v>0.1178345998143869</v>
      </c>
      <c r="H4" s="283">
        <v>1.9272005352762259E-4</v>
      </c>
      <c r="I4" s="283">
        <v>6.3457973759540893E-4</v>
      </c>
      <c r="J4" s="283">
        <v>2.1186692105589302E-3</v>
      </c>
      <c r="K4" s="283">
        <v>1.6012015063205347E-5</v>
      </c>
      <c r="L4" s="283">
        <v>1.0498240635005737E-3</v>
      </c>
      <c r="M4" s="283">
        <v>4.1172110555799959E-5</v>
      </c>
      <c r="N4" s="283">
        <v>1.7528644063421172E-5</v>
      </c>
      <c r="O4" s="283">
        <v>3.2599342265861843E-5</v>
      </c>
      <c r="P4" s="283">
        <v>1.465034950034896E-5</v>
      </c>
      <c r="Q4" s="283">
        <v>1.585567464712523E-5</v>
      </c>
      <c r="R4" s="283">
        <v>1.744522963491299E-5</v>
      </c>
      <c r="S4" s="283">
        <v>2.6368900751532402E-5</v>
      </c>
      <c r="T4" s="283">
        <v>2.0192758874663266E-5</v>
      </c>
      <c r="U4" s="283">
        <v>2.0419716042155685E-5</v>
      </c>
      <c r="V4" s="283">
        <v>2.3904642490307098E-5</v>
      </c>
      <c r="W4" s="283">
        <v>1.6183101491000612E-5</v>
      </c>
      <c r="X4" s="283">
        <v>2.4201976037761691E-3</v>
      </c>
      <c r="Y4" s="283">
        <v>6.2661604060546613E-4</v>
      </c>
      <c r="Z4" s="283">
        <v>2.3623651545713639E-5</v>
      </c>
      <c r="AA4" s="283">
        <v>5.6007983197955018E-5</v>
      </c>
      <c r="AB4" s="283">
        <v>2.1290547590931564E-5</v>
      </c>
      <c r="AC4" s="283">
        <v>1.1545698622397175E-4</v>
      </c>
      <c r="AD4" s="283">
        <v>2.7746546863115852E-5</v>
      </c>
      <c r="AE4" s="283">
        <v>1.3701496724486253E-5</v>
      </c>
      <c r="AF4" s="283">
        <v>4.8174506539231726E-5</v>
      </c>
      <c r="AG4" s="283">
        <v>1.3978077314680913E-4</v>
      </c>
      <c r="AH4" s="283">
        <v>4.2720766186461835E-5</v>
      </c>
      <c r="AI4" s="283">
        <v>1.3096243639816344E-3</v>
      </c>
      <c r="AJ4" s="283">
        <v>1.7937030103527621E-3</v>
      </c>
      <c r="AK4" s="283">
        <v>1.1015976710407771E-3</v>
      </c>
      <c r="AL4" s="283">
        <v>3.524940556672456E-5</v>
      </c>
      <c r="AM4" s="283">
        <v>1.3079390403958091E-2</v>
      </c>
      <c r="AN4" s="283">
        <v>1.5716158998484433E-4</v>
      </c>
      <c r="AO4" s="284">
        <v>1.4820152506598945E-4</v>
      </c>
      <c r="AP4" s="285">
        <v>1.2060246247817639</v>
      </c>
      <c r="AQ4" s="285">
        <v>0.96083614452093413</v>
      </c>
    </row>
    <row r="5" spans="1:43">
      <c r="A5" s="590">
        <v>2</v>
      </c>
      <c r="B5" s="591" t="s">
        <v>62</v>
      </c>
      <c r="C5" s="286">
        <v>4.9630028252548085E-4</v>
      </c>
      <c r="D5" s="287">
        <v>1.1261101097967634</v>
      </c>
      <c r="E5" s="287">
        <v>6.7534811159127424E-5</v>
      </c>
      <c r="F5" s="287">
        <v>2.0896240380399971E-4</v>
      </c>
      <c r="G5" s="287">
        <v>8.8167757493487801E-4</v>
      </c>
      <c r="H5" s="287">
        <v>1.2960280498629337E-4</v>
      </c>
      <c r="I5" s="287">
        <v>7.9153120377465316E-2</v>
      </c>
      <c r="J5" s="287">
        <v>5.7067696259060694E-4</v>
      </c>
      <c r="K5" s="287">
        <v>2.553915630199096E-5</v>
      </c>
      <c r="L5" s="287">
        <v>1.4939568772266815E-4</v>
      </c>
      <c r="M5" s="287">
        <v>6.2119903068862472E-4</v>
      </c>
      <c r="N5" s="287">
        <v>4.8557148825589984E-5</v>
      </c>
      <c r="O5" s="287">
        <v>4.5925851424182248E-5</v>
      </c>
      <c r="P5" s="287">
        <v>6.1553753750896441E-5</v>
      </c>
      <c r="Q5" s="287">
        <v>5.7874316292630374E-5</v>
      </c>
      <c r="R5" s="287">
        <v>4.1992589211786675E-5</v>
      </c>
      <c r="S5" s="287">
        <v>2.058543003782607E-4</v>
      </c>
      <c r="T5" s="287">
        <v>1.4732361259822859E-4</v>
      </c>
      <c r="U5" s="287">
        <v>1.4337071952889445E-4</v>
      </c>
      <c r="V5" s="287">
        <v>1.1316189991447097E-4</v>
      </c>
      <c r="W5" s="287">
        <v>4.0018008818379961E-5</v>
      </c>
      <c r="X5" s="287">
        <v>1.2357159686085058E-3</v>
      </c>
      <c r="Y5" s="287">
        <v>7.8119260047047315E-4</v>
      </c>
      <c r="Z5" s="287">
        <v>9.7746932663059111E-5</v>
      </c>
      <c r="AA5" s="287">
        <v>1.2482352706467498E-4</v>
      </c>
      <c r="AB5" s="287">
        <v>1.1015078795914104E-4</v>
      </c>
      <c r="AC5" s="287">
        <v>1.8399539135015817E-4</v>
      </c>
      <c r="AD5" s="287">
        <v>1.4072281036984761E-4</v>
      </c>
      <c r="AE5" s="287">
        <v>2.4990214173907701E-5</v>
      </c>
      <c r="AF5" s="287">
        <v>8.9684379282866823E-5</v>
      </c>
      <c r="AG5" s="287">
        <v>3.8647515031346328E-4</v>
      </c>
      <c r="AH5" s="287">
        <v>8.079587627009029E-5</v>
      </c>
      <c r="AI5" s="287">
        <v>1.8894722780891449E-4</v>
      </c>
      <c r="AJ5" s="287">
        <v>2.1939159537554559E-4</v>
      </c>
      <c r="AK5" s="287">
        <v>4.0857958127231577E-4</v>
      </c>
      <c r="AL5" s="287">
        <v>1.1651361087505472E-4</v>
      </c>
      <c r="AM5" s="287">
        <v>1.1476554312091145E-3</v>
      </c>
      <c r="AN5" s="287">
        <v>7.4831377917291449E-3</v>
      </c>
      <c r="AO5" s="288">
        <v>7.6861516866897381E-5</v>
      </c>
      <c r="AP5" s="289">
        <v>1.222217131483349</v>
      </c>
      <c r="AQ5" s="289">
        <v>0.97373666528110991</v>
      </c>
    </row>
    <row r="6" spans="1:43">
      <c r="A6" s="590">
        <v>3</v>
      </c>
      <c r="B6" s="591" t="s">
        <v>63</v>
      </c>
      <c r="C6" s="286">
        <v>9.6976295604830207E-5</v>
      </c>
      <c r="D6" s="287">
        <v>2.383022373888518E-5</v>
      </c>
      <c r="E6" s="287">
        <v>1.0043582715291728</v>
      </c>
      <c r="F6" s="287">
        <v>2.8554630121947694E-6</v>
      </c>
      <c r="G6" s="287">
        <v>3.7650664222217594E-3</v>
      </c>
      <c r="H6" s="287">
        <v>1.492088527729784E-5</v>
      </c>
      <c r="I6" s="287">
        <v>1.241162513326493E-5</v>
      </c>
      <c r="J6" s="287">
        <v>4.3155514632422522E-5</v>
      </c>
      <c r="K6" s="287">
        <v>1.2486539517422265E-6</v>
      </c>
      <c r="L6" s="287">
        <v>2.0942206904182624E-6</v>
      </c>
      <c r="M6" s="287">
        <v>7.1903854701839254E-6</v>
      </c>
      <c r="N6" s="287">
        <v>4.2414281763114272E-6</v>
      </c>
      <c r="O6" s="287">
        <v>1.8055387496860912E-5</v>
      </c>
      <c r="P6" s="287">
        <v>1.4448745742381169E-6</v>
      </c>
      <c r="Q6" s="287">
        <v>1.3529815624207939E-6</v>
      </c>
      <c r="R6" s="287">
        <v>2.0289620202770165E-6</v>
      </c>
      <c r="S6" s="287">
        <v>3.7153728087364643E-6</v>
      </c>
      <c r="T6" s="287">
        <v>2.8983034495666286E-6</v>
      </c>
      <c r="U6" s="287">
        <v>1.9500345993688039E-6</v>
      </c>
      <c r="V6" s="287">
        <v>3.7812920942436486E-6</v>
      </c>
      <c r="W6" s="287">
        <v>1.2380551338529741E-6</v>
      </c>
      <c r="X6" s="287">
        <v>1.9413605469564164E-3</v>
      </c>
      <c r="Y6" s="287">
        <v>3.0521292917698263E-6</v>
      </c>
      <c r="Z6" s="287">
        <v>4.8156241260913624E-6</v>
      </c>
      <c r="AA6" s="287">
        <v>3.8322312617584233E-6</v>
      </c>
      <c r="AB6" s="287">
        <v>3.0097998216574378E-6</v>
      </c>
      <c r="AC6" s="287">
        <v>5.0190820478931307E-6</v>
      </c>
      <c r="AD6" s="287">
        <v>8.3196750944037372E-6</v>
      </c>
      <c r="AE6" s="287">
        <v>9.5378468875694445E-7</v>
      </c>
      <c r="AF6" s="287">
        <v>3.9123302627720499E-6</v>
      </c>
      <c r="AG6" s="287">
        <v>1.9119803218682407E-5</v>
      </c>
      <c r="AH6" s="287">
        <v>5.9362082435103716E-6</v>
      </c>
      <c r="AI6" s="287">
        <v>2.7829556609878476E-5</v>
      </c>
      <c r="AJ6" s="287">
        <v>1.9230204275565312E-4</v>
      </c>
      <c r="AK6" s="287">
        <v>2.3085862024906839E-5</v>
      </c>
      <c r="AL6" s="287">
        <v>6.1757677902739521E-6</v>
      </c>
      <c r="AM6" s="287">
        <v>1.192593205746186E-3</v>
      </c>
      <c r="AN6" s="287">
        <v>5.8950206203330882E-5</v>
      </c>
      <c r="AO6" s="288">
        <v>8.7036504057318913E-6</v>
      </c>
      <c r="AP6" s="289">
        <v>1.011877699417371</v>
      </c>
      <c r="AQ6" s="289">
        <v>0.80615988053380971</v>
      </c>
    </row>
    <row r="7" spans="1:43">
      <c r="A7" s="590">
        <v>4</v>
      </c>
      <c r="B7" s="591" t="s">
        <v>1</v>
      </c>
      <c r="C7" s="286">
        <v>2.1321299499690245E-4</v>
      </c>
      <c r="D7" s="287">
        <v>1.2865209519533755E-4</v>
      </c>
      <c r="E7" s="287">
        <v>8.4392762981940189E-5</v>
      </c>
      <c r="F7" s="287">
        <v>1.0007144096927441</v>
      </c>
      <c r="G7" s="287">
        <v>3.1493245071141868E-4</v>
      </c>
      <c r="H7" s="287">
        <v>3.9820741322669925E-4</v>
      </c>
      <c r="I7" s="287">
        <v>1.2898632571353692E-3</v>
      </c>
      <c r="J7" s="287">
        <v>6.295964010009402E-4</v>
      </c>
      <c r="K7" s="287">
        <v>4.2246579963708709E-3</v>
      </c>
      <c r="L7" s="287">
        <v>5.0321018370300976E-4</v>
      </c>
      <c r="M7" s="287">
        <v>4.1708629662226696E-3</v>
      </c>
      <c r="N7" s="287">
        <v>1.5992446497496643E-3</v>
      </c>
      <c r="O7" s="287">
        <v>1.9390775759162406E-2</v>
      </c>
      <c r="P7" s="287">
        <v>5.0725993479486286E-4</v>
      </c>
      <c r="Q7" s="287">
        <v>4.0355220139340228E-4</v>
      </c>
      <c r="R7" s="287">
        <v>2.6819119440827917E-4</v>
      </c>
      <c r="S7" s="287">
        <v>4.5834996650907507E-4</v>
      </c>
      <c r="T7" s="287">
        <v>6.0069635561813244E-4</v>
      </c>
      <c r="U7" s="287">
        <v>4.1112097133530039E-4</v>
      </c>
      <c r="V7" s="287">
        <v>2.457259828871197E-4</v>
      </c>
      <c r="W7" s="287">
        <v>3.1212373888554566E-4</v>
      </c>
      <c r="X7" s="287">
        <v>3.8036420961721433E-4</v>
      </c>
      <c r="Y7" s="287">
        <v>7.0104922847399138E-4</v>
      </c>
      <c r="Z7" s="287">
        <v>1.7843343405233636E-2</v>
      </c>
      <c r="AA7" s="287">
        <v>7.1413825837426189E-4</v>
      </c>
      <c r="AB7" s="287">
        <v>1.0575068257601492E-3</v>
      </c>
      <c r="AC7" s="287">
        <v>4.3178558947918125E-4</v>
      </c>
      <c r="AD7" s="287">
        <v>1.0534127082897965E-4</v>
      </c>
      <c r="AE7" s="287">
        <v>3.6404537941409468E-5</v>
      </c>
      <c r="AF7" s="287">
        <v>1.6898684048481438E-4</v>
      </c>
      <c r="AG7" s="287">
        <v>1.6897563695304703E-4</v>
      </c>
      <c r="AH7" s="287">
        <v>2.293444984808062E-4</v>
      </c>
      <c r="AI7" s="287">
        <v>3.5806041014621901E-4</v>
      </c>
      <c r="AJ7" s="287">
        <v>2.2891149357809096E-4</v>
      </c>
      <c r="AK7" s="287">
        <v>1.1614396385212394E-4</v>
      </c>
      <c r="AL7" s="287">
        <v>1.1534590434435288E-4</v>
      </c>
      <c r="AM7" s="287">
        <v>6.4950252130865482E-4</v>
      </c>
      <c r="AN7" s="287">
        <v>2.151953338269172E-4</v>
      </c>
      <c r="AO7" s="288">
        <v>1.9437055363417653E-4</v>
      </c>
      <c r="AP7" s="289">
        <v>1.0605838094513518</v>
      </c>
      <c r="AQ7" s="289">
        <v>0.84496389001921379</v>
      </c>
    </row>
    <row r="8" spans="1:43">
      <c r="A8" s="592">
        <v>5</v>
      </c>
      <c r="B8" s="593" t="s">
        <v>2</v>
      </c>
      <c r="C8" s="290">
        <v>2.6812684127302245E-2</v>
      </c>
      <c r="D8" s="291">
        <v>5.9766308098390432E-3</v>
      </c>
      <c r="E8" s="291">
        <v>1.3165001072214298E-2</v>
      </c>
      <c r="F8" s="291">
        <v>3.0158731722496171E-5</v>
      </c>
      <c r="G8" s="291">
        <v>1.055706273949875</v>
      </c>
      <c r="H8" s="291">
        <v>4.1544807201320312E-5</v>
      </c>
      <c r="I8" s="291">
        <v>1.2637627293095748E-3</v>
      </c>
      <c r="J8" s="291">
        <v>2.8416158707699471E-3</v>
      </c>
      <c r="K8" s="291">
        <v>1.9326335366039617E-5</v>
      </c>
      <c r="L8" s="291">
        <v>7.5831345724639969E-5</v>
      </c>
      <c r="M8" s="291">
        <v>1.3024790452103072E-4</v>
      </c>
      <c r="N8" s="291">
        <v>1.9712192436604483E-5</v>
      </c>
      <c r="O8" s="291">
        <v>1.8555476339799172E-5</v>
      </c>
      <c r="P8" s="291">
        <v>1.6637417268480416E-5</v>
      </c>
      <c r="Q8" s="291">
        <v>2.0691697211809769E-5</v>
      </c>
      <c r="R8" s="291">
        <v>1.9191775981918797E-5</v>
      </c>
      <c r="S8" s="291">
        <v>2.1251551916349808E-5</v>
      </c>
      <c r="T8" s="291">
        <v>2.1182946879593967E-5</v>
      </c>
      <c r="U8" s="291">
        <v>1.7677739206112378E-5</v>
      </c>
      <c r="V8" s="291">
        <v>1.8099485843219619E-5</v>
      </c>
      <c r="W8" s="291">
        <v>1.1590493283062901E-5</v>
      </c>
      <c r="X8" s="291">
        <v>6.1610491383891407E-4</v>
      </c>
      <c r="Y8" s="291">
        <v>8.0600619934929123E-5</v>
      </c>
      <c r="Z8" s="291">
        <v>2.0197638563926047E-5</v>
      </c>
      <c r="AA8" s="291">
        <v>4.5771082534571909E-5</v>
      </c>
      <c r="AB8" s="291">
        <v>3.6173952216008863E-5</v>
      </c>
      <c r="AC8" s="291">
        <v>9.368619119794628E-5</v>
      </c>
      <c r="AD8" s="291">
        <v>3.6140516675777842E-5</v>
      </c>
      <c r="AE8" s="291">
        <v>1.4706392711971465E-5</v>
      </c>
      <c r="AF8" s="291">
        <v>7.9529737776819526E-5</v>
      </c>
      <c r="AG8" s="291">
        <v>3.3544762561429393E-4</v>
      </c>
      <c r="AH8" s="291">
        <v>1.0235515074732577E-4</v>
      </c>
      <c r="AI8" s="291">
        <v>1.628569840045371E-3</v>
      </c>
      <c r="AJ8" s="291">
        <v>3.1880810596525925E-3</v>
      </c>
      <c r="AK8" s="291">
        <v>5.0208496040908849E-4</v>
      </c>
      <c r="AL8" s="291">
        <v>5.962836921389327E-5</v>
      </c>
      <c r="AM8" s="291">
        <v>3.6819651924699617E-2</v>
      </c>
      <c r="AN8" s="291">
        <v>1.5470223893628547E-4</v>
      </c>
      <c r="AO8" s="292">
        <v>9.8321186331452371E-4</v>
      </c>
      <c r="AP8" s="293">
        <v>1.1510443125382972</v>
      </c>
      <c r="AQ8" s="293">
        <v>0.91703349724901051</v>
      </c>
    </row>
    <row r="9" spans="1:43">
      <c r="A9" s="590">
        <v>6</v>
      </c>
      <c r="B9" s="591" t="s">
        <v>3</v>
      </c>
      <c r="C9" s="286">
        <v>2.4995855641649751E-4</v>
      </c>
      <c r="D9" s="287">
        <v>7.8663668137174129E-5</v>
      </c>
      <c r="E9" s="287">
        <v>1.0717624925122287E-3</v>
      </c>
      <c r="F9" s="287">
        <v>1.927252170959632E-4</v>
      </c>
      <c r="G9" s="287">
        <v>1.0355262419518793E-4</v>
      </c>
      <c r="H9" s="287">
        <v>1.0115421392426864</v>
      </c>
      <c r="I9" s="287">
        <v>1.6877411103886276E-4</v>
      </c>
      <c r="J9" s="287">
        <v>7.0514262803987417E-5</v>
      </c>
      <c r="K9" s="287">
        <v>2.3926423639671013E-5</v>
      </c>
      <c r="L9" s="287">
        <v>2.2584350744873682E-4</v>
      </c>
      <c r="M9" s="287">
        <v>1.0881220637892215E-4</v>
      </c>
      <c r="N9" s="287">
        <v>4.6700825850666143E-5</v>
      </c>
      <c r="O9" s="287">
        <v>2.4614051583821563E-5</v>
      </c>
      <c r="P9" s="287">
        <v>6.3859132034492673E-5</v>
      </c>
      <c r="Q9" s="287">
        <v>7.1934084180871603E-5</v>
      </c>
      <c r="R9" s="287">
        <v>9.1660755337210896E-5</v>
      </c>
      <c r="S9" s="287">
        <v>7.4370267412186911E-5</v>
      </c>
      <c r="T9" s="287">
        <v>1.5072766136135527E-4</v>
      </c>
      <c r="U9" s="287">
        <v>5.9764502586633653E-5</v>
      </c>
      <c r="V9" s="287">
        <v>7.7507889645013733E-5</v>
      </c>
      <c r="W9" s="287">
        <v>6.5512014633311062E-5</v>
      </c>
      <c r="X9" s="287">
        <v>1.8102385721675392E-4</v>
      </c>
      <c r="Y9" s="287">
        <v>1.4345910360321875E-4</v>
      </c>
      <c r="Z9" s="287">
        <v>2.5762057222617447E-5</v>
      </c>
      <c r="AA9" s="287">
        <v>7.7842088527292475E-5</v>
      </c>
      <c r="AB9" s="287">
        <v>1.0109587630969455E-4</v>
      </c>
      <c r="AC9" s="287">
        <v>2.0555558680556468E-4</v>
      </c>
      <c r="AD9" s="287">
        <v>8.2484577899855972E-5</v>
      </c>
      <c r="AE9" s="287">
        <v>8.1535136591225196E-6</v>
      </c>
      <c r="AF9" s="287">
        <v>8.5450519734935228E-5</v>
      </c>
      <c r="AG9" s="287">
        <v>5.9554451439679929E-5</v>
      </c>
      <c r="AH9" s="287">
        <v>1.7708694765845417E-4</v>
      </c>
      <c r="AI9" s="287">
        <v>3.9759485666522227E-5</v>
      </c>
      <c r="AJ9" s="287">
        <v>1.4604098937220363E-4</v>
      </c>
      <c r="AK9" s="287">
        <v>1.2785905729702305E-3</v>
      </c>
      <c r="AL9" s="287">
        <v>1.0807222290560469E-4</v>
      </c>
      <c r="AM9" s="287">
        <v>2.3739773130098651E-4</v>
      </c>
      <c r="AN9" s="287">
        <v>8.8114145532418059E-4</v>
      </c>
      <c r="AO9" s="288">
        <v>8.249611373074004E-5</v>
      </c>
      <c r="AP9" s="289">
        <v>1.0184842906483265</v>
      </c>
      <c r="AQ9" s="289">
        <v>0.81142333164114155</v>
      </c>
    </row>
    <row r="10" spans="1:43">
      <c r="A10" s="590">
        <v>7</v>
      </c>
      <c r="B10" s="591" t="s">
        <v>4</v>
      </c>
      <c r="C10" s="286">
        <v>5.189368302256755E-3</v>
      </c>
      <c r="D10" s="287">
        <v>2.2249861002829117E-3</v>
      </c>
      <c r="E10" s="287">
        <v>8.1795766264383088E-4</v>
      </c>
      <c r="F10" s="287">
        <v>1.167385501927532E-3</v>
      </c>
      <c r="G10" s="287">
        <v>5.4410469054311742E-3</v>
      </c>
      <c r="H10" s="287">
        <v>1.7266539166324083E-3</v>
      </c>
      <c r="I10" s="287">
        <v>1.0687402740710543</v>
      </c>
      <c r="J10" s="287">
        <v>5.2376084943366735E-3</v>
      </c>
      <c r="K10" s="287">
        <v>3.2718405689685886E-4</v>
      </c>
      <c r="L10" s="287">
        <v>1.985600999868603E-3</v>
      </c>
      <c r="M10" s="287">
        <v>8.3620578220076937E-3</v>
      </c>
      <c r="N10" s="287">
        <v>6.4131826466000115E-4</v>
      </c>
      <c r="O10" s="287">
        <v>5.6589520473668959E-4</v>
      </c>
      <c r="P10" s="287">
        <v>8.217680753097444E-4</v>
      </c>
      <c r="Q10" s="287">
        <v>7.7380151374144561E-4</v>
      </c>
      <c r="R10" s="287">
        <v>5.5902053010214797E-4</v>
      </c>
      <c r="S10" s="287">
        <v>2.7691703287283623E-3</v>
      </c>
      <c r="T10" s="287">
        <v>1.9764193211801078E-3</v>
      </c>
      <c r="U10" s="287">
        <v>1.9278253184837842E-3</v>
      </c>
      <c r="V10" s="287">
        <v>1.5183907747289122E-3</v>
      </c>
      <c r="W10" s="287">
        <v>5.3428303619455395E-4</v>
      </c>
      <c r="X10" s="287">
        <v>1.5119911692261316E-2</v>
      </c>
      <c r="Y10" s="287">
        <v>9.737731549628972E-3</v>
      </c>
      <c r="Z10" s="287">
        <v>1.2714112431870782E-3</v>
      </c>
      <c r="AA10" s="287">
        <v>1.6447511560942663E-3</v>
      </c>
      <c r="AB10" s="287">
        <v>1.4742128502177425E-3</v>
      </c>
      <c r="AC10" s="287">
        <v>2.4638474667999085E-3</v>
      </c>
      <c r="AD10" s="287">
        <v>1.8824660605759899E-3</v>
      </c>
      <c r="AE10" s="287">
        <v>3.2430071332363093E-4</v>
      </c>
      <c r="AF10" s="287">
        <v>1.1940527645304866E-3</v>
      </c>
      <c r="AG10" s="287">
        <v>5.0909787863993965E-3</v>
      </c>
      <c r="AH10" s="287">
        <v>1.0401790443377039E-3</v>
      </c>
      <c r="AI10" s="287">
        <v>1.947933711409393E-3</v>
      </c>
      <c r="AJ10" s="287">
        <v>1.9207297272525201E-3</v>
      </c>
      <c r="AK10" s="287">
        <v>5.4632774484250496E-3</v>
      </c>
      <c r="AL10" s="287">
        <v>1.549067003622171E-3</v>
      </c>
      <c r="AM10" s="287">
        <v>2.209794390493998E-3</v>
      </c>
      <c r="AN10" s="287">
        <v>0.10098799419672794</v>
      </c>
      <c r="AO10" s="288">
        <v>9.9112836937011693E-4</v>
      </c>
      <c r="AP10" s="289">
        <v>1.2696217843758622</v>
      </c>
      <c r="AQ10" s="289">
        <v>1.0115038078266758</v>
      </c>
    </row>
    <row r="11" spans="1:43">
      <c r="A11" s="590">
        <v>8</v>
      </c>
      <c r="B11" s="591" t="s">
        <v>5</v>
      </c>
      <c r="C11" s="286">
        <v>4.2227019958623081E-3</v>
      </c>
      <c r="D11" s="287">
        <v>8.321710047545364E-5</v>
      </c>
      <c r="E11" s="287">
        <v>2.2586964678686806E-4</v>
      </c>
      <c r="F11" s="287">
        <v>4.8194985707223075E-4</v>
      </c>
      <c r="G11" s="287">
        <v>8.922587405882145E-4</v>
      </c>
      <c r="H11" s="287">
        <v>1.5215359074325851E-3</v>
      </c>
      <c r="I11" s="287">
        <v>2.578401103808141E-3</v>
      </c>
      <c r="J11" s="287">
        <v>1.0095721138124019</v>
      </c>
      <c r="K11" s="287">
        <v>1.8436798424298843E-3</v>
      </c>
      <c r="L11" s="287">
        <v>9.2495321830973962E-3</v>
      </c>
      <c r="M11" s="287">
        <v>2.1439640163812643E-3</v>
      </c>
      <c r="N11" s="287">
        <v>2.7215064234220658E-4</v>
      </c>
      <c r="O11" s="287">
        <v>2.1383281274006024E-4</v>
      </c>
      <c r="P11" s="287">
        <v>5.9680138653210005E-4</v>
      </c>
      <c r="Q11" s="287">
        <v>2.9967291577349291E-4</v>
      </c>
      <c r="R11" s="287">
        <v>2.5040328612255908E-4</v>
      </c>
      <c r="S11" s="287">
        <v>8.8421362192704547E-4</v>
      </c>
      <c r="T11" s="287">
        <v>7.9283204399889626E-4</v>
      </c>
      <c r="U11" s="287">
        <v>5.328487606211618E-4</v>
      </c>
      <c r="V11" s="287">
        <v>4.7518937618875381E-4</v>
      </c>
      <c r="W11" s="287">
        <v>7.5592929704568104E-4</v>
      </c>
      <c r="X11" s="287">
        <v>1.4027767738228887E-3</v>
      </c>
      <c r="Y11" s="287">
        <v>3.6328361417436962E-4</v>
      </c>
      <c r="Z11" s="287">
        <v>7.1058565134314423E-5</v>
      </c>
      <c r="AA11" s="287">
        <v>5.8921090000199486E-4</v>
      </c>
      <c r="AB11" s="287">
        <v>7.4371835270626912E-4</v>
      </c>
      <c r="AC11" s="287">
        <v>5.400446653252906E-5</v>
      </c>
      <c r="AD11" s="287">
        <v>5.2701849911818674E-5</v>
      </c>
      <c r="AE11" s="287">
        <v>1.2643397251907902E-5</v>
      </c>
      <c r="AF11" s="287">
        <v>8.9256764127183892E-5</v>
      </c>
      <c r="AG11" s="287">
        <v>1.667017972933955E-4</v>
      </c>
      <c r="AH11" s="287">
        <v>1.0261724107369234E-4</v>
      </c>
      <c r="AI11" s="287">
        <v>2.9305571352804526E-4</v>
      </c>
      <c r="AJ11" s="287">
        <v>6.7409524284040229E-3</v>
      </c>
      <c r="AK11" s="287">
        <v>2.0190070808176702E-4</v>
      </c>
      <c r="AL11" s="287">
        <v>3.1391978739289569E-4</v>
      </c>
      <c r="AM11" s="287">
        <v>4.0256542259454992E-4</v>
      </c>
      <c r="AN11" s="287">
        <v>8.2140194370158468E-4</v>
      </c>
      <c r="AO11" s="288">
        <v>4.4206130171244224E-4</v>
      </c>
      <c r="AP11" s="289">
        <v>1.0507529293770741</v>
      </c>
      <c r="AQ11" s="289">
        <v>0.83713165781290544</v>
      </c>
    </row>
    <row r="12" spans="1:43">
      <c r="A12" s="590">
        <v>9</v>
      </c>
      <c r="B12" s="591" t="s">
        <v>6</v>
      </c>
      <c r="C12" s="286">
        <v>4.8154492141496883E-4</v>
      </c>
      <c r="D12" s="287">
        <v>5.7262811476527979E-4</v>
      </c>
      <c r="E12" s="287">
        <v>2.243281050802402E-3</v>
      </c>
      <c r="F12" s="287">
        <v>1.1662917399570235E-3</v>
      </c>
      <c r="G12" s="287">
        <v>3.7323055429722347E-4</v>
      </c>
      <c r="H12" s="287">
        <v>2.3238208587140704E-4</v>
      </c>
      <c r="I12" s="287">
        <v>4.864922562791124E-4</v>
      </c>
      <c r="J12" s="287">
        <v>3.3382759001436031E-4</v>
      </c>
      <c r="K12" s="287">
        <v>1.0106211987255471</v>
      </c>
      <c r="L12" s="287">
        <v>2.1154234903640975E-4</v>
      </c>
      <c r="M12" s="287">
        <v>9.2412132705013315E-4</v>
      </c>
      <c r="N12" s="287">
        <v>5.8079631519881135E-4</v>
      </c>
      <c r="O12" s="287">
        <v>6.7782599654494862E-4</v>
      </c>
      <c r="P12" s="287">
        <v>2.684945251008791E-4</v>
      </c>
      <c r="Q12" s="287">
        <v>1.860970783295942E-4</v>
      </c>
      <c r="R12" s="287">
        <v>1.4546495354038287E-4</v>
      </c>
      <c r="S12" s="287">
        <v>2.0441622944435939E-4</v>
      </c>
      <c r="T12" s="287">
        <v>1.9002151989430441E-4</v>
      </c>
      <c r="U12" s="287">
        <v>1.52396515040075E-4</v>
      </c>
      <c r="V12" s="287">
        <v>1.1977646962737403E-4</v>
      </c>
      <c r="W12" s="287">
        <v>1.653158985424813E-4</v>
      </c>
      <c r="X12" s="287">
        <v>5.9217764920121605E-4</v>
      </c>
      <c r="Y12" s="287">
        <v>7.3943324671606431E-4</v>
      </c>
      <c r="Z12" s="287">
        <v>2.2212027679205087E-3</v>
      </c>
      <c r="AA12" s="287">
        <v>6.2871608939266555E-4</v>
      </c>
      <c r="AB12" s="287">
        <v>7.4094483926890351E-4</v>
      </c>
      <c r="AC12" s="287">
        <v>5.2740598225731563E-4</v>
      </c>
      <c r="AD12" s="287">
        <v>1.8178643111122053E-4</v>
      </c>
      <c r="AE12" s="287">
        <v>3.3776104677462001E-5</v>
      </c>
      <c r="AF12" s="287">
        <v>5.7278156499131015E-3</v>
      </c>
      <c r="AG12" s="287">
        <v>1.926905003160563E-4</v>
      </c>
      <c r="AH12" s="287">
        <v>4.5294916793376462E-4</v>
      </c>
      <c r="AI12" s="287">
        <v>2.7097410247218487E-4</v>
      </c>
      <c r="AJ12" s="287">
        <v>1.9261873923747912E-4</v>
      </c>
      <c r="AK12" s="287">
        <v>3.0334922391787574E-4</v>
      </c>
      <c r="AL12" s="287">
        <v>1.8100572495543976E-4</v>
      </c>
      <c r="AM12" s="287">
        <v>4.6763941134883591E-4</v>
      </c>
      <c r="AN12" s="287">
        <v>3.073517366755523E-4</v>
      </c>
      <c r="AO12" s="288">
        <v>1.0752988029132098E-3</v>
      </c>
      <c r="AP12" s="289">
        <v>1.0351742823865275</v>
      </c>
      <c r="AQ12" s="289">
        <v>0.824720197214447</v>
      </c>
    </row>
    <row r="13" spans="1:43">
      <c r="A13" s="592">
        <v>10</v>
      </c>
      <c r="B13" s="593" t="s">
        <v>222</v>
      </c>
      <c r="C13" s="290">
        <v>1.090883383956145E-3</v>
      </c>
      <c r="D13" s="291">
        <v>1.8854995435185987E-3</v>
      </c>
      <c r="E13" s="291">
        <v>3.1176572332452883E-3</v>
      </c>
      <c r="F13" s="291">
        <v>1.16242958435916E-3</v>
      </c>
      <c r="G13" s="291">
        <v>2.883059082904405E-3</v>
      </c>
      <c r="H13" s="291">
        <v>1.4287429210979199E-3</v>
      </c>
      <c r="I13" s="291">
        <v>1.1561187941507122E-3</v>
      </c>
      <c r="J13" s="291">
        <v>5.3389337827241161E-3</v>
      </c>
      <c r="K13" s="291">
        <v>2.9008316952288131E-4</v>
      </c>
      <c r="L13" s="291">
        <v>1.0355360614250364</v>
      </c>
      <c r="M13" s="291">
        <v>1.5713822286363909E-3</v>
      </c>
      <c r="N13" s="291">
        <v>4.9256177073118078E-4</v>
      </c>
      <c r="O13" s="291">
        <v>5.0050237341882852E-4</v>
      </c>
      <c r="P13" s="291">
        <v>7.3067337070435506E-4</v>
      </c>
      <c r="Q13" s="291">
        <v>1.7195537521071127E-3</v>
      </c>
      <c r="R13" s="291">
        <v>2.5699553253706047E-3</v>
      </c>
      <c r="S13" s="291">
        <v>9.8739167499762494E-3</v>
      </c>
      <c r="T13" s="291">
        <v>2.5341665294608649E-3</v>
      </c>
      <c r="U13" s="291">
        <v>6.7256337650356424E-3</v>
      </c>
      <c r="V13" s="291">
        <v>6.6895277275684445E-3</v>
      </c>
      <c r="W13" s="291">
        <v>6.915275533107574E-3</v>
      </c>
      <c r="X13" s="291">
        <v>8.9346239163750653E-3</v>
      </c>
      <c r="Y13" s="291">
        <v>2.4287745035062517E-3</v>
      </c>
      <c r="Z13" s="291">
        <v>2.7039394799898656E-4</v>
      </c>
      <c r="AA13" s="291">
        <v>7.0209317264118502E-3</v>
      </c>
      <c r="AB13" s="291">
        <v>2.4474287209538849E-3</v>
      </c>
      <c r="AC13" s="291">
        <v>1.3175613510688245E-3</v>
      </c>
      <c r="AD13" s="291">
        <v>8.1287681764931157E-4</v>
      </c>
      <c r="AE13" s="291">
        <v>1.7524561908986578E-4</v>
      </c>
      <c r="AF13" s="291">
        <v>1.0849252476104051E-3</v>
      </c>
      <c r="AG13" s="291">
        <v>7.2274528334139094E-4</v>
      </c>
      <c r="AH13" s="291">
        <v>6.1911139616705878E-4</v>
      </c>
      <c r="AI13" s="291">
        <v>6.790685721620325E-4</v>
      </c>
      <c r="AJ13" s="291">
        <v>5.9631978529878248E-4</v>
      </c>
      <c r="AK13" s="291">
        <v>1.7769614292035729E-3</v>
      </c>
      <c r="AL13" s="291">
        <v>2.438513983260753E-3</v>
      </c>
      <c r="AM13" s="291">
        <v>8.9963211131124509E-4</v>
      </c>
      <c r="AN13" s="291">
        <v>8.1234012762670983E-3</v>
      </c>
      <c r="AO13" s="292">
        <v>9.9572288278951043E-4</v>
      </c>
      <c r="AP13" s="293">
        <v>1.1355568566170988</v>
      </c>
      <c r="AQ13" s="293">
        <v>0.90469468829769661</v>
      </c>
    </row>
    <row r="14" spans="1:43">
      <c r="A14" s="590">
        <v>11</v>
      </c>
      <c r="B14" s="591" t="s">
        <v>7</v>
      </c>
      <c r="C14" s="286">
        <v>1.2867230123832611E-3</v>
      </c>
      <c r="D14" s="287">
        <v>3.2013910179677158E-4</v>
      </c>
      <c r="E14" s="287">
        <v>8.8190688931856734E-5</v>
      </c>
      <c r="F14" s="287">
        <v>5.8555529284361153E-4</v>
      </c>
      <c r="G14" s="287">
        <v>2.1511984776016115E-3</v>
      </c>
      <c r="H14" s="287">
        <v>2.9165400251156504E-4</v>
      </c>
      <c r="I14" s="287">
        <v>9.8433795659611076E-4</v>
      </c>
      <c r="J14" s="287">
        <v>4.4986098804312832E-3</v>
      </c>
      <c r="K14" s="287">
        <v>4.2683852759294472E-3</v>
      </c>
      <c r="L14" s="287">
        <v>1.4363764005927019E-3</v>
      </c>
      <c r="M14" s="287">
        <v>1.0350726641696792</v>
      </c>
      <c r="N14" s="287">
        <v>5.8278465326810185E-3</v>
      </c>
      <c r="O14" s="287">
        <v>1.6390450542338498E-3</v>
      </c>
      <c r="P14" s="287">
        <v>1.7350596228988995E-3</v>
      </c>
      <c r="Q14" s="287">
        <v>5.8158068652418996E-3</v>
      </c>
      <c r="R14" s="287">
        <v>1.9988379722404221E-3</v>
      </c>
      <c r="S14" s="287">
        <v>1.3376042465191609E-2</v>
      </c>
      <c r="T14" s="287">
        <v>1.5325136838677778E-2</v>
      </c>
      <c r="U14" s="287">
        <v>3.3927873802861537E-3</v>
      </c>
      <c r="V14" s="287">
        <v>1.2390838859525231E-3</v>
      </c>
      <c r="W14" s="287">
        <v>9.6761857373590086E-4</v>
      </c>
      <c r="X14" s="287">
        <v>2.0803516769460459E-3</v>
      </c>
      <c r="Y14" s="287">
        <v>2.179087459990104E-2</v>
      </c>
      <c r="Z14" s="287">
        <v>3.8947049664530468E-4</v>
      </c>
      <c r="AA14" s="287">
        <v>2.7377819557188781E-3</v>
      </c>
      <c r="AB14" s="287">
        <v>3.9506353139827328E-4</v>
      </c>
      <c r="AC14" s="287">
        <v>2.6041805467699421E-4</v>
      </c>
      <c r="AD14" s="287">
        <v>1.4612513759535681E-4</v>
      </c>
      <c r="AE14" s="287">
        <v>2.660133668201391E-4</v>
      </c>
      <c r="AF14" s="287">
        <v>3.1173049628850159E-4</v>
      </c>
      <c r="AG14" s="287">
        <v>2.1831108017788739E-4</v>
      </c>
      <c r="AH14" s="287">
        <v>3.7066770462780986E-4</v>
      </c>
      <c r="AI14" s="287">
        <v>1.0607244647372826E-3</v>
      </c>
      <c r="AJ14" s="287">
        <v>4.8627888191668446E-4</v>
      </c>
      <c r="AK14" s="287">
        <v>3.7380731284675532E-4</v>
      </c>
      <c r="AL14" s="287">
        <v>5.5062476832573972E-4</v>
      </c>
      <c r="AM14" s="287">
        <v>7.8322115977488794E-4</v>
      </c>
      <c r="AN14" s="287">
        <v>2.2013011534533383E-3</v>
      </c>
      <c r="AO14" s="288">
        <v>1.9898943009082947E-3</v>
      </c>
      <c r="AP14" s="289">
        <v>1.1387137595931973</v>
      </c>
      <c r="AQ14" s="289">
        <v>0.90720978328154078</v>
      </c>
    </row>
    <row r="15" spans="1:43">
      <c r="A15" s="590">
        <v>12</v>
      </c>
      <c r="B15" s="591" t="s">
        <v>8</v>
      </c>
      <c r="C15" s="286">
        <v>2.3763451324627193E-5</v>
      </c>
      <c r="D15" s="287">
        <v>1.2147425731192908E-5</v>
      </c>
      <c r="E15" s="287">
        <v>1.5485171306227194E-5</v>
      </c>
      <c r="F15" s="287">
        <v>4.7129925992697968E-4</v>
      </c>
      <c r="G15" s="287">
        <v>3.6471834163408883E-5</v>
      </c>
      <c r="H15" s="287">
        <v>4.0678761451004591E-5</v>
      </c>
      <c r="I15" s="287">
        <v>1.5567474355516258E-4</v>
      </c>
      <c r="J15" s="287">
        <v>6.1923657968841693E-5</v>
      </c>
      <c r="K15" s="287">
        <v>1.8990763320417829E-5</v>
      </c>
      <c r="L15" s="287">
        <v>2.467619573570604E-4</v>
      </c>
      <c r="M15" s="287">
        <v>6.3111714796235932E-4</v>
      </c>
      <c r="N15" s="287">
        <v>1.0273872637334494</v>
      </c>
      <c r="O15" s="287">
        <v>4.8783444255923644E-5</v>
      </c>
      <c r="P15" s="287">
        <v>2.0683829476815182E-2</v>
      </c>
      <c r="Q15" s="287">
        <v>9.6199756345044206E-3</v>
      </c>
      <c r="R15" s="287">
        <v>7.4341388724843216E-3</v>
      </c>
      <c r="S15" s="287">
        <v>1.180839205565388E-3</v>
      </c>
      <c r="T15" s="287">
        <v>8.0419183712488276E-4</v>
      </c>
      <c r="U15" s="287">
        <v>4.036398494685599E-3</v>
      </c>
      <c r="V15" s="287">
        <v>7.5420722702748905E-4</v>
      </c>
      <c r="W15" s="287">
        <v>3.8599876191997011E-3</v>
      </c>
      <c r="X15" s="287">
        <v>3.5104183678569685E-4</v>
      </c>
      <c r="Y15" s="287">
        <v>2.0383752752386412E-3</v>
      </c>
      <c r="Z15" s="287">
        <v>4.4609518174272946E-5</v>
      </c>
      <c r="AA15" s="287">
        <v>9.8577238791575423E-5</v>
      </c>
      <c r="AB15" s="287">
        <v>2.3529370776026663E-5</v>
      </c>
      <c r="AC15" s="287">
        <v>2.8587915334783869E-5</v>
      </c>
      <c r="AD15" s="287">
        <v>1.5634058451283716E-5</v>
      </c>
      <c r="AE15" s="287">
        <v>2.3306831589100085E-5</v>
      </c>
      <c r="AF15" s="287">
        <v>4.0451021366016103E-5</v>
      </c>
      <c r="AG15" s="287">
        <v>2.3099251220351681E-5</v>
      </c>
      <c r="AH15" s="287">
        <v>4.1834040174662553E-5</v>
      </c>
      <c r="AI15" s="287">
        <v>1.958524083672624E-5</v>
      </c>
      <c r="AJ15" s="287">
        <v>1.3951818806812049E-5</v>
      </c>
      <c r="AK15" s="287">
        <v>2.7495442575175438E-5</v>
      </c>
      <c r="AL15" s="287">
        <v>5.9195660945413192E-5</v>
      </c>
      <c r="AM15" s="287">
        <v>2.5930256240289719E-5</v>
      </c>
      <c r="AN15" s="287">
        <v>3.8006309178125323E-5</v>
      </c>
      <c r="AO15" s="288">
        <v>4.3184396956788681E-4</v>
      </c>
      <c r="AP15" s="289">
        <v>1.0808689847752324</v>
      </c>
      <c r="AQ15" s="289">
        <v>0.86112502740283525</v>
      </c>
    </row>
    <row r="16" spans="1:43">
      <c r="A16" s="590">
        <v>13</v>
      </c>
      <c r="B16" s="591" t="s">
        <v>9</v>
      </c>
      <c r="C16" s="286">
        <v>3.1132178375458785E-5</v>
      </c>
      <c r="D16" s="287">
        <v>1.5246058572260583E-5</v>
      </c>
      <c r="E16" s="287">
        <v>2.4313325648534752E-5</v>
      </c>
      <c r="F16" s="287">
        <v>2.2420214117443041E-4</v>
      </c>
      <c r="G16" s="287">
        <v>4.2576957837459631E-4</v>
      </c>
      <c r="H16" s="287">
        <v>3.9223188094805235E-5</v>
      </c>
      <c r="I16" s="287">
        <v>1.1628285987352027E-4</v>
      </c>
      <c r="J16" s="287">
        <v>6.6714365048981179E-4</v>
      </c>
      <c r="K16" s="287">
        <v>2.0920793238259467E-5</v>
      </c>
      <c r="L16" s="287">
        <v>3.5259149562080056E-4</v>
      </c>
      <c r="M16" s="287">
        <v>1.1002851886172719E-3</v>
      </c>
      <c r="N16" s="287">
        <v>7.1860149485176137E-4</v>
      </c>
      <c r="O16" s="287">
        <v>1.0239597029308301</v>
      </c>
      <c r="P16" s="287">
        <v>8.0162835258174667E-3</v>
      </c>
      <c r="Q16" s="287">
        <v>6.2583425282438576E-3</v>
      </c>
      <c r="R16" s="287">
        <v>3.2603256150000818E-3</v>
      </c>
      <c r="S16" s="287">
        <v>9.4714117688026091E-3</v>
      </c>
      <c r="T16" s="287">
        <v>7.9248429511025974E-3</v>
      </c>
      <c r="U16" s="287">
        <v>1.0380316178497087E-2</v>
      </c>
      <c r="V16" s="287">
        <v>6.8922856636881389E-3</v>
      </c>
      <c r="W16" s="287">
        <v>4.4027846720753232E-3</v>
      </c>
      <c r="X16" s="287">
        <v>2.1500013112386801E-3</v>
      </c>
      <c r="Y16" s="287">
        <v>1.377911983049353E-3</v>
      </c>
      <c r="Z16" s="287">
        <v>9.0139843754093922E-5</v>
      </c>
      <c r="AA16" s="287">
        <v>1.2191228798747442E-4</v>
      </c>
      <c r="AB16" s="287">
        <v>3.1340781526400773E-5</v>
      </c>
      <c r="AC16" s="287">
        <v>3.0102999483166452E-5</v>
      </c>
      <c r="AD16" s="287">
        <v>2.5522584237176752E-5</v>
      </c>
      <c r="AE16" s="287">
        <v>1.7080704639865312E-5</v>
      </c>
      <c r="AF16" s="287">
        <v>3.2762746932900604E-5</v>
      </c>
      <c r="AG16" s="287">
        <v>5.3964497266322771E-5</v>
      </c>
      <c r="AH16" s="287">
        <v>5.410882790711956E-5</v>
      </c>
      <c r="AI16" s="287">
        <v>3.6440908775778625E-5</v>
      </c>
      <c r="AJ16" s="287">
        <v>1.8593642105706846E-4</v>
      </c>
      <c r="AK16" s="287">
        <v>7.5976522887343239E-5</v>
      </c>
      <c r="AL16" s="287">
        <v>1.0684716789057589E-4</v>
      </c>
      <c r="AM16" s="287">
        <v>8.9953477174765505E-5</v>
      </c>
      <c r="AN16" s="287">
        <v>2.5170779517902576E-4</v>
      </c>
      <c r="AO16" s="288">
        <v>5.7325283488675956E-4</v>
      </c>
      <c r="AP16" s="289">
        <v>1.0896069714828627</v>
      </c>
      <c r="AQ16" s="289">
        <v>0.8680865547933343</v>
      </c>
    </row>
    <row r="17" spans="1:43">
      <c r="A17" s="590">
        <v>14</v>
      </c>
      <c r="B17" s="591" t="s">
        <v>10</v>
      </c>
      <c r="C17" s="286">
        <v>5.1104998095759225E-4</v>
      </c>
      <c r="D17" s="287">
        <v>2.1619978420440035E-4</v>
      </c>
      <c r="E17" s="287">
        <v>2.7571171045719713E-4</v>
      </c>
      <c r="F17" s="287">
        <v>4.5458542852698453E-3</v>
      </c>
      <c r="G17" s="287">
        <v>1.238548188630613E-3</v>
      </c>
      <c r="H17" s="287">
        <v>1.2333531867903245E-3</v>
      </c>
      <c r="I17" s="287">
        <v>1.1291766428394583E-3</v>
      </c>
      <c r="J17" s="287">
        <v>2.4188388937125033E-3</v>
      </c>
      <c r="K17" s="287">
        <v>1.4806866190027708E-4</v>
      </c>
      <c r="L17" s="287">
        <v>1.6958004504714756E-3</v>
      </c>
      <c r="M17" s="287">
        <v>1.7352379134594534E-3</v>
      </c>
      <c r="N17" s="287">
        <v>8.247895070459363E-4</v>
      </c>
      <c r="O17" s="287">
        <v>3.2808288844149138E-4</v>
      </c>
      <c r="P17" s="287">
        <v>1.0116532413205011</v>
      </c>
      <c r="Q17" s="287">
        <v>6.6967976088465045E-3</v>
      </c>
      <c r="R17" s="287">
        <v>6.0106673059320825E-3</v>
      </c>
      <c r="S17" s="287">
        <v>4.1161681457670303E-3</v>
      </c>
      <c r="T17" s="287">
        <v>4.479621663557129E-3</v>
      </c>
      <c r="U17" s="287">
        <v>5.1622511000968445E-3</v>
      </c>
      <c r="V17" s="287">
        <v>4.4583649996938835E-3</v>
      </c>
      <c r="W17" s="287">
        <v>1.9997805989974628E-3</v>
      </c>
      <c r="X17" s="287">
        <v>2.6575828049493198E-3</v>
      </c>
      <c r="Y17" s="287">
        <v>1.6130968077773918E-2</v>
      </c>
      <c r="Z17" s="287">
        <v>4.236589070140184E-4</v>
      </c>
      <c r="AA17" s="287">
        <v>7.8409882477341525E-4</v>
      </c>
      <c r="AB17" s="287">
        <v>1.8064424471208988E-4</v>
      </c>
      <c r="AC17" s="287">
        <v>6.2614842550058256E-4</v>
      </c>
      <c r="AD17" s="287">
        <v>1.3292023619844884E-4</v>
      </c>
      <c r="AE17" s="287">
        <v>2.4024977143821981E-4</v>
      </c>
      <c r="AF17" s="287">
        <v>3.6967261748384827E-4</v>
      </c>
      <c r="AG17" s="287">
        <v>2.4999720580330822E-4</v>
      </c>
      <c r="AH17" s="287">
        <v>8.4361786877202726E-4</v>
      </c>
      <c r="AI17" s="287">
        <v>1.6651766194000238E-4</v>
      </c>
      <c r="AJ17" s="287">
        <v>1.8472316974063352E-4</v>
      </c>
      <c r="AK17" s="287">
        <v>6.4268749961389384E-4</v>
      </c>
      <c r="AL17" s="287">
        <v>3.4057235617105151E-4</v>
      </c>
      <c r="AM17" s="287">
        <v>6.1255145230354848E-4</v>
      </c>
      <c r="AN17" s="287">
        <v>3.9101054124223008E-4</v>
      </c>
      <c r="AO17" s="288">
        <v>1.376037186796394E-3</v>
      </c>
      <c r="AP17" s="289">
        <v>1.0872312636897998</v>
      </c>
      <c r="AQ17" s="289">
        <v>0.86619383563197572</v>
      </c>
    </row>
    <row r="18" spans="1:43">
      <c r="A18" s="592">
        <v>15</v>
      </c>
      <c r="B18" s="593" t="s">
        <v>64</v>
      </c>
      <c r="C18" s="290">
        <v>2.4198516569388415E-5</v>
      </c>
      <c r="D18" s="291">
        <v>2.2448788077249423E-5</v>
      </c>
      <c r="E18" s="291">
        <v>1.2291957525848697E-5</v>
      </c>
      <c r="F18" s="291">
        <v>2.753143060432002E-4</v>
      </c>
      <c r="G18" s="291">
        <v>3.1311926078077991E-5</v>
      </c>
      <c r="H18" s="291">
        <v>3.3650526886597352E-5</v>
      </c>
      <c r="I18" s="291">
        <v>7.5145408475459023E-5</v>
      </c>
      <c r="J18" s="291">
        <v>4.1813134631662163E-5</v>
      </c>
      <c r="K18" s="291">
        <v>2.6557506994302826E-5</v>
      </c>
      <c r="L18" s="291">
        <v>7.15870025736943E-5</v>
      </c>
      <c r="M18" s="291">
        <v>5.4815339898787064E-5</v>
      </c>
      <c r="N18" s="291">
        <v>8.2680036947343854E-5</v>
      </c>
      <c r="O18" s="291">
        <v>2.6059268083968902E-5</v>
      </c>
      <c r="P18" s="291">
        <v>1.5967146616350413E-4</v>
      </c>
      <c r="Q18" s="291">
        <v>1.0142391367861221</v>
      </c>
      <c r="R18" s="291">
        <v>5.4044799255731262E-3</v>
      </c>
      <c r="S18" s="291">
        <v>5.8461948144877449E-4</v>
      </c>
      <c r="T18" s="291">
        <v>2.956540877672735E-4</v>
      </c>
      <c r="U18" s="291">
        <v>1.3633672391280742E-3</v>
      </c>
      <c r="V18" s="291">
        <v>2.4429761608837257E-4</v>
      </c>
      <c r="W18" s="291">
        <v>1.1592354755175446E-3</v>
      </c>
      <c r="X18" s="291">
        <v>1.9359533408149632E-4</v>
      </c>
      <c r="Y18" s="291">
        <v>7.0630209454137507E-4</v>
      </c>
      <c r="Z18" s="291">
        <v>5.4129051895069591E-5</v>
      </c>
      <c r="AA18" s="291">
        <v>1.2779863332482014E-3</v>
      </c>
      <c r="AB18" s="291">
        <v>5.0534332227001932E-5</v>
      </c>
      <c r="AC18" s="291">
        <v>5.7942015756385056E-5</v>
      </c>
      <c r="AD18" s="291">
        <v>6.1713345042983968E-5</v>
      </c>
      <c r="AE18" s="291">
        <v>1.6451163717792618E-5</v>
      </c>
      <c r="AF18" s="291">
        <v>1.0455963639451669E-4</v>
      </c>
      <c r="AG18" s="291">
        <v>8.0795289797403713E-5</v>
      </c>
      <c r="AH18" s="291">
        <v>8.1070973283038698E-5</v>
      </c>
      <c r="AI18" s="291">
        <v>5.2128423499759193E-5</v>
      </c>
      <c r="AJ18" s="291">
        <v>3.390790301616318E-5</v>
      </c>
      <c r="AK18" s="291">
        <v>5.146925737959968E-5</v>
      </c>
      <c r="AL18" s="291">
        <v>8.1248678658566895E-4</v>
      </c>
      <c r="AM18" s="291">
        <v>4.1159733304495289E-5</v>
      </c>
      <c r="AN18" s="291">
        <v>2.5985625183687073E-5</v>
      </c>
      <c r="AO18" s="292">
        <v>5.0998684272995127E-5</v>
      </c>
      <c r="AP18" s="293">
        <v>1.0279815517798219</v>
      </c>
      <c r="AQ18" s="293">
        <v>0.81898977065207457</v>
      </c>
    </row>
    <row r="19" spans="1:43">
      <c r="A19" s="590">
        <v>16</v>
      </c>
      <c r="B19" s="591" t="s">
        <v>65</v>
      </c>
      <c r="C19" s="286">
        <v>7.9231286023663685E-5</v>
      </c>
      <c r="D19" s="287">
        <v>1.21904540388235E-4</v>
      </c>
      <c r="E19" s="287">
        <v>4.1445727998981472E-5</v>
      </c>
      <c r="F19" s="287">
        <v>7.5243049614774724E-4</v>
      </c>
      <c r="G19" s="287">
        <v>1.0270928444328462E-4</v>
      </c>
      <c r="H19" s="287">
        <v>1.1153689364550118E-4</v>
      </c>
      <c r="I19" s="287">
        <v>8.2230040723062459E-5</v>
      </c>
      <c r="J19" s="287">
        <v>1.4093544871348371E-4</v>
      </c>
      <c r="K19" s="287">
        <v>1.3373446445111151E-4</v>
      </c>
      <c r="L19" s="287">
        <v>8.4291633890866272E-4</v>
      </c>
      <c r="M19" s="287">
        <v>1.995572138823428E-4</v>
      </c>
      <c r="N19" s="287">
        <v>2.2768456885136106E-4</v>
      </c>
      <c r="O19" s="287">
        <v>6.7769767988786316E-5</v>
      </c>
      <c r="P19" s="287">
        <v>1.9122613141142524E-4</v>
      </c>
      <c r="Q19" s="287">
        <v>2.1608620571818516E-3</v>
      </c>
      <c r="R19" s="287">
        <v>1.0371335848006134</v>
      </c>
      <c r="S19" s="287">
        <v>2.1411368174563433E-4</v>
      </c>
      <c r="T19" s="287">
        <v>8.6818917312941825E-4</v>
      </c>
      <c r="U19" s="287">
        <v>7.3954642660817619E-4</v>
      </c>
      <c r="V19" s="287">
        <v>2.4896888115602355E-4</v>
      </c>
      <c r="W19" s="287">
        <v>3.5430544534651039E-4</v>
      </c>
      <c r="X19" s="287">
        <v>1.954988810874591E-4</v>
      </c>
      <c r="Y19" s="287">
        <v>2.2763260835467072E-4</v>
      </c>
      <c r="Z19" s="287">
        <v>1.6390634487245664E-4</v>
      </c>
      <c r="AA19" s="287">
        <v>3.6487572790121805E-4</v>
      </c>
      <c r="AB19" s="287">
        <v>1.4184805779083966E-4</v>
      </c>
      <c r="AC19" s="287">
        <v>1.9553268803983937E-4</v>
      </c>
      <c r="AD19" s="287">
        <v>2.2241559504599027E-4</v>
      </c>
      <c r="AE19" s="287">
        <v>3.7234506710725357E-5</v>
      </c>
      <c r="AF19" s="287">
        <v>3.4542623250944266E-4</v>
      </c>
      <c r="AG19" s="287">
        <v>2.8274183809282575E-4</v>
      </c>
      <c r="AH19" s="287">
        <v>1.7809108015388484E-4</v>
      </c>
      <c r="AI19" s="287">
        <v>1.4277108617516559E-4</v>
      </c>
      <c r="AJ19" s="287">
        <v>9.8545775743774948E-5</v>
      </c>
      <c r="AK19" s="287">
        <v>1.7480073181434075E-4</v>
      </c>
      <c r="AL19" s="287">
        <v>3.1686277428019652E-3</v>
      </c>
      <c r="AM19" s="287">
        <v>1.0122804447326567E-4</v>
      </c>
      <c r="AN19" s="287">
        <v>6.0404930852423503E-5</v>
      </c>
      <c r="AO19" s="288">
        <v>1.5075150774342705E-4</v>
      </c>
      <c r="AP19" s="289">
        <v>1.0510672160495227</v>
      </c>
      <c r="AQ19" s="289">
        <v>0.83738204904739988</v>
      </c>
    </row>
    <row r="20" spans="1:43">
      <c r="A20" s="590">
        <v>17</v>
      </c>
      <c r="B20" s="591" t="s">
        <v>66</v>
      </c>
      <c r="C20" s="286">
        <v>1.2455443474948269E-5</v>
      </c>
      <c r="D20" s="287">
        <v>7.2578459660171468E-6</v>
      </c>
      <c r="E20" s="287">
        <v>4.2622077912774978E-6</v>
      </c>
      <c r="F20" s="287">
        <v>9.5452866556908336E-6</v>
      </c>
      <c r="G20" s="287">
        <v>8.6660903621879417E-6</v>
      </c>
      <c r="H20" s="287">
        <v>8.7222311973100984E-6</v>
      </c>
      <c r="I20" s="287">
        <v>6.0100130807089844E-6</v>
      </c>
      <c r="J20" s="287">
        <v>8.3627870275452354E-6</v>
      </c>
      <c r="K20" s="287">
        <v>5.7409356417528238E-6</v>
      </c>
      <c r="L20" s="287">
        <v>5.8940098111585992E-6</v>
      </c>
      <c r="M20" s="287">
        <v>7.8654609948457345E-6</v>
      </c>
      <c r="N20" s="287">
        <v>4.8985697804788591E-6</v>
      </c>
      <c r="O20" s="287">
        <v>3.5557442645166433E-6</v>
      </c>
      <c r="P20" s="287">
        <v>6.3219965360248078E-6</v>
      </c>
      <c r="Q20" s="287">
        <v>7.0294858332399434E-5</v>
      </c>
      <c r="R20" s="287">
        <v>2.3178845699131482E-4</v>
      </c>
      <c r="S20" s="287">
        <v>1.0025496437892558</v>
      </c>
      <c r="T20" s="287">
        <v>1.0494875546116078E-5</v>
      </c>
      <c r="U20" s="287">
        <v>2.2007125550292047E-5</v>
      </c>
      <c r="V20" s="287">
        <v>1.9373983638475903E-5</v>
      </c>
      <c r="W20" s="287">
        <v>2.1215526649982172E-5</v>
      </c>
      <c r="X20" s="287">
        <v>1.5440831621207991E-5</v>
      </c>
      <c r="Y20" s="287">
        <v>1.8722606340231592E-5</v>
      </c>
      <c r="Z20" s="287">
        <v>8.2288632718073304E-6</v>
      </c>
      <c r="AA20" s="287">
        <v>2.087871342389986E-5</v>
      </c>
      <c r="AB20" s="287">
        <v>1.1691913178667693E-5</v>
      </c>
      <c r="AC20" s="287">
        <v>4.40154063267202E-5</v>
      </c>
      <c r="AD20" s="287">
        <v>1.5189330423820359E-5</v>
      </c>
      <c r="AE20" s="287">
        <v>2.297376274519481E-6</v>
      </c>
      <c r="AF20" s="287">
        <v>1.9806285173171501E-5</v>
      </c>
      <c r="AG20" s="287">
        <v>2.1971091353697651E-5</v>
      </c>
      <c r="AH20" s="287">
        <v>9.2510057389692005E-5</v>
      </c>
      <c r="AI20" s="287">
        <v>1.1076143818799152E-5</v>
      </c>
      <c r="AJ20" s="287">
        <v>3.6970841510954147E-4</v>
      </c>
      <c r="AK20" s="287">
        <v>1.4933911240992818E-5</v>
      </c>
      <c r="AL20" s="287">
        <v>1.4989058085005701E-4</v>
      </c>
      <c r="AM20" s="287">
        <v>4.4928131933315544E-5</v>
      </c>
      <c r="AN20" s="287">
        <v>9.338183881607853E-4</v>
      </c>
      <c r="AO20" s="288">
        <v>2.9735679434931289E-5</v>
      </c>
      <c r="AP20" s="289">
        <v>1.0048492209638751</v>
      </c>
      <c r="AQ20" s="289">
        <v>0.80056031316152032</v>
      </c>
    </row>
    <row r="21" spans="1:43">
      <c r="A21" s="590">
        <v>18</v>
      </c>
      <c r="B21" s="591" t="s">
        <v>12</v>
      </c>
      <c r="C21" s="286">
        <v>2.3847932019293679E-5</v>
      </c>
      <c r="D21" s="287">
        <v>2.5056580910352772E-5</v>
      </c>
      <c r="E21" s="287">
        <v>1.7808819681111919E-5</v>
      </c>
      <c r="F21" s="287">
        <v>4.7975535308913442E-5</v>
      </c>
      <c r="G21" s="287">
        <v>3.2653863007114062E-5</v>
      </c>
      <c r="H21" s="287">
        <v>4.1038164750953008E-5</v>
      </c>
      <c r="I21" s="287">
        <v>2.4772479099274589E-5</v>
      </c>
      <c r="J21" s="287">
        <v>4.1874771932866341E-5</v>
      </c>
      <c r="K21" s="287">
        <v>2.4106937533981712E-5</v>
      </c>
      <c r="L21" s="287">
        <v>2.5503172538110186E-5</v>
      </c>
      <c r="M21" s="287">
        <v>3.6760710749469594E-5</v>
      </c>
      <c r="N21" s="287">
        <v>2.3449374999290889E-5</v>
      </c>
      <c r="O21" s="287">
        <v>2.5683661801188945E-5</v>
      </c>
      <c r="P21" s="287">
        <v>2.3976811836863247E-5</v>
      </c>
      <c r="Q21" s="287">
        <v>2.2596840173194082E-4</v>
      </c>
      <c r="R21" s="287">
        <v>6.875815639399421E-4</v>
      </c>
      <c r="S21" s="287">
        <v>7.3522275312201879E-3</v>
      </c>
      <c r="T21" s="287">
        <v>1.0213520167599004</v>
      </c>
      <c r="U21" s="287">
        <v>1.0723463007537924E-2</v>
      </c>
      <c r="V21" s="287">
        <v>2.1468755842830756E-2</v>
      </c>
      <c r="W21" s="287">
        <v>1.6578526172186766E-3</v>
      </c>
      <c r="X21" s="287">
        <v>9.3969375945266006E-4</v>
      </c>
      <c r="Y21" s="287">
        <v>7.4515605050988736E-5</v>
      </c>
      <c r="Z21" s="287">
        <v>4.5040421091703616E-5</v>
      </c>
      <c r="AA21" s="287">
        <v>8.5993698517998043E-5</v>
      </c>
      <c r="AB21" s="287">
        <v>4.8709655080160714E-5</v>
      </c>
      <c r="AC21" s="287">
        <v>6.4287781137309719E-5</v>
      </c>
      <c r="AD21" s="287">
        <v>7.9037764766539331E-5</v>
      </c>
      <c r="AE21" s="287">
        <v>1.1699470204416386E-5</v>
      </c>
      <c r="AF21" s="287">
        <v>9.5952876411860624E-5</v>
      </c>
      <c r="AG21" s="287">
        <v>1.7501852569571464E-4</v>
      </c>
      <c r="AH21" s="287">
        <v>1.6730914178623055E-4</v>
      </c>
      <c r="AI21" s="287">
        <v>1.1766813884263369E-4</v>
      </c>
      <c r="AJ21" s="287">
        <v>3.8029343566132708E-5</v>
      </c>
      <c r="AK21" s="287">
        <v>7.4140544934728206E-5</v>
      </c>
      <c r="AL21" s="287">
        <v>8.4203793103407407E-4</v>
      </c>
      <c r="AM21" s="287">
        <v>3.5867484569998548E-5</v>
      </c>
      <c r="AN21" s="287">
        <v>2.6779729150174271E-3</v>
      </c>
      <c r="AO21" s="288">
        <v>7.5426558844668721E-5</v>
      </c>
      <c r="AP21" s="289">
        <v>1.0695307761565538</v>
      </c>
      <c r="AQ21" s="289">
        <v>0.85209191113714</v>
      </c>
    </row>
    <row r="22" spans="1:43">
      <c r="A22" s="590">
        <v>19</v>
      </c>
      <c r="B22" s="591" t="s">
        <v>11</v>
      </c>
      <c r="C22" s="286">
        <v>1.6667907060164886E-6</v>
      </c>
      <c r="D22" s="287">
        <v>1.2345487162878554E-6</v>
      </c>
      <c r="E22" s="287">
        <v>1.650885122369577E-5</v>
      </c>
      <c r="F22" s="287">
        <v>3.1903395790746959E-6</v>
      </c>
      <c r="G22" s="287">
        <v>1.9626014957850192E-6</v>
      </c>
      <c r="H22" s="287">
        <v>2.169410017980686E-6</v>
      </c>
      <c r="I22" s="287">
        <v>1.8617701112362932E-6</v>
      </c>
      <c r="J22" s="287">
        <v>2.406222963272963E-6</v>
      </c>
      <c r="K22" s="287">
        <v>1.6696580358355836E-6</v>
      </c>
      <c r="L22" s="287">
        <v>2.0088155968487575E-6</v>
      </c>
      <c r="M22" s="287">
        <v>2.3421040598451445E-6</v>
      </c>
      <c r="N22" s="287">
        <v>1.7218199257576728E-6</v>
      </c>
      <c r="O22" s="287">
        <v>1.3858853316656891E-6</v>
      </c>
      <c r="P22" s="287">
        <v>5.4060345656580009E-6</v>
      </c>
      <c r="Q22" s="287">
        <v>4.5934361328896495E-5</v>
      </c>
      <c r="R22" s="287">
        <v>1.8193310047673659E-4</v>
      </c>
      <c r="S22" s="287">
        <v>7.1442876456669378E-5</v>
      </c>
      <c r="T22" s="287">
        <v>1.4220735292538248E-4</v>
      </c>
      <c r="U22" s="287">
        <v>1.0005654710835816</v>
      </c>
      <c r="V22" s="287">
        <v>1.2276464080287187E-4</v>
      </c>
      <c r="W22" s="287">
        <v>1.7267622044666049E-4</v>
      </c>
      <c r="X22" s="287">
        <v>1.9328516163574392E-5</v>
      </c>
      <c r="Y22" s="287">
        <v>5.1000784584341573E-5</v>
      </c>
      <c r="Z22" s="287">
        <v>3.2467382152537164E-6</v>
      </c>
      <c r="AA22" s="287">
        <v>7.5680338902006275E-6</v>
      </c>
      <c r="AB22" s="287">
        <v>2.7017594663773018E-6</v>
      </c>
      <c r="AC22" s="287">
        <v>4.8322161787983016E-6</v>
      </c>
      <c r="AD22" s="287">
        <v>3.8459230208656016E-6</v>
      </c>
      <c r="AE22" s="287">
        <v>1.1192895232798612E-6</v>
      </c>
      <c r="AF22" s="287">
        <v>7.1290149221384988E-6</v>
      </c>
      <c r="AG22" s="287">
        <v>6.259163271992225E-6</v>
      </c>
      <c r="AH22" s="287">
        <v>1.2491719723500288E-5</v>
      </c>
      <c r="AI22" s="287">
        <v>6.954374841697986E-6</v>
      </c>
      <c r="AJ22" s="287">
        <v>2.2772847783958082E-6</v>
      </c>
      <c r="AK22" s="287">
        <v>3.2247811091914633E-6</v>
      </c>
      <c r="AL22" s="287">
        <v>4.9788085458868984E-5</v>
      </c>
      <c r="AM22" s="287">
        <v>2.8140180006363815E-6</v>
      </c>
      <c r="AN22" s="287">
        <v>2.0946382702668441E-6</v>
      </c>
      <c r="AO22" s="288">
        <v>1.2404672793584758E-5</v>
      </c>
      <c r="AP22" s="289">
        <v>1.0015470455025606</v>
      </c>
      <c r="AQ22" s="289">
        <v>0.79792948003126374</v>
      </c>
    </row>
    <row r="23" spans="1:43">
      <c r="A23" s="592">
        <v>20</v>
      </c>
      <c r="B23" s="593" t="s">
        <v>233</v>
      </c>
      <c r="C23" s="290">
        <v>4.2089047072173948E-7</v>
      </c>
      <c r="D23" s="291">
        <v>9.8800705929371438E-7</v>
      </c>
      <c r="E23" s="291">
        <v>2.2897605306331863E-7</v>
      </c>
      <c r="F23" s="291">
        <v>6.744845131139019E-7</v>
      </c>
      <c r="G23" s="291">
        <v>5.7536246551875382E-7</v>
      </c>
      <c r="H23" s="291">
        <v>5.1245608498261741E-7</v>
      </c>
      <c r="I23" s="291">
        <v>4.5541540715076498E-7</v>
      </c>
      <c r="J23" s="291">
        <v>1.2375560659008932E-6</v>
      </c>
      <c r="K23" s="291">
        <v>4.0789784834560296E-7</v>
      </c>
      <c r="L23" s="291">
        <v>4.0882779586233188E-7</v>
      </c>
      <c r="M23" s="291">
        <v>4.9611214830265781E-7</v>
      </c>
      <c r="N23" s="291">
        <v>3.9722984568081288E-7</v>
      </c>
      <c r="O23" s="291">
        <v>3.1426687914452243E-7</v>
      </c>
      <c r="P23" s="291">
        <v>9.8008503562093547E-7</v>
      </c>
      <c r="Q23" s="291">
        <v>1.0933987011199249E-6</v>
      </c>
      <c r="R23" s="291">
        <v>3.1354436121331691E-6</v>
      </c>
      <c r="S23" s="291">
        <v>6.4853330435220754E-7</v>
      </c>
      <c r="T23" s="291">
        <v>7.4379391703401604E-7</v>
      </c>
      <c r="U23" s="291">
        <v>3.8972994145259187E-7</v>
      </c>
      <c r="V23" s="291">
        <v>1.0002243953324734</v>
      </c>
      <c r="W23" s="291">
        <v>3.848144027874365E-7</v>
      </c>
      <c r="X23" s="291">
        <v>5.0829767909258665E-7</v>
      </c>
      <c r="Y23" s="291">
        <v>1.4242614396341308E-5</v>
      </c>
      <c r="Z23" s="291">
        <v>8.2984609809222613E-7</v>
      </c>
      <c r="AA23" s="291">
        <v>1.3602830544895574E-6</v>
      </c>
      <c r="AB23" s="291">
        <v>7.4197465508743743E-7</v>
      </c>
      <c r="AC23" s="291">
        <v>2.8283903945850749E-6</v>
      </c>
      <c r="AD23" s="291">
        <v>1.7370053636528819E-6</v>
      </c>
      <c r="AE23" s="291">
        <v>4.7483644601872341E-7</v>
      </c>
      <c r="AF23" s="291">
        <v>1.680928917457398E-6</v>
      </c>
      <c r="AG23" s="291">
        <v>2.3290010253532893E-6</v>
      </c>
      <c r="AH23" s="291">
        <v>8.3779302326497525E-6</v>
      </c>
      <c r="AI23" s="291">
        <v>1.0605746687127044E-6</v>
      </c>
      <c r="AJ23" s="291">
        <v>6.0154045221641096E-7</v>
      </c>
      <c r="AK23" s="291">
        <v>1.2141102056252867E-6</v>
      </c>
      <c r="AL23" s="291">
        <v>8.6414812851439193E-6</v>
      </c>
      <c r="AM23" s="291">
        <v>1.5415385848532088E-6</v>
      </c>
      <c r="AN23" s="291">
        <v>5.179662502380058E-7</v>
      </c>
      <c r="AO23" s="292">
        <v>2.5128501688545747E-6</v>
      </c>
      <c r="AP23" s="293">
        <v>1.0002900897839031</v>
      </c>
      <c r="AQ23" s="293">
        <v>0.7969280672394089</v>
      </c>
    </row>
    <row r="24" spans="1:43">
      <c r="A24" s="590">
        <v>21</v>
      </c>
      <c r="B24" s="591" t="s">
        <v>13</v>
      </c>
      <c r="C24" s="286">
        <v>2.0917356110924294E-5</v>
      </c>
      <c r="D24" s="287">
        <v>1.8327388057014449E-5</v>
      </c>
      <c r="E24" s="287">
        <v>8.1462169699043593E-4</v>
      </c>
      <c r="F24" s="287">
        <v>4.5369759621332902E-5</v>
      </c>
      <c r="G24" s="287">
        <v>2.6788792151074003E-5</v>
      </c>
      <c r="H24" s="287">
        <v>2.4339860443250608E-5</v>
      </c>
      <c r="I24" s="287">
        <v>1.7837251922458469E-5</v>
      </c>
      <c r="J24" s="287">
        <v>2.9386671142341845E-5</v>
      </c>
      <c r="K24" s="287">
        <v>2.1724499994993231E-5</v>
      </c>
      <c r="L24" s="287">
        <v>1.9056089377190712E-5</v>
      </c>
      <c r="M24" s="287">
        <v>2.6376169886316542E-5</v>
      </c>
      <c r="N24" s="287">
        <v>1.7136189028903787E-5</v>
      </c>
      <c r="O24" s="287">
        <v>1.3499127659629022E-5</v>
      </c>
      <c r="P24" s="287">
        <v>1.6861936890574998E-5</v>
      </c>
      <c r="Q24" s="287">
        <v>1.8287931568831481E-5</v>
      </c>
      <c r="R24" s="287">
        <v>1.6502338511331307E-5</v>
      </c>
      <c r="S24" s="287">
        <v>1.6157274749235086E-5</v>
      </c>
      <c r="T24" s="287">
        <v>1.9778610834109577E-5</v>
      </c>
      <c r="U24" s="287">
        <v>1.9478555969128017E-5</v>
      </c>
      <c r="V24" s="287">
        <v>1.7990439232162779E-5</v>
      </c>
      <c r="W24" s="287">
        <v>1.0058450098305243</v>
      </c>
      <c r="X24" s="287">
        <v>3.4317614403319457E-5</v>
      </c>
      <c r="Y24" s="287">
        <v>4.2915489162455277E-5</v>
      </c>
      <c r="Z24" s="287">
        <v>3.3637256151043617E-5</v>
      </c>
      <c r="AA24" s="287">
        <v>5.7787700114676371E-5</v>
      </c>
      <c r="AB24" s="287">
        <v>3.3118839103984454E-5</v>
      </c>
      <c r="AC24" s="287">
        <v>4.8085285470826209E-5</v>
      </c>
      <c r="AD24" s="287">
        <v>4.6825959275970676E-5</v>
      </c>
      <c r="AE24" s="287">
        <v>7.6100446967539384E-6</v>
      </c>
      <c r="AF24" s="287">
        <v>2.1283281426447736E-4</v>
      </c>
      <c r="AG24" s="287">
        <v>5.8165036405719588E-5</v>
      </c>
      <c r="AH24" s="287">
        <v>8.9467125368271526E-5</v>
      </c>
      <c r="AI24" s="287">
        <v>3.1817820216614087E-5</v>
      </c>
      <c r="AJ24" s="287">
        <v>2.1181901920579921E-5</v>
      </c>
      <c r="AK24" s="287">
        <v>3.7753579705718198E-5</v>
      </c>
      <c r="AL24" s="287">
        <v>6.2064519882781529E-4</v>
      </c>
      <c r="AM24" s="287">
        <v>2.5286402085675205E-5</v>
      </c>
      <c r="AN24" s="287">
        <v>1.5955022027625016E-5</v>
      </c>
      <c r="AO24" s="288">
        <v>5.0899593882175372E-5</v>
      </c>
      <c r="AP24" s="289">
        <v>1.0085337504537495</v>
      </c>
      <c r="AQ24" s="289">
        <v>0.80349576658152422</v>
      </c>
    </row>
    <row r="25" spans="1:43">
      <c r="A25" s="590">
        <v>22</v>
      </c>
      <c r="B25" s="591" t="s">
        <v>14</v>
      </c>
      <c r="C25" s="286">
        <v>5.5971296825975392E-4</v>
      </c>
      <c r="D25" s="287">
        <v>1.2052887624374278E-3</v>
      </c>
      <c r="E25" s="287">
        <v>2.2029299138083651E-3</v>
      </c>
      <c r="F25" s="287">
        <v>1.2407097671987156E-3</v>
      </c>
      <c r="G25" s="287">
        <v>2.3101354762768114E-3</v>
      </c>
      <c r="H25" s="287">
        <v>7.5203517069161018E-3</v>
      </c>
      <c r="I25" s="287">
        <v>3.9731919479345824E-3</v>
      </c>
      <c r="J25" s="287">
        <v>1.0125997098657479E-3</v>
      </c>
      <c r="K25" s="287">
        <v>4.9628831755336522E-4</v>
      </c>
      <c r="L25" s="287">
        <v>6.9992274460098857E-4</v>
      </c>
      <c r="M25" s="287">
        <v>3.3677684465256261E-3</v>
      </c>
      <c r="N25" s="287">
        <v>2.0984499344665034E-3</v>
      </c>
      <c r="O25" s="287">
        <v>9.3104138408496816E-3</v>
      </c>
      <c r="P25" s="287">
        <v>6.0883618453126838E-4</v>
      </c>
      <c r="Q25" s="287">
        <v>5.4099138018822996E-4</v>
      </c>
      <c r="R25" s="287">
        <v>8.804211514887953E-4</v>
      </c>
      <c r="S25" s="287">
        <v>1.7673400884228438E-3</v>
      </c>
      <c r="T25" s="287">
        <v>1.3149850042207633E-3</v>
      </c>
      <c r="U25" s="287">
        <v>8.7362790521143779E-4</v>
      </c>
      <c r="V25" s="287">
        <v>1.8227316506655665E-3</v>
      </c>
      <c r="W25" s="287">
        <v>5.3111999567732177E-4</v>
      </c>
      <c r="X25" s="287">
        <v>1.014698997045155</v>
      </c>
      <c r="Y25" s="287">
        <v>1.194374000566552E-3</v>
      </c>
      <c r="Z25" s="287">
        <v>2.3178871842256033E-3</v>
      </c>
      <c r="AA25" s="287">
        <v>1.5172682892854714E-3</v>
      </c>
      <c r="AB25" s="287">
        <v>1.3233023614223458E-3</v>
      </c>
      <c r="AC25" s="287">
        <v>1.8853577952958574E-3</v>
      </c>
      <c r="AD25" s="287">
        <v>3.9118348133141724E-3</v>
      </c>
      <c r="AE25" s="287">
        <v>2.8336670278299788E-4</v>
      </c>
      <c r="AF25" s="287">
        <v>9.564743156185941E-4</v>
      </c>
      <c r="AG25" s="287">
        <v>4.5903783301275069E-3</v>
      </c>
      <c r="AH25" s="287">
        <v>2.2205269041560001E-3</v>
      </c>
      <c r="AI25" s="287">
        <v>3.391352090957343E-3</v>
      </c>
      <c r="AJ25" s="287">
        <v>1.2066040768598438E-3</v>
      </c>
      <c r="AK25" s="287">
        <v>9.8110416436646194E-3</v>
      </c>
      <c r="AL25" s="287">
        <v>2.3849367247969671E-3</v>
      </c>
      <c r="AM25" s="287">
        <v>1.8763814313601168E-3</v>
      </c>
      <c r="AN25" s="287">
        <v>3.0424105197385868E-2</v>
      </c>
      <c r="AO25" s="288">
        <v>1.3373934290477208E-3</v>
      </c>
      <c r="AP25" s="289">
        <v>1.1296693992331224</v>
      </c>
      <c r="AQ25" s="289">
        <v>0.90000416893547808</v>
      </c>
    </row>
    <row r="26" spans="1:43">
      <c r="A26" s="590">
        <v>23</v>
      </c>
      <c r="B26" s="591" t="s">
        <v>15</v>
      </c>
      <c r="C26" s="286">
        <v>3.8450459452548571E-3</v>
      </c>
      <c r="D26" s="287">
        <v>1.7969685720566498E-3</v>
      </c>
      <c r="E26" s="287">
        <v>5.461586537497911E-4</v>
      </c>
      <c r="F26" s="287">
        <v>5.1225148541231211E-3</v>
      </c>
      <c r="G26" s="287">
        <v>2.0073523575538529E-3</v>
      </c>
      <c r="H26" s="287">
        <v>3.5909324670782674E-3</v>
      </c>
      <c r="I26" s="287">
        <v>4.6084689049505348E-3</v>
      </c>
      <c r="J26" s="287">
        <v>2.7644238253766093E-3</v>
      </c>
      <c r="K26" s="287">
        <v>4.7318867160361325E-3</v>
      </c>
      <c r="L26" s="287">
        <v>4.0415258922395659E-3</v>
      </c>
      <c r="M26" s="287">
        <v>6.8271817074893318E-3</v>
      </c>
      <c r="N26" s="287">
        <v>7.5085557907299226E-3</v>
      </c>
      <c r="O26" s="287">
        <v>6.7918823465486803E-3</v>
      </c>
      <c r="P26" s="287">
        <v>4.4999806578693144E-3</v>
      </c>
      <c r="Q26" s="287">
        <v>2.918303049212805E-3</v>
      </c>
      <c r="R26" s="287">
        <v>2.7018029375805606E-3</v>
      </c>
      <c r="S26" s="287">
        <v>2.3294657227623844E-3</v>
      </c>
      <c r="T26" s="287">
        <v>4.9721502370037021E-3</v>
      </c>
      <c r="U26" s="287">
        <v>2.5332245185496188E-3</v>
      </c>
      <c r="V26" s="287">
        <v>2.4067906499225691E-3</v>
      </c>
      <c r="W26" s="287">
        <v>1.2081684175530734E-3</v>
      </c>
      <c r="X26" s="287">
        <v>2.4734903813770073E-3</v>
      </c>
      <c r="Y26" s="287">
        <v>1.0016128226307102</v>
      </c>
      <c r="Z26" s="287">
        <v>1.4486608514468532E-2</v>
      </c>
      <c r="AA26" s="287">
        <v>3.3465544940800153E-2</v>
      </c>
      <c r="AB26" s="287">
        <v>4.652927980775364E-3</v>
      </c>
      <c r="AC26" s="287">
        <v>4.7209497627932638E-3</v>
      </c>
      <c r="AD26" s="287">
        <v>3.4475469023902208E-3</v>
      </c>
      <c r="AE26" s="287">
        <v>1.0163942131752524E-2</v>
      </c>
      <c r="AF26" s="287">
        <v>8.9215043517200578E-3</v>
      </c>
      <c r="AG26" s="287">
        <v>5.6385738209029325E-3</v>
      </c>
      <c r="AH26" s="287">
        <v>1.0486894871049094E-2</v>
      </c>
      <c r="AI26" s="287">
        <v>4.9819852514301705E-3</v>
      </c>
      <c r="AJ26" s="287">
        <v>3.1258111345602857E-3</v>
      </c>
      <c r="AK26" s="287">
        <v>3.1590400384924706E-3</v>
      </c>
      <c r="AL26" s="287">
        <v>2.4982450787490043E-3</v>
      </c>
      <c r="AM26" s="287">
        <v>3.8449598677535498E-3</v>
      </c>
      <c r="AN26" s="287">
        <v>1.497932231977694E-3</v>
      </c>
      <c r="AO26" s="288">
        <v>3.9360538252804309E-3</v>
      </c>
      <c r="AP26" s="289">
        <v>1.2008676179406241</v>
      </c>
      <c r="AQ26" s="289">
        <v>0.95672757288094334</v>
      </c>
    </row>
    <row r="27" spans="1:43">
      <c r="A27" s="590">
        <v>24</v>
      </c>
      <c r="B27" s="591" t="s">
        <v>16</v>
      </c>
      <c r="C27" s="286">
        <v>1.2176041592889503E-2</v>
      </c>
      <c r="D27" s="287">
        <v>5.9290518346657552E-3</v>
      </c>
      <c r="E27" s="287">
        <v>4.4932576428339628E-3</v>
      </c>
      <c r="F27" s="287">
        <v>3.919428518901899E-2</v>
      </c>
      <c r="G27" s="287">
        <v>1.686347624996664E-2</v>
      </c>
      <c r="H27" s="287">
        <v>2.3749686599583552E-2</v>
      </c>
      <c r="I27" s="287">
        <v>5.2957137344551125E-2</v>
      </c>
      <c r="J27" s="287">
        <v>1.6879453769124066E-2</v>
      </c>
      <c r="K27" s="287">
        <v>2.0253303875965321E-2</v>
      </c>
      <c r="L27" s="287">
        <v>2.915335389464202E-2</v>
      </c>
      <c r="M27" s="287">
        <v>4.2784911077697774E-2</v>
      </c>
      <c r="N27" s="287">
        <v>8.8486141394779519E-2</v>
      </c>
      <c r="O27" s="287">
        <v>0.10567876199974632</v>
      </c>
      <c r="P27" s="287">
        <v>2.0970472095692184E-2</v>
      </c>
      <c r="Q27" s="287">
        <v>1.6565543165713587E-2</v>
      </c>
      <c r="R27" s="287">
        <v>1.2166023195779216E-2</v>
      </c>
      <c r="S27" s="287">
        <v>1.422392928198171E-2</v>
      </c>
      <c r="T27" s="287">
        <v>2.4145863696858162E-2</v>
      </c>
      <c r="U27" s="287">
        <v>1.3218166312325618E-2</v>
      </c>
      <c r="V27" s="287">
        <v>7.2894002925840938E-3</v>
      </c>
      <c r="W27" s="287">
        <v>1.3453929183018798E-2</v>
      </c>
      <c r="X27" s="287">
        <v>1.7789589089377774E-2</v>
      </c>
      <c r="Y27" s="287">
        <v>6.2112588461698181E-3</v>
      </c>
      <c r="Z27" s="287">
        <v>1.0828197436543145</v>
      </c>
      <c r="AA27" s="287">
        <v>4.1484357361608569E-2</v>
      </c>
      <c r="AB27" s="287">
        <v>6.375048861946625E-2</v>
      </c>
      <c r="AC27" s="287">
        <v>2.580586883573123E-2</v>
      </c>
      <c r="AD27" s="287">
        <v>6.1383903688686679E-3</v>
      </c>
      <c r="AE27" s="287">
        <v>1.8169680898537132E-3</v>
      </c>
      <c r="AF27" s="287">
        <v>8.5275497275910331E-3</v>
      </c>
      <c r="AG27" s="287">
        <v>9.8125891729786332E-3</v>
      </c>
      <c r="AH27" s="287">
        <v>1.3319821616842415E-2</v>
      </c>
      <c r="AI27" s="287">
        <v>2.114394379211653E-2</v>
      </c>
      <c r="AJ27" s="287">
        <v>1.3254591592650685E-2</v>
      </c>
      <c r="AK27" s="287">
        <v>6.3178032307528321E-3</v>
      </c>
      <c r="AL27" s="287">
        <v>6.6020289996006586E-3</v>
      </c>
      <c r="AM27" s="287">
        <v>3.8806583829786856E-2</v>
      </c>
      <c r="AN27" s="287">
        <v>9.8228155565800203E-3</v>
      </c>
      <c r="AO27" s="288">
        <v>9.6679025468992767E-3</v>
      </c>
      <c r="AP27" s="289">
        <v>1.9637244846206074</v>
      </c>
      <c r="AQ27" s="289">
        <v>1.5644933145918574</v>
      </c>
    </row>
    <row r="28" spans="1:43">
      <c r="A28" s="592">
        <v>25</v>
      </c>
      <c r="B28" s="593" t="s">
        <v>36</v>
      </c>
      <c r="C28" s="290">
        <v>1.0328194915126417E-3</v>
      </c>
      <c r="D28" s="291">
        <v>6.0869302981615681E-4</v>
      </c>
      <c r="E28" s="291">
        <v>3.9914854812432397E-4</v>
      </c>
      <c r="F28" s="291">
        <v>4.284616548298619E-3</v>
      </c>
      <c r="G28" s="291">
        <v>3.1595954477067231E-3</v>
      </c>
      <c r="H28" s="291">
        <v>1.5874819915749209E-3</v>
      </c>
      <c r="I28" s="291">
        <v>3.8385540730313103E-3</v>
      </c>
      <c r="J28" s="291">
        <v>3.8480092569641447E-3</v>
      </c>
      <c r="K28" s="291">
        <v>1.0518249343756264E-3</v>
      </c>
      <c r="L28" s="291">
        <v>1.4915071913697022E-3</v>
      </c>
      <c r="M28" s="291">
        <v>2.0813226885300264E-3</v>
      </c>
      <c r="N28" s="291">
        <v>1.548071189316008E-3</v>
      </c>
      <c r="O28" s="291">
        <v>2.3814386922241123E-3</v>
      </c>
      <c r="P28" s="291">
        <v>1.13827164002825E-3</v>
      </c>
      <c r="Q28" s="291">
        <v>1.4614551597802892E-3</v>
      </c>
      <c r="R28" s="291">
        <v>1.1197042281567992E-3</v>
      </c>
      <c r="S28" s="291">
        <v>1.115121679616585E-3</v>
      </c>
      <c r="T28" s="291">
        <v>2.2321797304470006E-3</v>
      </c>
      <c r="U28" s="291">
        <v>7.6672684335368595E-4</v>
      </c>
      <c r="V28" s="291">
        <v>5.7952686575380363E-4</v>
      </c>
      <c r="W28" s="291">
        <v>5.9634926916299965E-4</v>
      </c>
      <c r="X28" s="291">
        <v>2.0013668216431351E-3</v>
      </c>
      <c r="Y28" s="291">
        <v>1.4031419414194846E-3</v>
      </c>
      <c r="Z28" s="291">
        <v>1.0923286791782005E-3</v>
      </c>
      <c r="AA28" s="291">
        <v>1.0983393378789044</v>
      </c>
      <c r="AB28" s="291">
        <v>1.044954952910801E-2</v>
      </c>
      <c r="AC28" s="291">
        <v>3.8461579221784593E-3</v>
      </c>
      <c r="AD28" s="291">
        <v>1.9504581103893545E-3</v>
      </c>
      <c r="AE28" s="291">
        <v>3.1402680899349759E-4</v>
      </c>
      <c r="AF28" s="291">
        <v>6.3157363869254255E-3</v>
      </c>
      <c r="AG28" s="291">
        <v>3.8492838866009205E-3</v>
      </c>
      <c r="AH28" s="291">
        <v>5.2752928139976861E-3</v>
      </c>
      <c r="AI28" s="291">
        <v>1.1177592650812978E-2</v>
      </c>
      <c r="AJ28" s="291">
        <v>5.9101232980550223E-3</v>
      </c>
      <c r="AK28" s="291">
        <v>3.0718808502651039E-3</v>
      </c>
      <c r="AL28" s="291">
        <v>1.7984486373233913E-3</v>
      </c>
      <c r="AM28" s="291">
        <v>1.1538061500030901E-2</v>
      </c>
      <c r="AN28" s="291">
        <v>1.17473749927662E-3</v>
      </c>
      <c r="AO28" s="292">
        <v>3.6487015096273914E-3</v>
      </c>
      <c r="AP28" s="293">
        <v>1.2094786452238733</v>
      </c>
      <c r="AQ28" s="293">
        <v>0.96358795208480819</v>
      </c>
    </row>
    <row r="29" spans="1:43">
      <c r="A29" s="590">
        <v>26</v>
      </c>
      <c r="B29" s="591" t="s">
        <v>37</v>
      </c>
      <c r="C29" s="286">
        <v>8.7069427695382715E-4</v>
      </c>
      <c r="D29" s="287">
        <v>4.7972916478432727E-4</v>
      </c>
      <c r="E29" s="287">
        <v>4.4877512778336001E-4</v>
      </c>
      <c r="F29" s="287">
        <v>3.6190639671500905E-3</v>
      </c>
      <c r="G29" s="287">
        <v>1.5890586300826189E-3</v>
      </c>
      <c r="H29" s="287">
        <v>9.8658419574350928E-4</v>
      </c>
      <c r="I29" s="287">
        <v>2.3961188312007532E-3</v>
      </c>
      <c r="J29" s="287">
        <v>3.7501458714917168E-3</v>
      </c>
      <c r="K29" s="287">
        <v>5.8297109702765203E-4</v>
      </c>
      <c r="L29" s="287">
        <v>6.4492870794610779E-4</v>
      </c>
      <c r="M29" s="287">
        <v>2.6055913963345914E-3</v>
      </c>
      <c r="N29" s="287">
        <v>1.4435905549809464E-3</v>
      </c>
      <c r="O29" s="287">
        <v>1.6065547949321232E-3</v>
      </c>
      <c r="P29" s="287">
        <v>6.0412099838806003E-4</v>
      </c>
      <c r="Q29" s="287">
        <v>7.1571859274578611E-4</v>
      </c>
      <c r="R29" s="287">
        <v>4.5676338659766486E-4</v>
      </c>
      <c r="S29" s="287">
        <v>6.0678696846410915E-4</v>
      </c>
      <c r="T29" s="287">
        <v>1.1246341299946182E-3</v>
      </c>
      <c r="U29" s="287">
        <v>6.9362715285665229E-4</v>
      </c>
      <c r="V29" s="287">
        <v>5.0674936903962397E-4</v>
      </c>
      <c r="W29" s="287">
        <v>4.7080702159464248E-4</v>
      </c>
      <c r="X29" s="287">
        <v>9.0040036200757592E-4</v>
      </c>
      <c r="Y29" s="287">
        <v>2.9980405413236552E-3</v>
      </c>
      <c r="Z29" s="287">
        <v>1.3285387428470965E-2</v>
      </c>
      <c r="AA29" s="287">
        <v>3.2175759584955319E-3</v>
      </c>
      <c r="AB29" s="287">
        <v>1.0014945737077101</v>
      </c>
      <c r="AC29" s="287">
        <v>2.2531721144281279E-3</v>
      </c>
      <c r="AD29" s="287">
        <v>3.7198453663711039E-3</v>
      </c>
      <c r="AE29" s="287">
        <v>3.0868282886913973E-4</v>
      </c>
      <c r="AF29" s="287">
        <v>2.8774562899460988E-3</v>
      </c>
      <c r="AG29" s="287">
        <v>6.5050973126181194E-3</v>
      </c>
      <c r="AH29" s="287">
        <v>3.0504406160805037E-2</v>
      </c>
      <c r="AI29" s="287">
        <v>5.6891070924573869E-3</v>
      </c>
      <c r="AJ29" s="287">
        <v>3.995272702697744E-3</v>
      </c>
      <c r="AK29" s="287">
        <v>8.1823442732266785E-4</v>
      </c>
      <c r="AL29" s="287">
        <v>9.2164605411803452E-4</v>
      </c>
      <c r="AM29" s="287">
        <v>2.0609692086026858E-2</v>
      </c>
      <c r="AN29" s="287">
        <v>6.8014528537145536E-4</v>
      </c>
      <c r="AO29" s="288">
        <v>2.1517176582074183E-2</v>
      </c>
      <c r="AP29" s="289">
        <v>1.1484989265372065</v>
      </c>
      <c r="AQ29" s="289">
        <v>0.91500559597622511</v>
      </c>
    </row>
    <row r="30" spans="1:43">
      <c r="A30" s="590">
        <v>27</v>
      </c>
      <c r="B30" s="591" t="s">
        <v>17</v>
      </c>
      <c r="C30" s="286">
        <v>5.0185731884113537E-2</v>
      </c>
      <c r="D30" s="287">
        <v>1.544304968993864E-2</v>
      </c>
      <c r="E30" s="287">
        <v>3.0317955549878498E-2</v>
      </c>
      <c r="F30" s="287">
        <v>1.7396636826207904E-2</v>
      </c>
      <c r="G30" s="287">
        <v>5.8738384980657539E-2</v>
      </c>
      <c r="H30" s="287">
        <v>5.556958037180159E-2</v>
      </c>
      <c r="I30" s="287">
        <v>4.8140564501839143E-2</v>
      </c>
      <c r="J30" s="287">
        <v>2.9293296168411209E-2</v>
      </c>
      <c r="K30" s="287">
        <v>3.7797293244889049E-2</v>
      </c>
      <c r="L30" s="287">
        <v>3.8669186759399614E-2</v>
      </c>
      <c r="M30" s="287">
        <v>2.7678769722585407E-2</v>
      </c>
      <c r="N30" s="287">
        <v>2.042297165286287E-2</v>
      </c>
      <c r="O30" s="287">
        <v>1.6117218004621198E-2</v>
      </c>
      <c r="P30" s="287">
        <v>3.1951190231939694E-2</v>
      </c>
      <c r="Q30" s="287">
        <v>2.9681359564059567E-2</v>
      </c>
      <c r="R30" s="287">
        <v>2.8921037970877021E-2</v>
      </c>
      <c r="S30" s="287">
        <v>3.2126930230979574E-2</v>
      </c>
      <c r="T30" s="287">
        <v>2.787275141233278E-2</v>
      </c>
      <c r="U30" s="287">
        <v>3.2839304088352249E-2</v>
      </c>
      <c r="V30" s="287">
        <v>2.8856769905124511E-2</v>
      </c>
      <c r="W30" s="287">
        <v>3.2570672083631291E-2</v>
      </c>
      <c r="X30" s="287">
        <v>5.1429137348937691E-2</v>
      </c>
      <c r="Y30" s="287">
        <v>3.7485959974567155E-2</v>
      </c>
      <c r="Z30" s="287">
        <v>1.4574277636686893E-2</v>
      </c>
      <c r="AA30" s="287">
        <v>1.7684133985380081E-2</v>
      </c>
      <c r="AB30" s="287">
        <v>1.3561858784316264E-2</v>
      </c>
      <c r="AC30" s="287">
        <v>1.0117242887096154</v>
      </c>
      <c r="AD30" s="287">
        <v>7.1605089312322574E-3</v>
      </c>
      <c r="AE30" s="287">
        <v>1.6812579662752781E-3</v>
      </c>
      <c r="AF30" s="287">
        <v>3.6690484834787922E-2</v>
      </c>
      <c r="AG30" s="287">
        <v>1.2567176636401119E-2</v>
      </c>
      <c r="AH30" s="287">
        <v>9.5575868039990061E-3</v>
      </c>
      <c r="AI30" s="287">
        <v>1.2988909575959657E-2</v>
      </c>
      <c r="AJ30" s="287">
        <v>3.6643147371509782E-2</v>
      </c>
      <c r="AK30" s="287">
        <v>2.9802493487035574E-2</v>
      </c>
      <c r="AL30" s="287">
        <v>1.773986113127771E-2</v>
      </c>
      <c r="AM30" s="287">
        <v>5.4631330357328665E-2</v>
      </c>
      <c r="AN30" s="287">
        <v>0.15193653923103248</v>
      </c>
      <c r="AO30" s="288">
        <v>1.2557127453388869E-2</v>
      </c>
      <c r="AP30" s="289">
        <v>2.2210067350642344</v>
      </c>
      <c r="AQ30" s="289">
        <v>1.7694692997336674</v>
      </c>
    </row>
    <row r="31" spans="1:43">
      <c r="A31" s="590">
        <v>28</v>
      </c>
      <c r="B31" s="591" t="s">
        <v>18</v>
      </c>
      <c r="C31" s="286">
        <v>8.2285428441488222E-3</v>
      </c>
      <c r="D31" s="287">
        <v>9.3061053471387226E-3</v>
      </c>
      <c r="E31" s="287">
        <v>9.3748288079758268E-3</v>
      </c>
      <c r="F31" s="287">
        <v>3.5415023693772876E-2</v>
      </c>
      <c r="G31" s="287">
        <v>7.9164637947019868E-3</v>
      </c>
      <c r="H31" s="287">
        <v>1.7688088512583886E-2</v>
      </c>
      <c r="I31" s="287">
        <v>1.0715944925498684E-2</v>
      </c>
      <c r="J31" s="287">
        <v>7.3187902753308201E-3</v>
      </c>
      <c r="K31" s="287">
        <v>3.9752025512377999E-3</v>
      </c>
      <c r="L31" s="287">
        <v>5.2864300047196118E-3</v>
      </c>
      <c r="M31" s="287">
        <v>1.1801426416309187E-2</v>
      </c>
      <c r="N31" s="287">
        <v>7.3175549269308172E-3</v>
      </c>
      <c r="O31" s="287">
        <v>8.8977153043833801E-3</v>
      </c>
      <c r="P31" s="287">
        <v>1.228458100243229E-2</v>
      </c>
      <c r="Q31" s="287">
        <v>7.4800570094646088E-3</v>
      </c>
      <c r="R31" s="287">
        <v>7.3392963387071469E-3</v>
      </c>
      <c r="S31" s="287">
        <v>1.3939794047226405E-2</v>
      </c>
      <c r="T31" s="287">
        <v>7.2274087301833984E-3</v>
      </c>
      <c r="U31" s="287">
        <v>6.2261665566258556E-3</v>
      </c>
      <c r="V31" s="287">
        <v>6.1813579949693857E-3</v>
      </c>
      <c r="W31" s="287">
        <v>4.0241152429617982E-3</v>
      </c>
      <c r="X31" s="287">
        <v>1.5362491822896458E-2</v>
      </c>
      <c r="Y31" s="287">
        <v>1.4007880375722507E-2</v>
      </c>
      <c r="Z31" s="287">
        <v>1.8856499641969161E-2</v>
      </c>
      <c r="AA31" s="287">
        <v>2.4449389585009734E-2</v>
      </c>
      <c r="AB31" s="287">
        <v>2.4870809393493492E-2</v>
      </c>
      <c r="AC31" s="287">
        <v>1.7849960204008593E-2</v>
      </c>
      <c r="AD31" s="287">
        <v>1.0352793889613956</v>
      </c>
      <c r="AE31" s="287">
        <v>6.2403826729555259E-2</v>
      </c>
      <c r="AF31" s="287">
        <v>2.4918826846461576E-2</v>
      </c>
      <c r="AG31" s="287">
        <v>8.9862078380642269E-3</v>
      </c>
      <c r="AH31" s="287">
        <v>1.8381463476578229E-2</v>
      </c>
      <c r="AI31" s="287">
        <v>8.8546193579136703E-3</v>
      </c>
      <c r="AJ31" s="287">
        <v>9.6939991090416264E-3</v>
      </c>
      <c r="AK31" s="287">
        <v>2.2822367060005604E-2</v>
      </c>
      <c r="AL31" s="287">
        <v>7.7657449600246811E-3</v>
      </c>
      <c r="AM31" s="287">
        <v>1.1413680077142382E-2</v>
      </c>
      <c r="AN31" s="287">
        <v>4.8325311578015749E-3</v>
      </c>
      <c r="AO31" s="288">
        <v>1.1307860119282316E-2</v>
      </c>
      <c r="AP31" s="289">
        <v>1.5500024410436699</v>
      </c>
      <c r="AQ31" s="289">
        <v>1.2348822228401284</v>
      </c>
    </row>
    <row r="32" spans="1:43">
      <c r="A32" s="590">
        <v>29</v>
      </c>
      <c r="B32" s="591" t="s">
        <v>19</v>
      </c>
      <c r="C32" s="286">
        <v>3.4039038783161587E-3</v>
      </c>
      <c r="D32" s="287">
        <v>2.3521524873488424E-3</v>
      </c>
      <c r="E32" s="287">
        <v>2.2025746535337394E-3</v>
      </c>
      <c r="F32" s="287">
        <v>1.4986684691750855E-2</v>
      </c>
      <c r="G32" s="287">
        <v>5.8303470447916405E-3</v>
      </c>
      <c r="H32" s="287">
        <v>7.1400732037761178E-3</v>
      </c>
      <c r="I32" s="287">
        <v>4.6113253083038307E-3</v>
      </c>
      <c r="J32" s="287">
        <v>5.3643579741635963E-3</v>
      </c>
      <c r="K32" s="287">
        <v>3.710257508218896E-3</v>
      </c>
      <c r="L32" s="287">
        <v>4.9806390831779301E-3</v>
      </c>
      <c r="M32" s="287">
        <v>5.4835987875849566E-3</v>
      </c>
      <c r="N32" s="287">
        <v>4.2925683986003594E-3</v>
      </c>
      <c r="O32" s="287">
        <v>2.6393265810543188E-3</v>
      </c>
      <c r="P32" s="287">
        <v>7.4297717141335838E-3</v>
      </c>
      <c r="Q32" s="287">
        <v>4.9488790233595988E-3</v>
      </c>
      <c r="R32" s="287">
        <v>4.6403243978268968E-3</v>
      </c>
      <c r="S32" s="287">
        <v>3.3108832948902608E-3</v>
      </c>
      <c r="T32" s="287">
        <v>3.0861901247919515E-3</v>
      </c>
      <c r="U32" s="287">
        <v>3.7542214132416296E-3</v>
      </c>
      <c r="V32" s="287">
        <v>3.5615401640860956E-3</v>
      </c>
      <c r="W32" s="287">
        <v>1.7673006918009163E-3</v>
      </c>
      <c r="X32" s="287">
        <v>5.6162669880881625E-3</v>
      </c>
      <c r="Y32" s="287">
        <v>5.9298540491380496E-3</v>
      </c>
      <c r="Z32" s="287">
        <v>7.1680885103885591E-3</v>
      </c>
      <c r="AA32" s="287">
        <v>4.4859984268616248E-3</v>
      </c>
      <c r="AB32" s="287">
        <v>4.516226398681455E-3</v>
      </c>
      <c r="AC32" s="287">
        <v>2.6425072906555064E-2</v>
      </c>
      <c r="AD32" s="287">
        <v>1.6101490873740108E-2</v>
      </c>
      <c r="AE32" s="287">
        <v>1.0190136108870109</v>
      </c>
      <c r="AF32" s="287">
        <v>2.0884519085476425E-2</v>
      </c>
      <c r="AG32" s="287">
        <v>1.7717404235000862E-2</v>
      </c>
      <c r="AH32" s="287">
        <v>2.979701140193346E-3</v>
      </c>
      <c r="AI32" s="287">
        <v>6.1413318366693075E-3</v>
      </c>
      <c r="AJ32" s="287">
        <v>1.5901486887241398E-2</v>
      </c>
      <c r="AK32" s="287">
        <v>2.0669226753801544E-2</v>
      </c>
      <c r="AL32" s="287">
        <v>8.5333584086956966E-3</v>
      </c>
      <c r="AM32" s="287">
        <v>1.6842044398506426E-2</v>
      </c>
      <c r="AN32" s="287">
        <v>5.046981138250182E-3</v>
      </c>
      <c r="AO32" s="288">
        <v>3.2161477376434669E-2</v>
      </c>
      <c r="AP32" s="289">
        <v>1.3356310607254858</v>
      </c>
      <c r="AQ32" s="289">
        <v>1.0640931972032535</v>
      </c>
    </row>
    <row r="33" spans="1:43">
      <c r="A33" s="592">
        <v>30</v>
      </c>
      <c r="B33" s="593" t="s">
        <v>39</v>
      </c>
      <c r="C33" s="290">
        <v>4.1025816858533057E-2</v>
      </c>
      <c r="D33" s="291">
        <v>4.2701835203038531E-2</v>
      </c>
      <c r="E33" s="291">
        <v>2.859732360668844E-2</v>
      </c>
      <c r="F33" s="291">
        <v>0.10051292024568223</v>
      </c>
      <c r="G33" s="291">
        <v>3.1349166925092403E-2</v>
      </c>
      <c r="H33" s="291">
        <v>2.161924783397472E-2</v>
      </c>
      <c r="I33" s="291">
        <v>3.5470184403968701E-2</v>
      </c>
      <c r="J33" s="291">
        <v>2.1026986262460582E-2</v>
      </c>
      <c r="K33" s="291">
        <v>4.2624529892290763E-2</v>
      </c>
      <c r="L33" s="291">
        <v>1.6932928630680359E-2</v>
      </c>
      <c r="M33" s="291">
        <v>4.2051547933699703E-2</v>
      </c>
      <c r="N33" s="291">
        <v>2.0927789487321095E-2</v>
      </c>
      <c r="O33" s="291">
        <v>2.5761883934272537E-2</v>
      </c>
      <c r="P33" s="291">
        <v>2.4213476196591709E-2</v>
      </c>
      <c r="Q33" s="291">
        <v>1.7413877524849717E-2</v>
      </c>
      <c r="R33" s="291">
        <v>1.5750987076251305E-2</v>
      </c>
      <c r="S33" s="291">
        <v>1.8538391201948355E-2</v>
      </c>
      <c r="T33" s="291">
        <v>1.5610147742988901E-2</v>
      </c>
      <c r="U33" s="291">
        <v>1.6037079697885925E-2</v>
      </c>
      <c r="V33" s="291">
        <v>1.7572977006678401E-2</v>
      </c>
      <c r="W33" s="291">
        <v>1.1619117619964722E-2</v>
      </c>
      <c r="X33" s="291">
        <v>8.8247042302486034E-2</v>
      </c>
      <c r="Y33" s="291">
        <v>3.2934907846458569E-2</v>
      </c>
      <c r="Z33" s="291">
        <v>2.8065128756350609E-2</v>
      </c>
      <c r="AA33" s="291">
        <v>1.9887981110907751E-2</v>
      </c>
      <c r="AB33" s="291">
        <v>4.2912266853471388E-2</v>
      </c>
      <c r="AC33" s="291">
        <v>7.6280485158977909E-2</v>
      </c>
      <c r="AD33" s="291">
        <v>2.6086228500496109E-2</v>
      </c>
      <c r="AE33" s="291">
        <v>3.0966091167477965E-3</v>
      </c>
      <c r="AF33" s="291">
        <v>1.0725399782329719</v>
      </c>
      <c r="AG33" s="291">
        <v>2.3212390273572112E-2</v>
      </c>
      <c r="AH33" s="291">
        <v>2.4001268137955289E-2</v>
      </c>
      <c r="AI33" s="291">
        <v>2.1384831384437083E-2</v>
      </c>
      <c r="AJ33" s="291">
        <v>1.4587736377406901E-2</v>
      </c>
      <c r="AK33" s="291">
        <v>2.9686615242629784E-2</v>
      </c>
      <c r="AL33" s="291">
        <v>1.4427872750211807E-2</v>
      </c>
      <c r="AM33" s="291">
        <v>3.6488162230034316E-2</v>
      </c>
      <c r="AN33" s="291">
        <v>4.7879733608100106E-2</v>
      </c>
      <c r="AO33" s="292">
        <v>6.6416280270896966E-2</v>
      </c>
      <c r="AP33" s="293">
        <v>2.2754937334389735</v>
      </c>
      <c r="AQ33" s="293">
        <v>1.812878925349211</v>
      </c>
    </row>
    <row r="34" spans="1:43">
      <c r="A34" s="590">
        <v>31</v>
      </c>
      <c r="B34" s="591" t="s">
        <v>20</v>
      </c>
      <c r="C34" s="286">
        <v>6.3280989919545852E-3</v>
      </c>
      <c r="D34" s="287">
        <v>3.7027167681430028E-3</v>
      </c>
      <c r="E34" s="287">
        <v>7.0761573777557742E-3</v>
      </c>
      <c r="F34" s="287">
        <v>1.392124118676419E-2</v>
      </c>
      <c r="G34" s="287">
        <v>8.4061561756168298E-3</v>
      </c>
      <c r="H34" s="287">
        <v>8.7905974818183394E-3</v>
      </c>
      <c r="I34" s="287">
        <v>7.9656129834071478E-3</v>
      </c>
      <c r="J34" s="287">
        <v>2.5049310557354074E-2</v>
      </c>
      <c r="K34" s="287">
        <v>6.2214924744125486E-3</v>
      </c>
      <c r="L34" s="287">
        <v>8.2358966616730717E-3</v>
      </c>
      <c r="M34" s="287">
        <v>7.766818881331153E-3</v>
      </c>
      <c r="N34" s="287">
        <v>6.519428262144026E-3</v>
      </c>
      <c r="O34" s="287">
        <v>7.2447081946201541E-3</v>
      </c>
      <c r="P34" s="287">
        <v>7.8295996129974753E-3</v>
      </c>
      <c r="Q34" s="287">
        <v>7.1635244415890875E-3</v>
      </c>
      <c r="R34" s="287">
        <v>1.3431441236632506E-2</v>
      </c>
      <c r="S34" s="287">
        <v>9.07657288312636E-3</v>
      </c>
      <c r="T34" s="287">
        <v>9.9629216569448731E-3</v>
      </c>
      <c r="U34" s="287">
        <v>1.3198289198958685E-2</v>
      </c>
      <c r="V34" s="287">
        <v>1.4007442502514398E-2</v>
      </c>
      <c r="W34" s="287">
        <v>4.4675467769666318E-3</v>
      </c>
      <c r="X34" s="287">
        <v>9.1375180579292108E-3</v>
      </c>
      <c r="Y34" s="287">
        <v>1.2300128006205306E-2</v>
      </c>
      <c r="Z34" s="287">
        <v>1.3605260641504992E-2</v>
      </c>
      <c r="AA34" s="287">
        <v>3.9388829748749743E-2</v>
      </c>
      <c r="AB34" s="287">
        <v>1.2966869168723557E-2</v>
      </c>
      <c r="AC34" s="287">
        <v>3.4006838108444237E-2</v>
      </c>
      <c r="AD34" s="287">
        <v>4.8501317332939921E-2</v>
      </c>
      <c r="AE34" s="287">
        <v>4.5606858327647453E-3</v>
      </c>
      <c r="AF34" s="287">
        <v>1.3791270726194035E-2</v>
      </c>
      <c r="AG34" s="287">
        <v>1.1563419203238454</v>
      </c>
      <c r="AH34" s="287">
        <v>2.583447327641402E-2</v>
      </c>
      <c r="AI34" s="287">
        <v>2.0320155065512206E-2</v>
      </c>
      <c r="AJ34" s="287">
        <v>1.2849367736132536E-2</v>
      </c>
      <c r="AK34" s="287">
        <v>5.9402085172785508E-2</v>
      </c>
      <c r="AL34" s="287">
        <v>4.0395780453281467E-2</v>
      </c>
      <c r="AM34" s="287">
        <v>2.0082807309500225E-2</v>
      </c>
      <c r="AN34" s="287">
        <v>6.4192121369073141E-3</v>
      </c>
      <c r="AO34" s="288">
        <v>6.5505940652680117E-2</v>
      </c>
      <c r="AP34" s="289">
        <v>1.7917760340572393</v>
      </c>
      <c r="AQ34" s="289">
        <v>1.427502507853105</v>
      </c>
    </row>
    <row r="35" spans="1:43">
      <c r="A35" s="590">
        <v>32</v>
      </c>
      <c r="B35" s="591" t="s">
        <v>21</v>
      </c>
      <c r="C35" s="286">
        <v>1.4160283330428868E-3</v>
      </c>
      <c r="D35" s="287">
        <v>1.1372264149149061E-3</v>
      </c>
      <c r="E35" s="287">
        <v>2.2793827455535797E-3</v>
      </c>
      <c r="F35" s="287">
        <v>2.8290153615750072E-3</v>
      </c>
      <c r="G35" s="287">
        <v>1.7410755657954781E-3</v>
      </c>
      <c r="H35" s="287">
        <v>1.1470279046951976E-3</v>
      </c>
      <c r="I35" s="287">
        <v>2.1237221824603031E-3</v>
      </c>
      <c r="J35" s="287">
        <v>6.595831880928444E-4</v>
      </c>
      <c r="K35" s="287">
        <v>1.2480541425849961E-3</v>
      </c>
      <c r="L35" s="287">
        <v>6.7692551755463239E-4</v>
      </c>
      <c r="M35" s="287">
        <v>1.5301433562567594E-3</v>
      </c>
      <c r="N35" s="287">
        <v>2.5370463548675202E-3</v>
      </c>
      <c r="O35" s="287">
        <v>1.0224154553531027E-3</v>
      </c>
      <c r="P35" s="287">
        <v>9.7076104549142161E-4</v>
      </c>
      <c r="Q35" s="287">
        <v>1.8212417537023303E-3</v>
      </c>
      <c r="R35" s="287">
        <v>1.2524517909530705E-3</v>
      </c>
      <c r="S35" s="287">
        <v>6.9526406141231568E-4</v>
      </c>
      <c r="T35" s="287">
        <v>3.5700526736800797E-4</v>
      </c>
      <c r="U35" s="287">
        <v>8.2567956561454354E-4</v>
      </c>
      <c r="V35" s="287">
        <v>5.031698316501083E-4</v>
      </c>
      <c r="W35" s="287">
        <v>2.5368626640149921E-4</v>
      </c>
      <c r="X35" s="287">
        <v>8.3364280615736178E-4</v>
      </c>
      <c r="Y35" s="287">
        <v>3.0406758568463773E-3</v>
      </c>
      <c r="Z35" s="287">
        <v>1.038678595538629E-3</v>
      </c>
      <c r="AA35" s="287">
        <v>2.5751570030545365E-3</v>
      </c>
      <c r="AB35" s="287">
        <v>4.9830733846067312E-3</v>
      </c>
      <c r="AC35" s="287">
        <v>1.8803358879749066E-3</v>
      </c>
      <c r="AD35" s="287">
        <v>1.3490423401564574E-3</v>
      </c>
      <c r="AE35" s="287">
        <v>2.6518837938659443E-4</v>
      </c>
      <c r="AF35" s="287">
        <v>1.6881412935671751E-3</v>
      </c>
      <c r="AG35" s="287">
        <v>1.2697037269644009E-3</v>
      </c>
      <c r="AH35" s="287">
        <v>1.00053229046581</v>
      </c>
      <c r="AI35" s="287">
        <v>2.1265430451897797E-3</v>
      </c>
      <c r="AJ35" s="287">
        <v>1.1150593133004876E-3</v>
      </c>
      <c r="AK35" s="287">
        <v>1.4733520069598566E-3</v>
      </c>
      <c r="AL35" s="287">
        <v>1.0112476544040989E-3</v>
      </c>
      <c r="AM35" s="287">
        <v>1.2067089735282675E-3</v>
      </c>
      <c r="AN35" s="287">
        <v>6.5986402253465299E-4</v>
      </c>
      <c r="AO35" s="288">
        <v>0.24701996160634013</v>
      </c>
      <c r="AP35" s="289">
        <v>1.3010955724676612</v>
      </c>
      <c r="AQ35" s="289">
        <v>1.036578878917422</v>
      </c>
    </row>
    <row r="36" spans="1:43">
      <c r="A36" s="590">
        <v>33</v>
      </c>
      <c r="B36" s="591" t="s">
        <v>22</v>
      </c>
      <c r="C36" s="286">
        <v>9.7256891999645119E-5</v>
      </c>
      <c r="D36" s="287">
        <v>2.4335790123701479E-4</v>
      </c>
      <c r="E36" s="287">
        <v>6.4273663300397246E-5</v>
      </c>
      <c r="F36" s="287">
        <v>2.281197217768136E-4</v>
      </c>
      <c r="G36" s="287">
        <v>4.2229194273493654E-4</v>
      </c>
      <c r="H36" s="287">
        <v>1.1577193716006612E-4</v>
      </c>
      <c r="I36" s="287">
        <v>2.6070493685605389E-4</v>
      </c>
      <c r="J36" s="287">
        <v>3.9791647123234341E-4</v>
      </c>
      <c r="K36" s="287">
        <v>7.878371556889344E-5</v>
      </c>
      <c r="L36" s="287">
        <v>2.3843135190699028E-4</v>
      </c>
      <c r="M36" s="287">
        <v>1.5990332837875702E-4</v>
      </c>
      <c r="N36" s="287">
        <v>2.4584247532476834E-4</v>
      </c>
      <c r="O36" s="287">
        <v>1.191200857193348E-4</v>
      </c>
      <c r="P36" s="287">
        <v>7.1141900080464978E-4</v>
      </c>
      <c r="Q36" s="287">
        <v>7.3512616713501363E-4</v>
      </c>
      <c r="R36" s="287">
        <v>4.9251837523177399E-4</v>
      </c>
      <c r="S36" s="287">
        <v>3.6170375361560113E-4</v>
      </c>
      <c r="T36" s="287">
        <v>1.2739018974487317E-3</v>
      </c>
      <c r="U36" s="287">
        <v>8.8377534853064928E-4</v>
      </c>
      <c r="V36" s="287">
        <v>1.8992045682167452E-3</v>
      </c>
      <c r="W36" s="287">
        <v>1.729267077269746E-4</v>
      </c>
      <c r="X36" s="287">
        <v>2.1347189330293671E-4</v>
      </c>
      <c r="Y36" s="287">
        <v>2.5946573343757793E-4</v>
      </c>
      <c r="Z36" s="287">
        <v>7.3727372146242906E-4</v>
      </c>
      <c r="AA36" s="287">
        <v>3.3551181932835422E-4</v>
      </c>
      <c r="AB36" s="287">
        <v>2.7500951375942118E-4</v>
      </c>
      <c r="AC36" s="287">
        <v>4.277418822044199E-4</v>
      </c>
      <c r="AD36" s="287">
        <v>4.6697356142566635E-4</v>
      </c>
      <c r="AE36" s="287">
        <v>4.1370877891567559E-5</v>
      </c>
      <c r="AF36" s="287">
        <v>6.2623161662059799E-4</v>
      </c>
      <c r="AG36" s="287">
        <v>4.4899451817457742E-3</v>
      </c>
      <c r="AH36" s="287">
        <v>2.3204605493982021E-4</v>
      </c>
      <c r="AI36" s="287">
        <v>1.0001307014718688</v>
      </c>
      <c r="AJ36" s="287">
        <v>1.743817790741196E-4</v>
      </c>
      <c r="AK36" s="287">
        <v>2.8547874655052559E-4</v>
      </c>
      <c r="AL36" s="287">
        <v>6.1486292149306055E-4</v>
      </c>
      <c r="AM36" s="287">
        <v>5.3927846896554166E-4</v>
      </c>
      <c r="AN36" s="287">
        <v>1.1587774027963218E-4</v>
      </c>
      <c r="AO36" s="288">
        <v>4.9590078353860397E-4</v>
      </c>
      <c r="AP36" s="289">
        <v>1.0196638740097947</v>
      </c>
      <c r="AQ36" s="289">
        <v>0.81236310211173146</v>
      </c>
    </row>
    <row r="37" spans="1:43">
      <c r="A37" s="590">
        <v>34</v>
      </c>
      <c r="B37" s="591" t="s">
        <v>38</v>
      </c>
      <c r="C37" s="286">
        <v>2.1074454935835713E-4</v>
      </c>
      <c r="D37" s="287">
        <v>5.5189383808173756E-5</v>
      </c>
      <c r="E37" s="287">
        <v>5.7317938491836612E-5</v>
      </c>
      <c r="F37" s="287">
        <v>1.3931904432961013E-4</v>
      </c>
      <c r="G37" s="287">
        <v>7.4634669655386811E-5</v>
      </c>
      <c r="H37" s="287">
        <v>4.5437795360364448E-5</v>
      </c>
      <c r="I37" s="287">
        <v>6.6539693439759398E-5</v>
      </c>
      <c r="J37" s="287">
        <v>1.0828603154329536E-4</v>
      </c>
      <c r="K37" s="287">
        <v>5.888371763201879E-5</v>
      </c>
      <c r="L37" s="287">
        <v>3.39588071404715E-5</v>
      </c>
      <c r="M37" s="287">
        <v>6.5199878535358269E-5</v>
      </c>
      <c r="N37" s="287">
        <v>5.6053582963941457E-5</v>
      </c>
      <c r="O37" s="287">
        <v>4.6528818940529918E-5</v>
      </c>
      <c r="P37" s="287">
        <v>4.2671979233495613E-5</v>
      </c>
      <c r="Q37" s="287">
        <v>4.3854451491370492E-5</v>
      </c>
      <c r="R37" s="287">
        <v>4.165460213610359E-5</v>
      </c>
      <c r="S37" s="287">
        <v>3.6085601921938803E-5</v>
      </c>
      <c r="T37" s="287">
        <v>3.0619788690076009E-5</v>
      </c>
      <c r="U37" s="287">
        <v>3.750448276139111E-5</v>
      </c>
      <c r="V37" s="287">
        <v>3.5795333547356739E-5</v>
      </c>
      <c r="W37" s="287">
        <v>1.9621878241963851E-5</v>
      </c>
      <c r="X37" s="287">
        <v>1.0006074994021755E-4</v>
      </c>
      <c r="Y37" s="287">
        <v>7.6436065219771828E-5</v>
      </c>
      <c r="Z37" s="287">
        <v>9.6275879759844221E-5</v>
      </c>
      <c r="AA37" s="287">
        <v>4.1872138519130929E-4</v>
      </c>
      <c r="AB37" s="287">
        <v>1.1066815587941095E-4</v>
      </c>
      <c r="AC37" s="287">
        <v>1.5004020895178661E-4</v>
      </c>
      <c r="AD37" s="287">
        <v>2.6465276336582957E-4</v>
      </c>
      <c r="AE37" s="287">
        <v>2.3577736462645399E-5</v>
      </c>
      <c r="AF37" s="287">
        <v>9.7199440967848212E-4</v>
      </c>
      <c r="AG37" s="287">
        <v>1.037444296773494E-3</v>
      </c>
      <c r="AH37" s="287">
        <v>7.8604986058093286E-5</v>
      </c>
      <c r="AI37" s="287">
        <v>8.0918617669805223E-5</v>
      </c>
      <c r="AJ37" s="287">
        <v>1.0143248203747455</v>
      </c>
      <c r="AK37" s="287">
        <v>1.0030053417108438E-4</v>
      </c>
      <c r="AL37" s="287">
        <v>9.9563668686615501E-5</v>
      </c>
      <c r="AM37" s="287">
        <v>1.4079388586310315E-4</v>
      </c>
      <c r="AN37" s="287">
        <v>6.0177567406080105E-5</v>
      </c>
      <c r="AO37" s="288">
        <v>2.5959957733596903E-3</v>
      </c>
      <c r="AP37" s="289">
        <v>1.0220369490884056</v>
      </c>
      <c r="AQ37" s="289">
        <v>0.8142537237975066</v>
      </c>
    </row>
    <row r="38" spans="1:43">
      <c r="A38" s="592">
        <v>35</v>
      </c>
      <c r="B38" s="593" t="s">
        <v>249</v>
      </c>
      <c r="C38" s="290">
        <v>2.9957541437820406E-4</v>
      </c>
      <c r="D38" s="291">
        <v>2.7403094851524825E-4</v>
      </c>
      <c r="E38" s="291">
        <v>4.9210938255244939E-3</v>
      </c>
      <c r="F38" s="291">
        <v>4.0452161402695311E-3</v>
      </c>
      <c r="G38" s="291">
        <v>1.137573863825937E-3</v>
      </c>
      <c r="H38" s="291">
        <v>1.562626355406843E-3</v>
      </c>
      <c r="I38" s="291">
        <v>1.3054839165654785E-3</v>
      </c>
      <c r="J38" s="291">
        <v>3.8072840617411128E-3</v>
      </c>
      <c r="K38" s="291">
        <v>1.0927529824332261E-3</v>
      </c>
      <c r="L38" s="291">
        <v>6.6208200177914609E-4</v>
      </c>
      <c r="M38" s="291">
        <v>1.0510469832816301E-3</v>
      </c>
      <c r="N38" s="291">
        <v>1.3280725228072511E-3</v>
      </c>
      <c r="O38" s="291">
        <v>6.9306497181809135E-4</v>
      </c>
      <c r="P38" s="291">
        <v>1.2456219584366373E-3</v>
      </c>
      <c r="Q38" s="291">
        <v>2.6297732647892987E-3</v>
      </c>
      <c r="R38" s="291">
        <v>3.1231205072518686E-3</v>
      </c>
      <c r="S38" s="291">
        <v>8.918699873955335E-4</v>
      </c>
      <c r="T38" s="291">
        <v>9.1490275620901066E-4</v>
      </c>
      <c r="U38" s="291">
        <v>1.0707992204627961E-3</v>
      </c>
      <c r="V38" s="291">
        <v>1.9068535453040879E-3</v>
      </c>
      <c r="W38" s="291">
        <v>2.511124356784259E-4</v>
      </c>
      <c r="X38" s="291">
        <v>1.1960593932932866E-3</v>
      </c>
      <c r="Y38" s="291">
        <v>1.6419841604843437E-3</v>
      </c>
      <c r="Z38" s="291">
        <v>1.5562006879283161E-3</v>
      </c>
      <c r="AA38" s="291">
        <v>1.0412169657227728E-2</v>
      </c>
      <c r="AB38" s="291">
        <v>2.4296612754083602E-3</v>
      </c>
      <c r="AC38" s="291">
        <v>1.0757299959712691E-3</v>
      </c>
      <c r="AD38" s="291">
        <v>3.5464264809437194E-3</v>
      </c>
      <c r="AE38" s="291">
        <v>4.0555828051202738E-4</v>
      </c>
      <c r="AF38" s="291">
        <v>1.4470433794816684E-3</v>
      </c>
      <c r="AG38" s="291">
        <v>2.082924132927749E-3</v>
      </c>
      <c r="AH38" s="291">
        <v>3.9486288030354057E-4</v>
      </c>
      <c r="AI38" s="291">
        <v>1.3897197770881607E-3</v>
      </c>
      <c r="AJ38" s="291">
        <v>1.2055818663634461E-3</v>
      </c>
      <c r="AK38" s="291">
        <v>1.0004178383145981</v>
      </c>
      <c r="AL38" s="291">
        <v>2.3071426667321047E-3</v>
      </c>
      <c r="AM38" s="291">
        <v>3.2282995275737959E-3</v>
      </c>
      <c r="AN38" s="291">
        <v>3.6776144219689849E-4</v>
      </c>
      <c r="AO38" s="292">
        <v>5.2111228695811444E-3</v>
      </c>
      <c r="AP38" s="293">
        <v>1.0745300444524897</v>
      </c>
      <c r="AQ38" s="293">
        <v>0.85607481295870269</v>
      </c>
    </row>
    <row r="39" spans="1:43">
      <c r="A39" s="590">
        <v>36</v>
      </c>
      <c r="B39" s="591" t="s">
        <v>23</v>
      </c>
      <c r="C39" s="286">
        <v>2.6557305489250678E-2</v>
      </c>
      <c r="D39" s="287">
        <v>2.1729462515561945E-2</v>
      </c>
      <c r="E39" s="287">
        <v>1.310474089411438E-2</v>
      </c>
      <c r="F39" s="287">
        <v>5.5127010726172342E-2</v>
      </c>
      <c r="G39" s="287">
        <v>3.4030318519588106E-2</v>
      </c>
      <c r="H39" s="287">
        <v>3.7405737508130914E-2</v>
      </c>
      <c r="I39" s="287">
        <v>2.2543225085867803E-2</v>
      </c>
      <c r="J39" s="287">
        <v>4.6420460645694057E-2</v>
      </c>
      <c r="K39" s="287">
        <v>2.7738567108329844E-2</v>
      </c>
      <c r="L39" s="287">
        <v>2.9316824570986964E-2</v>
      </c>
      <c r="M39" s="287">
        <v>3.6015298201445542E-2</v>
      </c>
      <c r="N39" s="287">
        <v>2.4803375895832057E-2</v>
      </c>
      <c r="O39" s="287">
        <v>1.7364145436002312E-2</v>
      </c>
      <c r="P39" s="287">
        <v>2.3673645307191838E-2</v>
      </c>
      <c r="Q39" s="287">
        <v>2.7744342900090906E-2</v>
      </c>
      <c r="R39" s="287">
        <v>2.422255344524181E-2</v>
      </c>
      <c r="S39" s="287">
        <v>2.3831619239405938E-2</v>
      </c>
      <c r="T39" s="287">
        <v>3.0932208591342575E-2</v>
      </c>
      <c r="U39" s="287">
        <v>3.026094073580152E-2</v>
      </c>
      <c r="V39" s="287">
        <v>2.730000897146441E-2</v>
      </c>
      <c r="W39" s="287">
        <v>2.077608613726354E-2</v>
      </c>
      <c r="X39" s="287">
        <v>3.613768500399564E-2</v>
      </c>
      <c r="Y39" s="287">
        <v>6.714594587335955E-2</v>
      </c>
      <c r="Z39" s="287">
        <v>5.2203792266490467E-2</v>
      </c>
      <c r="AA39" s="287">
        <v>9.6473502882762921E-2</v>
      </c>
      <c r="AB39" s="287">
        <v>4.7341208020078407E-2</v>
      </c>
      <c r="AC39" s="287">
        <v>6.5845080636428813E-2</v>
      </c>
      <c r="AD39" s="287">
        <v>7.5821206205666875E-2</v>
      </c>
      <c r="AE39" s="287">
        <v>1.259513323627417E-2</v>
      </c>
      <c r="AF39" s="287">
        <v>0.11427084595801082</v>
      </c>
      <c r="AG39" s="287">
        <v>9.6419009956015697E-2</v>
      </c>
      <c r="AH39" s="287">
        <v>5.9260101050898524E-2</v>
      </c>
      <c r="AI39" s="287">
        <v>4.8208457857208856E-2</v>
      </c>
      <c r="AJ39" s="287">
        <v>3.3309603231445023E-2</v>
      </c>
      <c r="AK39" s="287">
        <v>5.8978265414485004E-2</v>
      </c>
      <c r="AL39" s="287">
        <v>1.0868346658682297</v>
      </c>
      <c r="AM39" s="287">
        <v>3.3502337848055806E-2</v>
      </c>
      <c r="AN39" s="287">
        <v>1.6303540944482282E-2</v>
      </c>
      <c r="AO39" s="288">
        <v>5.0602551210007937E-2</v>
      </c>
      <c r="AP39" s="286">
        <v>2.652150811388676</v>
      </c>
      <c r="AQ39" s="299">
        <v>2.1129604719007182</v>
      </c>
    </row>
    <row r="40" spans="1:43">
      <c r="A40" s="590">
        <v>37</v>
      </c>
      <c r="B40" s="591" t="s">
        <v>24</v>
      </c>
      <c r="C40" s="286">
        <v>1.877028639733885E-4</v>
      </c>
      <c r="D40" s="287">
        <v>1.7087408895111614E-4</v>
      </c>
      <c r="E40" s="287">
        <v>6.8387832728243408E-4</v>
      </c>
      <c r="F40" s="287">
        <v>2.181600433583981E-4</v>
      </c>
      <c r="G40" s="287">
        <v>3.3817839246968128E-4</v>
      </c>
      <c r="H40" s="287">
        <v>3.1025383569658515E-4</v>
      </c>
      <c r="I40" s="287">
        <v>1.785411198794544E-4</v>
      </c>
      <c r="J40" s="287">
        <v>3.7385195000205984E-4</v>
      </c>
      <c r="K40" s="287">
        <v>1.1352111833374916E-4</v>
      </c>
      <c r="L40" s="287">
        <v>1.7080760120832971E-4</v>
      </c>
      <c r="M40" s="287">
        <v>1.6049815592466727E-4</v>
      </c>
      <c r="N40" s="287">
        <v>1.1172915982383044E-4</v>
      </c>
      <c r="O40" s="287">
        <v>1.4879852836840559E-4</v>
      </c>
      <c r="P40" s="287">
        <v>1.5419075383717583E-4</v>
      </c>
      <c r="Q40" s="287">
        <v>1.909533481214282E-4</v>
      </c>
      <c r="R40" s="287">
        <v>2.2923407996402171E-4</v>
      </c>
      <c r="S40" s="287">
        <v>1.9599380377199283E-4</v>
      </c>
      <c r="T40" s="287">
        <v>2.3645026105059184E-4</v>
      </c>
      <c r="U40" s="287">
        <v>1.5873639533614994E-4</v>
      </c>
      <c r="V40" s="287">
        <v>1.6185391490970312E-4</v>
      </c>
      <c r="W40" s="287">
        <v>1.3478078746494913E-4</v>
      </c>
      <c r="X40" s="287">
        <v>1.6203236330580276E-4</v>
      </c>
      <c r="Y40" s="287">
        <v>4.0049280711570187E-4</v>
      </c>
      <c r="Z40" s="287">
        <v>2.4512180565246163E-4</v>
      </c>
      <c r="AA40" s="287">
        <v>6.2667844811474559E-4</v>
      </c>
      <c r="AB40" s="287">
        <v>2.476502681799421E-4</v>
      </c>
      <c r="AC40" s="287">
        <v>9.2639168920219232E-4</v>
      </c>
      <c r="AD40" s="287">
        <v>6.0827721430251535E-4</v>
      </c>
      <c r="AE40" s="287">
        <v>3.3634421136147051E-4</v>
      </c>
      <c r="AF40" s="287">
        <v>4.7004161180092197E-4</v>
      </c>
      <c r="AG40" s="287">
        <v>8.5038877271418241E-3</v>
      </c>
      <c r="AH40" s="287">
        <v>5.7689024595765912E-4</v>
      </c>
      <c r="AI40" s="287">
        <v>1.9965267101907155E-3</v>
      </c>
      <c r="AJ40" s="287">
        <v>9.1719489491492185E-3</v>
      </c>
      <c r="AK40" s="287">
        <v>2.383575398530925E-3</v>
      </c>
      <c r="AL40" s="287">
        <v>1.297062566465157E-3</v>
      </c>
      <c r="AM40" s="287">
        <v>1.0117820978506029</v>
      </c>
      <c r="AN40" s="287">
        <v>1.7075162360556095E-4</v>
      </c>
      <c r="AO40" s="288">
        <v>1.8705477520995894E-3</v>
      </c>
      <c r="AP40" s="286">
        <v>1.0464053077725073</v>
      </c>
      <c r="AQ40" s="289">
        <v>0.83366792092517494</v>
      </c>
    </row>
    <row r="41" spans="1:43">
      <c r="A41" s="590">
        <v>38</v>
      </c>
      <c r="B41" s="591" t="s">
        <v>25</v>
      </c>
      <c r="C41" s="286">
        <v>8.1043202260393807E-4</v>
      </c>
      <c r="D41" s="287">
        <v>2.5745662694072443E-3</v>
      </c>
      <c r="E41" s="287">
        <v>1.3043008315824288E-3</v>
      </c>
      <c r="F41" s="287">
        <v>1.007094445941534E-3</v>
      </c>
      <c r="G41" s="287">
        <v>1.3246047256477349E-3</v>
      </c>
      <c r="H41" s="287">
        <v>1.7718315546632044E-3</v>
      </c>
      <c r="I41" s="287">
        <v>1.0810035953733056E-3</v>
      </c>
      <c r="J41" s="287">
        <v>9.4559215460640448E-4</v>
      </c>
      <c r="K41" s="287">
        <v>6.1353866228810322E-4</v>
      </c>
      <c r="L41" s="287">
        <v>4.017646187189336E-4</v>
      </c>
      <c r="M41" s="287">
        <v>1.9527382238321653E-3</v>
      </c>
      <c r="N41" s="287">
        <v>5.6201183660204248E-4</v>
      </c>
      <c r="O41" s="287">
        <v>4.5518204118284174E-4</v>
      </c>
      <c r="P41" s="287">
        <v>6.3516139319346159E-4</v>
      </c>
      <c r="Q41" s="287">
        <v>8.4728761931480968E-4</v>
      </c>
      <c r="R41" s="287">
        <v>1.5759775073083528E-3</v>
      </c>
      <c r="S41" s="287">
        <v>1.7490619675315823E-3</v>
      </c>
      <c r="T41" s="287">
        <v>9.8597977070206933E-4</v>
      </c>
      <c r="U41" s="287">
        <v>9.7749166761855401E-4</v>
      </c>
      <c r="V41" s="287">
        <v>1.6331139975580581E-3</v>
      </c>
      <c r="W41" s="287">
        <v>4.5887903726181812E-4</v>
      </c>
      <c r="X41" s="287">
        <v>1.650891108649505E-3</v>
      </c>
      <c r="Y41" s="287">
        <v>1.6246231966014553E-3</v>
      </c>
      <c r="Z41" s="287">
        <v>4.1150823630975626E-4</v>
      </c>
      <c r="AA41" s="287">
        <v>1.5895639730498952E-3</v>
      </c>
      <c r="AB41" s="287">
        <v>3.6245457783470603E-3</v>
      </c>
      <c r="AC41" s="287">
        <v>2.5977370706737049E-3</v>
      </c>
      <c r="AD41" s="287">
        <v>4.1264056065118517E-3</v>
      </c>
      <c r="AE41" s="287">
        <v>4.1697505681606334E-4</v>
      </c>
      <c r="AF41" s="287">
        <v>2.2445032134567875E-3</v>
      </c>
      <c r="AG41" s="287">
        <v>3.0002710194720682E-3</v>
      </c>
      <c r="AH41" s="287">
        <v>3.5106000326249262E-3</v>
      </c>
      <c r="AI41" s="287">
        <v>3.9550519405124555E-3</v>
      </c>
      <c r="AJ41" s="287">
        <v>2.7705062685122309E-3</v>
      </c>
      <c r="AK41" s="287">
        <v>5.828145106797967E-3</v>
      </c>
      <c r="AL41" s="287">
        <v>2.3737734618966707E-3</v>
      </c>
      <c r="AM41" s="287">
        <v>2.222823848745632E-3</v>
      </c>
      <c r="AN41" s="287">
        <v>1.0005979783043277</v>
      </c>
      <c r="AO41" s="288">
        <v>1.3164792987208844E-3</v>
      </c>
      <c r="AP41" s="286">
        <v>1.0675299964649652</v>
      </c>
      <c r="AQ41" s="289">
        <v>0.85049789605204196</v>
      </c>
    </row>
    <row r="42" spans="1:43">
      <c r="A42" s="594">
        <v>39</v>
      </c>
      <c r="B42" s="591" t="s">
        <v>26</v>
      </c>
      <c r="C42" s="286">
        <v>5.7422363792180775E-3</v>
      </c>
      <c r="D42" s="287">
        <v>4.6116470544762369E-3</v>
      </c>
      <c r="E42" s="287">
        <v>9.2432857579575929E-3</v>
      </c>
      <c r="F42" s="287">
        <v>1.147213974998252E-2</v>
      </c>
      <c r="G42" s="287">
        <v>7.0603583414144125E-3</v>
      </c>
      <c r="H42" s="287">
        <v>4.6513937670762447E-3</v>
      </c>
      <c r="I42" s="287">
        <v>8.6120556283435755E-3</v>
      </c>
      <c r="J42" s="287">
        <v>2.674722312687412E-3</v>
      </c>
      <c r="K42" s="287">
        <v>5.0610723906809969E-3</v>
      </c>
      <c r="L42" s="287">
        <v>2.7450484162067318E-3</v>
      </c>
      <c r="M42" s="287">
        <v>6.2049922594665328E-3</v>
      </c>
      <c r="N42" s="287">
        <v>1.0288155635542402E-2</v>
      </c>
      <c r="O42" s="287">
        <v>4.1460690336523019E-3</v>
      </c>
      <c r="P42" s="287">
        <v>3.9366015925472219E-3</v>
      </c>
      <c r="Q42" s="287">
        <v>7.3854459048763345E-3</v>
      </c>
      <c r="R42" s="287">
        <v>5.0789056047861846E-3</v>
      </c>
      <c r="S42" s="287">
        <v>2.8194143389952881E-3</v>
      </c>
      <c r="T42" s="287">
        <v>1.4477172426683102E-3</v>
      </c>
      <c r="U42" s="287">
        <v>3.3482714495270023E-3</v>
      </c>
      <c r="V42" s="287">
        <v>2.0404394776603525E-3</v>
      </c>
      <c r="W42" s="287">
        <v>1.028741073780886E-3</v>
      </c>
      <c r="X42" s="287">
        <v>3.3805637479749954E-3</v>
      </c>
      <c r="Y42" s="287">
        <v>1.2330459154777769E-2</v>
      </c>
      <c r="Z42" s="287">
        <v>4.2120188406120076E-3</v>
      </c>
      <c r="AA42" s="287">
        <v>1.0442700813310704E-2</v>
      </c>
      <c r="AB42" s="287">
        <v>2.0207212385301546E-2</v>
      </c>
      <c r="AC42" s="287">
        <v>7.6250826972342938E-3</v>
      </c>
      <c r="AD42" s="287">
        <v>5.4705967543075152E-3</v>
      </c>
      <c r="AE42" s="287">
        <v>1.0753841034997623E-3</v>
      </c>
      <c r="AF42" s="287">
        <v>6.8457008401456229E-3</v>
      </c>
      <c r="AG42" s="287">
        <v>5.1488651474482471E-3</v>
      </c>
      <c r="AH42" s="287">
        <v>2.1585286153967946E-3</v>
      </c>
      <c r="AI42" s="287">
        <v>8.6234947077800522E-3</v>
      </c>
      <c r="AJ42" s="287">
        <v>4.5217556770638882E-3</v>
      </c>
      <c r="AK42" s="287">
        <v>5.9746936529006716E-3</v>
      </c>
      <c r="AL42" s="294">
        <v>4.1007816962531762E-3</v>
      </c>
      <c r="AM42" s="294">
        <v>4.8934106791725177E-3</v>
      </c>
      <c r="AN42" s="294">
        <v>2.6758611442423042E-3</v>
      </c>
      <c r="AO42" s="295">
        <v>1.0017080709683928</v>
      </c>
      <c r="AP42" s="286">
        <v>1.2209938950373611</v>
      </c>
      <c r="AQ42" s="300">
        <v>0.97276211653106837</v>
      </c>
    </row>
    <row r="43" spans="1:43">
      <c r="A43" s="595"/>
      <c r="B43" s="596" t="s">
        <v>641</v>
      </c>
      <c r="C43" s="296">
        <v>1.2635608073151794</v>
      </c>
      <c r="D43" s="297">
        <v>1.2537104096040668</v>
      </c>
      <c r="E43" s="297">
        <v>1.1452726188770928</v>
      </c>
      <c r="F43" s="297">
        <v>1.3228699929242924</v>
      </c>
      <c r="G43" s="297">
        <v>1.376551527221898</v>
      </c>
      <c r="H43" s="297">
        <v>1.214308033742854</v>
      </c>
      <c r="I43" s="297">
        <v>1.3689259620281251</v>
      </c>
      <c r="J43" s="297">
        <v>1.2063643150630561</v>
      </c>
      <c r="K43" s="297">
        <v>1.1795133882198383</v>
      </c>
      <c r="L43" s="297">
        <v>1.1980700029824232</v>
      </c>
      <c r="M43" s="297">
        <v>1.2565372849744596</v>
      </c>
      <c r="N43" s="297">
        <v>1.2393366899953373</v>
      </c>
      <c r="O43" s="297">
        <v>1.2580276923597733</v>
      </c>
      <c r="P43" s="297">
        <v>1.1884763745933826</v>
      </c>
      <c r="Q43" s="297">
        <v>1.1789906209675285</v>
      </c>
      <c r="R43" s="297">
        <v>1.1897525478298758</v>
      </c>
      <c r="S43" s="297">
        <v>1.1810711701968279</v>
      </c>
      <c r="T43" s="297">
        <v>1.1913873570390432</v>
      </c>
      <c r="U43" s="297">
        <v>1.1741021169173755</v>
      </c>
      <c r="V43" s="297">
        <v>1.163241280095221</v>
      </c>
      <c r="W43" s="297">
        <v>1.1230632811974022</v>
      </c>
      <c r="X43" s="297">
        <v>1.2927923252826008</v>
      </c>
      <c r="Y43" s="297">
        <v>1.2606771054349231</v>
      </c>
      <c r="Z43" s="297">
        <v>1.279878533802091</v>
      </c>
      <c r="AA43" s="297">
        <v>1.4232592691083272</v>
      </c>
      <c r="AB43" s="297">
        <v>1.2673733585914484</v>
      </c>
      <c r="AC43" s="297">
        <v>1.2920873908587329</v>
      </c>
      <c r="AD43" s="297">
        <v>1.2480321445842204</v>
      </c>
      <c r="AE43" s="297">
        <v>1.1200709221131133</v>
      </c>
      <c r="AF43" s="297">
        <v>1.3351020965313822</v>
      </c>
      <c r="AG43" s="297">
        <v>1.3796281948067477</v>
      </c>
      <c r="AH43" s="297">
        <v>1.2140980023004975</v>
      </c>
      <c r="AI43" s="297">
        <v>1.1909758100479584</v>
      </c>
      <c r="AJ43" s="297">
        <v>1.2004159910731973</v>
      </c>
      <c r="AK43" s="297">
        <v>1.2736555121972608</v>
      </c>
      <c r="AL43" s="297">
        <v>1.2133398732423437</v>
      </c>
      <c r="AM43" s="297">
        <v>1.3325197584223949</v>
      </c>
      <c r="AN43" s="297">
        <v>1.4064557588859505</v>
      </c>
      <c r="AO43" s="298">
        <v>1.5486183584467561</v>
      </c>
      <c r="AP43" s="606"/>
      <c r="AQ43" s="607"/>
    </row>
    <row r="44" spans="1:43">
      <c r="A44" s="595"/>
      <c r="B44" s="596" t="s">
        <v>51</v>
      </c>
      <c r="C44" s="296">
        <v>1.0066750458666371</v>
      </c>
      <c r="D44" s="297">
        <v>0.99882726401852095</v>
      </c>
      <c r="E44" s="297">
        <v>0.91243520649206089</v>
      </c>
      <c r="F44" s="297">
        <v>1.053926493361458</v>
      </c>
      <c r="G44" s="297">
        <v>1.0966944082005212</v>
      </c>
      <c r="H44" s="297">
        <v>0.96743551120559379</v>
      </c>
      <c r="I44" s="297">
        <v>1.0906191436412227</v>
      </c>
      <c r="J44" s="297">
        <v>0.96110677473320449</v>
      </c>
      <c r="K44" s="297">
        <v>0.93971472311608306</v>
      </c>
      <c r="L44" s="297">
        <v>0.95449872156642046</v>
      </c>
      <c r="M44" s="297">
        <v>1.0010794270142982</v>
      </c>
      <c r="N44" s="297">
        <v>0.98737576539445626</v>
      </c>
      <c r="O44" s="297">
        <v>1.002266830037789</v>
      </c>
      <c r="P44" s="297">
        <v>0.94685550705497512</v>
      </c>
      <c r="Q44" s="297">
        <v>0.93929823603872997</v>
      </c>
      <c r="R44" s="297">
        <v>0.94787223038474533</v>
      </c>
      <c r="S44" s="297">
        <v>0.94095580327151174</v>
      </c>
      <c r="T44" s="297">
        <v>0.94917467790139365</v>
      </c>
      <c r="U44" s="297">
        <v>0.93540357975434951</v>
      </c>
      <c r="V44" s="297">
        <v>0.92675078414467582</v>
      </c>
      <c r="W44" s="297">
        <v>0.89474109482134856</v>
      </c>
      <c r="X44" s="297">
        <v>1.0299637071801604</v>
      </c>
      <c r="Y44" s="297">
        <v>1.0043776093635683</v>
      </c>
      <c r="Z44" s="297">
        <v>1.019675328848312</v>
      </c>
      <c r="AA44" s="297">
        <v>1.1339063238706151</v>
      </c>
      <c r="AB44" s="297">
        <v>1.0097124938538551</v>
      </c>
      <c r="AC44" s="297">
        <v>1.0294020880721826</v>
      </c>
      <c r="AD44" s="297">
        <v>0.9943034075755196</v>
      </c>
      <c r="AE44" s="297">
        <v>0.89235709145484143</v>
      </c>
      <c r="AF44" s="297">
        <v>1.0636717730412519</v>
      </c>
      <c r="AG44" s="297">
        <v>1.0991455798925871</v>
      </c>
      <c r="AH44" s="297">
        <v>0.96726817979530977</v>
      </c>
      <c r="AI44" s="297">
        <v>0.94884679966733632</v>
      </c>
      <c r="AJ44" s="297">
        <v>0.95636776313150396</v>
      </c>
      <c r="AK44" s="297">
        <v>1.0147174664936047</v>
      </c>
      <c r="AL44" s="297">
        <v>0.96666418068424886</v>
      </c>
      <c r="AM44" s="297">
        <v>1.0616144321366763</v>
      </c>
      <c r="AN44" s="297">
        <v>1.1205190184667904</v>
      </c>
      <c r="AO44" s="298">
        <v>1.2337795284516468</v>
      </c>
      <c r="AP44" s="608"/>
      <c r="AQ44" s="609"/>
    </row>
    <row r="45" spans="1:43" ht="11.25" customHeight="1"/>
  </sheetData>
  <sheetProtection sheet="1"/>
  <phoneticPr fontId="5"/>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sheetPr>
  <dimension ref="A1:AO42"/>
  <sheetViews>
    <sheetView view="pageBreakPreview" zoomScale="115" zoomScaleNormal="100" zoomScaleSheetLayoutView="115" workbookViewId="0"/>
  </sheetViews>
  <sheetFormatPr defaultColWidth="10.33203125" defaultRowHeight="11.25"/>
  <cols>
    <col min="1" max="1" width="4.6640625" style="5" bestFit="1" customWidth="1"/>
    <col min="2" max="2" width="31.6640625" style="5" bestFit="1" customWidth="1"/>
    <col min="3" max="16384" width="10.33203125" style="5"/>
  </cols>
  <sheetData>
    <row r="1" spans="1:41" ht="21" customHeight="1">
      <c r="A1" s="33" t="s">
        <v>67</v>
      </c>
      <c r="J1" s="33"/>
    </row>
    <row r="2" spans="1:41">
      <c r="A2" s="863" t="s">
        <v>55</v>
      </c>
      <c r="B2" s="864"/>
      <c r="C2" s="14">
        <v>1</v>
      </c>
      <c r="D2" s="15">
        <v>2</v>
      </c>
      <c r="E2" s="15">
        <v>3</v>
      </c>
      <c r="F2" s="15">
        <v>4</v>
      </c>
      <c r="G2" s="15">
        <v>5</v>
      </c>
      <c r="H2" s="15">
        <v>6</v>
      </c>
      <c r="I2" s="15">
        <v>7</v>
      </c>
      <c r="J2" s="15">
        <v>8</v>
      </c>
      <c r="K2" s="15">
        <v>9</v>
      </c>
      <c r="L2" s="15">
        <v>10</v>
      </c>
      <c r="M2" s="15">
        <v>11</v>
      </c>
      <c r="N2" s="15">
        <v>12</v>
      </c>
      <c r="O2" s="15">
        <v>13</v>
      </c>
      <c r="P2" s="15">
        <v>14</v>
      </c>
      <c r="Q2" s="15">
        <v>15</v>
      </c>
      <c r="R2" s="15">
        <v>16</v>
      </c>
      <c r="S2" s="15">
        <v>17</v>
      </c>
      <c r="T2" s="15">
        <v>18</v>
      </c>
      <c r="U2" s="15">
        <v>19</v>
      </c>
      <c r="V2" s="15">
        <v>20</v>
      </c>
      <c r="W2" s="15">
        <v>21</v>
      </c>
      <c r="X2" s="15">
        <v>22</v>
      </c>
      <c r="Y2" s="15">
        <v>23</v>
      </c>
      <c r="Z2" s="15">
        <v>24</v>
      </c>
      <c r="AA2" s="15">
        <v>25</v>
      </c>
      <c r="AB2" s="15">
        <v>26</v>
      </c>
      <c r="AC2" s="15">
        <v>27</v>
      </c>
      <c r="AD2" s="15">
        <v>28</v>
      </c>
      <c r="AE2" s="15">
        <v>29</v>
      </c>
      <c r="AF2" s="15">
        <v>30</v>
      </c>
      <c r="AG2" s="15">
        <v>31</v>
      </c>
      <c r="AH2" s="15">
        <v>32</v>
      </c>
      <c r="AI2" s="15">
        <v>33</v>
      </c>
      <c r="AJ2" s="15">
        <v>34</v>
      </c>
      <c r="AK2" s="15">
        <v>35</v>
      </c>
      <c r="AL2" s="15">
        <v>36</v>
      </c>
      <c r="AM2" s="15">
        <v>37</v>
      </c>
      <c r="AN2" s="15">
        <v>38</v>
      </c>
      <c r="AO2" s="16">
        <v>39</v>
      </c>
    </row>
    <row r="3" spans="1:41" ht="33.75">
      <c r="A3" s="865"/>
      <c r="B3" s="866"/>
      <c r="C3" s="8" t="s">
        <v>0</v>
      </c>
      <c r="D3" s="9" t="s">
        <v>62</v>
      </c>
      <c r="E3" s="9" t="s">
        <v>63</v>
      </c>
      <c r="F3" s="9" t="s">
        <v>1</v>
      </c>
      <c r="G3" s="9" t="s">
        <v>2</v>
      </c>
      <c r="H3" s="9" t="s">
        <v>3</v>
      </c>
      <c r="I3" s="9" t="s">
        <v>4</v>
      </c>
      <c r="J3" s="9" t="s">
        <v>5</v>
      </c>
      <c r="K3" s="9" t="s">
        <v>6</v>
      </c>
      <c r="L3" s="9" t="s">
        <v>222</v>
      </c>
      <c r="M3" s="9" t="s">
        <v>7</v>
      </c>
      <c r="N3" s="9" t="s">
        <v>8</v>
      </c>
      <c r="O3" s="9" t="s">
        <v>9</v>
      </c>
      <c r="P3" s="9" t="s">
        <v>10</v>
      </c>
      <c r="Q3" s="9" t="s">
        <v>64</v>
      </c>
      <c r="R3" s="9" t="s">
        <v>65</v>
      </c>
      <c r="S3" s="9" t="s">
        <v>66</v>
      </c>
      <c r="T3" s="9" t="s">
        <v>12</v>
      </c>
      <c r="U3" s="9" t="s">
        <v>11</v>
      </c>
      <c r="V3" s="9" t="s">
        <v>233</v>
      </c>
      <c r="W3" s="9" t="s">
        <v>13</v>
      </c>
      <c r="X3" s="9" t="s">
        <v>14</v>
      </c>
      <c r="Y3" s="9" t="s">
        <v>15</v>
      </c>
      <c r="Z3" s="9" t="s">
        <v>16</v>
      </c>
      <c r="AA3" s="9" t="s">
        <v>36</v>
      </c>
      <c r="AB3" s="9" t="s">
        <v>37</v>
      </c>
      <c r="AC3" s="9" t="s">
        <v>17</v>
      </c>
      <c r="AD3" s="9" t="s">
        <v>18</v>
      </c>
      <c r="AE3" s="9" t="s">
        <v>19</v>
      </c>
      <c r="AF3" s="9" t="s">
        <v>39</v>
      </c>
      <c r="AG3" s="9" t="s">
        <v>20</v>
      </c>
      <c r="AH3" s="9" t="s">
        <v>21</v>
      </c>
      <c r="AI3" s="9" t="s">
        <v>22</v>
      </c>
      <c r="AJ3" s="9" t="s">
        <v>38</v>
      </c>
      <c r="AK3" s="9" t="s">
        <v>249</v>
      </c>
      <c r="AL3" s="9" t="s">
        <v>23</v>
      </c>
      <c r="AM3" s="9" t="s">
        <v>24</v>
      </c>
      <c r="AN3" s="9" t="s">
        <v>25</v>
      </c>
      <c r="AO3" s="10" t="s">
        <v>26</v>
      </c>
    </row>
    <row r="4" spans="1:41">
      <c r="A4" s="20">
        <v>1</v>
      </c>
      <c r="B4" s="6" t="s">
        <v>0</v>
      </c>
      <c r="C4" s="252">
        <f>逆行列係数!C4/逆行列係数!$C$4</f>
        <v>1</v>
      </c>
      <c r="D4" s="253">
        <f>逆行列係数!D4/逆行列係数!$D$5</f>
        <v>1.3704669127866348E-3</v>
      </c>
      <c r="E4" s="253">
        <f>逆行列係数!E4/逆行列係数!$E$6</f>
        <v>1.4861605249232397E-3</v>
      </c>
      <c r="F4" s="253">
        <f>逆行列係数!F4/逆行列係数!$F$7</f>
        <v>2.1625892392962163E-5</v>
      </c>
      <c r="G4" s="253">
        <f>逆行列係数!G4/逆行列係数!$G$8</f>
        <v>0.1116168414662483</v>
      </c>
      <c r="H4" s="253">
        <f>逆行列係数!H4/逆行列係数!$H$9</f>
        <v>1.9052103323338241E-4</v>
      </c>
      <c r="I4" s="253">
        <f>逆行列係数!I4/逆行列係数!$I$10</f>
        <v>5.9376422222600679E-4</v>
      </c>
      <c r="J4" s="253">
        <f>逆行列係数!J4/逆行列係数!$J$11</f>
        <v>2.09858135102236E-3</v>
      </c>
      <c r="K4" s="253">
        <f>逆行列係数!K4/逆行列係数!$K$12</f>
        <v>1.5843735598854883E-5</v>
      </c>
      <c r="L4" s="253">
        <f>逆行列係数!L4/逆行列係数!$L$13</f>
        <v>1.0137976866357267E-3</v>
      </c>
      <c r="M4" s="253">
        <f>逆行列係数!M4/逆行列係数!$M$14</f>
        <v>3.9777024339472483E-5</v>
      </c>
      <c r="N4" s="253">
        <f>逆行列係数!N4/逆行列係数!$N$15</f>
        <v>1.7061379561708186E-5</v>
      </c>
      <c r="O4" s="253">
        <f>逆行列係数!O4/逆行列係数!$O$16</f>
        <v>3.1836548032656295E-5</v>
      </c>
      <c r="P4" s="253">
        <f>逆行列係数!P4/逆行列係数!$P$17</f>
        <v>1.4481592013905874E-5</v>
      </c>
      <c r="Q4" s="253">
        <f>逆行列係数!Q4/逆行列係数!$Q$18</f>
        <v>1.5633073179731576E-5</v>
      </c>
      <c r="R4" s="253">
        <f>逆行列係数!R4/逆行列係数!$R$19</f>
        <v>1.682061972592161E-5</v>
      </c>
      <c r="S4" s="253">
        <f>逆行列係数!S4/逆行列係数!$S$20</f>
        <v>2.630184042744058E-5</v>
      </c>
      <c r="T4" s="253">
        <f>逆行列係数!T4/逆行列係数!$T$21</f>
        <v>1.977061634315075E-5</v>
      </c>
      <c r="U4" s="253">
        <f>逆行列係数!U4/逆行列係数!$U$22</f>
        <v>2.040817580886712E-5</v>
      </c>
      <c r="V4" s="253">
        <f>逆行列係数!V4/逆行列係数!$V$23</f>
        <v>2.3899279603514593E-5</v>
      </c>
      <c r="W4" s="253">
        <f>逆行列係数!W4/逆行列係数!$W$24</f>
        <v>1.6089060772620742E-5</v>
      </c>
      <c r="X4" s="253">
        <f>逆行列係数!X4/逆行列係数!$X$25</f>
        <v>2.385138460591647E-3</v>
      </c>
      <c r="Y4" s="253">
        <f>逆行列係数!Y4/逆行列係数!$Y$26</f>
        <v>6.2560704740148522E-4</v>
      </c>
      <c r="Z4" s="253">
        <f>逆行列係数!Z4/逆行列係数!$Z$27</f>
        <v>2.1816790545384982E-5</v>
      </c>
      <c r="AA4" s="253">
        <f>逆行列係数!AA4/逆行列係数!$AA$28</f>
        <v>5.0993332630803114E-5</v>
      </c>
      <c r="AB4" s="253">
        <f>逆行列係数!AB4/逆行列係数!$AB$29</f>
        <v>2.1258774785079652E-5</v>
      </c>
      <c r="AC4" s="253">
        <f>逆行列係数!AC4/逆行列係数!$AC$30</f>
        <v>1.141190218643749E-4</v>
      </c>
      <c r="AD4" s="253">
        <f>逆行列係数!AD4/逆行列係数!$AD$31</f>
        <v>2.6801023143087503E-5</v>
      </c>
      <c r="AE4" s="253">
        <f>逆行列係数!AE4/逆行列係数!$AE$32</f>
        <v>1.3445842703278167E-5</v>
      </c>
      <c r="AF4" s="253">
        <f>逆行列係数!AF4/逆行列係数!$AF$33</f>
        <v>4.491628052746347E-5</v>
      </c>
      <c r="AG4" s="253">
        <f>逆行列係数!AG4/逆行列係数!$AG$34</f>
        <v>1.2088186953186137E-4</v>
      </c>
      <c r="AH4" s="253">
        <f>逆行列係数!AH4/逆行列係数!$AH$35</f>
        <v>4.2698038427697978E-5</v>
      </c>
      <c r="AI4" s="253">
        <f>逆行列係数!AI4/逆行列係数!$AI$36</f>
        <v>1.3094532165188921E-3</v>
      </c>
      <c r="AJ4" s="253">
        <f>逆行列係数!AJ4/逆行列係数!$AJ$37</f>
        <v>1.7683714075832956E-3</v>
      </c>
      <c r="AK4" s="253">
        <f>逆行列係数!AK4/逆行列係数!$AK$38</f>
        <v>1.1011375735728948E-3</v>
      </c>
      <c r="AL4" s="253">
        <f>逆行列係数!AL4/逆行列係数!$AL$39</f>
        <v>3.2433089110720612E-5</v>
      </c>
      <c r="AM4" s="253">
        <f>逆行列係数!AM4/逆行列係数!$AM$40</f>
        <v>1.2927082255896328E-2</v>
      </c>
      <c r="AN4" s="253">
        <f>逆行列係数!AN4/逆行列係数!$AN$41</f>
        <v>1.5706766692771018E-4</v>
      </c>
      <c r="AO4" s="254">
        <f>逆行列係数!AO4/逆行列係数!$AO$42</f>
        <v>1.4794881798518093E-4</v>
      </c>
    </row>
    <row r="5" spans="1:41">
      <c r="A5" s="28">
        <v>2</v>
      </c>
      <c r="B5" s="11" t="s">
        <v>62</v>
      </c>
      <c r="C5" s="252">
        <f>逆行列係数!C5/逆行列係数!$C$4</f>
        <v>4.6833414067840235E-4</v>
      </c>
      <c r="D5" s="253">
        <f>逆行列係数!D5/逆行列係数!$D$5</f>
        <v>1</v>
      </c>
      <c r="E5" s="253">
        <f>逆行列係数!E5/逆行列係数!$E$6</f>
        <v>6.7241753339974158E-5</v>
      </c>
      <c r="F5" s="253">
        <f>逆行列係数!F5/逆行列係数!$F$7</f>
        <v>2.0881322561164961E-4</v>
      </c>
      <c r="G5" s="253">
        <f>逆行列係数!G5/逆行列係数!$G$8</f>
        <v>8.351542438372779E-4</v>
      </c>
      <c r="H5" s="253">
        <f>逆行列係数!H5/逆行列係数!$H$9</f>
        <v>1.2812398016688004E-4</v>
      </c>
      <c r="I5" s="253">
        <f>逆行列係数!I5/逆行列係数!$I$10</f>
        <v>7.4062073169521903E-2</v>
      </c>
      <c r="J5" s="253">
        <f>逆行列係数!J5/逆行列係数!$J$11</f>
        <v>5.6526617047254323E-4</v>
      </c>
      <c r="K5" s="253">
        <f>逆行列係数!K5/逆行列係数!$K$12</f>
        <v>2.5270750637526048E-5</v>
      </c>
      <c r="L5" s="253">
        <f>逆行列係数!L5/逆行列係数!$L$13</f>
        <v>1.4426893788428735E-4</v>
      </c>
      <c r="M5" s="253">
        <f>逆行列係数!M5/逆行列係数!$M$14</f>
        <v>6.0015016548325311E-4</v>
      </c>
      <c r="N5" s="253">
        <f>逆行列係数!N5/逆行列係数!$N$15</f>
        <v>4.7262751388543496E-5</v>
      </c>
      <c r="O5" s="253">
        <f>逆行列係数!O5/逆行列係数!$O$16</f>
        <v>4.4851229294210424E-5</v>
      </c>
      <c r="P5" s="253">
        <f>逆行列係数!P5/逆行列係数!$P$17</f>
        <v>6.0844715596967725E-5</v>
      </c>
      <c r="Q5" s="253">
        <f>逆行列係数!Q5/逆行列係数!$Q$18</f>
        <v>5.7061805439711239E-5</v>
      </c>
      <c r="R5" s="253">
        <f>逆行列係数!R5/逆行列係数!$R$19</f>
        <v>4.0489084364054857E-5</v>
      </c>
      <c r="S5" s="253">
        <f>逆行列係数!S5/逆行列係数!$S$20</f>
        <v>2.0533078003021361E-4</v>
      </c>
      <c r="T5" s="253">
        <f>逆行列係数!T5/逆行列係数!$T$21</f>
        <v>1.4424371830741825E-4</v>
      </c>
      <c r="U5" s="253">
        <f>逆行列係数!U5/逆行列係数!$U$22</f>
        <v>1.4328969335072935E-4</v>
      </c>
      <c r="V5" s="253">
        <f>逆行列係数!V5/逆行列係数!$V$23</f>
        <v>1.1313651260910917E-4</v>
      </c>
      <c r="W5" s="253">
        <f>逆行列係数!W5/逆行列係数!$W$24</f>
        <v>3.978546239954268E-5</v>
      </c>
      <c r="X5" s="253">
        <f>逆行列係数!X5/逆行列係数!$X$25</f>
        <v>1.2178153050382047E-3</v>
      </c>
      <c r="Y5" s="253">
        <f>逆行列係数!Y5/逆行列係数!$Y$26</f>
        <v>7.7993470412917741E-4</v>
      </c>
      <c r="Z5" s="253">
        <f>逆行列係数!Z5/逆行列係数!$Z$27</f>
        <v>9.0270733643239137E-5</v>
      </c>
      <c r="AA5" s="253">
        <f>逆行列係数!AA5/逆行列係数!$AA$28</f>
        <v>1.1364750652173873E-4</v>
      </c>
      <c r="AB5" s="253">
        <f>逆行列係数!AB5/逆行列係数!$AB$29</f>
        <v>1.0998640516976876E-4</v>
      </c>
      <c r="AC5" s="253">
        <f>逆行列係数!AC5/逆行列係数!$AC$30</f>
        <v>1.8186317498103323E-4</v>
      </c>
      <c r="AD5" s="253">
        <f>逆行列係数!AD5/逆行列係数!$AD$31</f>
        <v>1.3592737561502347E-4</v>
      </c>
      <c r="AE5" s="253">
        <f>逆行列係数!AE5/逆行列係数!$AE$32</f>
        <v>2.4523925791486447E-5</v>
      </c>
      <c r="AF5" s="253">
        <f>逆行列係数!AF5/逆行列係数!$AF$33</f>
        <v>8.3618681916755578E-5</v>
      </c>
      <c r="AG5" s="253">
        <f>逆行列係数!AG5/逆行列係数!$AG$34</f>
        <v>3.3422220843228354E-4</v>
      </c>
      <c r="AH5" s="253">
        <f>逆行列係数!AH5/逆行列係数!$AH$35</f>
        <v>8.0752892275445481E-5</v>
      </c>
      <c r="AI5" s="253">
        <f>逆行列係数!AI5/逆行列係数!$AI$36</f>
        <v>1.8892253535547434E-4</v>
      </c>
      <c r="AJ5" s="253">
        <f>逆行列係数!AJ5/逆行列係数!$AJ$37</f>
        <v>2.1629323365516254E-4</v>
      </c>
      <c r="AK5" s="253">
        <f>逆行列係数!AK5/逆行列係数!$AK$38</f>
        <v>4.0840893237234651E-4</v>
      </c>
      <c r="AL5" s="253">
        <f>逆行列係数!AL5/逆行列係数!$AL$39</f>
        <v>1.0720454042747758E-4</v>
      </c>
      <c r="AM5" s="253">
        <f>逆行列係数!AM5/逆行列係数!$AM$40</f>
        <v>1.1342911024489922E-3</v>
      </c>
      <c r="AN5" s="253">
        <f>逆行列係数!AN5/逆行列係数!$AN$41</f>
        <v>7.478665711888116E-3</v>
      </c>
      <c r="AO5" s="254">
        <f>逆行列係数!AO5/逆行列係数!$AO$42</f>
        <v>7.6730455802948816E-5</v>
      </c>
    </row>
    <row r="6" spans="1:41">
      <c r="A6" s="28">
        <v>3</v>
      </c>
      <c r="B6" s="11" t="s">
        <v>63</v>
      </c>
      <c r="C6" s="252">
        <f>逆行列係数!C6/逆行列係数!$C$4</f>
        <v>9.1511755417812165E-5</v>
      </c>
      <c r="D6" s="253">
        <f>逆行列係数!D6/逆行列係数!$D$5</f>
        <v>2.1161539650137747E-5</v>
      </c>
      <c r="E6" s="253">
        <f>逆行列係数!E6/逆行列係数!$E$6</f>
        <v>1</v>
      </c>
      <c r="F6" s="253">
        <f>逆行列係数!F6/逆行列係数!$F$7</f>
        <v>2.8534244980758308E-6</v>
      </c>
      <c r="G6" s="253">
        <f>逆行列係数!G6/逆行列係数!$G$8</f>
        <v>3.5663958007324725E-3</v>
      </c>
      <c r="H6" s="253">
        <f>逆行列係数!H6/逆行列係数!$H$9</f>
        <v>1.4750631435353443E-5</v>
      </c>
      <c r="I6" s="253">
        <f>逆行列係数!I6/逆行列係数!$I$10</f>
        <v>1.1613322183495962E-5</v>
      </c>
      <c r="J6" s="253">
        <f>逆行列係数!J6/逆行列係数!$J$11</f>
        <v>4.274634178380412E-5</v>
      </c>
      <c r="K6" s="253">
        <f>逆行列係数!K6/逆行列係数!$K$12</f>
        <v>1.2355311300780676E-6</v>
      </c>
      <c r="L6" s="253">
        <f>逆行列係数!L6/逆行列係数!$L$13</f>
        <v>2.022354187778197E-6</v>
      </c>
      <c r="M6" s="253">
        <f>逆行列係数!M6/逆行列係数!$M$14</f>
        <v>6.9467446287473469E-6</v>
      </c>
      <c r="N6" s="253">
        <f>逆行列係数!N6/逆行列係数!$N$15</f>
        <v>4.1283635937809768E-6</v>
      </c>
      <c r="O6" s="253">
        <f>逆行列係数!O6/逆行列係数!$O$16</f>
        <v>1.7632908253305139E-5</v>
      </c>
      <c r="P6" s="253">
        <f>逆行列係数!P6/逆行列係数!$P$17</f>
        <v>1.4282310531147374E-6</v>
      </c>
      <c r="Q6" s="253">
        <f>逆行列係数!Q6/逆行列係数!$Q$18</f>
        <v>1.3339867427203257E-6</v>
      </c>
      <c r="R6" s="253">
        <f>逆行列係数!R6/逆行列係数!$R$19</f>
        <v>1.9563169585980384E-6</v>
      </c>
      <c r="S6" s="253">
        <f>逆行列係数!S6/逆行列係数!$S$20</f>
        <v>3.7059240225688678E-6</v>
      </c>
      <c r="T6" s="253">
        <f>逆行列係数!T6/逆行列係数!$T$21</f>
        <v>2.8377125633541118E-6</v>
      </c>
      <c r="U6" s="253">
        <f>逆行列係数!U6/逆行列係数!$U$22</f>
        <v>1.9489325343767625E-6</v>
      </c>
      <c r="V6" s="253">
        <f>逆行列係数!V6/逆行列係数!$V$23</f>
        <v>3.78044378030467E-6</v>
      </c>
      <c r="W6" s="253">
        <f>逆行列係数!W6/逆行列係数!$W$24</f>
        <v>1.2308607407234392E-6</v>
      </c>
      <c r="X6" s="253">
        <f>逆行列係数!X6/逆行列係数!$X$25</f>
        <v>1.9132378691707962E-3</v>
      </c>
      <c r="Y6" s="253">
        <f>逆行列係数!Y6/逆行列係数!$Y$26</f>
        <v>3.0472146749813841E-6</v>
      </c>
      <c r="Z6" s="253">
        <f>逆行列係数!Z6/逆行列係数!$Z$27</f>
        <v>4.4472998893052407E-6</v>
      </c>
      <c r="AA6" s="253">
        <f>逆行列係数!AA6/逆行列係数!$AA$28</f>
        <v>3.4891140921522195E-6</v>
      </c>
      <c r="AB6" s="253">
        <f>逆行列係数!AB6/逆行列係数!$AB$29</f>
        <v>3.0053081670873426E-6</v>
      </c>
      <c r="AC6" s="253">
        <f>逆行列係数!AC6/逆行列係数!$AC$30</f>
        <v>4.9609188035750574E-6</v>
      </c>
      <c r="AD6" s="253">
        <f>逆行列係数!AD6/逆行列係数!$AD$31</f>
        <v>8.0361641341571889E-6</v>
      </c>
      <c r="AE6" s="253">
        <f>逆行列係数!AE6/逆行列係数!$AE$32</f>
        <v>9.3598817382499209E-7</v>
      </c>
      <c r="AF6" s="253">
        <f>逆行列係数!AF6/逆行列係数!$AF$33</f>
        <v>3.6477244132360285E-6</v>
      </c>
      <c r="AG6" s="253">
        <f>逆行列係数!AG6/逆行列係数!$AG$34</f>
        <v>1.6534731537993286E-5</v>
      </c>
      <c r="AH6" s="253">
        <f>逆行列係数!AH6/逆行列係数!$AH$35</f>
        <v>5.9330501374890132E-6</v>
      </c>
      <c r="AI6" s="253">
        <f>逆行列係数!AI6/逆行列係数!$AI$36</f>
        <v>2.7825919721214811E-5</v>
      </c>
      <c r="AJ6" s="253">
        <f>逆行列係数!AJ6/逆行列係数!$AJ$37</f>
        <v>1.895862537255142E-4</v>
      </c>
      <c r="AK6" s="253">
        <f>逆行列係数!AK6/逆行列係数!$AK$38</f>
        <v>2.3076219896078167E-5</v>
      </c>
      <c r="AL6" s="253">
        <f>逆行列係数!AL6/逆行列係数!$AL$39</f>
        <v>5.682343399803477E-6</v>
      </c>
      <c r="AM6" s="253">
        <f>逆行列係数!AM6/逆行列係数!$AM$40</f>
        <v>1.1787055812508369E-3</v>
      </c>
      <c r="AN6" s="253">
        <f>逆行列係数!AN6/逆行列係数!$AN$41</f>
        <v>5.8914976325688141E-5</v>
      </c>
      <c r="AO6" s="254">
        <f>逆行列係数!AO6/逆行列係数!$AO$42</f>
        <v>8.688809302811858E-6</v>
      </c>
    </row>
    <row r="7" spans="1:41">
      <c r="A7" s="28">
        <v>4</v>
      </c>
      <c r="B7" s="11" t="s">
        <v>1</v>
      </c>
      <c r="C7" s="252">
        <f>逆行列係数!C7/逆行列係数!$C$4</f>
        <v>2.0119860558051586E-4</v>
      </c>
      <c r="D7" s="253">
        <f>逆行列係数!D7/逆行列係数!$D$5</f>
        <v>1.1424468537855171E-4</v>
      </c>
      <c r="E7" s="253">
        <f>逆行列係数!E7/逆行列係数!$E$6</f>
        <v>8.4026552450699755E-5</v>
      </c>
      <c r="F7" s="253">
        <f>逆行列係数!F7/逆行列係数!$F$7</f>
        <v>1</v>
      </c>
      <c r="G7" s="253">
        <f>逆行列係数!G7/逆行列係数!$G$8</f>
        <v>2.9831446348529674E-4</v>
      </c>
      <c r="H7" s="253">
        <f>逆行列係数!H7/逆行列係数!$H$9</f>
        <v>3.9366369207794556E-4</v>
      </c>
      <c r="I7" s="253">
        <f>逆行列係数!I7/逆行列係数!$I$10</f>
        <v>1.2069005804581608E-3</v>
      </c>
      <c r="J7" s="253">
        <f>逆行列係数!J7/逆行列係数!$J$11</f>
        <v>6.2362697264232428E-4</v>
      </c>
      <c r="K7" s="253">
        <f>逆行列係数!K7/逆行列係数!$K$12</f>
        <v>4.1802586386456304E-3</v>
      </c>
      <c r="L7" s="253">
        <f>逆行列係数!L7/逆行列係数!$L$13</f>
        <v>4.8594172858695535E-4</v>
      </c>
      <c r="M7" s="253">
        <f>逆行列係数!M7/逆行列係数!$M$14</f>
        <v>4.0295363896683308E-3</v>
      </c>
      <c r="N7" s="253">
        <f>逆行列係数!N7/逆行列係数!$N$15</f>
        <v>1.5566132715507173E-3</v>
      </c>
      <c r="O7" s="253">
        <f>逆行列係数!O7/逆行列係数!$O$16</f>
        <v>1.8937049674573259E-2</v>
      </c>
      <c r="P7" s="253">
        <f>逆行列係数!P7/逆行列係数!$P$17</f>
        <v>5.0141680377828023E-4</v>
      </c>
      <c r="Q7" s="253">
        <f>逆行列係数!Q7/逆行列係数!$Q$18</f>
        <v>3.97886639113692E-4</v>
      </c>
      <c r="R7" s="253">
        <f>逆行列係数!R7/逆行列係数!$R$19</f>
        <v>2.5858886293788117E-4</v>
      </c>
      <c r="S7" s="253">
        <f>逆行列係数!S7/逆行列係数!$S$20</f>
        <v>4.5718430937413408E-4</v>
      </c>
      <c r="T7" s="253">
        <f>逆行列係数!T7/逆行列係数!$T$21</f>
        <v>5.881384143380453E-4</v>
      </c>
      <c r="U7" s="253">
        <f>逆行列係数!U7/逆行列係数!$U$22</f>
        <v>4.1088862569889508E-4</v>
      </c>
      <c r="V7" s="253">
        <f>逆行列係数!V7/逆行列係数!$V$23</f>
        <v>2.4567085549382213E-4</v>
      </c>
      <c r="W7" s="253">
        <f>逆行列係数!W7/逆行列係数!$W$24</f>
        <v>3.1030997403679088E-4</v>
      </c>
      <c r="X7" s="253">
        <f>逆行列係数!X7/逆行列係数!$X$25</f>
        <v>3.74854228421286E-4</v>
      </c>
      <c r="Y7" s="253">
        <f>逆行列係数!Y7/逆行列係数!$Y$26</f>
        <v>6.9992038104374878E-4</v>
      </c>
      <c r="Z7" s="253">
        <f>逆行列係数!Z7/逆行列係数!$Z$27</f>
        <v>1.6478590744028809E-2</v>
      </c>
      <c r="AA7" s="253">
        <f>逆行列係数!AA7/逆行列係数!$AA$28</f>
        <v>6.5019819808456866E-4</v>
      </c>
      <c r="AB7" s="253">
        <f>逆行列係数!AB7/逆行列係数!$AB$29</f>
        <v>1.0559286625438937E-3</v>
      </c>
      <c r="AC7" s="253">
        <f>逆行列係数!AC7/逆行列係数!$AC$30</f>
        <v>4.2678187555415321E-4</v>
      </c>
      <c r="AD7" s="253">
        <f>逆行列係数!AD7/逆行列係数!$AD$31</f>
        <v>1.0175153871715659E-4</v>
      </c>
      <c r="AE7" s="253">
        <f>逆行列係数!AE7/逆行列係数!$AE$32</f>
        <v>3.5725271529710738E-5</v>
      </c>
      <c r="AF7" s="253">
        <f>逆行列係数!AF7/逆行列係数!$AF$33</f>
        <v>1.5755761455458575E-4</v>
      </c>
      <c r="AG7" s="253">
        <f>逆行列係数!AG7/逆行列係数!$AG$34</f>
        <v>1.4612947432168132E-4</v>
      </c>
      <c r="AH7" s="253">
        <f>逆行列係数!AH7/逆行列係数!$AH$35</f>
        <v>2.2922248553720547E-4</v>
      </c>
      <c r="AI7" s="253">
        <f>逆行列係数!AI7/逆行列係数!$AI$36</f>
        <v>3.5801361723949673E-4</v>
      </c>
      <c r="AJ7" s="253">
        <f>逆行列係数!AJ7/逆行列係数!$AJ$37</f>
        <v>2.256786869254751E-4</v>
      </c>
      <c r="AK7" s="253">
        <f>逆行列係数!AK7/逆行列係数!$AK$38</f>
        <v>1.1609545472298999E-4</v>
      </c>
      <c r="AL7" s="253">
        <f>逆行列係数!AL7/逆行列係数!$AL$39</f>
        <v>1.0613012996986762E-4</v>
      </c>
      <c r="AM7" s="253">
        <f>逆行列係数!AM7/逆行列係数!$AM$40</f>
        <v>6.4193913164547675E-4</v>
      </c>
      <c r="AN7" s="253">
        <f>逆行列係数!AN7/逆行列係数!$AN$41</f>
        <v>2.150667285892381E-4</v>
      </c>
      <c r="AO7" s="254">
        <f>逆行列係数!AO7/逆行列係数!$AO$42</f>
        <v>1.9403912104478749E-4</v>
      </c>
    </row>
    <row r="8" spans="1:41">
      <c r="A8" s="29">
        <v>5</v>
      </c>
      <c r="B8" s="12" t="s">
        <v>2</v>
      </c>
      <c r="C8" s="255">
        <f>逆行列係数!C8/逆行列係数!$C$4</f>
        <v>2.530180985620701E-2</v>
      </c>
      <c r="D8" s="256">
        <f>逆行列係数!D8/逆行列係数!$D$5</f>
        <v>5.3073236425500931E-3</v>
      </c>
      <c r="E8" s="256">
        <f>逆行列係数!E8/逆行列係数!$E$6</f>
        <v>1.3107873400763748E-2</v>
      </c>
      <c r="F8" s="256">
        <f>逆行列係数!F8/逆行列係数!$F$7</f>
        <v>3.0137201413694049E-5</v>
      </c>
      <c r="G8" s="256">
        <f>逆行列係数!G8/逆行列係数!$G$8</f>
        <v>1</v>
      </c>
      <c r="H8" s="256">
        <f>逆行列係数!H8/逆行列係数!$H$9</f>
        <v>4.1070762738983625E-5</v>
      </c>
      <c r="I8" s="256">
        <f>逆行列係数!I8/逆行列係数!$I$10</f>
        <v>1.1824788117094525E-3</v>
      </c>
      <c r="J8" s="256">
        <f>逆行列係数!J8/逆行列係数!$J$11</f>
        <v>2.8146734957241247E-3</v>
      </c>
      <c r="K8" s="256">
        <f>逆行列係数!K8/逆行列係数!$K$12</f>
        <v>1.9123223805725888E-5</v>
      </c>
      <c r="L8" s="256">
        <f>逆行列係数!L8/逆行列係数!$L$13</f>
        <v>7.3229072892242765E-5</v>
      </c>
      <c r="M8" s="256">
        <f>逆行列係数!M8/逆行列係数!$M$14</f>
        <v>1.2583455155345424E-4</v>
      </c>
      <c r="N8" s="256">
        <f>逆行列係数!N8/逆行列係数!$N$15</f>
        <v>1.9186720657770112E-5</v>
      </c>
      <c r="O8" s="256">
        <f>逆行列係数!O8/逆行列係数!$O$16</f>
        <v>1.8121295483297571E-5</v>
      </c>
      <c r="P8" s="256">
        <f>逆行列係数!P8/逆行列係数!$P$17</f>
        <v>1.6445770733422213E-5</v>
      </c>
      <c r="Q8" s="256">
        <f>逆行列係数!Q8/逆行列係数!$Q$18</f>
        <v>2.0401201710058971E-5</v>
      </c>
      <c r="R8" s="256">
        <f>逆行列係数!R8/逆行列係数!$R$19</f>
        <v>1.8504632636699711E-5</v>
      </c>
      <c r="S8" s="256">
        <f>逆行列係数!S8/逆行列係数!$S$20</f>
        <v>2.1197505827269597E-5</v>
      </c>
      <c r="T8" s="256">
        <f>逆行列係数!T8/逆行列係数!$T$21</f>
        <v>2.0740103834908917E-5</v>
      </c>
      <c r="U8" s="256">
        <f>逆行列係数!U8/逆行列係数!$U$22</f>
        <v>1.7667748605164168E-5</v>
      </c>
      <c r="V8" s="256">
        <f>逆行列係数!V8/逆行列係数!$V$23</f>
        <v>1.8095425314239982E-5</v>
      </c>
      <c r="W8" s="256">
        <f>逆行列係数!W8/逆行列係数!$W$24</f>
        <v>1.1523140414064185E-5</v>
      </c>
      <c r="X8" s="256">
        <f>逆行列係数!X8/逆行列係数!$X$25</f>
        <v>6.0717997714892472E-4</v>
      </c>
      <c r="Y8" s="256">
        <f>逆行列係数!Y8/逆行列係数!$Y$26</f>
        <v>8.047083475152972E-5</v>
      </c>
      <c r="Z8" s="256">
        <f>逆行列係数!Z8/逆行列係数!$Z$27</f>
        <v>1.8652817038376846E-5</v>
      </c>
      <c r="AA8" s="256">
        <f>逆行列係数!AA8/逆行列係数!$AA$28</f>
        <v>4.1672988443593675E-5</v>
      </c>
      <c r="AB8" s="256">
        <f>逆行列係数!AB8/逆行列係数!$AB$29</f>
        <v>3.6119968261122469E-5</v>
      </c>
      <c r="AC8" s="256">
        <f>逆行列係数!AC8/逆行列係数!$AC$30</f>
        <v>9.2600516013544124E-5</v>
      </c>
      <c r="AD8" s="256">
        <f>逆行列係数!AD8/逆行列係数!$AD$31</f>
        <v>3.4908950241957805E-5</v>
      </c>
      <c r="AE8" s="256">
        <f>逆行列係数!AE8/逆行列係数!$AE$32</f>
        <v>1.4431988498338245E-5</v>
      </c>
      <c r="AF8" s="256">
        <f>逆行列係数!AF8/逆行列係数!$AF$33</f>
        <v>7.415083762923797E-5</v>
      </c>
      <c r="AG8" s="256">
        <f>逆行列係数!AG8/逆行列係数!$AG$34</f>
        <v>2.9009380332795369E-4</v>
      </c>
      <c r="AH8" s="256">
        <f>逆行列係数!AH8/逆行列係数!$AH$35</f>
        <v>1.0230069706163414E-4</v>
      </c>
      <c r="AI8" s="256">
        <f>逆行列係数!AI8/逆行列係数!$AI$36</f>
        <v>1.6283570113872548E-3</v>
      </c>
      <c r="AJ8" s="256">
        <f>逆行列係数!AJ8/逆行列係数!$AJ$37</f>
        <v>3.1430573280014445E-3</v>
      </c>
      <c r="AK8" s="256">
        <f>逆行列係数!AK8/逆行列係数!$AK$38</f>
        <v>5.0187525769727383E-4</v>
      </c>
      <c r="AL8" s="256">
        <f>逆行列係数!AL8/逆行列係数!$AL$39</f>
        <v>5.4864250365310618E-5</v>
      </c>
      <c r="AM8" s="256">
        <f>逆行列係数!AM8/逆行列係数!$AM$40</f>
        <v>3.639089088739373E-2</v>
      </c>
      <c r="AN8" s="256">
        <f>逆行列係数!AN8/逆行列係数!$AN$41</f>
        <v>1.5460978563883667E-4</v>
      </c>
      <c r="AO8" s="257">
        <f>逆行列係数!AO8/逆行列係数!$AO$42</f>
        <v>9.8153533131066029E-4</v>
      </c>
    </row>
    <row r="9" spans="1:41">
      <c r="A9" s="28">
        <v>6</v>
      </c>
      <c r="B9" s="11" t="s">
        <v>3</v>
      </c>
      <c r="C9" s="249">
        <f>逆行列係数!C9/逆行列係数!$C$4</f>
        <v>2.3587358268030819E-4</v>
      </c>
      <c r="D9" s="250">
        <f>逆行列係数!D9/逆行列係数!$D$5</f>
        <v>6.9854330809063681E-5</v>
      </c>
      <c r="E9" s="250">
        <f>逆行列係数!E9/逆行列係数!$E$6</f>
        <v>1.0671117298416137E-3</v>
      </c>
      <c r="F9" s="250">
        <f>逆行列係数!F9/逆行列係数!$F$7</f>
        <v>1.9258763062594142E-4</v>
      </c>
      <c r="G9" s="250">
        <f>逆行列係数!G9/逆行列係数!$G$8</f>
        <v>9.8088480432867643E-5</v>
      </c>
      <c r="H9" s="250">
        <f>逆行列係数!H9/逆行列係数!$H$9</f>
        <v>1</v>
      </c>
      <c r="I9" s="250">
        <f>逆行列係数!I9/逆行列係数!$I$10</f>
        <v>1.5791873398385842E-4</v>
      </c>
      <c r="J9" s="250">
        <f>逆行列係数!J9/逆行列係数!$J$11</f>
        <v>6.9845691891892269E-5</v>
      </c>
      <c r="K9" s="250">
        <f>逆行列係数!K9/逆行列係数!$K$12</f>
        <v>2.3674967109183583E-5</v>
      </c>
      <c r="L9" s="250">
        <f>逆行列係数!L9/逆行列係数!$L$13</f>
        <v>2.1809332949539767E-4</v>
      </c>
      <c r="M9" s="250">
        <f>逆行列係数!M9/逆行列係数!$M$14</f>
        <v>1.0512518603339773E-4</v>
      </c>
      <c r="N9" s="250">
        <f>逆行列係数!N9/逆行列係数!$N$15</f>
        <v>4.545591277913919E-5</v>
      </c>
      <c r="O9" s="250">
        <f>逆行列係数!O9/逆行列係数!$O$16</f>
        <v>2.4038105711943508E-5</v>
      </c>
      <c r="P9" s="250">
        <f>逆行列係数!P9/逆行列係数!$P$17</f>
        <v>6.312353821071929E-5</v>
      </c>
      <c r="Q9" s="250">
        <f>逆行列係数!Q9/逆行列係数!$Q$18</f>
        <v>7.0924185009083046E-5</v>
      </c>
      <c r="R9" s="250">
        <f>逆行列係数!R9/逆行列係数!$R$19</f>
        <v>8.8378928886805337E-5</v>
      </c>
      <c r="S9" s="250">
        <f>逆行列係数!S9/逆行列係数!$S$20</f>
        <v>7.4181131949831053E-5</v>
      </c>
      <c r="T9" s="250">
        <f>逆行列係数!T9/逆行列係数!$T$21</f>
        <v>1.4757660325527937E-4</v>
      </c>
      <c r="U9" s="250">
        <f>逆行列係数!U9/逆行列係数!$U$22</f>
        <v>5.9730726587946851E-5</v>
      </c>
      <c r="V9" s="250">
        <f>逆行列係数!V9/逆行列係数!$V$23</f>
        <v>7.7490501138247279E-5</v>
      </c>
      <c r="W9" s="250">
        <f>逆行列係数!W9/逆行列係数!$W$24</f>
        <v>6.513132141933998E-5</v>
      </c>
      <c r="X9" s="250">
        <f>逆行列係数!X9/逆行列係数!$X$25</f>
        <v>1.7840153360149444E-4</v>
      </c>
      <c r="Y9" s="250">
        <f>逆行列係数!Y9/逆行列係数!$Y$26</f>
        <v>1.4322810207883233E-4</v>
      </c>
      <c r="Z9" s="250">
        <f>逆行列係数!Z9/逆行列係数!$Z$27</f>
        <v>2.3791639719899557E-5</v>
      </c>
      <c r="AA9" s="250">
        <f>逆行列係数!AA9/逆行列係数!$AA$28</f>
        <v>7.0872530776890764E-5</v>
      </c>
      <c r="AB9" s="250">
        <f>逆行列係数!AB9/逆行列係数!$AB$29</f>
        <v>1.0094500655696988E-4</v>
      </c>
      <c r="AC9" s="250">
        <f>逆行列係数!AC9/逆行列係数!$AC$30</f>
        <v>2.0317352177808904E-4</v>
      </c>
      <c r="AD9" s="250">
        <f>逆行列係数!AD9/逆行列係数!$AD$31</f>
        <v>7.9673737137378407E-5</v>
      </c>
      <c r="AE9" s="250">
        <f>逆行列係数!AE9/逆行列係数!$AE$32</f>
        <v>8.0013785606113828E-6</v>
      </c>
      <c r="AF9" s="250">
        <f>逆行列係数!AF9/逆行列係数!$AF$33</f>
        <v>7.9671174472877393E-5</v>
      </c>
      <c r="AG9" s="250">
        <f>逆行列係数!AG9/逆行列係数!$AG$34</f>
        <v>5.1502458220144001E-5</v>
      </c>
      <c r="AH9" s="250">
        <f>逆行列係数!AH9/逆行列係数!$AH$35</f>
        <v>1.7699273611250385E-4</v>
      </c>
      <c r="AI9" s="250">
        <f>逆行列係数!AI9/逆行列係数!$AI$36</f>
        <v>3.9754289722342416E-5</v>
      </c>
      <c r="AJ9" s="250">
        <f>逆行列係数!AJ9/逆行列係数!$AJ$37</f>
        <v>1.4397852289392695E-4</v>
      </c>
      <c r="AK9" s="250">
        <f>逆行列係数!AK9/逆行列係数!$AK$38</f>
        <v>1.2780565519745924E-3</v>
      </c>
      <c r="AL9" s="250">
        <f>逆行列係数!AL9/逆行列係数!$AL$39</f>
        <v>9.9437592763265437E-5</v>
      </c>
      <c r="AM9" s="250">
        <f>逆行列係数!AM9/逆行列係数!$AM$40</f>
        <v>2.3463325928113035E-4</v>
      </c>
      <c r="AN9" s="250">
        <f>逆行列係数!AN9/逆行列係数!$AN$41</f>
        <v>8.8061486673940198E-4</v>
      </c>
      <c r="AO9" s="251">
        <f>逆行列係数!AO9/逆行列係数!$AO$42</f>
        <v>8.2355444786411295E-5</v>
      </c>
    </row>
    <row r="10" spans="1:41">
      <c r="A10" s="28">
        <v>7</v>
      </c>
      <c r="B10" s="11" t="s">
        <v>4</v>
      </c>
      <c r="C10" s="252">
        <f>逆行列係数!C10/逆行列係数!$C$4</f>
        <v>4.8969513620544403E-3</v>
      </c>
      <c r="D10" s="253">
        <f>逆行列係数!D10/逆行列係数!$D$5</f>
        <v>1.9758157580917817E-3</v>
      </c>
      <c r="E10" s="253">
        <f>逆行列係数!E10/逆行列係数!$E$6</f>
        <v>8.1440825035319312E-4</v>
      </c>
      <c r="F10" s="253">
        <f>逆行列係数!F10/逆行列係数!$F$7</f>
        <v>1.1665521057960605E-3</v>
      </c>
      <c r="G10" s="253">
        <f>逆行列係数!G10/逆行列係数!$G$8</f>
        <v>5.1539401059669324E-3</v>
      </c>
      <c r="H10" s="253">
        <f>逆行列係数!H10/逆行列係数!$H$9</f>
        <v>1.7069520385231862E-3</v>
      </c>
      <c r="I10" s="253">
        <f>逆行列係数!I10/逆行列係数!$I$10</f>
        <v>1</v>
      </c>
      <c r="J10" s="253">
        <f>逆行列係数!J10/逆行列係数!$J$11</f>
        <v>5.1879488574205239E-3</v>
      </c>
      <c r="K10" s="253">
        <f>逆行列係数!K10/逆行列係数!$K$12</f>
        <v>3.2374549169308665E-4</v>
      </c>
      <c r="L10" s="253">
        <f>逆行列係数!L10/逆行列係数!$L$13</f>
        <v>1.9174619540879628E-3</v>
      </c>
      <c r="M10" s="253">
        <f>逆行列係数!M10/逆行列係数!$M$14</f>
        <v>8.0787157380062969E-3</v>
      </c>
      <c r="N10" s="253">
        <f>逆行列係数!N10/逆行列係数!$N$15</f>
        <v>6.2422251793301192E-4</v>
      </c>
      <c r="O10" s="253">
        <f>逆行列係数!O10/逆行列係数!$O$16</f>
        <v>5.5265378424263693E-4</v>
      </c>
      <c r="P10" s="253">
        <f>逆行列係数!P10/逆行列係数!$P$17</f>
        <v>8.1230212264935616E-4</v>
      </c>
      <c r="Q10" s="253">
        <f>逆行列係数!Q10/逆行列係数!$Q$18</f>
        <v>7.6293793610985575E-4</v>
      </c>
      <c r="R10" s="253">
        <f>逆行列係数!R10/逆行列係数!$R$19</f>
        <v>5.3900532997359105E-4</v>
      </c>
      <c r="S10" s="253">
        <f>逆行列係数!S10/逆行列係数!$S$20</f>
        <v>2.762127886517373E-3</v>
      </c>
      <c r="T10" s="253">
        <f>逆行列係数!T10/逆行列係数!$T$21</f>
        <v>1.9351010119410424E-3</v>
      </c>
      <c r="U10" s="253">
        <f>逆行列係数!U10/逆行列係数!$U$22</f>
        <v>1.9267358051002987E-3</v>
      </c>
      <c r="V10" s="253">
        <f>逆行列係数!V10/逆行列係数!$V$23</f>
        <v>1.5180501313649733E-3</v>
      </c>
      <c r="W10" s="253">
        <f>逆行列係数!W10/逆行列係数!$W$24</f>
        <v>5.3117829384526723E-4</v>
      </c>
      <c r="X10" s="253">
        <f>逆行列係数!X10/逆行列係数!$X$25</f>
        <v>1.4900883647555697E-2</v>
      </c>
      <c r="Y10" s="253">
        <f>逆行列係数!Y10/逆行列係数!$Y$26</f>
        <v>9.7220516047838452E-3</v>
      </c>
      <c r="Z10" s="253">
        <f>逆行列係数!Z10/逆行列係数!$Z$27</f>
        <v>1.1741670306973739E-3</v>
      </c>
      <c r="AA10" s="253">
        <f>逆行列係数!AA10/逆行列係数!$AA$28</f>
        <v>1.4974890722484582E-3</v>
      </c>
      <c r="AB10" s="253">
        <f>逆行列係数!AB10/逆行列係数!$AB$29</f>
        <v>1.472012818561708E-3</v>
      </c>
      <c r="AC10" s="253">
        <f>逆行列係数!AC10/逆行列係数!$AC$30</f>
        <v>2.4352953608955817E-3</v>
      </c>
      <c r="AD10" s="253">
        <f>逆行列係数!AD10/逆行列係数!$AD$31</f>
        <v>1.8183169496540465E-3</v>
      </c>
      <c r="AE10" s="253">
        <f>逆行列係数!AE10/逆行列係数!$AE$32</f>
        <v>3.182496385316581E-4</v>
      </c>
      <c r="AF10" s="253">
        <f>逆行列係数!AF10/逆行列係数!$AF$33</f>
        <v>1.1132944121091963E-3</v>
      </c>
      <c r="AG10" s="253">
        <f>逆行列係数!AG10/逆行列係数!$AG$34</f>
        <v>4.4026586746709106E-3</v>
      </c>
      <c r="AH10" s="253">
        <f>逆行列係数!AH10/逆行列係数!$AH$35</f>
        <v>1.0396256615100706E-3</v>
      </c>
      <c r="AI10" s="253">
        <f>逆行列係数!AI10/逆行列係数!$AI$36</f>
        <v>1.947679146878168E-3</v>
      </c>
      <c r="AJ10" s="253">
        <f>逆行列係数!AJ10/逆行列係数!$AJ$37</f>
        <v>1.8936041874070483E-3</v>
      </c>
      <c r="AK10" s="253">
        <f>逆行列係数!AK10/逆行列係数!$AK$38</f>
        <v>5.4609956352128048E-3</v>
      </c>
      <c r="AL10" s="253">
        <f>逆行列係数!AL10/逆行列係数!$AL$39</f>
        <v>1.4253014301717013E-3</v>
      </c>
      <c r="AM10" s="253">
        <f>逆行列係数!AM10/逆行列係数!$AM$40</f>
        <v>2.184061563441786E-3</v>
      </c>
      <c r="AN10" s="253">
        <f>逆行列係数!AN10/逆行列係数!$AN$41</f>
        <v>0.10092764165671025</v>
      </c>
      <c r="AO10" s="254">
        <f>逆行列係数!AO10/逆行列係数!$AO$42</f>
        <v>9.8943833846916289E-4</v>
      </c>
    </row>
    <row r="11" spans="1:41">
      <c r="A11" s="28">
        <v>8</v>
      </c>
      <c r="B11" s="11" t="s">
        <v>5</v>
      </c>
      <c r="C11" s="252">
        <f>逆行列係数!C11/逆行列係数!$C$4</f>
        <v>3.9847559636873942E-3</v>
      </c>
      <c r="D11" s="253">
        <f>逆行列係数!D11/逆行列係数!$D$5</f>
        <v>7.3897836234213711E-5</v>
      </c>
      <c r="E11" s="253">
        <f>逆行列係数!E11/逆行列係数!$E$6</f>
        <v>2.2488951720681617E-4</v>
      </c>
      <c r="F11" s="253">
        <f>逆行列係数!F11/逆行列係数!$F$7</f>
        <v>4.8160579322546878E-4</v>
      </c>
      <c r="G11" s="253">
        <f>逆行列係数!G11/逆行列係数!$G$8</f>
        <v>8.4517707491674806E-4</v>
      </c>
      <c r="H11" s="253">
        <f>逆行列係数!H11/逆行列係数!$H$9</f>
        <v>1.5041745157267662E-3</v>
      </c>
      <c r="I11" s="253">
        <f>逆行列係数!I11/逆行列係数!$I$10</f>
        <v>2.4125609994900578E-3</v>
      </c>
      <c r="J11" s="253">
        <f>逆行列係数!J11/逆行列係数!$J$11</f>
        <v>1</v>
      </c>
      <c r="K11" s="253">
        <f>逆行列係数!K11/逆行列係数!$K$12</f>
        <v>1.8243035518697541E-3</v>
      </c>
      <c r="L11" s="253">
        <f>逆行列係数!L11/逆行列係数!$L$13</f>
        <v>8.9321198243630454E-3</v>
      </c>
      <c r="M11" s="253">
        <f>逆行列係数!M11/逆行列係数!$M$14</f>
        <v>2.0713173969299269E-3</v>
      </c>
      <c r="N11" s="253">
        <f>逆行列係数!N11/逆行列係数!$N$15</f>
        <v>2.6489586930757858E-4</v>
      </c>
      <c r="O11" s="253">
        <f>逆行列係数!O11/逆行列係数!$O$16</f>
        <v>2.0882932416970803E-4</v>
      </c>
      <c r="P11" s="253">
        <f>逆行列係数!P11/逆行列係数!$P$17</f>
        <v>5.899268268572946E-4</v>
      </c>
      <c r="Q11" s="253">
        <f>逆行列係数!Q11/逆行列係数!$Q$18</f>
        <v>2.9546573870446741E-4</v>
      </c>
      <c r="R11" s="253">
        <f>逆行列係数!R11/逆行列係数!$R$19</f>
        <v>2.4143783384538507E-4</v>
      </c>
      <c r="S11" s="253">
        <f>逆行列係数!S11/逆行列係数!$S$20</f>
        <v>8.8196492553232054E-4</v>
      </c>
      <c r="T11" s="253">
        <f>逆行列係数!T11/逆行列係数!$T$21</f>
        <v>7.7625738333982779E-4</v>
      </c>
      <c r="U11" s="253">
        <f>逆行列係数!U11/逆行列係数!$U$22</f>
        <v>5.3254762034122866E-4</v>
      </c>
      <c r="V11" s="253">
        <f>逆行列係数!V11/逆行列係数!$V$23</f>
        <v>4.7508276983266484E-4</v>
      </c>
      <c r="W11" s="253">
        <f>逆行列係数!W11/逆行列係数!$W$24</f>
        <v>7.5153655847340556E-4</v>
      </c>
      <c r="X11" s="253">
        <f>逆行列係数!X11/逆行列係数!$X$25</f>
        <v>1.3824560563357529E-3</v>
      </c>
      <c r="Y11" s="253">
        <f>逆行列係数!Y11/逆行列係数!$Y$26</f>
        <v>3.6269864559063309E-4</v>
      </c>
      <c r="Z11" s="253">
        <f>逆行列係数!Z11/逆行列係数!$Z$27</f>
        <v>6.5623632696708154E-5</v>
      </c>
      <c r="AA11" s="253">
        <f>逆行列係数!AA11/逆行列係数!$AA$28</f>
        <v>5.3645615674648389E-4</v>
      </c>
      <c r="AB11" s="253">
        <f>逆行列係数!AB11/逆行列係数!$AB$29</f>
        <v>7.4260846961246346E-4</v>
      </c>
      <c r="AC11" s="253">
        <f>逆行列係数!AC11/逆行列係数!$AC$30</f>
        <v>5.33786399468654E-5</v>
      </c>
      <c r="AD11" s="253">
        <f>逆行列係数!AD11/逆行列係数!$AD$31</f>
        <v>5.0905920154258826E-5</v>
      </c>
      <c r="AE11" s="253">
        <f>逆行列係数!AE11/逆行列係数!$AE$32</f>
        <v>1.2407486138386636E-5</v>
      </c>
      <c r="AF11" s="253">
        <f>逆行列係数!AF11/逆行列係数!$AF$33</f>
        <v>8.3219988008499183E-5</v>
      </c>
      <c r="AG11" s="253">
        <f>逆行列係数!AG11/逆行列係数!$AG$34</f>
        <v>1.4416306661848682E-4</v>
      </c>
      <c r="AH11" s="253">
        <f>逆行列係数!AH11/逆行列係数!$AH$35</f>
        <v>1.0256264795403817E-4</v>
      </c>
      <c r="AI11" s="253">
        <f>逆行列係数!AI11/逆行列係数!$AI$36</f>
        <v>2.9301741572052741E-4</v>
      </c>
      <c r="AJ11" s="253">
        <f>逆行列係数!AJ11/逆行列係数!$AJ$37</f>
        <v>6.645753207452379E-3</v>
      </c>
      <c r="AK11" s="253">
        <f>逆行列係数!AK11/逆行列係数!$AK$38</f>
        <v>2.0181638146507736E-4</v>
      </c>
      <c r="AL11" s="253">
        <f>逆行列係数!AL11/逆行列係数!$AL$39</f>
        <v>2.888385853446416E-4</v>
      </c>
      <c r="AM11" s="253">
        <f>逆行列係数!AM11/逆行列係数!$AM$40</f>
        <v>3.9787758989781184E-4</v>
      </c>
      <c r="AN11" s="253">
        <f>逆行列係数!AN11/逆行列係数!$AN$41</f>
        <v>8.2091105669989544E-4</v>
      </c>
      <c r="AO11" s="254">
        <f>逆行列係数!AO11/逆行列係数!$AO$42</f>
        <v>4.4130751715425756E-4</v>
      </c>
    </row>
    <row r="12" spans="1:41">
      <c r="A12" s="28">
        <v>9</v>
      </c>
      <c r="B12" s="11" t="s">
        <v>6</v>
      </c>
      <c r="C12" s="252">
        <f>逆行列係数!C12/逆行列係数!$C$4</f>
        <v>4.5441023289635035E-4</v>
      </c>
      <c r="D12" s="253">
        <f>逆行列係数!D12/逆行列係数!$D$5</f>
        <v>5.0850099806725455E-4</v>
      </c>
      <c r="E12" s="253">
        <f>逆行列係数!E12/逆行列係数!$E$6</f>
        <v>2.2335466480371824E-3</v>
      </c>
      <c r="F12" s="253">
        <f>逆行列係数!F12/逆行列係数!$F$7</f>
        <v>1.1654591246618681E-3</v>
      </c>
      <c r="G12" s="253">
        <f>逆行列係数!G12/逆行列係数!$G$8</f>
        <v>3.5353636092433078E-4</v>
      </c>
      <c r="H12" s="253">
        <f>逆行列係数!H12/逆行列係数!$H$9</f>
        <v>2.2973050440131448E-4</v>
      </c>
      <c r="I12" s="253">
        <f>逆行列係数!I12/逆行列係数!$I$10</f>
        <v>4.5520157523956878E-4</v>
      </c>
      <c r="J12" s="253">
        <f>逆行列係数!J12/逆行列係数!$J$11</f>
        <v>3.3066245139610898E-4</v>
      </c>
      <c r="K12" s="253">
        <f>逆行列係数!K12/逆行列係数!$K$12</f>
        <v>1</v>
      </c>
      <c r="L12" s="253">
        <f>逆行列係数!L12/逆行列係数!$L$13</f>
        <v>2.0428293800343287E-4</v>
      </c>
      <c r="M12" s="253">
        <f>逆行列係数!M12/逆行列係数!$M$14</f>
        <v>8.9280816607349039E-4</v>
      </c>
      <c r="N12" s="253">
        <f>逆行列係数!N12/逆行列係数!$N$15</f>
        <v>5.6531391394540017E-4</v>
      </c>
      <c r="O12" s="253">
        <f>逆行列係数!O12/逆行列係数!$O$16</f>
        <v>6.61965499818831E-4</v>
      </c>
      <c r="P12" s="253">
        <f>逆行列係数!P12/逆行列係数!$P$17</f>
        <v>2.6540173464023684E-4</v>
      </c>
      <c r="Q12" s="253">
        <f>逆行列係数!Q12/逆行列係数!$Q$18</f>
        <v>1.8348441859509653E-4</v>
      </c>
      <c r="R12" s="253">
        <f>逆行列係数!R12/逆行列係数!$R$19</f>
        <v>1.4025671877972035E-4</v>
      </c>
      <c r="S12" s="253">
        <f>逆行列係数!S12/逆行列係数!$S$20</f>
        <v>2.0389636634026809E-4</v>
      </c>
      <c r="T12" s="253">
        <f>逆行列係数!T12/逆行列係数!$T$21</f>
        <v>1.8604899855891185E-4</v>
      </c>
      <c r="U12" s="253">
        <f>逆行列係数!U12/逆行列係数!$U$22</f>
        <v>1.5231038791997716E-4</v>
      </c>
      <c r="V12" s="253">
        <f>逆行列係数!V12/逆行列係数!$V$23</f>
        <v>1.1974959837643279E-4</v>
      </c>
      <c r="W12" s="253">
        <f>逆行列係数!W12/逆行列係数!$W$24</f>
        <v>1.6435524054579295E-4</v>
      </c>
      <c r="X12" s="253">
        <f>逆行列係数!X12/逆行列係数!$X$25</f>
        <v>5.8359932445549033E-4</v>
      </c>
      <c r="Y12" s="253">
        <f>逆行列係数!Y12/逆行列係数!$Y$26</f>
        <v>7.3824259235615811E-4</v>
      </c>
      <c r="Z12" s="253">
        <f>逆行列係数!Z12/逆行列係数!$Z$27</f>
        <v>2.0513135089542827E-3</v>
      </c>
      <c r="AA12" s="253">
        <f>逆行列係数!AA12/逆行列係数!$AA$28</f>
        <v>5.7242426608049215E-4</v>
      </c>
      <c r="AB12" s="253">
        <f>逆行列係数!AB12/逆行列係数!$AB$29</f>
        <v>7.3983909520926772E-4</v>
      </c>
      <c r="AC12" s="253">
        <f>逆行列係数!AC12/逆行列係数!$AC$30</f>
        <v>5.2129417880239449E-4</v>
      </c>
      <c r="AD12" s="253">
        <f>逆行列係数!AD12/逆行列係数!$AD$31</f>
        <v>1.7559166448159546E-4</v>
      </c>
      <c r="AE12" s="253">
        <f>逆行列係数!AE12/逆行列係数!$AE$32</f>
        <v>3.314588177881279E-5</v>
      </c>
      <c r="AF12" s="253">
        <f>逆行列係数!AF12/逆行列係数!$AF$33</f>
        <v>5.3404215844240852E-3</v>
      </c>
      <c r="AG12" s="253">
        <f>逆行列係数!AG12/逆行列係数!$AG$34</f>
        <v>1.6663799601945707E-4</v>
      </c>
      <c r="AH12" s="253">
        <f>逆行列係数!AH12/逆行列係数!$AH$35</f>
        <v>4.5270819567741147E-4</v>
      </c>
      <c r="AI12" s="253">
        <f>逆行列係数!AI12/逆行列係数!$AI$36</f>
        <v>2.7093869038656516E-4</v>
      </c>
      <c r="AJ12" s="253">
        <f>逆行列係数!AJ12/逆行列係数!$AJ$37</f>
        <v>1.8989847765562469E-4</v>
      </c>
      <c r="AK12" s="253">
        <f>逆行列係数!AK12/逆行列係数!$AK$38</f>
        <v>3.0322252592869352E-4</v>
      </c>
      <c r="AL12" s="253">
        <f>逆行列係数!AL12/逆行列係数!$AL$39</f>
        <v>1.6654393776705803E-4</v>
      </c>
      <c r="AM12" s="253">
        <f>逆行列係数!AM12/逆行列係数!$AM$40</f>
        <v>4.6219379878560207E-4</v>
      </c>
      <c r="AN12" s="253">
        <f>逆行列係数!AN12/逆行列係数!$AN$41</f>
        <v>3.0716805684177843E-4</v>
      </c>
      <c r="AO12" s="254">
        <f>逆行列係数!AO12/逆行列係数!$AO$42</f>
        <v>1.0734652480873731E-3</v>
      </c>
    </row>
    <row r="13" spans="1:41">
      <c r="A13" s="29">
        <v>10</v>
      </c>
      <c r="B13" s="12" t="s">
        <v>222</v>
      </c>
      <c r="C13" s="255">
        <f>逆行列係数!C13/逆行列係数!$C$4</f>
        <v>1.0294129384849152E-3</v>
      </c>
      <c r="D13" s="256">
        <f>逆行列係数!D13/逆行列係数!$D$5</f>
        <v>1.6743474080513205E-3</v>
      </c>
      <c r="E13" s="256">
        <f>逆行列係数!E13/逆行列係数!$E$6</f>
        <v>3.1041285979539345E-3</v>
      </c>
      <c r="F13" s="256">
        <f>逆行列係数!F13/逆行列係数!$F$7</f>
        <v>1.1615997262556341E-3</v>
      </c>
      <c r="G13" s="256">
        <f>逆行列係数!G13/逆行列係数!$G$8</f>
        <v>2.7309291931339728E-3</v>
      </c>
      <c r="H13" s="256">
        <f>逆行列係数!H13/逆行列係数!$H$9</f>
        <v>1.4124403380442263E-3</v>
      </c>
      <c r="I13" s="256">
        <f>逆行列係数!I13/逆行列係数!$I$10</f>
        <v>1.0817584236316041E-3</v>
      </c>
      <c r="J13" s="256">
        <f>逆行列係数!J13/逆行列係数!$J$11</f>
        <v>5.2883134445571604E-3</v>
      </c>
      <c r="K13" s="256">
        <f>逆行列係数!K13/逆行列係数!$K$12</f>
        <v>2.870345188570092E-4</v>
      </c>
      <c r="L13" s="256">
        <f>逆行列係数!L13/逆行列係数!$L$13</f>
        <v>1</v>
      </c>
      <c r="M13" s="256">
        <f>逆行列係数!M13/逆行列係数!$M$14</f>
        <v>1.5181371154236131E-3</v>
      </c>
      <c r="N13" s="256">
        <f>逆行列係数!N13/逆行列係数!$N$15</f>
        <v>4.7943145503015846E-4</v>
      </c>
      <c r="O13" s="256">
        <f>逆行列係数!O13/逆行列係数!$O$16</f>
        <v>4.8879108424507817E-4</v>
      </c>
      <c r="P13" s="256">
        <f>逆行列係数!P13/逆行列係数!$P$17</f>
        <v>7.2225673863369848E-4</v>
      </c>
      <c r="Q13" s="256">
        <f>逆行列係数!Q13/逆行列係数!$Q$18</f>
        <v>1.695412541026529E-3</v>
      </c>
      <c r="R13" s="256">
        <f>逆行列係数!R13/逆行列係数!$R$19</f>
        <v>2.4779405112646826E-3</v>
      </c>
      <c r="S13" s="256">
        <f>逆行列係数!S13/逆行列係数!$S$20</f>
        <v>9.848805803427953E-3</v>
      </c>
      <c r="T13" s="256">
        <f>逆行列係数!T13/逆行列係数!$T$21</f>
        <v>2.481188158319951E-3</v>
      </c>
      <c r="U13" s="256">
        <f>逆行列係数!U13/逆行列係数!$U$22</f>
        <v>6.7218327629795056E-3</v>
      </c>
      <c r="V13" s="256">
        <f>逆行列係数!V13/逆行列係数!$V$23</f>
        <v>6.6880269655339225E-3</v>
      </c>
      <c r="W13" s="256">
        <f>逆行列係数!W13/逆行列係数!$W$24</f>
        <v>6.8750905611916638E-3</v>
      </c>
      <c r="X13" s="256">
        <f>逆行列係数!X13/逆行列係数!$X$25</f>
        <v>8.8051963610815184E-3</v>
      </c>
      <c r="Y13" s="256">
        <f>逆行列係数!Y13/逆行列係数!$Y$26</f>
        <v>2.4248636285697086E-3</v>
      </c>
      <c r="Z13" s="256">
        <f>逆行列係数!Z13/逆行列係数!$Z$27</f>
        <v>2.497127980751971E-4</v>
      </c>
      <c r="AA13" s="256">
        <f>逆行列係数!AA13/逆行列係数!$AA$28</f>
        <v>6.3923156389632399E-3</v>
      </c>
      <c r="AB13" s="256">
        <f>逆行列係数!AB13/逆行列係数!$AB$29</f>
        <v>2.4437763171227885E-3</v>
      </c>
      <c r="AC13" s="256">
        <f>逆行列係数!AC13/逆行列係数!$AC$30</f>
        <v>1.3022928932044156E-3</v>
      </c>
      <c r="AD13" s="256">
        <f>逆行列係数!AD13/逆行列係数!$AD$31</f>
        <v>7.8517627832309022E-4</v>
      </c>
      <c r="AE13" s="256">
        <f>逆行列係数!AE13/逆行列係数!$AE$32</f>
        <v>1.7197573930079443E-4</v>
      </c>
      <c r="AF13" s="256">
        <f>逆行列係数!AF13/逆行列係数!$AF$33</f>
        <v>1.011547606269967E-3</v>
      </c>
      <c r="AG13" s="256">
        <f>逆行列係数!AG13/逆行列係数!$AG$34</f>
        <v>6.2502731297588751E-4</v>
      </c>
      <c r="AH13" s="256">
        <f>逆行列係数!AH13/逆行列係数!$AH$35</f>
        <v>6.1878202439505869E-4</v>
      </c>
      <c r="AI13" s="256">
        <f>逆行列係数!AI13/逆行列係数!$AI$36</f>
        <v>6.789798284990785E-4</v>
      </c>
      <c r="AJ13" s="256">
        <f>逆行列係数!AJ13/逆行列係数!$AJ$37</f>
        <v>5.8789824849052818E-4</v>
      </c>
      <c r="AK13" s="256">
        <f>逆行列係数!AK13/逆行列係数!$AK$38</f>
        <v>1.7762192567429788E-3</v>
      </c>
      <c r="AL13" s="256">
        <f>逆行列係数!AL13/逆行列係数!$AL$39</f>
        <v>2.243684398226955E-3</v>
      </c>
      <c r="AM13" s="256">
        <f>逆行列係数!AM13/逆行列係数!$AM$40</f>
        <v>8.8915598845086736E-4</v>
      </c>
      <c r="AN13" s="256">
        <f>逆行列係数!AN13/逆行列係数!$AN$41</f>
        <v>8.1185465615606113E-3</v>
      </c>
      <c r="AO13" s="257">
        <f>逆行列係数!AO13/逆行列係数!$AO$42</f>
        <v>9.940250175152366E-4</v>
      </c>
    </row>
    <row r="14" spans="1:41">
      <c r="A14" s="28">
        <v>11</v>
      </c>
      <c r="B14" s="11" t="s">
        <v>7</v>
      </c>
      <c r="C14" s="249">
        <f>逆行列係数!C14/逆行列係数!$C$4</f>
        <v>1.2142171534321072E-3</v>
      </c>
      <c r="D14" s="250">
        <f>逆行列係数!D14/逆行列係数!$D$5</f>
        <v>2.8428756567557077E-4</v>
      </c>
      <c r="E14" s="250">
        <f>逆行列係数!E14/逆行列係数!$E$6</f>
        <v>8.7807997834859399E-5</v>
      </c>
      <c r="F14" s="250">
        <f>逆行列係数!F14/逆行列係数!$F$7</f>
        <v>5.8513726510983134E-4</v>
      </c>
      <c r="G14" s="250">
        <f>逆行列係数!G14/逆行列係数!$G$8</f>
        <v>2.0376865522954641E-3</v>
      </c>
      <c r="H14" s="250">
        <f>逆行列係数!H14/逆行列係数!$H$9</f>
        <v>2.8832610248933206E-4</v>
      </c>
      <c r="I14" s="250">
        <f>逆行列係数!I14/逆行列係数!$I$10</f>
        <v>9.2102635268582372E-4</v>
      </c>
      <c r="J14" s="250">
        <f>逆行列係数!J14/逆行列係数!$J$11</f>
        <v>4.4559569533308366E-3</v>
      </c>
      <c r="K14" s="250">
        <f>逆行列係数!K14/逆行列係数!$K$12</f>
        <v>4.2235263631043287E-3</v>
      </c>
      <c r="L14" s="250">
        <f>逆行列係数!L14/逆行列係数!$L$13</f>
        <v>1.3870848675381284E-3</v>
      </c>
      <c r="M14" s="250">
        <f>逆行列係数!M14/逆行列係数!$M$14</f>
        <v>1</v>
      </c>
      <c r="N14" s="250">
        <f>逆行列係数!N14/逆行列係数!$N$15</f>
        <v>5.6724924849691589E-3</v>
      </c>
      <c r="O14" s="250">
        <f>逆行列係数!O14/逆行列係数!$O$16</f>
        <v>1.6006929272143141E-3</v>
      </c>
      <c r="P14" s="250">
        <f>逆行列係数!P14/逆行列係数!$P$17</f>
        <v>1.715073458010319E-3</v>
      </c>
      <c r="Q14" s="250">
        <f>逆行列係数!Q14/逆行列係数!$Q$18</f>
        <v>5.7341574134782266E-3</v>
      </c>
      <c r="R14" s="250">
        <f>逆行列係数!R14/逆行列係数!$R$19</f>
        <v>1.9272714735437812E-3</v>
      </c>
      <c r="S14" s="250">
        <f>逆行列係数!S14/逆行列係数!$S$20</f>
        <v>1.3342025053876896E-2</v>
      </c>
      <c r="T14" s="250">
        <f>逆行列係数!T14/逆行列係数!$T$21</f>
        <v>1.5004755057217862E-2</v>
      </c>
      <c r="U14" s="250">
        <f>逆行列係数!U14/逆行列係数!$U$22</f>
        <v>3.3908699413861135E-3</v>
      </c>
      <c r="V14" s="250">
        <f>逆行列係数!V14/逆行列係数!$V$23</f>
        <v>1.2388059036898946E-3</v>
      </c>
      <c r="W14" s="250">
        <f>逆行列係数!W14/逆行列係数!$W$24</f>
        <v>9.6199569941589293E-4</v>
      </c>
      <c r="X14" s="250">
        <f>逆行列係数!X14/逆行列係数!$X$25</f>
        <v>2.0502155644226664E-3</v>
      </c>
      <c r="Y14" s="250">
        <f>逆行列係数!Y14/逆行列係数!$Y$26</f>
        <v>2.1755786375286083E-2</v>
      </c>
      <c r="Z14" s="250">
        <f>逆行列係数!Z14/逆行列係数!$Z$27</f>
        <v>3.5968174659515759E-4</v>
      </c>
      <c r="AA14" s="250">
        <f>逆行列係数!AA14/逆行列係数!$AA$28</f>
        <v>2.4926558316722401E-3</v>
      </c>
      <c r="AB14" s="250">
        <f>逆行列係数!AB14/逆行列係数!$AB$29</f>
        <v>3.9447396098780463E-4</v>
      </c>
      <c r="AC14" s="250">
        <f>逆行列係数!AC14/逆行列係数!$AC$30</f>
        <v>2.5740022018166578E-4</v>
      </c>
      <c r="AD14" s="250">
        <f>逆行列係数!AD14/逆行列係数!$AD$31</f>
        <v>1.4114560683174739E-4</v>
      </c>
      <c r="AE14" s="250">
        <f>逆行列係数!AE14/逆行列係数!$AE$32</f>
        <v>2.6104986624132039E-4</v>
      </c>
      <c r="AF14" s="250">
        <f>逆行列係数!AF14/逆行列係数!$AF$33</f>
        <v>2.90646971315776E-4</v>
      </c>
      <c r="AG14" s="250">
        <f>逆行列係数!AG14/逆行列係数!$AG$34</f>
        <v>1.8879457394119825E-4</v>
      </c>
      <c r="AH14" s="250">
        <f>逆行列係数!AH14/逆行列係数!$AH$35</f>
        <v>3.7047050670922473E-4</v>
      </c>
      <c r="AI14" s="250">
        <f>逆行列係数!AI14/逆行列係数!$AI$36</f>
        <v>1.0605858446063494E-3</v>
      </c>
      <c r="AJ14" s="250">
        <f>逆行列係数!AJ14/逆行列係数!$AJ$37</f>
        <v>4.7941139972994766E-4</v>
      </c>
      <c r="AK14" s="250">
        <f>逆行列係数!AK14/逆行列係数!$AK$38</f>
        <v>3.7365118706450469E-4</v>
      </c>
      <c r="AL14" s="250">
        <f>逆行列係数!AL14/逆行列係数!$AL$39</f>
        <v>5.0663158400994425E-4</v>
      </c>
      <c r="AM14" s="250">
        <f>逆行列係数!AM14/逆行列係数!$AM$40</f>
        <v>7.7410063040128662E-4</v>
      </c>
      <c r="AN14" s="250">
        <f>逆行列係数!AN14/逆行列係数!$AN$41</f>
        <v>2.1999856097888511E-3</v>
      </c>
      <c r="AO14" s="251">
        <f>逆行列係数!AO14/逆行列係数!$AO$42</f>
        <v>1.9865012158528195E-3</v>
      </c>
    </row>
    <row r="15" spans="1:41">
      <c r="A15" s="28">
        <v>12</v>
      </c>
      <c r="B15" s="11" t="s">
        <v>8</v>
      </c>
      <c r="C15" s="252">
        <f>逆行列係数!C15/逆行列係数!$C$4</f>
        <v>2.2424398992964357E-5</v>
      </c>
      <c r="D15" s="253">
        <f>逆行列係数!D15/逆行列係数!$D$5</f>
        <v>1.0787067468371485E-5</v>
      </c>
      <c r="E15" s="253">
        <f>逆行列係数!E15/逆行列係数!$E$6</f>
        <v>1.5417975582209769E-5</v>
      </c>
      <c r="F15" s="253">
        <f>逆行列係数!F15/逆行列係数!$F$7</f>
        <v>4.7096279953806781E-4</v>
      </c>
      <c r="G15" s="253">
        <f>逆行列係数!G15/逆行列係数!$G$8</f>
        <v>3.4547331074344419E-5</v>
      </c>
      <c r="H15" s="253">
        <f>逆行列係数!H15/逆行列係数!$H$9</f>
        <v>4.0214598950331076E-5</v>
      </c>
      <c r="I15" s="253">
        <f>逆行列係数!I15/逆行列係数!$I$10</f>
        <v>1.4566190432981912E-4</v>
      </c>
      <c r="J15" s="253">
        <f>逆行列係数!J15/逆行列係数!$J$11</f>
        <v>6.1336537649601039E-5</v>
      </c>
      <c r="K15" s="253">
        <f>逆行列係数!K15/逆行列係数!$K$12</f>
        <v>1.8791178479499836E-5</v>
      </c>
      <c r="L15" s="253">
        <f>逆行列係数!L15/逆行列係数!$L$13</f>
        <v>2.3829392963629182E-4</v>
      </c>
      <c r="M15" s="253">
        <f>逆行列係数!M15/逆行列係数!$M$14</f>
        <v>6.0973221476062517E-4</v>
      </c>
      <c r="N15" s="253">
        <f>逆行列係数!N15/逆行列係数!$N$15</f>
        <v>1</v>
      </c>
      <c r="O15" s="253">
        <f>逆行列係数!O15/逆行列係数!$O$16</f>
        <v>4.7641957116372025E-5</v>
      </c>
      <c r="P15" s="253">
        <f>逆行列係数!P15/逆行列係数!$P$17</f>
        <v>2.0445572288995763E-2</v>
      </c>
      <c r="Q15" s="253">
        <f>逆行列係数!Q15/逆行列係数!$Q$18</f>
        <v>9.4849185814183737E-3</v>
      </c>
      <c r="R15" s="253">
        <f>逆行列係数!R15/逆行列係数!$R$19</f>
        <v>7.1679665777225005E-3</v>
      </c>
      <c r="S15" s="253">
        <f>逆行列係数!S15/逆行列係数!$S$20</f>
        <v>1.1778361429587323E-3</v>
      </c>
      <c r="T15" s="253">
        <f>逆行列係数!T15/逆行列係数!$T$21</f>
        <v>7.8737969272932111E-4</v>
      </c>
      <c r="U15" s="253">
        <f>逆行列係数!U15/逆行列係数!$U$22</f>
        <v>4.0341173179944973E-3</v>
      </c>
      <c r="V15" s="253">
        <f>逆行列係数!V15/逆行列係数!$V$23</f>
        <v>7.54038024414303E-4</v>
      </c>
      <c r="W15" s="253">
        <f>逆行列係数!W15/逆行列係数!$W$24</f>
        <v>3.8375570604561372E-3</v>
      </c>
      <c r="X15" s="253">
        <f>逆行列係数!X15/逆行列係数!$X$25</f>
        <v>3.4595662142955204E-4</v>
      </c>
      <c r="Y15" s="253">
        <f>逆行列係数!Y15/逆行列係数!$Y$26</f>
        <v>2.0350930311424141E-3</v>
      </c>
      <c r="Z15" s="253">
        <f>逆行列係数!Z15/逆行列係数!$Z$27</f>
        <v>4.1197547824279733E-5</v>
      </c>
      <c r="AA15" s="253">
        <f>逆行列係数!AA15/逆行列係数!$AA$28</f>
        <v>8.975116832466935E-5</v>
      </c>
      <c r="AB15" s="253">
        <f>逆行列係数!AB15/逆行列係数!$AB$29</f>
        <v>2.349425687741549E-5</v>
      </c>
      <c r="AC15" s="253">
        <f>逆行列係数!AC15/逆行列係数!$AC$30</f>
        <v>2.8256626487880198E-5</v>
      </c>
      <c r="AD15" s="253">
        <f>逆行列係数!AD15/逆行列係数!$AD$31</f>
        <v>1.5101294025536418E-5</v>
      </c>
      <c r="AE15" s="253">
        <f>逆行列係数!AE15/逆行列係数!$AE$32</f>
        <v>2.2871953171275515E-5</v>
      </c>
      <c r="AF15" s="253">
        <f>逆行列係数!AF15/逆行列係数!$AF$33</f>
        <v>3.7715164177525443E-5</v>
      </c>
      <c r="AG15" s="253">
        <f>逆行列係数!AG15/逆行列係数!$AG$34</f>
        <v>1.9976142708622463E-5</v>
      </c>
      <c r="AH15" s="253">
        <f>逆行列係数!AH15/逆行列係数!$AH$35</f>
        <v>4.1811784160595361E-5</v>
      </c>
      <c r="AI15" s="253">
        <f>逆行列係数!AI15/逆行列係数!$AI$36</f>
        <v>1.9582681351450469E-5</v>
      </c>
      <c r="AJ15" s="253">
        <f>逆行列係数!AJ15/逆行列係数!$AJ$37</f>
        <v>1.3754783996764966E-5</v>
      </c>
      <c r="AK15" s="253">
        <f>逆行列係数!AK15/逆行列係数!$AK$38</f>
        <v>2.7483958724183644E-5</v>
      </c>
      <c r="AL15" s="253">
        <f>逆行列係数!AL15/逆行列係数!$AL$39</f>
        <v>5.4466114124289632E-5</v>
      </c>
      <c r="AM15" s="253">
        <f>逆行列係数!AM15/逆行列係数!$AM$40</f>
        <v>2.5628301089113076E-5</v>
      </c>
      <c r="AN15" s="253">
        <f>逆行列係数!AN15/逆行列係数!$AN$41</f>
        <v>3.7983595811909445E-5</v>
      </c>
      <c r="AO15" s="254">
        <f>逆行列係数!AO15/逆行列係数!$AO$42</f>
        <v>4.311076071798097E-4</v>
      </c>
    </row>
    <row r="16" spans="1:41">
      <c r="A16" s="28">
        <v>13</v>
      </c>
      <c r="B16" s="11" t="s">
        <v>9</v>
      </c>
      <c r="C16" s="252">
        <f>逆行列係数!C16/逆行列係数!$C$4</f>
        <v>2.9377903902701599E-5</v>
      </c>
      <c r="D16" s="253">
        <f>逆行列係数!D16/逆行列係数!$D$5</f>
        <v>1.353869256622884E-5</v>
      </c>
      <c r="E16" s="253">
        <f>逆行列係数!E16/逆行列係数!$E$6</f>
        <v>2.4207821389788336E-5</v>
      </c>
      <c r="F16" s="253">
        <f>逆行列係数!F16/逆行列係数!$F$7</f>
        <v>2.2404208333851082E-4</v>
      </c>
      <c r="G16" s="253">
        <f>逆行列係数!G16/逆行列係数!$G$8</f>
        <v>4.0330306722683346E-4</v>
      </c>
      <c r="H16" s="253">
        <f>逆行列係数!H16/逆行列係数!$H$9</f>
        <v>3.8775634324211695E-5</v>
      </c>
      <c r="I16" s="253">
        <f>逆行列係数!I16/逆行列係数!$I$10</f>
        <v>1.0880366604935232E-4</v>
      </c>
      <c r="J16" s="253">
        <f>逆行列係数!J16/逆行列係数!$J$11</f>
        <v>6.6081822324757676E-4</v>
      </c>
      <c r="K16" s="253">
        <f>逆行列係数!K16/逆行列係数!$K$12</f>
        <v>2.0700924604235316E-5</v>
      </c>
      <c r="L16" s="253">
        <f>逆行列係数!L16/逆行列係数!$L$13</f>
        <v>3.4049175953910035E-4</v>
      </c>
      <c r="M16" s="253">
        <f>逆行列係数!M16/逆行列係数!$M$14</f>
        <v>1.0630028467613964E-3</v>
      </c>
      <c r="N16" s="253">
        <f>逆行列係数!N16/逆行列係数!$N$15</f>
        <v>6.9944559390430511E-4</v>
      </c>
      <c r="O16" s="253">
        <f>逆行列係数!O16/逆行列係数!$O$16</f>
        <v>1</v>
      </c>
      <c r="P16" s="253">
        <f>逆行列係数!P16/逆行列係数!$P$17</f>
        <v>7.9239438953943257E-3</v>
      </c>
      <c r="Q16" s="253">
        <f>逆行列係数!Q16/逆行列係数!$Q$18</f>
        <v>6.1704802164063866E-3</v>
      </c>
      <c r="R16" s="253">
        <f>逆行列係数!R16/逆行列係数!$R$19</f>
        <v>3.1435927471453661E-3</v>
      </c>
      <c r="S16" s="253">
        <f>逆行列係数!S16/逆行列係数!$S$20</f>
        <v>9.4473244566765594E-3</v>
      </c>
      <c r="T16" s="253">
        <f>逆行列係数!T16/逆行列係数!$T$21</f>
        <v>7.7591690436398979E-3</v>
      </c>
      <c r="U16" s="253">
        <f>逆行列係数!U16/逆行列係数!$U$22</f>
        <v>1.0374449727168302E-2</v>
      </c>
      <c r="V16" s="253">
        <f>逆行列係数!V16/逆行列係数!$V$23</f>
        <v>6.8907394139263636E-3</v>
      </c>
      <c r="W16" s="253">
        <f>逆行列係数!W16/逆行列係数!$W$24</f>
        <v>4.3771998956550493E-3</v>
      </c>
      <c r="X16" s="253">
        <f>逆行列係数!X16/逆行列係数!$X$25</f>
        <v>2.1188562494883429E-3</v>
      </c>
      <c r="Y16" s="253">
        <f>逆行列係数!Y16/逆行列係数!$Y$26</f>
        <v>1.3756932338688545E-3</v>
      </c>
      <c r="Z16" s="253">
        <f>逆行列係数!Z16/逆行列係数!$Z$27</f>
        <v>8.3245474865362886E-5</v>
      </c>
      <c r="AA16" s="253">
        <f>逆行列係数!AA16/逆行列係数!$AA$28</f>
        <v>1.1099692397698285E-4</v>
      </c>
      <c r="AB16" s="253">
        <f>逆行列係数!AB16/逆行列係数!$AB$29</f>
        <v>3.1294010321365652E-5</v>
      </c>
      <c r="AC16" s="253">
        <f>逆行列係数!AC16/逆行列係数!$AC$30</f>
        <v>2.9754153200730954E-5</v>
      </c>
      <c r="AD16" s="253">
        <f>逆行列係数!AD16/逆行列係数!$AD$31</f>
        <v>2.4652846863667697E-5</v>
      </c>
      <c r="AE16" s="253">
        <f>逆行列係数!AE16/逆行列係数!$AE$32</f>
        <v>1.676199852227414E-5</v>
      </c>
      <c r="AF16" s="253">
        <f>逆行列係数!AF16/逆行列係数!$AF$33</f>
        <v>3.0546877130750683E-5</v>
      </c>
      <c r="AG16" s="253">
        <f>逆行列係数!AG16/逆行列係数!$AG$34</f>
        <v>4.666828756948417E-5</v>
      </c>
      <c r="AH16" s="253">
        <f>逆行列係数!AH16/逆行列係数!$AH$35</f>
        <v>5.4080041616576447E-5</v>
      </c>
      <c r="AI16" s="253">
        <f>逆行列係数!AI16/逆行列係数!$AI$36</f>
        <v>3.6436146517799522E-5</v>
      </c>
      <c r="AJ16" s="253">
        <f>逆行列係数!AJ16/逆行列係数!$AJ$37</f>
        <v>1.8331053063295213E-4</v>
      </c>
      <c r="AK16" s="253">
        <f>逆行列係数!AK16/逆行列係数!$AK$38</f>
        <v>7.5944790244185102E-5</v>
      </c>
      <c r="AL16" s="253">
        <f>逆行列係数!AL16/逆行列係数!$AL$39</f>
        <v>9.8310415784557133E-5</v>
      </c>
      <c r="AM16" s="253">
        <f>逆行列係数!AM16/逆行列係数!$AM$40</f>
        <v>8.8905978239642465E-5</v>
      </c>
      <c r="AN16" s="253">
        <f>逆行列係数!AN16/逆行列係数!$AN$41</f>
        <v>2.5155736932987275E-4</v>
      </c>
      <c r="AO16" s="254">
        <f>逆行列係数!AO16/逆行列係数!$AO$42</f>
        <v>5.7227534797894982E-4</v>
      </c>
    </row>
    <row r="17" spans="1:41">
      <c r="A17" s="28">
        <v>14</v>
      </c>
      <c r="B17" s="11" t="s">
        <v>10</v>
      </c>
      <c r="C17" s="252">
        <f>逆行列係数!C17/逆行列係数!$C$4</f>
        <v>4.8225270486965647E-4</v>
      </c>
      <c r="D17" s="253">
        <f>逆行列係数!D17/逆行列係数!$D$5</f>
        <v>1.9198813892490438E-4</v>
      </c>
      <c r="E17" s="253">
        <f>逆行列係数!E17/逆行列係数!$E$6</f>
        <v>2.7451529824851825E-4</v>
      </c>
      <c r="F17" s="253">
        <f>逆行列係数!F17/逆行列係数!$F$7</f>
        <v>4.542609001368921E-3</v>
      </c>
      <c r="G17" s="253">
        <f>逆行列係数!G17/逆行列係数!$G$8</f>
        <v>1.1731939263718151E-3</v>
      </c>
      <c r="H17" s="253">
        <f>逆行列係数!H17/逆行列係数!$H$9</f>
        <v>1.2192800862588897E-3</v>
      </c>
      <c r="I17" s="253">
        <f>逆行列係数!I17/逆行列係数!$I$10</f>
        <v>1.0565491637534994E-3</v>
      </c>
      <c r="J17" s="253">
        <f>逆行列係数!J17/逆行列係数!$J$11</f>
        <v>2.3959050181946396E-3</v>
      </c>
      <c r="K17" s="253">
        <f>逆行列係数!K17/逆行列係数!$K$12</f>
        <v>1.4651252327479414E-4</v>
      </c>
      <c r="L17" s="253">
        <f>逆行列係数!L17/逆行列係数!$L$13</f>
        <v>1.6376063699199686E-3</v>
      </c>
      <c r="M17" s="253">
        <f>逆行列係数!M17/逆行列係数!$M$14</f>
        <v>1.676440672743915E-3</v>
      </c>
      <c r="N17" s="253">
        <f>逆行列係数!N17/逆行列係数!$N$15</f>
        <v>8.0280293143669332E-4</v>
      </c>
      <c r="O17" s="253">
        <f>逆行列係数!O17/逆行列係数!$O$16</f>
        <v>3.2040605455706478E-4</v>
      </c>
      <c r="P17" s="253">
        <f>逆行列係数!P17/逆行列係数!$P$17</f>
        <v>1</v>
      </c>
      <c r="Q17" s="253">
        <f>逆行列係数!Q17/逆行列係数!$Q$18</f>
        <v>6.6027797251711588E-3</v>
      </c>
      <c r="R17" s="253">
        <f>逆行列係数!R17/逆行列係数!$R$19</f>
        <v>5.7954610611588861E-3</v>
      </c>
      <c r="S17" s="253">
        <f>逆行列係数!S17/逆行列係数!$S$20</f>
        <v>4.1057000730751669E-3</v>
      </c>
      <c r="T17" s="253">
        <f>逆行列係数!T17/逆行列係数!$T$21</f>
        <v>4.3859723093004864E-3</v>
      </c>
      <c r="U17" s="253">
        <f>逆行列係数!U17/逆行列係数!$U$22</f>
        <v>5.1593336461094198E-3</v>
      </c>
      <c r="V17" s="253">
        <f>逆行列係数!V17/逆行列係数!$V$23</f>
        <v>4.4573647878403608E-3</v>
      </c>
      <c r="W17" s="253">
        <f>逆行列係数!W17/逆行列係数!$W$24</f>
        <v>1.9881597855065242E-3</v>
      </c>
      <c r="X17" s="253">
        <f>逆行列係数!X17/逆行列係数!$X$25</f>
        <v>2.6190848839787069E-3</v>
      </c>
      <c r="Y17" s="253">
        <f>逆行列係数!Y17/逆行列係数!$Y$26</f>
        <v>1.6104993579661199E-2</v>
      </c>
      <c r="Z17" s="253">
        <f>逆行列係数!Z17/逆行列係数!$Z$27</f>
        <v>3.9125524769639743E-4</v>
      </c>
      <c r="AA17" s="253">
        <f>逆行列係数!AA17/逆行列係数!$AA$28</f>
        <v>7.1389487541041242E-4</v>
      </c>
      <c r="AB17" s="253">
        <f>逆行列係数!AB17/逆行列係数!$AB$29</f>
        <v>1.8037466148549655E-4</v>
      </c>
      <c r="AC17" s="253">
        <f>逆行列係数!AC17/逆行列係数!$AC$30</f>
        <v>6.1889235287529941E-4</v>
      </c>
      <c r="AD17" s="253">
        <f>逆行列係数!AD17/逆行列係数!$AD$31</f>
        <v>1.2839069106919629E-4</v>
      </c>
      <c r="AE17" s="253">
        <f>逆行列係数!AE17/逆行列係数!$AE$32</f>
        <v>2.3576698963725511E-4</v>
      </c>
      <c r="AF17" s="253">
        <f>逆行列係数!AF17/逆行列係数!$AF$33</f>
        <v>3.446702453859951E-4</v>
      </c>
      <c r="AG17" s="253">
        <f>逆行列係数!AG17/逆行列係数!$AG$34</f>
        <v>2.1619661227303247E-4</v>
      </c>
      <c r="AH17" s="253">
        <f>逆行列係数!AH17/逆行列係数!$AH$35</f>
        <v>8.4316905792142965E-4</v>
      </c>
      <c r="AI17" s="253">
        <f>逆行列係数!AI17/逆行列係数!$AI$36</f>
        <v>1.6649590068072329E-4</v>
      </c>
      <c r="AJ17" s="253">
        <f>逆行列係数!AJ17/逆行列係数!$AJ$37</f>
        <v>1.8211441347988207E-4</v>
      </c>
      <c r="AK17" s="253">
        <f>逆行列係数!AK17/逆行列係数!$AK$38</f>
        <v>6.4241907231145357E-4</v>
      </c>
      <c r="AL17" s="253">
        <f>逆行列係数!AL17/逆行列係数!$AL$39</f>
        <v>3.1336169784295715E-4</v>
      </c>
      <c r="AM17" s="253">
        <f>逆行列係数!AM17/逆行列係数!$AM$40</f>
        <v>6.0541835401598128E-4</v>
      </c>
      <c r="AN17" s="253">
        <f>逆行列係数!AN17/逆行列係数!$AN$41</f>
        <v>3.9077686515503416E-4</v>
      </c>
      <c r="AO17" s="254">
        <f>逆行列係数!AO17/逆行列係数!$AO$42</f>
        <v>1.3736908253780182E-3</v>
      </c>
    </row>
    <row r="18" spans="1:41">
      <c r="A18" s="29">
        <v>15</v>
      </c>
      <c r="B18" s="12" t="s">
        <v>64</v>
      </c>
      <c r="C18" s="255">
        <f>逆行列係数!C18/逆行列係数!$C$4</f>
        <v>2.2834948643485308E-5</v>
      </c>
      <c r="D18" s="256">
        <f>逆行列係数!D18/逆行列係数!$D$5</f>
        <v>1.9934807335404268E-5</v>
      </c>
      <c r="E18" s="256">
        <f>逆行列係数!E18/逆行列係数!$E$6</f>
        <v>1.2238618304137362E-5</v>
      </c>
      <c r="F18" s="256">
        <f>逆行列係数!F18/逆行列係数!$F$7</f>
        <v>2.7511775924934646E-4</v>
      </c>
      <c r="G18" s="256">
        <f>逆行列係数!G18/逆行列係数!$G$8</f>
        <v>2.9659694984027994E-5</v>
      </c>
      <c r="H18" s="256">
        <f>逆行列係数!H18/逆行列係数!$H$9</f>
        <v>3.3266559623300089E-5</v>
      </c>
      <c r="I18" s="256">
        <f>逆行列係数!I18/逆行列係数!$I$10</f>
        <v>7.0312133170779187E-5</v>
      </c>
      <c r="J18" s="256">
        <f>逆行列係数!J18/逆行列係数!$J$11</f>
        <v>4.1416689367305418E-5</v>
      </c>
      <c r="K18" s="256">
        <f>逆行列係数!K18/逆行列係数!$K$12</f>
        <v>2.6278398897424086E-5</v>
      </c>
      <c r="L18" s="256">
        <f>逆行列係数!L18/逆行列係数!$L$13</f>
        <v>6.9130381104431064E-5</v>
      </c>
      <c r="M18" s="256">
        <f>逆行列係数!M18/逆行列係数!$M$14</f>
        <v>5.2957963045772402E-5</v>
      </c>
      <c r="N18" s="256">
        <f>逆行列係数!N18/逆行列係数!$N$15</f>
        <v>8.0476018991018739E-5</v>
      </c>
      <c r="O18" s="256">
        <f>逆行列係数!O18/逆行列係数!$O$16</f>
        <v>2.5449505492628983E-5</v>
      </c>
      <c r="P18" s="256">
        <f>逆行列係数!P18/逆行列係数!$P$17</f>
        <v>1.5783220933991823E-4</v>
      </c>
      <c r="Q18" s="256">
        <f>逆行列係数!Q18/逆行列係数!$Q$18</f>
        <v>1</v>
      </c>
      <c r="R18" s="256">
        <f>逆行列係数!R18/逆行列係数!$R$19</f>
        <v>5.2109776452877333E-3</v>
      </c>
      <c r="S18" s="256">
        <f>逆行列係数!S18/逆行列係数!$S$20</f>
        <v>5.83132700779919E-4</v>
      </c>
      <c r="T18" s="256">
        <f>逆行列係数!T18/逆行列係数!$T$21</f>
        <v>2.8947325008002201E-4</v>
      </c>
      <c r="U18" s="256">
        <f>逆行列係数!U18/逆行列係数!$U$22</f>
        <v>1.3625967300786319E-3</v>
      </c>
      <c r="V18" s="256">
        <f>逆行列係数!V18/逆行列係数!$V$23</f>
        <v>2.4424280914201092E-4</v>
      </c>
      <c r="W18" s="256">
        <f>逆行列係数!W18/逆行列係数!$W$24</f>
        <v>1.152499106907997E-3</v>
      </c>
      <c r="X18" s="256">
        <f>逆行列係数!X18/逆行列係数!$X$25</f>
        <v>1.9079089921765358E-4</v>
      </c>
      <c r="Y18" s="256">
        <f>逆行列係数!Y18/逆行列係数!$Y$26</f>
        <v>7.0516478881159979E-4</v>
      </c>
      <c r="Z18" s="256">
        <f>逆行列係数!Z18/逆行列係数!$Z$27</f>
        <v>4.9988977585866827E-5</v>
      </c>
      <c r="AA18" s="256">
        <f>逆行列係数!AA18/逆行列係数!$AA$28</f>
        <v>1.1635623792881976E-3</v>
      </c>
      <c r="AB18" s="256">
        <f>逆行列係数!AB18/逆行列係数!$AB$29</f>
        <v>5.045891765535473E-5</v>
      </c>
      <c r="AC18" s="256">
        <f>逆行列係数!AC18/逆行列係数!$AC$30</f>
        <v>5.7270559185928118E-5</v>
      </c>
      <c r="AD18" s="256">
        <f>逆行列係数!AD18/逆行列係数!$AD$31</f>
        <v>5.9610329058028981E-5</v>
      </c>
      <c r="AE18" s="256">
        <f>逆行列係数!AE18/逆行列係数!$AE$32</f>
        <v>1.61442041028996E-5</v>
      </c>
      <c r="AF18" s="256">
        <f>逆行列係数!AF18/逆行列係数!$AF$33</f>
        <v>9.7487868533143623E-5</v>
      </c>
      <c r="AG18" s="256">
        <f>逆行列係数!AG18/逆行列係数!$AG$34</f>
        <v>6.9871452705594348E-5</v>
      </c>
      <c r="AH18" s="256">
        <f>逆行列係数!AH18/逆行列係数!$AH$35</f>
        <v>8.1027842934779359E-5</v>
      </c>
      <c r="AI18" s="256">
        <f>逆行列係数!AI18/逆行列係数!$AI$36</f>
        <v>5.2121611128468528E-5</v>
      </c>
      <c r="AJ18" s="256">
        <f>逆行列係数!AJ18/逆行列係数!$AJ$37</f>
        <v>3.3429038050785153E-5</v>
      </c>
      <c r="AK18" s="256">
        <f>逆行列係数!AK18/逆行列係数!$AK$38</f>
        <v>5.1447760534048286E-5</v>
      </c>
      <c r="AL18" s="256">
        <f>逆行列係数!AL18/逆行列係数!$AL$39</f>
        <v>7.4757165197395046E-4</v>
      </c>
      <c r="AM18" s="256">
        <f>逆行列係数!AM18/逆行列係数!$AM$40</f>
        <v>4.0680432468546038E-5</v>
      </c>
      <c r="AN18" s="256">
        <f>逆行列係数!AN18/逆行列係数!$AN$41</f>
        <v>2.5970095629939054E-5</v>
      </c>
      <c r="AO18" s="257">
        <f>逆行列係数!AO18/逆行列係数!$AO$42</f>
        <v>5.0911723436242837E-5</v>
      </c>
    </row>
    <row r="19" spans="1:41">
      <c r="A19" s="28">
        <v>16</v>
      </c>
      <c r="B19" s="11" t="s">
        <v>65</v>
      </c>
      <c r="C19" s="249">
        <f>逆行列係数!C19/逆行列係数!$C$4</f>
        <v>7.4766663572939078E-5</v>
      </c>
      <c r="D19" s="250">
        <f>逆行列係数!D19/逆行列係数!$D$5</f>
        <v>1.0825277148984651E-4</v>
      </c>
      <c r="E19" s="250">
        <f>逆行列係数!E19/逆行列係数!$E$6</f>
        <v>4.1265880088664786E-5</v>
      </c>
      <c r="F19" s="250">
        <f>逆行列係数!F19/逆行列係数!$F$7</f>
        <v>7.5189333626041318E-4</v>
      </c>
      <c r="G19" s="250">
        <f>逆行列係数!G19/逆行列係数!$G$8</f>
        <v>9.7289641046654666E-5</v>
      </c>
      <c r="H19" s="250">
        <f>逆行列係数!H19/逆行列係数!$H$9</f>
        <v>1.1026420879411486E-4</v>
      </c>
      <c r="I19" s="250">
        <f>逆行列係数!I19/逆行列係数!$I$10</f>
        <v>7.6941089166436205E-5</v>
      </c>
      <c r="J19" s="250">
        <f>逆行列係数!J19/逆行列係数!$J$11</f>
        <v>1.395991893845755E-4</v>
      </c>
      <c r="K19" s="250">
        <f>逆行列係数!K19/逆行列係数!$K$12</f>
        <v>1.3232897214085609E-4</v>
      </c>
      <c r="L19" s="250">
        <f>逆行列係数!L19/逆行列係数!$L$13</f>
        <v>8.1399032859241706E-4</v>
      </c>
      <c r="M19" s="250">
        <f>逆行列係数!M19/逆行列係数!$M$14</f>
        <v>1.9279536673149879E-4</v>
      </c>
      <c r="N19" s="250">
        <f>逆行列係数!N19/逆行列係数!$N$15</f>
        <v>2.2161513665642707E-4</v>
      </c>
      <c r="O19" s="250">
        <f>逆行列係数!O19/逆行列係数!$O$16</f>
        <v>6.6184018565195688E-5</v>
      </c>
      <c r="P19" s="250">
        <f>逆行列係数!P19/逆行列係数!$P$17</f>
        <v>1.8902339616074342E-4</v>
      </c>
      <c r="Q19" s="250">
        <f>逆行列係数!Q19/逆行列係数!$Q$18</f>
        <v>2.1305252171880287E-3</v>
      </c>
      <c r="R19" s="250">
        <f>逆行列係数!R19/逆行列係数!$R$19</f>
        <v>1</v>
      </c>
      <c r="S19" s="250">
        <f>逆行列係数!S19/逆行列係数!$S$20</f>
        <v>2.1356915647225823E-4</v>
      </c>
      <c r="T19" s="250">
        <f>逆行列係数!T19/逆行列係数!$T$21</f>
        <v>8.5003912351750148E-4</v>
      </c>
      <c r="U19" s="250">
        <f>逆行列係数!U19/逆行列係数!$U$22</f>
        <v>7.3912847083086944E-4</v>
      </c>
      <c r="V19" s="250">
        <f>逆行列係数!V19/逆行列係数!$V$23</f>
        <v>2.4891302623474465E-4</v>
      </c>
      <c r="W19" s="250">
        <f>逆行列係数!W19/逆行列係数!$W$24</f>
        <v>3.5224656073623871E-4</v>
      </c>
      <c r="X19" s="250">
        <f>逆行列係数!X19/逆行列係数!$X$25</f>
        <v>1.9266687131529631E-4</v>
      </c>
      <c r="Y19" s="250">
        <f>逆行列係数!Y19/逆行列係数!$Y$26</f>
        <v>2.2726606849620751E-4</v>
      </c>
      <c r="Z19" s="250">
        <f>逆行列係数!Z19/逆行列係数!$Z$27</f>
        <v>1.5136992637325149E-4</v>
      </c>
      <c r="AA19" s="250">
        <f>逆行列係数!AA19/逆行列係数!$AA$28</f>
        <v>3.3220673731477226E-4</v>
      </c>
      <c r="AB19" s="250">
        <f>逆行列係数!AB19/逆行列係数!$AB$29</f>
        <v>1.4163637179350164E-4</v>
      </c>
      <c r="AC19" s="250">
        <f>逆行列係数!AC19/逆行列係数!$AC$30</f>
        <v>1.9326677259990253E-4</v>
      </c>
      <c r="AD19" s="250">
        <f>逆行列係数!AD19/逆行列係数!$AD$31</f>
        <v>2.1483630159885653E-4</v>
      </c>
      <c r="AE19" s="250">
        <f>逆行列係数!AE19/逆行列係数!$AE$32</f>
        <v>3.6539754045399055E-5</v>
      </c>
      <c r="AF19" s="250">
        <f>逆行列係数!AF19/逆行列係数!$AF$33</f>
        <v>3.220637361029081E-4</v>
      </c>
      <c r="AG19" s="250">
        <f>逆行列係数!AG19/逆行列係数!$AG$34</f>
        <v>2.445140430553975E-4</v>
      </c>
      <c r="AH19" s="250">
        <f>逆行列係数!AH19/逆行列係数!$AH$35</f>
        <v>1.7799633440213346E-4</v>
      </c>
      <c r="AI19" s="250">
        <f>逆行列係数!AI19/逆行列係数!$AI$36</f>
        <v>1.4275242822268404E-4</v>
      </c>
      <c r="AJ19" s="250">
        <f>逆行列係数!AJ19/逆行列係数!$AJ$37</f>
        <v>9.7154061267441829E-5</v>
      </c>
      <c r="AK19" s="250">
        <f>逆行列係数!AK19/逆行列係数!$AK$38</f>
        <v>1.7472772387668256E-4</v>
      </c>
      <c r="AL19" s="250">
        <f>逆行列係数!AL19/逆行列係数!$AL$39</f>
        <v>2.9154643685115364E-3</v>
      </c>
      <c r="AM19" s="250">
        <f>逆行列係数!AM19/逆行列係数!$AM$40</f>
        <v>1.0004925436841712E-4</v>
      </c>
      <c r="AN19" s="250">
        <f>逆行列係数!AN19/逆行列係数!$AN$41</f>
        <v>6.0368831600868566E-5</v>
      </c>
      <c r="AO19" s="251">
        <f>逆行列係数!AO19/逆行列係数!$AO$42</f>
        <v>1.504944525381425E-4</v>
      </c>
    </row>
    <row r="20" spans="1:41">
      <c r="A20" s="28">
        <v>17</v>
      </c>
      <c r="B20" s="11" t="s">
        <v>66</v>
      </c>
      <c r="C20" s="252">
        <f>逆行列係数!C20/逆行列係数!$C$4</f>
        <v>1.1753588748579485E-5</v>
      </c>
      <c r="D20" s="253">
        <f>逆行列係数!D20/逆行列係数!$D$5</f>
        <v>6.4450588826762407E-6</v>
      </c>
      <c r="E20" s="253">
        <f>逆行列係数!E20/逆行列係数!$E$6</f>
        <v>4.2437125397375662E-6</v>
      </c>
      <c r="F20" s="253">
        <f>逆行列係数!F20/逆行列係数!$F$7</f>
        <v>9.5384722786410022E-6</v>
      </c>
      <c r="G20" s="253">
        <f>逆行列係数!G20/逆行列係数!$G$8</f>
        <v>8.2088082414857444E-6</v>
      </c>
      <c r="H20" s="253">
        <f>逆行列係数!H20/逆行列係数!$H$9</f>
        <v>8.6227067157480863E-6</v>
      </c>
      <c r="I20" s="253">
        <f>逆行列係数!I20/逆行列係数!$I$10</f>
        <v>5.6234552271672076E-6</v>
      </c>
      <c r="J20" s="253">
        <f>逆行列係数!J20/逆行列係数!$J$11</f>
        <v>8.2834964566971024E-6</v>
      </c>
      <c r="K20" s="253">
        <f>逆行列係数!K20/逆行列係数!$K$12</f>
        <v>5.6806008512313832E-6</v>
      </c>
      <c r="L20" s="253">
        <f>逆行列係数!L20/逆行列係数!$L$13</f>
        <v>5.6917475216147003E-6</v>
      </c>
      <c r="M20" s="253">
        <f>逆行列係数!M20/逆行列係数!$M$14</f>
        <v>7.5989457234437709E-6</v>
      </c>
      <c r="N20" s="253">
        <f>逆行列係数!N20/逆行列係数!$N$15</f>
        <v>4.7679876453576214E-6</v>
      </c>
      <c r="O20" s="253">
        <f>逆行列係数!O20/逆行列係数!$O$16</f>
        <v>3.4725431619420268E-6</v>
      </c>
      <c r="P20" s="253">
        <f>逆行列係数!P20/逆行列係数!$P$17</f>
        <v>6.2491734102218347E-6</v>
      </c>
      <c r="Q20" s="253">
        <f>逆行列係数!Q20/逆行列係数!$Q$18</f>
        <v>6.9307972629755536E-5</v>
      </c>
      <c r="R20" s="253">
        <f>逆行列係数!R20/逆行列係数!$R$19</f>
        <v>2.2348949102431743E-4</v>
      </c>
      <c r="S20" s="253">
        <f>逆行列係数!S20/逆行列係数!$S$20</f>
        <v>1</v>
      </c>
      <c r="T20" s="253">
        <f>逆行列係数!T20/逆行列係数!$T$21</f>
        <v>1.0275473464486452E-5</v>
      </c>
      <c r="U20" s="253">
        <f>逆行列係数!U20/逆行列係数!$U$22</f>
        <v>2.1994688190128134E-5</v>
      </c>
      <c r="V20" s="253">
        <f>逆行列係数!V20/逆行列係数!$V$23</f>
        <v>1.936963718230049E-5</v>
      </c>
      <c r="W20" s="253">
        <f>逆行列係数!W20/逆行列係数!$W$24</f>
        <v>2.1092242286469954E-5</v>
      </c>
      <c r="X20" s="253">
        <f>逆行列係数!X20/逆行列係数!$X$25</f>
        <v>1.5217154709103217E-5</v>
      </c>
      <c r="Y20" s="253">
        <f>逆行列係数!Y20/逆行列係数!$Y$26</f>
        <v>1.8692458719784708E-5</v>
      </c>
      <c r="Z20" s="253">
        <f>逆行列係数!Z20/逆行列係数!$Z$27</f>
        <v>7.5994765703444351E-6</v>
      </c>
      <c r="AA20" s="253">
        <f>逆行列係数!AA20/逆行列係数!$AA$28</f>
        <v>1.9009346841951871E-5</v>
      </c>
      <c r="AB20" s="253">
        <f>逆行列係数!AB20/逆行列係数!$AB$29</f>
        <v>1.1674464830480471E-5</v>
      </c>
      <c r="AC20" s="253">
        <f>逆行列係数!AC20/逆行列係数!$AC$30</f>
        <v>4.3505337193059598E-5</v>
      </c>
      <c r="AD20" s="253">
        <f>逆行列係数!AD20/逆行列係数!$AD$31</f>
        <v>1.4671721069477171E-5</v>
      </c>
      <c r="AE20" s="253">
        <f>逆行列係数!AE20/逆行列係数!$AE$32</f>
        <v>2.254509900529892E-6</v>
      </c>
      <c r="AF20" s="253">
        <f>逆行列係数!AF20/逆行列係数!$AF$33</f>
        <v>1.8466710402536882E-5</v>
      </c>
      <c r="AG20" s="253">
        <f>逆行列係数!AG20/逆行列係数!$AG$34</f>
        <v>1.9000514439141342E-5</v>
      </c>
      <c r="AH20" s="253">
        <f>逆行列係数!AH20/逆行列係数!$AH$35</f>
        <v>9.2460841365372439E-5</v>
      </c>
      <c r="AI20" s="253">
        <f>逆行列係数!AI20/逆行列係数!$AI$36</f>
        <v>1.1074696339687054E-5</v>
      </c>
      <c r="AJ20" s="253">
        <f>逆行列係数!AJ20/逆行列係数!$AJ$37</f>
        <v>3.6448720142030197E-4</v>
      </c>
      <c r="AK20" s="253">
        <f>逆行列係数!AK20/逆行列係数!$AK$38</f>
        <v>1.4927673886895048E-5</v>
      </c>
      <c r="AL20" s="253">
        <f>逆行列係数!AL20/逆行列係数!$AL$39</f>
        <v>1.3791479565138391E-4</v>
      </c>
      <c r="AM20" s="253">
        <f>逆行列係数!AM20/逆行列係数!$AM$40</f>
        <v>4.4404948485211796E-5</v>
      </c>
      <c r="AN20" s="253">
        <f>逆行列係数!AN20/逆行列係数!$AN$41</f>
        <v>9.3326031873789002E-4</v>
      </c>
      <c r="AO20" s="254">
        <f>逆行列係数!AO20/逆行列係数!$AO$42</f>
        <v>2.9684975390269715E-5</v>
      </c>
    </row>
    <row r="21" spans="1:41">
      <c r="A21" s="28">
        <v>18</v>
      </c>
      <c r="B21" s="11" t="s">
        <v>12</v>
      </c>
      <c r="C21" s="252">
        <f>逆行列係数!C21/逆行列係数!$C$4</f>
        <v>2.2504119265012583E-5</v>
      </c>
      <c r="D21" s="253">
        <f>逆行列係数!D21/逆行列係数!$D$5</f>
        <v>2.2250560306997775E-5</v>
      </c>
      <c r="E21" s="253">
        <f>逆行列係数!E21/逆行列係数!$E$6</f>
        <v>1.773154081162425E-5</v>
      </c>
      <c r="F21" s="253">
        <f>逆行列係数!F21/逆行列係数!$F$7</f>
        <v>4.7941285589805474E-5</v>
      </c>
      <c r="G21" s="253">
        <f>逆行列係数!G21/逆行列係数!$G$8</f>
        <v>3.0930822154671088E-5</v>
      </c>
      <c r="H21" s="253">
        <f>逆行列係数!H21/逆行列係数!$H$9</f>
        <v>4.0569901301073967E-5</v>
      </c>
      <c r="I21" s="253">
        <f>逆行列係数!I21/逆行列係数!$I$10</f>
        <v>2.3179138748941365E-5</v>
      </c>
      <c r="J21" s="253">
        <f>逆行列係数!J21/逆行列係数!$J$11</f>
        <v>4.1477742263241129E-5</v>
      </c>
      <c r="K21" s="253">
        <f>逆行列係数!K21/逆行列係数!$K$12</f>
        <v>2.3853583879283335E-5</v>
      </c>
      <c r="L21" s="253">
        <f>逆行列係数!L21/逆行列係数!$L$13</f>
        <v>2.4627990746178748E-5</v>
      </c>
      <c r="M21" s="253">
        <f>逆行列係数!M21/逆行列係数!$M$14</f>
        <v>3.5515101520875854E-5</v>
      </c>
      <c r="N21" s="253">
        <f>逆行列係数!N21/逆行列係数!$N$15</f>
        <v>2.2824280412118012E-5</v>
      </c>
      <c r="O21" s="253">
        <f>逆行列係数!O21/逆行列係数!$O$16</f>
        <v>2.5082688046879042E-5</v>
      </c>
      <c r="P21" s="253">
        <f>逆行列係数!P21/逆行列係数!$P$17</f>
        <v>2.370062276039026E-5</v>
      </c>
      <c r="Q21" s="253">
        <f>逆行列係数!Q21/逆行列係数!$Q$18</f>
        <v>2.2279597930718775E-4</v>
      </c>
      <c r="R21" s="253">
        <f>逆行列係数!R21/逆行列係数!$R$19</f>
        <v>6.6296335787074923E-4</v>
      </c>
      <c r="S21" s="253">
        <f>逆行列係数!S21/逆行列係数!$S$20</f>
        <v>7.3335296429128116E-3</v>
      </c>
      <c r="T21" s="253">
        <f>逆行列係数!T21/逆行列係数!$T$21</f>
        <v>1</v>
      </c>
      <c r="U21" s="253">
        <f>逆行列係数!U21/逆行列係数!$U$22</f>
        <v>1.0717402626261672E-2</v>
      </c>
      <c r="V21" s="253">
        <f>逆行列係数!V21/逆行列係数!$V$23</f>
        <v>2.1463939435005047E-2</v>
      </c>
      <c r="W21" s="253">
        <f>逆行列係数!W21/逆行列係数!$W$24</f>
        <v>1.6482187623498869E-3</v>
      </c>
      <c r="X21" s="253">
        <f>逆行列係数!X21/逆行列係数!$X$25</f>
        <v>9.260812932594659E-4</v>
      </c>
      <c r="Y21" s="253">
        <f>逆行列係数!Y21/逆行列係数!$Y$26</f>
        <v>7.4395618114468052E-5</v>
      </c>
      <c r="Z21" s="253">
        <f>逆行列係数!Z21/逆行列係数!$Z$27</f>
        <v>4.1595493022412579E-5</v>
      </c>
      <c r="AA21" s="253">
        <f>逆行列係数!AA21/逆行列係数!$AA$28</f>
        <v>7.829428989047021E-5</v>
      </c>
      <c r="AB21" s="253">
        <f>逆行列係数!AB21/逆行列係数!$AB$29</f>
        <v>4.8636963553211232E-5</v>
      </c>
      <c r="AC21" s="253">
        <f>逆行列係数!AC21/逆行列係数!$AC$30</f>
        <v>6.3542787155287494E-5</v>
      </c>
      <c r="AD21" s="253">
        <f>逆行列係数!AD21/逆行列係数!$AD$31</f>
        <v>7.6344381631929278E-5</v>
      </c>
      <c r="AE21" s="253">
        <f>逆行列係数!AE21/逆行列係数!$AE$32</f>
        <v>1.1481171673685949E-5</v>
      </c>
      <c r="AF21" s="253">
        <f>逆行列係数!AF21/逆行列係数!$AF$33</f>
        <v>8.9463216625215819E-5</v>
      </c>
      <c r="AG21" s="253">
        <f>逆行列係数!AG21/逆行列係数!$AG$34</f>
        <v>1.513553410281095E-4</v>
      </c>
      <c r="AH21" s="253">
        <f>逆行列係数!AH21/逆行列係数!$AH$35</f>
        <v>1.6722013210421997E-4</v>
      </c>
      <c r="AI21" s="253">
        <f>逆行列係数!AI21/逆行列係数!$AI$36</f>
        <v>1.1765276145354229E-4</v>
      </c>
      <c r="AJ21" s="253">
        <f>逆行列係数!AJ21/逆行列係数!$AJ$37</f>
        <v>3.7492273483047223E-5</v>
      </c>
      <c r="AK21" s="253">
        <f>逆行列係数!AK21/逆行列係数!$AK$38</f>
        <v>7.4109579113096024E-5</v>
      </c>
      <c r="AL21" s="253">
        <f>逆行列係数!AL21/逆行列係数!$AL$39</f>
        <v>7.7476175307805706E-4</v>
      </c>
      <c r="AM21" s="253">
        <f>逆行列係数!AM21/逆行列係数!$AM$40</f>
        <v>3.5449811423027021E-5</v>
      </c>
      <c r="AN21" s="253">
        <f>逆行列係数!AN21/逆行列係数!$AN$41</f>
        <v>2.6763725023267364E-3</v>
      </c>
      <c r="AO21" s="254">
        <f>逆行列係数!AO21/逆行列係数!$AO$42</f>
        <v>7.5297944611498174E-5</v>
      </c>
    </row>
    <row r="22" spans="1:41">
      <c r="A22" s="28">
        <v>19</v>
      </c>
      <c r="B22" s="11" t="s">
        <v>11</v>
      </c>
      <c r="C22" s="252">
        <f>逆行列係数!C22/逆行列係数!$C$4</f>
        <v>1.5728683228240994E-6</v>
      </c>
      <c r="D22" s="253">
        <f>逆行列係数!D22/逆行列係数!$D$5</f>
        <v>1.0962948521176696E-6</v>
      </c>
      <c r="E22" s="253">
        <f>逆行列係数!E22/逆行列係数!$E$6</f>
        <v>1.6437213384582805E-5</v>
      </c>
      <c r="F22" s="253">
        <f>逆行列係数!F22/逆行列係数!$F$7</f>
        <v>3.1880619966831962E-6</v>
      </c>
      <c r="G22" s="253">
        <f>逆行列係数!G22/逆行列係数!$G$8</f>
        <v>1.8590412354395117E-6</v>
      </c>
      <c r="H22" s="253">
        <f>逆行列係数!H22/逆行列係数!$H$9</f>
        <v>2.1446560986622495E-6</v>
      </c>
      <c r="I22" s="253">
        <f>逆行列係数!I22/逆行列係数!$I$10</f>
        <v>1.7420229745290901E-6</v>
      </c>
      <c r="J22" s="253">
        <f>逆行列係数!J22/逆行列係数!$J$11</f>
        <v>2.3834087038977844E-6</v>
      </c>
      <c r="K22" s="253">
        <f>逆行列係数!K22/逆行列係数!$K$12</f>
        <v>1.6521106404072275E-6</v>
      </c>
      <c r="L22" s="253">
        <f>逆行列係数!L22/逆行列係数!$L$13</f>
        <v>1.9398799053741867E-6</v>
      </c>
      <c r="M22" s="253">
        <f>逆行列係数!M22/逆行列係数!$M$14</f>
        <v>2.2627436130041628E-6</v>
      </c>
      <c r="N22" s="253">
        <f>逆行列係数!N22/逆行列係数!$N$15</f>
        <v>1.6759210343923346E-6</v>
      </c>
      <c r="O22" s="253">
        <f>逆行列係数!O22/逆行列係数!$O$16</f>
        <v>1.353456906261972E-6</v>
      </c>
      <c r="P22" s="253">
        <f>逆行列係数!P22/逆行列係数!$P$17</f>
        <v>5.3437624127033457E-6</v>
      </c>
      <c r="Q22" s="253">
        <f>逆行列係数!Q22/逆行列係数!$Q$18</f>
        <v>4.5289478253078802E-5</v>
      </c>
      <c r="R22" s="253">
        <f>逆行列係数!R22/逆行列係数!$R$19</f>
        <v>1.7541915828684E-4</v>
      </c>
      <c r="S22" s="253">
        <f>逆行列係数!S22/逆行列係数!$S$20</f>
        <v>7.1261185816836481E-5</v>
      </c>
      <c r="T22" s="253">
        <f>逆行列係数!T22/逆行列係数!$T$21</f>
        <v>1.3923441731335281E-4</v>
      </c>
      <c r="U22" s="253">
        <f>逆行列係数!U22/逆行列係数!$U$22</f>
        <v>1</v>
      </c>
      <c r="V22" s="253">
        <f>逆行列係数!V22/逆行列係数!$V$23</f>
        <v>1.2273709917069663E-4</v>
      </c>
      <c r="W22" s="253">
        <f>逆行列係数!W22/逆行列係数!$W$24</f>
        <v>1.7167279129391401E-4</v>
      </c>
      <c r="X22" s="253">
        <f>逆行列係数!X22/逆行列係数!$X$25</f>
        <v>1.9048521995054516E-5</v>
      </c>
      <c r="Y22" s="253">
        <f>逆行列係数!Y22/逆行列係数!$Y$26</f>
        <v>5.0918661814242084E-5</v>
      </c>
      <c r="Z22" s="253">
        <f>逆行列係数!Z22/逆行列係数!$Z$27</f>
        <v>2.9984106166152652E-6</v>
      </c>
      <c r="AA22" s="253">
        <f>逆行列係数!AA22/逆行列係数!$AA$28</f>
        <v>6.8904332469925878E-6</v>
      </c>
      <c r="AB22" s="253">
        <f>逆行列係数!AB22/逆行列係数!$AB$29</f>
        <v>2.697727513764663E-6</v>
      </c>
      <c r="AC22" s="253">
        <f>逆行列係数!AC22/逆行列係数!$AC$30</f>
        <v>4.776218415158798E-6</v>
      </c>
      <c r="AD22" s="253">
        <f>逆行列係数!AD22/逆行列係数!$AD$31</f>
        <v>3.7148648585807127E-6</v>
      </c>
      <c r="AE22" s="253">
        <f>逆行列係数!AE22/逆行列係数!$AE$32</f>
        <v>1.0984048802896402E-6</v>
      </c>
      <c r="AF22" s="253">
        <f>逆行列係数!AF22/逆行列係数!$AF$33</f>
        <v>6.6468523941491427E-6</v>
      </c>
      <c r="AG22" s="253">
        <f>逆行列係数!AG22/逆行列係数!$AG$34</f>
        <v>5.4129000791040091E-6</v>
      </c>
      <c r="AH22" s="253">
        <f>逆行列係数!AH22/逆行列係数!$AH$35</f>
        <v>1.2485074037625128E-5</v>
      </c>
      <c r="AI22" s="253">
        <f>逆行列係数!AI22/逆行列係数!$AI$36</f>
        <v>6.9534660134554376E-6</v>
      </c>
      <c r="AJ22" s="253">
        <f>逆行列係数!AJ22/逆行列係数!$AJ$37</f>
        <v>2.2451237834784109E-6</v>
      </c>
      <c r="AK22" s="253">
        <f>逆行列係数!AK22/逆行列係数!$AK$38</f>
        <v>3.2234342348635503E-6</v>
      </c>
      <c r="AL22" s="253">
        <f>逆行列係数!AL22/逆行列係数!$AL$39</f>
        <v>4.581017428174802E-5</v>
      </c>
      <c r="AM22" s="253">
        <f>逆行列係数!AM22/逆行列係数!$AM$40</f>
        <v>2.7812490521569715E-6</v>
      </c>
      <c r="AN22" s="253">
        <f>逆行列係数!AN22/逆行列係数!$AN$41</f>
        <v>2.0933864705748673E-6</v>
      </c>
      <c r="AO22" s="254">
        <f>逆行列係数!AO22/逆行列係数!$AO$42</f>
        <v>1.2383520861115401E-5</v>
      </c>
    </row>
    <row r="23" spans="1:41">
      <c r="A23" s="29">
        <v>20</v>
      </c>
      <c r="B23" s="12" t="s">
        <v>233</v>
      </c>
      <c r="C23" s="255">
        <f>逆行列係数!C23/逆行列係数!$C$4</f>
        <v>3.9717361417192787E-7</v>
      </c>
      <c r="D23" s="256">
        <f>逆行列係数!D23/逆行列係数!$D$5</f>
        <v>8.7736274694490276E-7</v>
      </c>
      <c r="E23" s="256">
        <f>逆行列係数!E23/逆行列係数!$E$6</f>
        <v>2.2798244366992077E-7</v>
      </c>
      <c r="F23" s="256">
        <f>逆行列係数!F23/逆行列係数!$F$7</f>
        <v>6.74002998838593E-7</v>
      </c>
      <c r="G23" s="256">
        <f>逆行列係数!G23/逆行列係数!$G$8</f>
        <v>5.4500241186032018E-7</v>
      </c>
      <c r="H23" s="256">
        <f>逆行列係数!H23/逆行列係数!$H$9</f>
        <v>5.0660873640546417E-7</v>
      </c>
      <c r="I23" s="256">
        <f>逆行列係数!I23/逆行列係数!$I$10</f>
        <v>4.2612355705095014E-7</v>
      </c>
      <c r="J23" s="256">
        <f>逆行列係数!J23/逆行列係数!$J$11</f>
        <v>1.2258223548068952E-6</v>
      </c>
      <c r="K23" s="256">
        <f>逆行列係数!K23/逆行列係数!$K$12</f>
        <v>4.0361101554171455E-7</v>
      </c>
      <c r="L23" s="256">
        <f>逆行列係数!L23/逆行列係数!$L$13</f>
        <v>3.9479822199502164E-7</v>
      </c>
      <c r="M23" s="256">
        <f>逆行列係数!M23/逆行列係数!$M$14</f>
        <v>4.7930175868438381E-7</v>
      </c>
      <c r="N23" s="256">
        <f>逆行列係数!N23/逆行列係数!$N$15</f>
        <v>3.8664081179798646E-7</v>
      </c>
      <c r="O23" s="256">
        <f>逆行列係数!O23/逆行列係数!$O$16</f>
        <v>3.0691332700399401E-7</v>
      </c>
      <c r="P23" s="256">
        <f>逆行列係数!P23/逆行列係数!$P$17</f>
        <v>9.6879542870009505E-7</v>
      </c>
      <c r="Q23" s="256">
        <f>逆行列係数!Q23/逆行列係数!$Q$18</f>
        <v>1.0780482249823648E-6</v>
      </c>
      <c r="R23" s="256">
        <f>逆行列係数!R23/逆行列係数!$R$19</f>
        <v>3.0231820260029002E-6</v>
      </c>
      <c r="S23" s="256">
        <f>逆行列係数!S23/逆行列係数!$S$20</f>
        <v>6.468839806286287E-7</v>
      </c>
      <c r="T23" s="256">
        <f>逆行列係数!T23/逆行列係数!$T$21</f>
        <v>7.2824442976438285E-7</v>
      </c>
      <c r="U23" s="256">
        <f>逆行列係数!U23/逆行列係数!$U$22</f>
        <v>3.8950968498895561E-7</v>
      </c>
      <c r="V23" s="256">
        <f>逆行列係数!V23/逆行列係数!$V$23</f>
        <v>1</v>
      </c>
      <c r="W23" s="256">
        <f>逆行列係数!W23/逆行列係数!$W$24</f>
        <v>3.8257822927637156E-7</v>
      </c>
      <c r="X23" s="256">
        <f>逆行列係数!X23/逆行列係数!$X$25</f>
        <v>5.0093444516331479E-7</v>
      </c>
      <c r="Y23" s="256">
        <f>逆行列係数!Y23/逆行列係数!$Y$26</f>
        <v>1.4219680573710559E-5</v>
      </c>
      <c r="Z23" s="256">
        <f>逆行列係数!Z23/逆行列係数!$Z$27</f>
        <v>7.6637510809661671E-7</v>
      </c>
      <c r="AA23" s="256">
        <f>逆行列係数!AA23/逆行列係数!$AA$28</f>
        <v>1.2384906991645356E-6</v>
      </c>
      <c r="AB23" s="256">
        <f>逆行列係数!AB23/逆行列係数!$AB$29</f>
        <v>7.4086737418907416E-7</v>
      </c>
      <c r="AC23" s="256">
        <f>逆行列係数!AC23/逆行列係数!$AC$30</f>
        <v>2.7956138111426503E-6</v>
      </c>
      <c r="AD23" s="256">
        <f>逆行列係数!AD23/逆行列係数!$AD$31</f>
        <v>1.6778131412385848E-6</v>
      </c>
      <c r="AE23" s="256">
        <f>逆行列係数!AE23/逆行列係数!$AE$32</f>
        <v>4.6597654922920719E-7</v>
      </c>
      <c r="AF23" s="256">
        <f>逆行列係数!AF23/逆行列係数!$AF$33</f>
        <v>1.5672412698562132E-6</v>
      </c>
      <c r="AG23" s="256">
        <f>逆行列係数!AG23/逆行列係数!$AG$34</f>
        <v>2.0141110379367969E-6</v>
      </c>
      <c r="AH23" s="256">
        <f>逆行列係数!AH23/逆行列係数!$AH$35</f>
        <v>8.3734731127461211E-6</v>
      </c>
      <c r="AI23" s="256">
        <f>逆行列係数!AI23/逆行列係数!$AI$36</f>
        <v>1.0604360681577735E-6</v>
      </c>
      <c r="AJ23" s="256">
        <f>逆行列係数!AJ23/逆行列係数!$AJ$37</f>
        <v>5.9304518644645803E-7</v>
      </c>
      <c r="AK23" s="256">
        <f>逆行列係数!AK23/逆行列係数!$AK$38</f>
        <v>1.2136031157448129E-6</v>
      </c>
      <c r="AL23" s="256">
        <f>逆行列係数!AL23/逆行列係数!$AL$39</f>
        <v>7.9510541543506788E-6</v>
      </c>
      <c r="AM23" s="256">
        <f>逆行列係数!AM23/逆行列係数!$AM$40</f>
        <v>1.5235875275200099E-6</v>
      </c>
      <c r="AN23" s="256">
        <f>逆行列係数!AN23/逆行列係数!$AN$41</f>
        <v>5.1765670276066512E-7</v>
      </c>
      <c r="AO23" s="257">
        <f>逆行列係数!AO23/逆行列係数!$AO$42</f>
        <v>2.5085653611888126E-6</v>
      </c>
    </row>
    <row r="24" spans="1:41">
      <c r="A24" s="28">
        <v>21</v>
      </c>
      <c r="B24" s="11" t="s">
        <v>13</v>
      </c>
      <c r="C24" s="249">
        <f>逆行列係数!C24/逆行列係数!$C$4</f>
        <v>1.9738679070711388E-5</v>
      </c>
      <c r="D24" s="250">
        <f>逆行列係数!D24/逆行列係数!$D$5</f>
        <v>1.6274952065142293E-5</v>
      </c>
      <c r="E24" s="250">
        <f>逆行列係数!E24/逆行列係数!$E$6</f>
        <v>8.1108676065378955E-4</v>
      </c>
      <c r="F24" s="250">
        <f>逆行列係数!F24/逆行列係数!$F$7</f>
        <v>4.5337370164643752E-5</v>
      </c>
      <c r="G24" s="250">
        <f>逆行列係数!G24/逆行列係数!$G$8</f>
        <v>2.5375232497998715E-5</v>
      </c>
      <c r="H24" s="250">
        <f>逆行列係数!H24/逆行列係数!$H$9</f>
        <v>2.4062131965627439E-5</v>
      </c>
      <c r="I24" s="250">
        <f>逆行列係数!I24/逆行列係数!$I$10</f>
        <v>1.6689978243743601E-5</v>
      </c>
      <c r="J24" s="250">
        <f>逆行列係数!J24/逆行列係数!$J$11</f>
        <v>2.9108045616840861E-5</v>
      </c>
      <c r="K24" s="250">
        <f>逆行列係数!K24/逆行列係数!$K$12</f>
        <v>2.1496184744975769E-5</v>
      </c>
      <c r="L24" s="250">
        <f>逆行列係数!L24/逆行列係数!$L$13</f>
        <v>1.840214946350297E-5</v>
      </c>
      <c r="M24" s="250">
        <f>逆行列係数!M24/逆行列係数!$M$14</f>
        <v>2.5482433069059103E-5</v>
      </c>
      <c r="N24" s="250">
        <f>逆行列係数!N24/逆行列係数!$N$15</f>
        <v>1.6679386277996227E-5</v>
      </c>
      <c r="O24" s="250">
        <f>逆行列係数!O24/逆行列係数!$O$16</f>
        <v>1.318326065077671E-5</v>
      </c>
      <c r="P24" s="250">
        <f>逆行列係数!P24/逆行列係数!$P$17</f>
        <v>1.6667704112295709E-5</v>
      </c>
      <c r="Q24" s="250">
        <f>逆行列係数!Q24/逆行列係数!$Q$18</f>
        <v>1.8031183086447937E-5</v>
      </c>
      <c r="R24" s="250">
        <f>逆行列係数!R24/逆行列係数!$R$19</f>
        <v>1.5911487925158499E-5</v>
      </c>
      <c r="S24" s="250">
        <f>逆行列係数!S24/逆行列係数!$S$20</f>
        <v>1.6116184220231469E-5</v>
      </c>
      <c r="T24" s="250">
        <f>逆行列係数!T24/逆行列係数!$T$21</f>
        <v>1.9365126332108801E-5</v>
      </c>
      <c r="U24" s="250">
        <f>逆行列係数!U24/逆行列係数!$U$22</f>
        <v>1.9467547633872815E-5</v>
      </c>
      <c r="V24" s="250">
        <f>逆行列係数!V24/逆行列係数!$V$23</f>
        <v>1.7986403167244063E-5</v>
      </c>
      <c r="W24" s="250">
        <f>逆行列係数!W24/逆行列係数!$W$24</f>
        <v>1</v>
      </c>
      <c r="X24" s="250">
        <f>逆行列係数!X24/逆行列係数!$X$25</f>
        <v>3.3820487162452859E-5</v>
      </c>
      <c r="Y24" s="250">
        <f>逆行列係数!Y24/逆行列係数!$Y$26</f>
        <v>4.2846385542208669E-5</v>
      </c>
      <c r="Z24" s="250">
        <f>逆行列係数!Z24/逆行列係数!$Z$27</f>
        <v>3.1064502054168454E-5</v>
      </c>
      <c r="AA24" s="250">
        <f>逆行列係数!AA24/逆行列係数!$AA$28</f>
        <v>5.2613703362637514E-5</v>
      </c>
      <c r="AB24" s="250">
        <f>逆行列係数!AB24/逆行列係数!$AB$29</f>
        <v>3.3069414426653007E-5</v>
      </c>
      <c r="AC24" s="250">
        <f>逆行列係数!AC24/逆行列係数!$AC$30</f>
        <v>4.7528052857321116E-5</v>
      </c>
      <c r="AD24" s="250">
        <f>逆行列係数!AD24/逆行列係数!$AD$31</f>
        <v>4.5230263226767246E-5</v>
      </c>
      <c r="AE24" s="250">
        <f>逆行列係数!AE24/逆行列係数!$AE$32</f>
        <v>7.4680500981038875E-6</v>
      </c>
      <c r="AF24" s="250">
        <f>逆行列係数!AF24/逆行列係数!$AF$33</f>
        <v>1.9843811753770066E-4</v>
      </c>
      <c r="AG24" s="250">
        <f>逆行列係数!AG24/逆行列係数!$AG$34</f>
        <v>5.0300897497022227E-5</v>
      </c>
      <c r="AH24" s="250">
        <f>逆行列係数!AH24/逆行列係数!$AH$35</f>
        <v>8.9419528205950271E-5</v>
      </c>
      <c r="AI24" s="250">
        <f>逆行列係数!AI24/逆行列係数!$AI$36</f>
        <v>3.1813662124148927E-5</v>
      </c>
      <c r="AJ24" s="250">
        <f>逆行列係数!AJ24/逆行列係数!$AJ$37</f>
        <v>2.0882760132749389E-5</v>
      </c>
      <c r="AK24" s="250">
        <f>逆行列係数!AK24/逆行列係数!$AK$38</f>
        <v>3.773781140220528E-5</v>
      </c>
      <c r="AL24" s="250">
        <f>逆行列係数!AL24/逆行列係数!$AL$39</f>
        <v>5.7105760270538119E-4</v>
      </c>
      <c r="AM24" s="250">
        <f>逆行列係数!AM24/逆行列係数!$AM$40</f>
        <v>2.4991944549515966E-5</v>
      </c>
      <c r="AN24" s="250">
        <f>逆行列係数!AN24/逆行列係数!$AN$41</f>
        <v>1.5945486972363601E-5</v>
      </c>
      <c r="AO24" s="251">
        <f>逆行列係数!AO24/逆行列係数!$AO$42</f>
        <v>5.0812802010238997E-5</v>
      </c>
    </row>
    <row r="25" spans="1:41">
      <c r="A25" s="28">
        <v>22</v>
      </c>
      <c r="B25" s="11" t="s">
        <v>14</v>
      </c>
      <c r="C25" s="252">
        <f>逆行列係数!C25/逆行列係数!$C$4</f>
        <v>5.2817357000604047E-4</v>
      </c>
      <c r="D25" s="253">
        <f>逆行列係数!D25/逆行列係数!$D$5</f>
        <v>1.0703116435522937E-3</v>
      </c>
      <c r="E25" s="253">
        <f>逆行列係数!E25/逆行列係数!$E$6</f>
        <v>2.1933706091296708E-3</v>
      </c>
      <c r="F25" s="253">
        <f>逆行列係数!F25/逆行列係数!$F$7</f>
        <v>1.2398240248980314E-3</v>
      </c>
      <c r="G25" s="253">
        <f>逆行列係数!G25/逆行列係数!$G$8</f>
        <v>2.1882369493112408E-3</v>
      </c>
      <c r="H25" s="253">
        <f>逆行列係数!H25/逆行列係数!$H$9</f>
        <v>7.4345411972123882E-3</v>
      </c>
      <c r="I25" s="253">
        <f>逆行列係数!I25/逆行列係数!$I$10</f>
        <v>3.7176403325757217E-3</v>
      </c>
      <c r="J25" s="253">
        <f>逆行列係数!J25/逆行列係数!$J$11</f>
        <v>1.0029988903337604E-3</v>
      </c>
      <c r="K25" s="253">
        <f>逆行列係数!K25/逆行列係数!$K$12</f>
        <v>4.9107253853294789E-4</v>
      </c>
      <c r="L25" s="253">
        <f>逆行列係数!L25/逆行列係数!$L$13</f>
        <v>6.7590378613932676E-4</v>
      </c>
      <c r="M25" s="253">
        <f>逆行列係数!M25/逆行列係数!$M$14</f>
        <v>3.2536541279710083E-3</v>
      </c>
      <c r="N25" s="253">
        <f>逆行列係数!N25/逆行列係数!$N$15</f>
        <v>2.0425111431115971E-3</v>
      </c>
      <c r="O25" s="253">
        <f>逆行列係数!O25/逆行列係数!$O$16</f>
        <v>9.0925588323455871E-3</v>
      </c>
      <c r="P25" s="253">
        <f>逆行列係数!P25/逆行列係数!$P$17</f>
        <v>6.0182299592749836E-4</v>
      </c>
      <c r="Q25" s="253">
        <f>逆行列係数!Q25/逆行列係数!$Q$18</f>
        <v>5.3339627762985021E-4</v>
      </c>
      <c r="R25" s="253">
        <f>逆行列係数!R25/逆行列係数!$R$19</f>
        <v>8.4889850679944405E-4</v>
      </c>
      <c r="S25" s="253">
        <f>逆行列係数!S25/逆行列係数!$S$20</f>
        <v>1.7628454604432069E-3</v>
      </c>
      <c r="T25" s="253">
        <f>逆行列係数!T25/逆行列係数!$T$21</f>
        <v>1.2874944021674069E-3</v>
      </c>
      <c r="U25" s="253">
        <f>逆行列係数!U25/逆行列係数!$U$22</f>
        <v>8.7313417308447158E-4</v>
      </c>
      <c r="V25" s="253">
        <f>逆行列係数!V25/逆行列係数!$V$23</f>
        <v>1.8223227299507053E-3</v>
      </c>
      <c r="W25" s="253">
        <f>逆行列係数!W25/逆行列係数!$W$24</f>
        <v>5.2803363389635014E-4</v>
      </c>
      <c r="X25" s="253">
        <f>逆行列係数!X25/逆行列係数!$X$25</f>
        <v>1</v>
      </c>
      <c r="Y25" s="253">
        <f>逆行列係数!Y25/逆行列係数!$Y$26</f>
        <v>1.1924507889481282E-3</v>
      </c>
      <c r="Z25" s="253">
        <f>逆行列係数!Z25/逆行列係数!$Z$27</f>
        <v>2.1406029930735901E-3</v>
      </c>
      <c r="AA25" s="253">
        <f>逆行列係数!AA25/逆行列係数!$AA$28</f>
        <v>1.381420328817136E-3</v>
      </c>
      <c r="AB25" s="253">
        <f>逆行列係数!AB25/逆行列係数!$AB$29</f>
        <v>1.321327540021756E-3</v>
      </c>
      <c r="AC25" s="253">
        <f>逆行列係数!AC25/逆行列係数!$AC$30</f>
        <v>1.863509472230326E-3</v>
      </c>
      <c r="AD25" s="253">
        <f>逆行列係数!AD25/逆行列係数!$AD$31</f>
        <v>3.7785305638496011E-3</v>
      </c>
      <c r="AE25" s="253">
        <f>逆行列係数!AE25/逆行列係数!$AE$32</f>
        <v>2.7807940910263055E-4</v>
      </c>
      <c r="AF25" s="253">
        <f>逆行列係数!AF25/逆行列係数!$AF$33</f>
        <v>8.9178430177903672E-4</v>
      </c>
      <c r="AG25" s="253">
        <f>逆行列係数!AG25/逆行列係数!$AG$34</f>
        <v>3.9697413450529616E-3</v>
      </c>
      <c r="AH25" s="253">
        <f>逆行列係数!AH25/逆行列係数!$AH$35</f>
        <v>2.2193455676699915E-3</v>
      </c>
      <c r="AI25" s="253">
        <f>逆行列係数!AI25/逆行列係数!$AI$36</f>
        <v>3.3909088941739018E-3</v>
      </c>
      <c r="AJ25" s="253">
        <f>逆行列係数!AJ25/逆行列係数!$AJ$37</f>
        <v>1.1895637892544719E-3</v>
      </c>
      <c r="AK25" s="253">
        <f>逆行列係数!AK25/逆行列係数!$AK$38</f>
        <v>9.8069439267429118E-3</v>
      </c>
      <c r="AL25" s="253">
        <f>逆行列係数!AL25/逆行列係数!$AL$39</f>
        <v>2.1943877939260745E-3</v>
      </c>
      <c r="AM25" s="253">
        <f>逆行列係数!AM25/逆行列係数!$AM$40</f>
        <v>1.85453116372215E-3</v>
      </c>
      <c r="AN25" s="253">
        <f>逆行列係数!AN25/逆行列係数!$AN$41</f>
        <v>3.0405923115040017E-2</v>
      </c>
      <c r="AO25" s="254">
        <f>逆行列係数!AO25/逆行列係数!$AO$42</f>
        <v>1.3351129613588988E-3</v>
      </c>
    </row>
    <row r="26" spans="1:41">
      <c r="A26" s="28">
        <v>23</v>
      </c>
      <c r="B26" s="11" t="s">
        <v>15</v>
      </c>
      <c r="C26" s="252">
        <f>逆行列係数!C26/逆行列係数!$C$4</f>
        <v>3.6283805430786845E-3</v>
      </c>
      <c r="D26" s="253">
        <f>逆行列係数!D26/逆行列係数!$D$5</f>
        <v>1.5957307872681834E-3</v>
      </c>
      <c r="E26" s="253">
        <f>逆行列係数!E26/逆行列係数!$E$6</f>
        <v>5.4378867504943651E-4</v>
      </c>
      <c r="F26" s="253">
        <f>逆行列係数!F26/逆行列係数!$F$7</f>
        <v>5.1188578924289902E-3</v>
      </c>
      <c r="G26" s="253">
        <f>逆行列係数!G26/逆行列係数!$G$8</f>
        <v>1.9014307360734337E-3</v>
      </c>
      <c r="H26" s="253">
        <f>逆行列係数!H26/逆行列係数!$H$9</f>
        <v>3.5499583534569297E-3</v>
      </c>
      <c r="I26" s="253">
        <f>逆行列係数!I26/逆行列係数!$I$10</f>
        <v>4.3120569297869886E-3</v>
      </c>
      <c r="J26" s="253">
        <f>逆行列係数!J26/逆行列係数!$J$11</f>
        <v>2.7382133356847979E-3</v>
      </c>
      <c r="K26" s="253">
        <f>逆行列係数!K26/逆行列係数!$K$12</f>
        <v>4.6821566003200019E-3</v>
      </c>
      <c r="L26" s="253">
        <f>逆行列係数!L26/逆行列係数!$L$13</f>
        <v>3.9028345248333356E-3</v>
      </c>
      <c r="M26" s="253">
        <f>逆行列係数!M26/逆行列係数!$M$14</f>
        <v>6.5958477542888269E-3</v>
      </c>
      <c r="N26" s="253">
        <f>逆行列係数!N26/逆行列係数!$N$15</f>
        <v>7.3083987467825774E-3</v>
      </c>
      <c r="O26" s="253">
        <f>逆行列係数!O26/逆行列係数!$O$16</f>
        <v>6.6329586282630124E-3</v>
      </c>
      <c r="P26" s="253">
        <f>逆行列係数!P26/逆行列係数!$P$17</f>
        <v>4.4481453467153766E-3</v>
      </c>
      <c r="Q26" s="253">
        <f>逆行列係数!Q26/逆行列係数!$Q$18</f>
        <v>2.8773323207189577E-3</v>
      </c>
      <c r="R26" s="253">
        <f>逆行列係数!R26/逆行列係数!$R$19</f>
        <v>2.6050674447110653E-3</v>
      </c>
      <c r="S26" s="253">
        <f>逆行列係数!S26/逆行列係数!$S$20</f>
        <v>2.3235415195579654E-3</v>
      </c>
      <c r="T26" s="253">
        <f>逆行列係数!T26/逆行列係数!$T$21</f>
        <v>4.8682042580942553E-3</v>
      </c>
      <c r="U26" s="253">
        <f>逆行列係数!U26/逆行列係数!$U$22</f>
        <v>2.5317928628960326E-3</v>
      </c>
      <c r="V26" s="253">
        <f>逆行列係数!V26/逆行列係数!$V$23</f>
        <v>2.4062506984970653E-3</v>
      </c>
      <c r="W26" s="253">
        <f>逆行列係数!W26/逆行列係数!$W$24</f>
        <v>1.2011476974535459E-3</v>
      </c>
      <c r="X26" s="253">
        <f>逆行列係数!X26/逆行列係数!$X$25</f>
        <v>2.437659235477627E-3</v>
      </c>
      <c r="Y26" s="253">
        <f>逆行列係数!Y26/逆行列係数!$Y$26</f>
        <v>1</v>
      </c>
      <c r="Z26" s="253">
        <f>逆行列係数!Z26/逆行列係数!$Z$27</f>
        <v>1.3378596575621102E-2</v>
      </c>
      <c r="AA26" s="253">
        <f>逆行列係数!AA26/逆行列係数!$AA$28</f>
        <v>3.0469221839425589E-2</v>
      </c>
      <c r="AB26" s="253">
        <f>逆行列係数!AB26/逆行列係数!$AB$29</f>
        <v>4.6459842149213062E-3</v>
      </c>
      <c r="AC26" s="253">
        <f>逆行列係数!AC26/逆行列係数!$AC$30</f>
        <v>4.6662414014143217E-3</v>
      </c>
      <c r="AD26" s="253">
        <f>逆行列係数!AD26/逆行列係数!$AD$31</f>
        <v>3.3300642697512216E-3</v>
      </c>
      <c r="AE26" s="253">
        <f>逆行列係数!AE26/逆行列係数!$AE$32</f>
        <v>9.9742947720837753E-3</v>
      </c>
      <c r="AF26" s="253">
        <f>逆行列係数!AF26/逆行列係数!$AF$33</f>
        <v>8.3181089122835224E-3</v>
      </c>
      <c r="AG26" s="253">
        <f>逆行列係数!AG26/逆行列係数!$AG$34</f>
        <v>4.8762167329571447E-3</v>
      </c>
      <c r="AH26" s="253">
        <f>逆行列係数!AH26/逆行列係数!$AH$35</f>
        <v>1.0481315766597389E-2</v>
      </c>
      <c r="AI26" s="253">
        <f>逆行列係数!AI26/逆行列係数!$AI$36</f>
        <v>4.9813341837204881E-3</v>
      </c>
      <c r="AJ26" s="253">
        <f>逆行列係数!AJ26/逆行列係数!$AJ$37</f>
        <v>3.0816668110373608E-3</v>
      </c>
      <c r="AK26" s="253">
        <f>逆行列係数!AK26/逆行列係数!$AK$38</f>
        <v>3.1577206218298738E-3</v>
      </c>
      <c r="AL26" s="253">
        <f>逆行列係数!AL26/逆行列係数!$AL$39</f>
        <v>2.2986431673609289E-3</v>
      </c>
      <c r="AM26" s="253">
        <f>逆行列係数!AM26/逆行列係数!$AM$40</f>
        <v>3.8001857078926952E-3</v>
      </c>
      <c r="AN26" s="253">
        <f>逆行列係数!AN26/逆行列係数!$AN$41</f>
        <v>1.497037036309206E-3</v>
      </c>
      <c r="AO26" s="254">
        <f>逆行列係数!AO26/逆行列係数!$AO$42</f>
        <v>3.9293422298926715E-3</v>
      </c>
    </row>
    <row r="27" spans="1:41">
      <c r="A27" s="28">
        <v>24</v>
      </c>
      <c r="B27" s="11" t="s">
        <v>16</v>
      </c>
      <c r="C27" s="252">
        <f>逆行列係数!C27/逆行列係数!$C$4</f>
        <v>1.1489930949168094E-2</v>
      </c>
      <c r="D27" s="253">
        <f>逆行列係数!D27/逆行列係数!$D$5</f>
        <v>5.2650729116851735E-3</v>
      </c>
      <c r="E27" s="253">
        <f>逆行列係数!E27/逆行列係数!$E$6</f>
        <v>4.4737597829436013E-3</v>
      </c>
      <c r="F27" s="253">
        <f>逆行列係数!F27/逆行列係数!$F$7</f>
        <v>3.9166304401525576E-2</v>
      </c>
      <c r="G27" s="253">
        <f>逆行列係数!G27/逆行列係数!$G$8</f>
        <v>1.5973644058088942E-2</v>
      </c>
      <c r="H27" s="253">
        <f>逆行列係数!H27/逆行列係数!$H$9</f>
        <v>2.3478692264233582E-2</v>
      </c>
      <c r="I27" s="253">
        <f>逆行列係数!I27/逆行列係数!$I$10</f>
        <v>4.9550988794336677E-2</v>
      </c>
      <c r="J27" s="253">
        <f>逆行列係数!J27/逆行列係数!$J$11</f>
        <v>1.6719413638895928E-2</v>
      </c>
      <c r="K27" s="253">
        <f>逆行列係数!K27/逆行列係数!$K$12</f>
        <v>2.0040450271086665E-2</v>
      </c>
      <c r="L27" s="253">
        <f>逆行列係数!L27/逆行列係数!$L$13</f>
        <v>2.8152910343385917E-2</v>
      </c>
      <c r="M27" s="253">
        <f>逆行列係数!M27/逆行列係数!$M$14</f>
        <v>4.1335176320224078E-2</v>
      </c>
      <c r="N27" s="253">
        <f>逆行列係数!N27/逆行列係数!$N$15</f>
        <v>8.6127348973772E-2</v>
      </c>
      <c r="O27" s="253">
        <f>逆行列係数!O27/逆行列係数!$O$16</f>
        <v>0.10320597743960738</v>
      </c>
      <c r="P27" s="253">
        <f>逆行列係数!P27/逆行列係数!$P$17</f>
        <v>2.0728913069382977E-2</v>
      </c>
      <c r="Q27" s="253">
        <f>逆行列係数!Q27/逆行列係数!$Q$18</f>
        <v>1.633297569072889E-2</v>
      </c>
      <c r="R27" s="253">
        <f>逆行列係数!R27/逆行列係数!$R$19</f>
        <v>1.1730430268650597E-2</v>
      </c>
      <c r="S27" s="253">
        <f>逆行列係数!S27/逆行列係数!$S$20</f>
        <v>1.4187755559136877E-2</v>
      </c>
      <c r="T27" s="253">
        <f>逆行列係数!T27/逆行列係数!$T$21</f>
        <v>2.3641078982207929E-2</v>
      </c>
      <c r="U27" s="253">
        <f>逆行列係数!U27/逆行列係数!$U$22</f>
        <v>1.3210696045717779E-2</v>
      </c>
      <c r="V27" s="253">
        <f>逆行列係数!V27/逆行列係数!$V$23</f>
        <v>7.2877649521446691E-3</v>
      </c>
      <c r="W27" s="253">
        <f>逆行列係数!W27/逆行列係数!$W$24</f>
        <v>1.3375747805604427E-2</v>
      </c>
      <c r="X27" s="253">
        <f>逆行列係数!X27/逆行列係数!$X$25</f>
        <v>1.7531887920636351E-2</v>
      </c>
      <c r="Y27" s="253">
        <f>逆行列係数!Y27/逆行列係数!$Y$26</f>
        <v>6.2012573180284447E-3</v>
      </c>
      <c r="Z27" s="253">
        <f>逆行列係数!Z27/逆行列係数!$Z$27</f>
        <v>1</v>
      </c>
      <c r="AA27" s="253">
        <f>逆行列係数!AA27/逆行列係数!$AA$28</f>
        <v>3.7770073356129176E-2</v>
      </c>
      <c r="AB27" s="253">
        <f>逆行列係数!AB27/逆行列係数!$AB$29</f>
        <v>6.3655351005498378E-2</v>
      </c>
      <c r="AC27" s="253">
        <f>逆行列係数!AC27/逆行列係数!$AC$30</f>
        <v>2.550681951961916E-2</v>
      </c>
      <c r="AD27" s="253">
        <f>逆行列係数!AD27/逆行列係数!$AD$31</f>
        <v>5.9292114131884463E-3</v>
      </c>
      <c r="AE27" s="253">
        <f>逆行列係数!AE27/逆行列係数!$AE$32</f>
        <v>1.7830655748279109E-3</v>
      </c>
      <c r="AF27" s="253">
        <f>逆行列係数!AF27/逆行列係数!$AF$33</f>
        <v>7.9507989451734172E-3</v>
      </c>
      <c r="AG27" s="253">
        <f>逆行列係数!AG27/逆行列係数!$AG$34</f>
        <v>8.4858889922718676E-3</v>
      </c>
      <c r="AH27" s="253">
        <f>逆行列係数!AH27/逆行列係数!$AH$35</f>
        <v>1.3312735374728595E-2</v>
      </c>
      <c r="AI27" s="253">
        <f>逆行列係数!AI27/逆行列係数!$AI$36</f>
        <v>2.1141180608693931E-2</v>
      </c>
      <c r="AJ27" s="253">
        <f>逆行列係数!AJ27/逆行列係数!$AJ$37</f>
        <v>1.30674033863765E-2</v>
      </c>
      <c r="AK27" s="253">
        <f>逆行列係数!AK27/逆行列係数!$AK$38</f>
        <v>6.3151645130562874E-3</v>
      </c>
      <c r="AL27" s="253">
        <f>逆行列係数!AL27/逆行列係数!$AL$39</f>
        <v>6.0745476813868059E-3</v>
      </c>
      <c r="AM27" s="253">
        <f>逆行列係数!AM27/逆行列係数!$AM$40</f>
        <v>3.8354685176013988E-2</v>
      </c>
      <c r="AN27" s="253">
        <f>逆行列係数!AN27/逆行列係数!$AN$41</f>
        <v>9.8169452363139308E-3</v>
      </c>
      <c r="AO27" s="254">
        <f>逆行列係数!AO27/逆行列係数!$AO$42</f>
        <v>9.6514172413055578E-3</v>
      </c>
    </row>
    <row r="28" spans="1:41">
      <c r="A28" s="29">
        <v>25</v>
      </c>
      <c r="B28" s="12" t="s">
        <v>36</v>
      </c>
      <c r="C28" s="255">
        <f>逆行列係数!C28/逆行列係数!$C$4</f>
        <v>9.7462090203151029E-4</v>
      </c>
      <c r="D28" s="256">
        <f>逆行列係数!D28/逆行列係数!$D$5</f>
        <v>5.4052709812365662E-4</v>
      </c>
      <c r="E28" s="256">
        <f>逆行列係数!E28/逆行列係数!$E$6</f>
        <v>3.9741649911102485E-4</v>
      </c>
      <c r="F28" s="256">
        <f>逆行列係数!F28/逆行列係数!$F$7</f>
        <v>4.2815577619334504E-3</v>
      </c>
      <c r="G28" s="256">
        <f>逆行列係数!G28/逆行列係数!$G$8</f>
        <v>2.9928736104648185E-3</v>
      </c>
      <c r="H28" s="256">
        <f>逆行列係数!H28/逆行列係数!$H$9</f>
        <v>1.5693681261399793E-3</v>
      </c>
      <c r="I28" s="256">
        <f>逆行列係数!I28/逆行列係数!$I$10</f>
        <v>3.5916622271653133E-3</v>
      </c>
      <c r="J28" s="256">
        <f>逆行列係数!J28/逆行列係数!$J$11</f>
        <v>3.8115249067578543E-3</v>
      </c>
      <c r="K28" s="256">
        <f>逆行列係数!K28/逆行列係数!$K$12</f>
        <v>1.0407707019227774E-3</v>
      </c>
      <c r="L28" s="256">
        <f>逆行列係数!L28/逆行列係数!$L$13</f>
        <v>1.4403237578391895E-3</v>
      </c>
      <c r="M28" s="256">
        <f>逆行列係数!M28/逆行列係数!$M$14</f>
        <v>2.0107986236885447E-3</v>
      </c>
      <c r="N28" s="256">
        <f>逆行列係数!N28/逆行列係数!$N$15</f>
        <v>1.5068039520856349E-3</v>
      </c>
      <c r="O28" s="256">
        <f>逆行列係数!O28/逆行列係数!$O$16</f>
        <v>2.3257152458322689E-3</v>
      </c>
      <c r="P28" s="256">
        <f>逆行列係数!P28/逆行列係数!$P$17</f>
        <v>1.1251598804175977E-3</v>
      </c>
      <c r="Q28" s="256">
        <f>逆行列係数!Q28/逆行列係数!$Q$18</f>
        <v>1.4409374542687105E-3</v>
      </c>
      <c r="R28" s="256">
        <f>逆行列係数!R28/逆行列係数!$R$19</f>
        <v>1.0796142797478302E-3</v>
      </c>
      <c r="S28" s="256">
        <f>逆行列係数!S28/逆行列係数!$S$20</f>
        <v>1.1122857471694367E-3</v>
      </c>
      <c r="T28" s="256">
        <f>逆行列係数!T28/逆行列係数!$T$21</f>
        <v>2.1855145863698255E-3</v>
      </c>
      <c r="U28" s="256">
        <f>逆行列係数!U28/逆行列係数!$U$22</f>
        <v>7.6629352652290148E-4</v>
      </c>
      <c r="V28" s="256">
        <f>逆行列係数!V28/逆行列係数!$V$23</f>
        <v>5.7939685180460887E-4</v>
      </c>
      <c r="W28" s="256">
        <f>逆行列係数!W28/逆行列係数!$W$24</f>
        <v>5.9288385718936863E-4</v>
      </c>
      <c r="X28" s="256">
        <f>逆行列係数!X28/逆行列係数!$X$25</f>
        <v>1.972374888978108E-3</v>
      </c>
      <c r="Y28" s="256">
        <f>逆行列係数!Y28/逆行列係数!$Y$26</f>
        <v>1.4008825663135668E-3</v>
      </c>
      <c r="Z28" s="256">
        <f>逆行列係数!Z28/逆行列係数!$Z$27</f>
        <v>1.0087816421704642E-3</v>
      </c>
      <c r="AA28" s="256">
        <f>逆行列係数!AA28/逆行列係数!$AA$28</f>
        <v>1</v>
      </c>
      <c r="AB28" s="256">
        <f>逆行列係数!AB28/逆行列係数!$AB$29</f>
        <v>1.0433955213977773E-2</v>
      </c>
      <c r="AC28" s="256">
        <f>逆行列係数!AC28/逆行列係数!$AC$30</f>
        <v>3.80158701841978E-3</v>
      </c>
      <c r="AD28" s="256">
        <f>逆行列係数!AD28/逆行列係数!$AD$31</f>
        <v>1.883992023009438E-3</v>
      </c>
      <c r="AE28" s="256">
        <f>逆行列係数!AE28/逆行列係数!$AE$32</f>
        <v>3.0816743332814732E-4</v>
      </c>
      <c r="AF28" s="256">
        <f>逆行列係数!AF28/逆行列係数!$AF$33</f>
        <v>5.8885789948181794E-3</v>
      </c>
      <c r="AG28" s="256">
        <f>逆行列係数!AG28/逆行列係数!$AG$34</f>
        <v>3.3288457496402873E-3</v>
      </c>
      <c r="AH28" s="256">
        <f>逆行列係数!AH28/逆行列係数!$AH$35</f>
        <v>5.2724863197985434E-3</v>
      </c>
      <c r="AI28" s="256">
        <f>逆行列係数!AI28/逆行列係数!$AI$36</f>
        <v>1.1176131913922029E-2</v>
      </c>
      <c r="AJ28" s="256">
        <f>逆行列係数!AJ28/逆行列係数!$AJ$37</f>
        <v>5.826657476321548E-3</v>
      </c>
      <c r="AK28" s="256">
        <f>逆行列係数!AK28/逆行列係数!$AK$38</f>
        <v>3.0705978368401501E-3</v>
      </c>
      <c r="AL28" s="256">
        <f>逆行列係数!AL28/逆行列係数!$AL$39</f>
        <v>1.6547582569853723E-3</v>
      </c>
      <c r="AM28" s="256">
        <f>逆行列係数!AM28/逆行列係数!$AM$40</f>
        <v>1.1403701967589646E-2</v>
      </c>
      <c r="AN28" s="256">
        <f>逆行列係数!AN28/逆行列係数!$AN$41</f>
        <v>1.1740354515480827E-3</v>
      </c>
      <c r="AO28" s="257">
        <f>逆行列係数!AO28/逆行列係数!$AO$42</f>
        <v>3.6424798954649935E-3</v>
      </c>
    </row>
    <row r="29" spans="1:41">
      <c r="A29" s="28">
        <v>26</v>
      </c>
      <c r="B29" s="11" t="s">
        <v>37</v>
      </c>
      <c r="C29" s="249">
        <f>逆行列係数!C29/逆行列係数!$C$4</f>
        <v>8.2163131948214763E-4</v>
      </c>
      <c r="D29" s="250">
        <f>逆行列係数!D29/逆行列係数!$D$5</f>
        <v>4.2600555719272178E-4</v>
      </c>
      <c r="E29" s="250">
        <f>逆行列係数!E29/逆行列係数!$E$6</f>
        <v>4.468277312040087E-4</v>
      </c>
      <c r="F29" s="250">
        <f>逆行列係数!F29/逆行列係数!$F$7</f>
        <v>3.6164803185568953E-3</v>
      </c>
      <c r="G29" s="250">
        <f>逆行列係数!G29/逆行列係数!$G$8</f>
        <v>1.5052090427929647E-3</v>
      </c>
      <c r="H29" s="250">
        <f>逆行列係数!H29/逆行列係数!$H$9</f>
        <v>9.7532683757706575E-4</v>
      </c>
      <c r="I29" s="250">
        <f>逆行列係数!I29/逆行列係数!$I$10</f>
        <v>2.2420029349819836E-3</v>
      </c>
      <c r="J29" s="250">
        <f>逆行列係数!J29/逆行列係数!$J$11</f>
        <v>3.7145893989981647E-3</v>
      </c>
      <c r="K29" s="250">
        <f>逆行列係数!K29/逆行列係数!$K$12</f>
        <v>5.7684431888309188E-4</v>
      </c>
      <c r="L29" s="250">
        <f>逆行列係数!L29/逆行列係数!$L$13</f>
        <v>6.2279695702590926E-4</v>
      </c>
      <c r="M29" s="250">
        <f>逆行列係数!M29/逆行列係数!$M$14</f>
        <v>2.5173028778851581E-3</v>
      </c>
      <c r="N29" s="250">
        <f>逆行列係数!N29/逆行列係数!$N$15</f>
        <v>1.4051084785059969E-3</v>
      </c>
      <c r="O29" s="250">
        <f>逆行列係数!O29/逆行列係数!$O$16</f>
        <v>1.5689629097060749E-3</v>
      </c>
      <c r="P29" s="250">
        <f>逆行列係数!P29/逆行列係数!$P$17</f>
        <v>5.971621240490534E-4</v>
      </c>
      <c r="Q29" s="250">
        <f>逆行列係数!Q29/逆行列係数!$Q$18</f>
        <v>7.0567045461657576E-4</v>
      </c>
      <c r="R29" s="250">
        <f>逆行列係数!R29/逆行列係数!$R$19</f>
        <v>4.4040940655246124E-4</v>
      </c>
      <c r="S29" s="250">
        <f>逆行列係数!S29/逆行列係数!$S$20</f>
        <v>6.0524381233699866E-4</v>
      </c>
      <c r="T29" s="250">
        <f>逆行列係数!T29/逆行列係数!$T$21</f>
        <v>1.1011229346394851E-3</v>
      </c>
      <c r="U29" s="250">
        <f>逆行列係数!U29/逆行列係数!$U$22</f>
        <v>6.9323514842609493E-4</v>
      </c>
      <c r="V29" s="250">
        <f>逆行列係数!V29/逆行列係数!$V$23</f>
        <v>5.0663568235723849E-4</v>
      </c>
      <c r="W29" s="250">
        <f>逆行列係数!W29/逆行列係数!$W$24</f>
        <v>4.6807114117310101E-4</v>
      </c>
      <c r="X29" s="250">
        <f>逆行列係数!X29/逆行列係数!$X$25</f>
        <v>8.8735710257877324E-4</v>
      </c>
      <c r="Y29" s="250">
        <f>逆行列係数!Y29/逆行列係数!$Y$26</f>
        <v>2.9932130196270645E-3</v>
      </c>
      <c r="Z29" s="250">
        <f>逆行列係数!Z29/逆行列係数!$Z$27</f>
        <v>1.2269251190078287E-2</v>
      </c>
      <c r="AA29" s="250">
        <f>逆行列係数!AA29/逆行列係数!$AA$28</f>
        <v>2.9294916857929027E-3</v>
      </c>
      <c r="AB29" s="250">
        <f>逆行列係数!AB29/逆行列係数!$AB$29</f>
        <v>1</v>
      </c>
      <c r="AC29" s="250">
        <f>逆行列係数!AC29/逆行列係数!$AC$30</f>
        <v>2.2270614035587635E-3</v>
      </c>
      <c r="AD29" s="250">
        <f>逆行列係数!AD29/逆行列係数!$AD$31</f>
        <v>3.5930835734138359E-3</v>
      </c>
      <c r="AE29" s="250">
        <f>逆行列係数!AE29/逆行列係数!$AE$32</f>
        <v>3.0292316566845815E-4</v>
      </c>
      <c r="AF29" s="250">
        <f>逆行列係数!AF29/逆行列係数!$AF$33</f>
        <v>2.6828429227288642E-3</v>
      </c>
      <c r="AG29" s="250">
        <f>逆行列係数!AG29/逆行列係数!$AG$34</f>
        <v>5.625582881918092E-3</v>
      </c>
      <c r="AH29" s="250">
        <f>逆行列係数!AH29/逆行列係数!$AH$35</f>
        <v>3.0488177594551535E-2</v>
      </c>
      <c r="AI29" s="250">
        <f>逆行列係数!AI29/逆行列係数!$AI$36</f>
        <v>5.6883636149603865E-3</v>
      </c>
      <c r="AJ29" s="250">
        <f>逆行列係数!AJ29/逆行列係数!$AJ$37</f>
        <v>3.9388493926646477E-3</v>
      </c>
      <c r="AK29" s="250">
        <f>逆行列係数!AK29/逆行列係数!$AK$38</f>
        <v>8.1789268042355753E-4</v>
      </c>
      <c r="AL29" s="250">
        <f>逆行列係数!AL29/逆行列係数!$AL$39</f>
        <v>8.4800943792289461E-4</v>
      </c>
      <c r="AM29" s="250">
        <f>逆行列係数!AM29/逆行列係数!$AM$40</f>
        <v>2.0369694353961607E-2</v>
      </c>
      <c r="AN29" s="250">
        <f>逆行列係数!AN29/逆行列係数!$AN$41</f>
        <v>6.7973881630669459E-4</v>
      </c>
      <c r="AO29" s="251">
        <f>逆行列係数!AO29/逆行列係数!$AO$42</f>
        <v>2.1480486386889781E-2</v>
      </c>
    </row>
    <row r="30" spans="1:41">
      <c r="A30" s="28">
        <v>27</v>
      </c>
      <c r="B30" s="11" t="s">
        <v>17</v>
      </c>
      <c r="C30" s="252">
        <f>逆行列係数!C30/逆行列係数!$C$4</f>
        <v>4.7357804224212374E-2</v>
      </c>
      <c r="D30" s="253">
        <f>逆行列係数!D30/逆行列係数!$D$5</f>
        <v>1.3713623166677501E-2</v>
      </c>
      <c r="E30" s="253">
        <f>逆行列係数!E30/逆行列係数!$E$6</f>
        <v>3.0186395043790781E-2</v>
      </c>
      <c r="F30" s="253">
        <f>逆行列係数!F30/逆行列係数!$F$7</f>
        <v>1.7384217372815994E-2</v>
      </c>
      <c r="G30" s="253">
        <f>逆行列係数!G30/逆行列係数!$G$8</f>
        <v>5.5638946580179593E-2</v>
      </c>
      <c r="H30" s="253">
        <f>逆行列係数!H30/逆行列係数!$H$9</f>
        <v>5.4935507099491666E-2</v>
      </c>
      <c r="I30" s="253">
        <f>逆行列係数!I30/逆行列係数!$I$10</f>
        <v>4.5044212957804711E-2</v>
      </c>
      <c r="J30" s="253">
        <f>逆行列係数!J30/逆行列係数!$J$11</f>
        <v>2.9015555964389952E-2</v>
      </c>
      <c r="K30" s="253">
        <f>逆行列係数!K30/逆行列係数!$K$12</f>
        <v>3.7400059777643359E-2</v>
      </c>
      <c r="L30" s="253">
        <f>逆行列係数!L30/逆行列係数!$L$13</f>
        <v>3.7342192319392169E-2</v>
      </c>
      <c r="M30" s="253">
        <f>逆行列係数!M30/逆行列係数!$M$14</f>
        <v>2.6740895282737397E-2</v>
      </c>
      <c r="N30" s="253">
        <f>逆行列係数!N30/逆行列係数!$N$15</f>
        <v>1.9878552493095253E-2</v>
      </c>
      <c r="O30" s="253">
        <f>逆行列係数!O30/逆行列係数!$O$16</f>
        <v>1.5740090121212455E-2</v>
      </c>
      <c r="P30" s="253">
        <f>逆行列係数!P30/逆行列係数!$P$17</f>
        <v>3.1583144230560779E-2</v>
      </c>
      <c r="Q30" s="253">
        <f>逆行列係数!Q30/逆行列係数!$Q$18</f>
        <v>2.9264656122532009E-2</v>
      </c>
      <c r="R30" s="253">
        <f>逆行列係数!R30/逆行列係数!$R$19</f>
        <v>2.7885547623488664E-2</v>
      </c>
      <c r="S30" s="253">
        <f>逆行列係数!S30/逆行列係数!$S$20</f>
        <v>3.2045226318720747E-2</v>
      </c>
      <c r="T30" s="253">
        <f>逆行列係数!T30/逆行列係数!$T$21</f>
        <v>2.7290053727759087E-2</v>
      </c>
      <c r="U30" s="253">
        <f>逆行列係数!U30/逆行列係数!$U$22</f>
        <v>3.2820744906166203E-2</v>
      </c>
      <c r="V30" s="253">
        <f>逆行列係数!V30/逆行列係数!$V$23</f>
        <v>2.885029603335415E-2</v>
      </c>
      <c r="W30" s="253">
        <f>逆行列係数!W30/逆行列係数!$W$24</f>
        <v>3.238140246788037E-2</v>
      </c>
      <c r="X30" s="253">
        <f>逆行列係数!X30/逆行列係数!$X$25</f>
        <v>5.0684131450510393E-2</v>
      </c>
      <c r="Y30" s="253">
        <f>逆行列係数!Y30/逆行列係数!$Y$26</f>
        <v>3.7425599121336375E-2</v>
      </c>
      <c r="Z30" s="253">
        <f>逆行列係数!Z30/逆行列係数!$Z$27</f>
        <v>1.3459560302716153E-2</v>
      </c>
      <c r="AA30" s="253">
        <f>逆行列係数!AA30/逆行列係数!$AA$28</f>
        <v>1.6100792692658537E-2</v>
      </c>
      <c r="AB30" s="253">
        <f>逆行列係数!AB30/逆行列係数!$AB$29</f>
        <v>1.3541619835350543E-2</v>
      </c>
      <c r="AC30" s="253">
        <f>逆行列係数!AC30/逆行列係数!$AC$30</f>
        <v>1</v>
      </c>
      <c r="AD30" s="253">
        <f>逆行列係数!AD30/逆行列係数!$AD$31</f>
        <v>6.916499070280694E-3</v>
      </c>
      <c r="AE30" s="253">
        <f>逆行列係数!AE30/逆行列係数!$AE$32</f>
        <v>1.6498876445936869E-3</v>
      </c>
      <c r="AF30" s="253">
        <f>逆行列係数!AF30/逆行列係数!$AF$33</f>
        <v>3.4208967105576922E-2</v>
      </c>
      <c r="AG30" s="253">
        <f>逆行列係数!AG30/逆行列係数!$AG$34</f>
        <v>1.0868045528334347E-2</v>
      </c>
      <c r="AH30" s="253">
        <f>逆行列係数!AH30/逆行列係数!$AH$35</f>
        <v>9.5525020982075003E-3</v>
      </c>
      <c r="AI30" s="253">
        <f>逆行列係数!AI30/逆行列係数!$AI$36</f>
        <v>1.2987212128219027E-2</v>
      </c>
      <c r="AJ30" s="253">
        <f>逆行列係数!AJ30/逆行列係数!$AJ$37</f>
        <v>3.6125653868917314E-2</v>
      </c>
      <c r="AK30" s="253">
        <f>逆行列係数!AK30/逆行列係数!$AK$38</f>
        <v>2.9790046064396229E-2</v>
      </c>
      <c r="AL30" s="253">
        <f>逆行列係数!AL30/逆行列係数!$AL$39</f>
        <v>1.6322502114069052E-2</v>
      </c>
      <c r="AM30" s="253">
        <f>逆行列係数!AM30/逆行列係数!$AM$40</f>
        <v>5.3995154167469153E-2</v>
      </c>
      <c r="AN30" s="253">
        <f>逆行列係数!AN30/逆行列係数!$AN$41</f>
        <v>0.15184573877364121</v>
      </c>
      <c r="AO30" s="254">
        <f>逆行列係数!AO30/逆行列係数!$AO$42</f>
        <v>1.2535715561570121E-2</v>
      </c>
    </row>
    <row r="31" spans="1:41">
      <c r="A31" s="28">
        <v>28</v>
      </c>
      <c r="B31" s="11" t="s">
        <v>18</v>
      </c>
      <c r="C31" s="252">
        <f>逆行列係数!C31/逆行列係数!$C$4</f>
        <v>7.7648707398267503E-3</v>
      </c>
      <c r="D31" s="253">
        <f>逆行列係数!D31/逆行列係数!$D$5</f>
        <v>8.2639390821366999E-3</v>
      </c>
      <c r="E31" s="253">
        <f>逆行列係数!E31/逆行列係数!$E$6</f>
        <v>9.3341480562531744E-3</v>
      </c>
      <c r="F31" s="253">
        <f>逆行列係数!F31/逆行列係数!$F$7</f>
        <v>3.5389740919836044E-2</v>
      </c>
      <c r="G31" s="253">
        <f>逆行列係数!G31/逆行列係数!$G$8</f>
        <v>7.4987370919781622E-3</v>
      </c>
      <c r="H31" s="253">
        <f>逆行列係数!H31/逆行列係数!$H$9</f>
        <v>1.7486259668654504E-2</v>
      </c>
      <c r="I31" s="253">
        <f>逆行列係数!I31/逆行列係数!$I$10</f>
        <v>1.0026706380849126E-2</v>
      </c>
      <c r="J31" s="253">
        <f>逆行列係数!J31/逆行列係数!$J$11</f>
        <v>7.249398210587653E-3</v>
      </c>
      <c r="K31" s="253">
        <f>逆行列係数!K31/逆行列係数!$K$12</f>
        <v>3.9334248640843523E-3</v>
      </c>
      <c r="L31" s="253">
        <f>逆行列係数!L31/逆行列係数!$L$13</f>
        <v>5.1050177793371824E-3</v>
      </c>
      <c r="M31" s="253">
        <f>逆行列係数!M31/逆行列係数!$M$14</f>
        <v>1.1401543896221165E-2</v>
      </c>
      <c r="N31" s="253">
        <f>逆行列係数!N31/逆行列係数!$N$15</f>
        <v>7.1224894304601008E-3</v>
      </c>
      <c r="O31" s="253">
        <f>逆行列係数!O31/逆行列係数!$O$16</f>
        <v>8.6895170570832833E-3</v>
      </c>
      <c r="P31" s="253">
        <f>逆行列係数!P31/逆行列係数!$P$17</f>
        <v>1.2143074821168316E-2</v>
      </c>
      <c r="Q31" s="253">
        <f>逆行列係数!Q31/逆行列係数!$Q$18</f>
        <v>7.3750427667059817E-3</v>
      </c>
      <c r="R31" s="253">
        <f>逆行列係数!R31/逆行列係数!$R$19</f>
        <v>7.0765197909564469E-3</v>
      </c>
      <c r="S31" s="253">
        <f>逆行列係数!S31/逆行列係数!$S$20</f>
        <v>1.3904342925642358E-2</v>
      </c>
      <c r="T31" s="253">
        <f>逆行列係数!T31/逆行列係数!$T$21</f>
        <v>7.0763151309098738E-3</v>
      </c>
      <c r="U31" s="253">
        <f>逆行列係数!U31/逆行列係数!$U$22</f>
        <v>6.2226478292151223E-3</v>
      </c>
      <c r="V31" s="253">
        <f>逆行列係数!V31/逆行列係数!$V$23</f>
        <v>6.1799712382686984E-3</v>
      </c>
      <c r="W31" s="253">
        <f>逆行列係数!W31/逆行列係数!$W$24</f>
        <v>4.0007309313388403E-3</v>
      </c>
      <c r="X31" s="253">
        <f>逆行列係数!X31/逆行列係数!$X$25</f>
        <v>1.5139949746311629E-2</v>
      </c>
      <c r="Y31" s="253">
        <f>逆行列係数!Y31/逆行列係数!$Y$26</f>
        <v>1.3985324527826203E-2</v>
      </c>
      <c r="Z31" s="253">
        <f>逆行列係数!Z31/逆行列係数!$Z$27</f>
        <v>1.7414255468164989E-2</v>
      </c>
      <c r="AA31" s="253">
        <f>逆行列係数!AA31/逆行列係数!$AA$28</f>
        <v>2.2260324056339462E-2</v>
      </c>
      <c r="AB31" s="253">
        <f>逆行列係数!AB31/逆行列係数!$AB$29</f>
        <v>2.4833693607961702E-2</v>
      </c>
      <c r="AC31" s="253">
        <f>逆行列係数!AC31/逆行列係数!$AC$30</f>
        <v>1.7643107320053555E-2</v>
      </c>
      <c r="AD31" s="253">
        <f>逆行列係数!AD31/逆行列係数!$AD$31</f>
        <v>1</v>
      </c>
      <c r="AE31" s="253">
        <f>逆行列係数!AE31/逆行列係数!$AE$32</f>
        <v>6.1239443774686389E-2</v>
      </c>
      <c r="AF31" s="253">
        <f>逆行列係数!AF31/逆行列係数!$AF$33</f>
        <v>2.3233471341101684E-2</v>
      </c>
      <c r="AG31" s="253">
        <f>逆行列係数!AG31/逆行列係数!$AG$34</f>
        <v>7.7712376245492746E-3</v>
      </c>
      <c r="AH31" s="253">
        <f>逆行列係数!AH31/逆行列係数!$AH$35</f>
        <v>1.8371684404129038E-2</v>
      </c>
      <c r="AI31" s="253">
        <f>逆行列係数!AI31/逆行列係数!$AI$36</f>
        <v>8.8534621973733393E-3</v>
      </c>
      <c r="AJ31" s="253">
        <f>逆行列係数!AJ31/逆行列係数!$AJ$37</f>
        <v>9.5570954336502856E-3</v>
      </c>
      <c r="AK31" s="253">
        <f>逆行列係数!AK31/逆行列係数!$AK$38</f>
        <v>2.2812834983484902E-2</v>
      </c>
      <c r="AL31" s="253">
        <f>逆行列係数!AL31/逆行列係数!$AL$39</f>
        <v>7.1452864027123485E-3</v>
      </c>
      <c r="AM31" s="253">
        <f>逆行列係数!AM31/逆行列係数!$AM$40</f>
        <v>1.1280768953502175E-2</v>
      </c>
      <c r="AN31" s="253">
        <f>逆行列係数!AN31/逆行列係数!$AN$41</f>
        <v>4.8296431359886082E-3</v>
      </c>
      <c r="AO31" s="254">
        <f>逆行列係数!AO31/逆行列係数!$AO$42</f>
        <v>1.1288578426198102E-2</v>
      </c>
    </row>
    <row r="32" spans="1:41">
      <c r="A32" s="28">
        <v>29</v>
      </c>
      <c r="B32" s="11" t="s">
        <v>19</v>
      </c>
      <c r="C32" s="252">
        <f>逆行列係数!C32/逆行列係数!$C$4</f>
        <v>3.2120964946684922E-3</v>
      </c>
      <c r="D32" s="253">
        <f>逆行列係数!D32/逆行列係数!$D$5</f>
        <v>2.0887411158872831E-3</v>
      </c>
      <c r="E32" s="253">
        <f>逆行列係数!E32/逆行列係数!$E$6</f>
        <v>2.1930168904570652E-3</v>
      </c>
      <c r="F32" s="253">
        <f>逆行列係数!F32/逆行列係数!$F$7</f>
        <v>1.497598570240666E-2</v>
      </c>
      <c r="G32" s="253">
        <f>逆行列係数!G32/逆行列係数!$G$8</f>
        <v>5.5226981108842639E-3</v>
      </c>
      <c r="H32" s="253">
        <f>逆行列係数!H32/逆行列係数!$H$9</f>
        <v>7.0586018384974974E-3</v>
      </c>
      <c r="I32" s="253">
        <f>逆行列係数!I32/逆行列係数!$I$10</f>
        <v>4.3147296122175056E-3</v>
      </c>
      <c r="J32" s="253">
        <f>逆行列係数!J32/逆行列係数!$J$11</f>
        <v>5.3134965801565296E-3</v>
      </c>
      <c r="K32" s="253">
        <f>逆行列係数!K32/逆行列係数!$K$12</f>
        <v>3.6712642807193727E-3</v>
      </c>
      <c r="L32" s="253">
        <f>逆行列係数!L32/逆行列係数!$L$13</f>
        <v>4.8097205579918706E-3</v>
      </c>
      <c r="M32" s="253">
        <f>逆行列係数!M32/逆行列係数!$M$14</f>
        <v>5.2977911381553314E-3</v>
      </c>
      <c r="N32" s="253">
        <f>逆行列係数!N32/逆行列係数!$N$15</f>
        <v>4.1781405611370764E-3</v>
      </c>
      <c r="O32" s="253">
        <f>逆行列係数!O32/逆行列係数!$O$16</f>
        <v>2.5775687983617935E-3</v>
      </c>
      <c r="P32" s="253">
        <f>逆行列係数!P32/逆行列係数!$P$17</f>
        <v>7.3441881176949282E-3</v>
      </c>
      <c r="Q32" s="253">
        <f>逆行列係数!Q32/逆行列係数!$Q$18</f>
        <v>4.8794005711921117E-3</v>
      </c>
      <c r="R32" s="253">
        <f>逆行列係数!R32/逆行列係数!$R$19</f>
        <v>4.4741819817926244E-3</v>
      </c>
      <c r="S32" s="253">
        <f>逆行列係数!S32/逆行列係数!$S$20</f>
        <v>3.302463190128304E-3</v>
      </c>
      <c r="T32" s="253">
        <f>逆行列係数!T32/逆行列係数!$T$21</f>
        <v>3.0216713475364424E-3</v>
      </c>
      <c r="U32" s="253">
        <f>逆行列係数!U32/逆行列係数!$U$22</f>
        <v>3.7520997093532754E-3</v>
      </c>
      <c r="V32" s="253">
        <f>逆行列係数!V32/逆行列係数!$V$23</f>
        <v>3.5607411503918015E-3</v>
      </c>
      <c r="W32" s="253">
        <f>逆行列係数!W32/逆行列係数!$W$24</f>
        <v>1.7570308293309428E-3</v>
      </c>
      <c r="X32" s="253">
        <f>逆行列係数!X32/逆行列係数!$X$25</f>
        <v>5.5349093715899612E-3</v>
      </c>
      <c r="Y32" s="253">
        <f>逆行列係数!Y32/逆行列係数!$Y$26</f>
        <v>5.9203056462111192E-3</v>
      </c>
      <c r="Z32" s="253">
        <f>逆行列係数!Z32/逆行列係数!$Z$27</f>
        <v>6.6198354365035851E-3</v>
      </c>
      <c r="AA32" s="253">
        <f>逆行列係数!AA32/逆行列係数!$AA$28</f>
        <v>4.0843464967073966E-3</v>
      </c>
      <c r="AB32" s="253">
        <f>逆行列係数!AB32/逆行列係数!$AB$29</f>
        <v>4.5094866385162581E-3</v>
      </c>
      <c r="AC32" s="253">
        <f>逆行列係数!AC32/逆行列係数!$AC$30</f>
        <v>2.6118847991935059E-2</v>
      </c>
      <c r="AD32" s="253">
        <f>逆行列係数!AD32/逆行列係数!$AD$31</f>
        <v>1.5552797675121603E-2</v>
      </c>
      <c r="AE32" s="253">
        <f>逆行列係数!AE32/逆行列係数!$AE$32</f>
        <v>1</v>
      </c>
      <c r="AF32" s="253">
        <f>逆行列係数!AF32/逆行列係数!$AF$33</f>
        <v>1.9472019234083964E-2</v>
      </c>
      <c r="AG32" s="253">
        <f>逆行列係数!AG32/逆行列係数!$AG$34</f>
        <v>1.5321942345598714E-2</v>
      </c>
      <c r="AH32" s="253">
        <f>逆行列係数!AH32/逆行列係数!$AH$35</f>
        <v>2.9781159174843918E-3</v>
      </c>
      <c r="AI32" s="253">
        <f>逆行列係数!AI32/逆行列係数!$AI$36</f>
        <v>6.1405292604569126E-3</v>
      </c>
      <c r="AJ32" s="253">
        <f>逆行列係数!AJ32/逆行列係数!$AJ$37</f>
        <v>1.5676917854939746E-2</v>
      </c>
      <c r="AK32" s="253">
        <f>逆行列係数!AK32/逆行列係数!$AK$38</f>
        <v>2.066059396604018E-2</v>
      </c>
      <c r="AL32" s="253">
        <f>逆行列係数!AL32/逆行列係数!$AL$39</f>
        <v>7.8515699551032717E-3</v>
      </c>
      <c r="AM32" s="253">
        <f>逆行列係数!AM32/逆行列係数!$AM$40</f>
        <v>1.6645920533961925E-2</v>
      </c>
      <c r="AN32" s="253">
        <f>逆行列係数!AN32/逆行列係数!$AN$41</f>
        <v>5.043964956638323E-3</v>
      </c>
      <c r="AO32" s="254">
        <f>逆行列係数!AO32/逆行列係数!$AO$42</f>
        <v>3.2106636961947238E-2</v>
      </c>
    </row>
    <row r="33" spans="1:41">
      <c r="A33" s="29">
        <v>30</v>
      </c>
      <c r="B33" s="12" t="s">
        <v>39</v>
      </c>
      <c r="C33" s="255">
        <f>逆行列係数!C33/逆行列係数!$C$4</f>
        <v>3.8714043413997298E-2</v>
      </c>
      <c r="D33" s="256">
        <f>逆行列係数!D33/逆行列係数!$D$5</f>
        <v>3.7919768974230432E-2</v>
      </c>
      <c r="E33" s="256">
        <f>逆行列係数!E33/逆行列係数!$E$6</f>
        <v>2.8473229541036142E-2</v>
      </c>
      <c r="F33" s="256">
        <f>逆行列係数!F33/逆行列係数!$F$7</f>
        <v>0.10044116410449548</v>
      </c>
      <c r="G33" s="256">
        <f>逆行列係数!G33/逆行列係数!$G$8</f>
        <v>2.9694970749582626E-2</v>
      </c>
      <c r="H33" s="256">
        <f>逆行列係数!H33/逆行列係数!$H$9</f>
        <v>2.1372562738869637E-2</v>
      </c>
      <c r="I33" s="256">
        <f>逆行列係数!I33/逆行列係数!$I$10</f>
        <v>3.3188778662616859E-2</v>
      </c>
      <c r="J33" s="256">
        <f>逆行列係数!J33/逆行列係数!$J$11</f>
        <v>2.0827621895237694E-2</v>
      </c>
      <c r="K33" s="256">
        <f>逆行列係数!K33/逆行列係数!$K$12</f>
        <v>4.2176564222126754E-2</v>
      </c>
      <c r="L33" s="256">
        <f>逆行列係数!L33/逆行列係数!$L$13</f>
        <v>1.6351848343531736E-2</v>
      </c>
      <c r="M33" s="256">
        <f>逆行列係数!M33/逆行列係数!$M$14</f>
        <v>4.0626662638639829E-2</v>
      </c>
      <c r="N33" s="256">
        <f>逆行列係数!N33/逆行列係数!$N$15</f>
        <v>2.0369913299558586E-2</v>
      </c>
      <c r="O33" s="256">
        <f>逆行列係数!O33/逆行列係数!$O$16</f>
        <v>2.5159079854935259E-2</v>
      </c>
      <c r="P33" s="256">
        <f>逆行列係数!P33/逆行列係数!$P$17</f>
        <v>2.3934560981573188E-2</v>
      </c>
      <c r="Q33" s="256">
        <f>逆行列係数!Q33/逆行列係数!$Q$18</f>
        <v>1.7169400088454554E-2</v>
      </c>
      <c r="R33" s="256">
        <f>逆行列係数!R33/逆行列係数!$R$19</f>
        <v>1.5187037915929989E-2</v>
      </c>
      <c r="S33" s="256">
        <f>逆行列係数!S33/逆行列係数!$S$20</f>
        <v>1.8491245113688631E-2</v>
      </c>
      <c r="T33" s="256">
        <f>逆行列係数!T33/逆行列係数!$T$21</f>
        <v>1.5283807626395021E-2</v>
      </c>
      <c r="U33" s="256">
        <f>逆行列係数!U33/逆行列係数!$U$22</f>
        <v>1.6028016318130847E-2</v>
      </c>
      <c r="V33" s="256">
        <f>逆行列係数!V33/逆行列係数!$V$23</f>
        <v>1.7569034597318699E-2</v>
      </c>
      <c r="W33" s="256">
        <f>逆行列係数!W33/逆行列係数!$W$24</f>
        <v>1.1551598413678503E-2</v>
      </c>
      <c r="X33" s="256">
        <f>逆行列係数!X33/逆行列係数!$X$25</f>
        <v>8.6968689788267287E-2</v>
      </c>
      <c r="Y33" s="256">
        <f>逆行列係数!Y33/逆行列係数!$Y$26</f>
        <v>3.2881875213973288E-2</v>
      </c>
      <c r="Z33" s="256">
        <f>逆行列係数!Z33/逆行列係数!$Z$27</f>
        <v>2.5918560241278976E-2</v>
      </c>
      <c r="AA33" s="256">
        <f>逆行列係数!AA33/逆行列係数!$AA$28</f>
        <v>1.8107319318376693E-2</v>
      </c>
      <c r="AB33" s="256">
        <f>逆行列係数!AB33/逆行列係数!$AB$29</f>
        <v>4.2848227019945381E-2</v>
      </c>
      <c r="AC33" s="256">
        <f>逆行列係数!AC33/逆行列係数!$AC$30</f>
        <v>7.5396514653481739E-2</v>
      </c>
      <c r="AD33" s="256">
        <f>逆行列係数!AD33/逆行列係数!$AD$31</f>
        <v>2.5197283727116521E-2</v>
      </c>
      <c r="AE33" s="256">
        <f>逆行列係数!AE33/逆行列係数!$AE$32</f>
        <v>3.0388299858451558E-3</v>
      </c>
      <c r="AF33" s="256">
        <f>逆行列係数!AF33/逆行列係数!$AF$33</f>
        <v>1</v>
      </c>
      <c r="AG33" s="256">
        <f>逆行列係数!AG33/逆行列係数!$AG$34</f>
        <v>2.0073984922272164E-2</v>
      </c>
      <c r="AH33" s="256">
        <f>逆行列係数!AH33/逆行列係数!$AH$35</f>
        <v>2.3988499288494933E-2</v>
      </c>
      <c r="AI33" s="256">
        <f>逆行列係数!AI33/逆行列係数!$AI$36</f>
        <v>2.1382036720766127E-2</v>
      </c>
      <c r="AJ33" s="256">
        <f>逆行列係数!AJ33/逆行列係数!$AJ$37</f>
        <v>1.4381720810122163E-2</v>
      </c>
      <c r="AK33" s="256">
        <f>逆行列係数!AK33/逆行列係数!$AK$38</f>
        <v>2.9674216218138177E-2</v>
      </c>
      <c r="AL33" s="256">
        <f>逆行列係数!AL33/逆行列係数!$AL$39</f>
        <v>1.3275131170651374E-2</v>
      </c>
      <c r="AM33" s="256">
        <f>逆行列係数!AM33/逆行列係数!$AM$40</f>
        <v>3.6063261355926919E-2</v>
      </c>
      <c r="AN33" s="256">
        <f>逆行列係数!AN33/逆行列係数!$AN$41</f>
        <v>4.7851119676695655E-2</v>
      </c>
      <c r="AO33" s="257">
        <f>逆行列係数!AO33/逆行列係数!$AO$42</f>
        <v>6.6303029990254142E-2</v>
      </c>
    </row>
    <row r="34" spans="1:41">
      <c r="A34" s="28">
        <v>31</v>
      </c>
      <c r="B34" s="11" t="s">
        <v>20</v>
      </c>
      <c r="C34" s="249">
        <f>逆行列係数!C34/逆行列係数!$C$4</f>
        <v>5.9715154471481798E-3</v>
      </c>
      <c r="D34" s="250">
        <f>逆行列係数!D34/逆行列係数!$D$5</f>
        <v>3.2880592545352929E-3</v>
      </c>
      <c r="E34" s="250">
        <f>逆行列係数!E34/逆行列係数!$E$6</f>
        <v>7.0454513875631867E-3</v>
      </c>
      <c r="F34" s="250">
        <f>逆行列係数!F34/逆行列係数!$F$7</f>
        <v>1.391130281719289E-2</v>
      </c>
      <c r="G34" s="250">
        <f>逆行列係数!G34/逆行列係数!$G$8</f>
        <v>7.9625899580624774E-3</v>
      </c>
      <c r="H34" s="250">
        <f>逆行列係数!H34/逆行列係数!$H$9</f>
        <v>8.6902929109800766E-3</v>
      </c>
      <c r="I34" s="250">
        <f>逆行列係数!I34/逆行列係数!$I$10</f>
        <v>7.4532729575769322E-3</v>
      </c>
      <c r="J34" s="250">
        <f>逆行列係数!J34/逆行列係数!$J$11</f>
        <v>2.4811809096788033E-2</v>
      </c>
      <c r="K34" s="250">
        <f>逆行列係数!K34/逆行列係数!$K$12</f>
        <v>6.1561072360823395E-3</v>
      </c>
      <c r="L34" s="250">
        <f>逆行列係数!L34/逆行列係数!$L$13</f>
        <v>7.9532688126180504E-3</v>
      </c>
      <c r="M34" s="250">
        <f>逆行列係数!M34/逆行列係数!$M$14</f>
        <v>7.5036460242736544E-3</v>
      </c>
      <c r="N34" s="250">
        <f>逆行列係数!N34/逆行列係数!$N$15</f>
        <v>6.3456385846685556E-3</v>
      </c>
      <c r="O34" s="250">
        <f>逆行列係数!O34/逆行列係数!$O$16</f>
        <v>7.0751887734292456E-3</v>
      </c>
      <c r="P34" s="250">
        <f>逆行列係数!P34/逆行列係数!$P$17</f>
        <v>7.7394103959747863E-3</v>
      </c>
      <c r="Q34" s="250">
        <f>逆行列係数!Q34/逆行列係数!$Q$18</f>
        <v>7.0629540724375514E-3</v>
      </c>
      <c r="R34" s="250">
        <f>逆行列係数!R34/逆行列係数!$R$19</f>
        <v>1.295054121616809E-2</v>
      </c>
      <c r="S34" s="250">
        <f>逆行列係数!S34/逆行列係数!$S$20</f>
        <v>9.0534897093179061E-3</v>
      </c>
      <c r="T34" s="250">
        <f>逆行列係数!T34/逆行列係数!$T$21</f>
        <v>9.7546404113939868E-3</v>
      </c>
      <c r="U34" s="250">
        <f>逆行列係数!U34/逆行列係数!$U$22</f>
        <v>1.3190830165931415E-2</v>
      </c>
      <c r="V34" s="250">
        <f>逆行列係数!V34/逆行列係数!$V$23</f>
        <v>1.4004300002959177E-2</v>
      </c>
      <c r="W34" s="250">
        <f>逆行列係数!W34/逆行列係数!$W$24</f>
        <v>4.4415856650910591E-3</v>
      </c>
      <c r="X34" s="250">
        <f>逆行列係数!X34/逆行列係数!$X$25</f>
        <v>9.0051513646293505E-3</v>
      </c>
      <c r="Y34" s="250">
        <f>逆行列係数!Y34/逆行列係数!$Y$26</f>
        <v>1.2280322024931088E-2</v>
      </c>
      <c r="Z34" s="250">
        <f>逆行列係数!Z34/逆行列係数!$Z$27</f>
        <v>1.256465881901061E-2</v>
      </c>
      <c r="AA34" s="250">
        <f>逆行列係数!AA34/逆行列係数!$AA$28</f>
        <v>3.5862167902332286E-2</v>
      </c>
      <c r="AB34" s="250">
        <f>逆行列係数!AB34/逆行列係数!$AB$29</f>
        <v>1.2947518148518682E-2</v>
      </c>
      <c r="AC34" s="250">
        <f>逆行列係数!AC34/逆行列係数!$AC$30</f>
        <v>3.3612752493881133E-2</v>
      </c>
      <c r="AD34" s="250">
        <f>逆行列係数!AD34/逆行列係数!$AD$31</f>
        <v>4.6848529826906925E-2</v>
      </c>
      <c r="AE34" s="250">
        <f>逆行列係数!AE34/逆行列係数!$AE$32</f>
        <v>4.4755887301592065E-3</v>
      </c>
      <c r="AF34" s="250">
        <f>逆行列係数!AF34/逆行列係数!$AF$33</f>
        <v>1.2858514373436589E-2</v>
      </c>
      <c r="AG34" s="250">
        <f>逆行列係数!AG34/逆行列係数!$AG$34</f>
        <v>1</v>
      </c>
      <c r="AH34" s="250">
        <f>逆行列係数!AH34/逆行列係数!$AH$35</f>
        <v>2.5820729148468027E-2</v>
      </c>
      <c r="AI34" s="250">
        <f>逆行列係数!AI34/逆行列係数!$AI$36</f>
        <v>2.0317499538417841E-2</v>
      </c>
      <c r="AJ34" s="250">
        <f>逆行列係数!AJ34/逆行列係数!$AJ$37</f>
        <v>1.26679023110026E-2</v>
      </c>
      <c r="AK34" s="250">
        <f>逆行列係数!AK34/逆行列係数!$AK$38</f>
        <v>5.9377275072243899E-2</v>
      </c>
      <c r="AL34" s="250">
        <f>逆行列係数!AL34/逆行列係数!$AL$39</f>
        <v>3.7168284856842378E-2</v>
      </c>
      <c r="AM34" s="250">
        <f>逆行列係数!AM34/逆行列係数!$AM$40</f>
        <v>1.9848945096146185E-2</v>
      </c>
      <c r="AN34" s="250">
        <f>逆行列係数!AN34/逆行列係数!$AN$41</f>
        <v>6.4153758813161798E-3</v>
      </c>
      <c r="AO34" s="251">
        <f>逆行列係数!AO34/逆行列係数!$AO$42</f>
        <v>6.5394242645317624E-2</v>
      </c>
    </row>
    <row r="35" spans="1:41">
      <c r="A35" s="28">
        <v>32</v>
      </c>
      <c r="B35" s="11" t="s">
        <v>21</v>
      </c>
      <c r="C35" s="252">
        <f>逆行列係数!C35/逆行列係数!$C$4</f>
        <v>1.3362362180357262E-3</v>
      </c>
      <c r="D35" s="253">
        <f>逆行列係数!D35/逆行列係数!$D$5</f>
        <v>1.0098714193411771E-3</v>
      </c>
      <c r="E35" s="253">
        <f>逆行列係数!E35/逆行列係数!$E$6</f>
        <v>2.2694916845590715E-3</v>
      </c>
      <c r="F35" s="253">
        <f>逆行列係数!F35/逆行列係数!$F$7</f>
        <v>2.8269957284252742E-3</v>
      </c>
      <c r="G35" s="253">
        <f>逆行列係数!G35/逆行列係数!$G$8</f>
        <v>1.6492045266353549E-3</v>
      </c>
      <c r="H35" s="253">
        <f>逆行列係数!H35/逆行列係数!$H$9</f>
        <v>1.1339398134752406E-3</v>
      </c>
      <c r="I35" s="253">
        <f>逆行列係数!I35/逆行列係数!$I$10</f>
        <v>1.9871265582334639E-3</v>
      </c>
      <c r="J35" s="253">
        <f>逆行列係数!J35/逆行列係数!$J$11</f>
        <v>6.5332944429505888E-4</v>
      </c>
      <c r="K35" s="253">
        <f>逆行列係数!K35/逆行列係数!$K$12</f>
        <v>1.2349376246598288E-3</v>
      </c>
      <c r="L35" s="253">
        <f>逆行列係数!L35/逆行列係数!$L$13</f>
        <v>6.536957453930597E-4</v>
      </c>
      <c r="M35" s="253">
        <f>逆行列係数!M35/逆行列係数!$M$14</f>
        <v>1.4782955914348476E-3</v>
      </c>
      <c r="N35" s="253">
        <f>逆行列係数!N35/逆行列係数!$N$15</f>
        <v>2.4694158127365538E-3</v>
      </c>
      <c r="O35" s="253">
        <f>逆行列係数!O35/逆行列係数!$O$16</f>
        <v>9.9849188637667345E-4</v>
      </c>
      <c r="P35" s="253">
        <f>逆行列係数!P35/逆行列係数!$P$17</f>
        <v>9.5957884168323992E-4</v>
      </c>
      <c r="Q35" s="253">
        <f>逆行列係数!Q35/逆行列係数!$Q$18</f>
        <v>1.7956729213520629E-3</v>
      </c>
      <c r="R35" s="253">
        <f>逆行列係数!R35/逆行列係数!$R$19</f>
        <v>1.2076089419029389E-3</v>
      </c>
      <c r="S35" s="253">
        <f>逆行列係数!S35/逆行列係数!$S$20</f>
        <v>6.9349589391352461E-4</v>
      </c>
      <c r="T35" s="253">
        <f>逆行列係数!T35/逆行列係数!$T$21</f>
        <v>3.4954184405544954E-4</v>
      </c>
      <c r="U35" s="253">
        <f>逆行列係数!U35/逆行列係数!$U$22</f>
        <v>8.2521293156394651E-4</v>
      </c>
      <c r="V35" s="253">
        <f>逆行列係数!V35/逆行列係数!$V$23</f>
        <v>5.0305694801900454E-4</v>
      </c>
      <c r="W35" s="253">
        <f>逆行列係数!W35/逆行列係数!$W$24</f>
        <v>2.5221208428945034E-4</v>
      </c>
      <c r="X35" s="253">
        <f>逆行列係数!X35/逆行列係数!$X$25</f>
        <v>8.2156660111517188E-4</v>
      </c>
      <c r="Y35" s="253">
        <f>逆行列係数!Y35/逆行列係数!$Y$26</f>
        <v>3.0357796826723134E-3</v>
      </c>
      <c r="Z35" s="253">
        <f>逆行列係数!Z35/逆行列係数!$Z$27</f>
        <v>9.5923499883118356E-4</v>
      </c>
      <c r="AA35" s="253">
        <f>逆行列係数!AA35/逆行列係数!$AA$28</f>
        <v>2.344591433852892E-3</v>
      </c>
      <c r="AB35" s="253">
        <f>逆行列係数!AB35/逆行列係数!$AB$29</f>
        <v>4.975636928474322E-3</v>
      </c>
      <c r="AC35" s="253">
        <f>逆行列係数!AC35/逆行列係数!$AC$30</f>
        <v>1.8585457608941518E-3</v>
      </c>
      <c r="AD35" s="253">
        <f>逆行列係数!AD35/逆行列係数!$AD$31</f>
        <v>1.3030707986081251E-3</v>
      </c>
      <c r="AE35" s="253">
        <f>逆行列係数!AE35/逆行列係数!$AE$32</f>
        <v>2.602402721154612E-4</v>
      </c>
      <c r="AF35" s="253">
        <f>逆行列係数!AF35/逆行列係数!$AF$33</f>
        <v>1.5739658454022544E-3</v>
      </c>
      <c r="AG35" s="253">
        <f>逆行列係数!AG35/逆行列係数!$AG$34</f>
        <v>1.0980348499419681E-3</v>
      </c>
      <c r="AH35" s="253">
        <f>逆行列係数!AH35/逆行列係数!$AH$35</f>
        <v>1</v>
      </c>
      <c r="AI35" s="253">
        <f>逆行列係数!AI35/逆行列係数!$AI$36</f>
        <v>2.1262651392065022E-3</v>
      </c>
      <c r="AJ35" s="253">
        <f>逆行列係数!AJ35/逆行列係数!$AJ$37</f>
        <v>1.0993118682519525E-3</v>
      </c>
      <c r="AK35" s="253">
        <f>逆行列係数!AK35/逆行列係数!$AK$38</f>
        <v>1.4727366411638658E-3</v>
      </c>
      <c r="AL35" s="253">
        <f>逆行列係数!AL35/逆行列係数!$AL$39</f>
        <v>9.3045215262456936E-4</v>
      </c>
      <c r="AM35" s="253">
        <f>逆行列係数!AM35/逆行列係数!$AM$40</f>
        <v>1.1926569723775119E-3</v>
      </c>
      <c r="AN35" s="253">
        <f>逆行列係数!AN35/逆行列係数!$AN$41</f>
        <v>6.5946967397725246E-4</v>
      </c>
      <c r="AO35" s="254">
        <f>逆行列係数!AO35/逆行列係数!$AO$42</f>
        <v>0.24659875343475637</v>
      </c>
    </row>
    <row r="36" spans="1:41">
      <c r="A36" s="28">
        <v>33</v>
      </c>
      <c r="B36" s="11" t="s">
        <v>22</v>
      </c>
      <c r="C36" s="252">
        <f>逆行列係数!C36/逆行列係数!$C$4</f>
        <v>9.1776540420098263E-5</v>
      </c>
      <c r="D36" s="253">
        <f>逆行列係数!D36/逆行列係数!$D$5</f>
        <v>2.1610488985036749E-4</v>
      </c>
      <c r="E36" s="253">
        <f>逆行列係数!E36/逆行列係数!$E$6</f>
        <v>6.3994756773933081E-5</v>
      </c>
      <c r="F36" s="253">
        <f>逆行列係数!F36/逆行列係数!$F$7</f>
        <v>2.2795686718137166E-4</v>
      </c>
      <c r="G36" s="253">
        <f>逆行列係数!G36/逆行列係数!$G$8</f>
        <v>4.0000893539729687E-4</v>
      </c>
      <c r="H36" s="253">
        <f>逆行列係数!H36/逆行列係数!$H$9</f>
        <v>1.1445092860564499E-4</v>
      </c>
      <c r="I36" s="253">
        <f>逆行列係数!I36/逆行列係数!$I$10</f>
        <v>2.4393666373493579E-4</v>
      </c>
      <c r="J36" s="253">
        <f>逆行列係数!J36/逆行列係数!$J$11</f>
        <v>3.9414368303984675E-4</v>
      </c>
      <c r="K36" s="253">
        <f>逆行列係数!K36/逆行列係数!$K$12</f>
        <v>7.7955732244924561E-5</v>
      </c>
      <c r="L36" s="253">
        <f>逆行列係数!L36/逆行列係数!$L$13</f>
        <v>2.3024920211747797E-4</v>
      </c>
      <c r="M36" s="253">
        <f>逆行列係数!M36/逆行列係数!$M$14</f>
        <v>1.5448512352224974E-4</v>
      </c>
      <c r="N36" s="253">
        <f>逆行列係数!N36/逆行列係数!$N$15</f>
        <v>2.3928900425667626E-4</v>
      </c>
      <c r="O36" s="253">
        <f>逆行列係数!O36/逆行列係数!$O$16</f>
        <v>1.1633278670867924E-4</v>
      </c>
      <c r="P36" s="253">
        <f>逆行列係数!P36/逆行列係数!$P$17</f>
        <v>7.0322415996615752E-4</v>
      </c>
      <c r="Q36" s="253">
        <f>逆行列係数!Q36/逆行列係数!$Q$18</f>
        <v>7.248055616000485E-4</v>
      </c>
      <c r="R36" s="253">
        <f>逆行列係数!R36/逆行列係数!$R$19</f>
        <v>4.7488422171427375E-4</v>
      </c>
      <c r="S36" s="253">
        <f>逆行列係数!S36/逆行列係数!$S$20</f>
        <v>3.607838832284641E-4</v>
      </c>
      <c r="T36" s="253">
        <f>逆行列係数!T36/逆行列係数!$T$21</f>
        <v>1.2472701640028198E-3</v>
      </c>
      <c r="U36" s="253">
        <f>逆行列係数!U36/逆行列係数!$U$22</f>
        <v>8.8327588156080156E-4</v>
      </c>
      <c r="V36" s="253">
        <f>逆行列係数!V36/逆行列係数!$V$23</f>
        <v>1.8987784911859221E-3</v>
      </c>
      <c r="W36" s="253">
        <f>逆行列係数!W36/逆行列係数!$W$24</f>
        <v>1.7192182298156569E-4</v>
      </c>
      <c r="X36" s="253">
        <f>逆行列係数!X36/逆行列係数!$X$25</f>
        <v>2.103795252824489E-4</v>
      </c>
      <c r="Y36" s="253">
        <f>逆行列係数!Y36/逆行列係数!$Y$26</f>
        <v>2.5904793506546564E-4</v>
      </c>
      <c r="Z36" s="253">
        <f>逆行列係数!Z36/逆行列係数!$Z$27</f>
        <v>6.8088315325159096E-4</v>
      </c>
      <c r="AA36" s="253">
        <f>逆行列係数!AA36/逆行列係数!$AA$28</f>
        <v>3.0547191360394079E-4</v>
      </c>
      <c r="AB36" s="253">
        <f>逆行列係数!AB36/逆行列係数!$AB$29</f>
        <v>2.7459910515669324E-4</v>
      </c>
      <c r="AC36" s="253">
        <f>逆行列係数!AC36/逆行列係数!$AC$30</f>
        <v>4.2278502846855164E-4</v>
      </c>
      <c r="AD36" s="253">
        <f>逆行列係数!AD36/逆行列係数!$AD$31</f>
        <v>4.510604252385819E-4</v>
      </c>
      <c r="AE36" s="253">
        <f>逆行列係数!AE36/逆行列係数!$AE$32</f>
        <v>4.0598945342404062E-5</v>
      </c>
      <c r="AF36" s="253">
        <f>逆行列係数!AF36/逆行列係数!$AF$33</f>
        <v>5.8387717878108879E-4</v>
      </c>
      <c r="AG36" s="253">
        <f>逆行列係数!AG36/逆行列係数!$AG$34</f>
        <v>3.8828871485419459E-3</v>
      </c>
      <c r="AH36" s="253">
        <f>逆行列係数!AH36/逆行列係数!$AH$35</f>
        <v>2.3192260474850674E-4</v>
      </c>
      <c r="AI36" s="253">
        <f>逆行列係数!AI36/逆行列係数!$AI$36</f>
        <v>1</v>
      </c>
      <c r="AJ36" s="253">
        <f>逆行列係数!AJ36/逆行列係数!$AJ$37</f>
        <v>1.7191906928758156E-4</v>
      </c>
      <c r="AK36" s="253">
        <f>逆行列係数!AK36/逆行列係数!$AK$38</f>
        <v>2.8535951241280452E-4</v>
      </c>
      <c r="AL36" s="253">
        <f>逆行列係数!AL36/逆行列係数!$AL$39</f>
        <v>5.6573731111334274E-4</v>
      </c>
      <c r="AM36" s="253">
        <f>逆行列係数!AM36/逆行列係数!$AM$40</f>
        <v>5.3299862698813049E-4</v>
      </c>
      <c r="AN36" s="253">
        <f>逆行列係数!AN36/逆行列係数!$AN$41</f>
        <v>1.1580848931556451E-4</v>
      </c>
      <c r="AO36" s="254">
        <f>逆行列係数!AO36/逆行列係数!$AO$42</f>
        <v>4.9505519413375204E-4</v>
      </c>
    </row>
    <row r="37" spans="1:41">
      <c r="A37" s="28">
        <v>34</v>
      </c>
      <c r="B37" s="11" t="s">
        <v>38</v>
      </c>
      <c r="C37" s="252">
        <f>逆行列係数!C37/逆行列係数!$C$4</f>
        <v>1.9886925496830838E-4</v>
      </c>
      <c r="D37" s="253">
        <f>逆行列係数!D37/逆行列係数!$D$5</f>
        <v>4.900886985033298E-5</v>
      </c>
      <c r="E37" s="253">
        <f>逆行列係数!E37/逆行列係数!$E$6</f>
        <v>5.7069215355361113E-5</v>
      </c>
      <c r="F37" s="253">
        <f>逆行列係数!F37/逆行列係数!$F$7</f>
        <v>1.3921958450901708E-4</v>
      </c>
      <c r="G37" s="253">
        <f>逆行列係数!G37/逆行列係数!$G$8</f>
        <v>7.0696434696882807E-5</v>
      </c>
      <c r="H37" s="253">
        <f>逆行列係数!H37/逆行列係数!$H$9</f>
        <v>4.4919330196547684E-5</v>
      </c>
      <c r="I37" s="253">
        <f>逆行列係数!I37/逆行列係数!$I$10</f>
        <v>6.2259928865874816E-5</v>
      </c>
      <c r="J37" s="253">
        <f>逆行列係数!J37/逆行列係数!$J$11</f>
        <v>1.0725933300037348E-4</v>
      </c>
      <c r="K37" s="253">
        <f>逆行列係数!K37/逆行列係数!$K$12</f>
        <v>5.8264874817859182E-5</v>
      </c>
      <c r="L37" s="253">
        <f>逆行列係数!L37/逆行列係数!$L$13</f>
        <v>3.279345684373331E-5</v>
      </c>
      <c r="M37" s="253">
        <f>逆行列係数!M37/逆行列係数!$M$14</f>
        <v>6.2990629346453374E-5</v>
      </c>
      <c r="N37" s="253">
        <f>逆行列係数!N37/逆行列係数!$N$15</f>
        <v>5.4559351612211817E-5</v>
      </c>
      <c r="O37" s="253">
        <f>逆行列係数!O37/逆行列係数!$O$16</f>
        <v>4.5440087932516037E-5</v>
      </c>
      <c r="P37" s="253">
        <f>逆行列係数!P37/逆行列係数!$P$17</f>
        <v>4.2180440382710874E-5</v>
      </c>
      <c r="Q37" s="253">
        <f>逆行列係数!Q37/逆行列係数!$Q$18</f>
        <v>4.3238768748694329E-5</v>
      </c>
      <c r="R37" s="253">
        <f>逆行列係数!R37/逆行列係数!$R$19</f>
        <v>4.0163198595204682E-5</v>
      </c>
      <c r="S37" s="253">
        <f>逆行列係数!S37/逆行列係数!$S$20</f>
        <v>3.5993830475615122E-5</v>
      </c>
      <c r="T37" s="253">
        <f>逆行列係数!T37/逆行列係数!$T$21</f>
        <v>2.99796624353013E-5</v>
      </c>
      <c r="U37" s="253">
        <f>逆行列係数!U37/逆行列係数!$U$22</f>
        <v>3.7483287046448751E-5</v>
      </c>
      <c r="V37" s="253">
        <f>逆行列係数!V37/逆行列係数!$V$23</f>
        <v>3.5787303043591944E-5</v>
      </c>
      <c r="W37" s="253">
        <f>逆行列係数!W37/逆行列係数!$W$24</f>
        <v>1.9507854639821655E-5</v>
      </c>
      <c r="X37" s="253">
        <f>逆行列係数!X37/逆行列係数!$X$25</f>
        <v>9.8611263272752362E-5</v>
      </c>
      <c r="Y37" s="253">
        <f>逆行列係数!Y37/逆行列係数!$Y$26</f>
        <v>7.6312985909080596E-5</v>
      </c>
      <c r="Z37" s="253">
        <f>逆行列係数!Z37/逆行列係数!$Z$27</f>
        <v>8.89121945956869E-5</v>
      </c>
      <c r="AA37" s="253">
        <f>逆行列係数!AA37/逆行列係数!$AA$28</f>
        <v>3.812313469532444E-4</v>
      </c>
      <c r="AB37" s="253">
        <f>逆行列係数!AB37/逆行列係数!$AB$29</f>
        <v>1.1050300099949404E-4</v>
      </c>
      <c r="AC37" s="253">
        <f>逆行列係数!AC37/逆行列係数!$AC$30</f>
        <v>1.4830147958902178E-4</v>
      </c>
      <c r="AD37" s="253">
        <f>逆行列係数!AD37/逆行列係数!$AD$31</f>
        <v>2.5563414686670459E-4</v>
      </c>
      <c r="AE37" s="253">
        <f>逆行列係数!AE37/逆行列係数!$AE$32</f>
        <v>2.3137803274405643E-5</v>
      </c>
      <c r="AF37" s="253">
        <f>逆行列係数!AF37/逆行列係数!$AF$33</f>
        <v>9.0625471255613215E-4</v>
      </c>
      <c r="AG37" s="253">
        <f>逆行列係数!AG37/逆行列係数!$AG$34</f>
        <v>8.971777971025621E-4</v>
      </c>
      <c r="AH37" s="253">
        <f>逆行列係数!AH37/逆行列係数!$AH$35</f>
        <v>7.8563167632998411E-5</v>
      </c>
      <c r="AI37" s="253">
        <f>逆行列係数!AI37/逆行列係数!$AI$36</f>
        <v>8.0908042869516156E-5</v>
      </c>
      <c r="AJ37" s="253">
        <f>逆行列係数!AJ37/逆行列係数!$AJ$37</f>
        <v>1</v>
      </c>
      <c r="AK37" s="253">
        <f>逆行列係数!AK37/逆行列係数!$AK$38</f>
        <v>1.0025864226897482E-4</v>
      </c>
      <c r="AL37" s="253">
        <f>逆行列係数!AL37/逆行列係数!$AL$39</f>
        <v>9.1608845221253577E-5</v>
      </c>
      <c r="AM37" s="253">
        <f>逆行列係数!AM37/逆行列係数!$AM$40</f>
        <v>1.3915435562874764E-4</v>
      </c>
      <c r="AN37" s="253">
        <f>逆行列係数!AN37/逆行列係数!$AN$41</f>
        <v>6.0141604031681693E-5</v>
      </c>
      <c r="AO37" s="254">
        <f>逆行列係数!AO37/逆行列係数!$AO$42</f>
        <v>2.5915691892649259E-3</v>
      </c>
    </row>
    <row r="38" spans="1:41">
      <c r="A38" s="29">
        <v>35</v>
      </c>
      <c r="B38" s="12" t="s">
        <v>249</v>
      </c>
      <c r="C38" s="255">
        <f>逆行列係数!C38/逆行列係数!$C$4</f>
        <v>2.8269456859313639E-4</v>
      </c>
      <c r="D38" s="256">
        <f>逆行列係数!D38/逆行列係数!$D$5</f>
        <v>2.4334294322666587E-4</v>
      </c>
      <c r="E38" s="256">
        <f>逆行列係数!E38/逆行列係数!$E$6</f>
        <v>4.8997394306634677E-3</v>
      </c>
      <c r="F38" s="256">
        <f>逆行列係数!F38/逆行列係数!$F$7</f>
        <v>4.042328261778064E-3</v>
      </c>
      <c r="G38" s="256">
        <f>逆行列係数!G38/逆行列係数!$G$8</f>
        <v>1.0775476966427017E-3</v>
      </c>
      <c r="H38" s="256">
        <f>逆行列係数!H38/逆行列係数!$H$9</f>
        <v>1.5447961036766475E-3</v>
      </c>
      <c r="I38" s="256">
        <f>逆行列係数!I38/逆行列係数!$I$10</f>
        <v>1.2215165351564963E-3</v>
      </c>
      <c r="J38" s="256">
        <f>逆行列係数!J38/逆行列係数!$J$11</f>
        <v>3.7711858416570529E-3</v>
      </c>
      <c r="K38" s="256">
        <f>逆行列係数!K38/逆行列係数!$K$12</f>
        <v>1.0812686136123526E-3</v>
      </c>
      <c r="L38" s="256">
        <f>逆行列係数!L38/逆行列係数!$L$13</f>
        <v>6.3936160839056879E-4</v>
      </c>
      <c r="M38" s="256">
        <f>逆行列係数!M38/逆行列係数!$M$14</f>
        <v>1.0154330412394431E-3</v>
      </c>
      <c r="N38" s="256">
        <f>逆行列係数!N38/逆行列係数!$N$15</f>
        <v>1.2926698331660583E-3</v>
      </c>
      <c r="O38" s="256">
        <f>逆行列係数!O38/逆行列係数!$O$16</f>
        <v>6.7684789727014182E-4</v>
      </c>
      <c r="P38" s="256">
        <f>逆行列係数!P38/逆行列係数!$P$17</f>
        <v>1.231273629698195E-3</v>
      </c>
      <c r="Q38" s="256">
        <f>逆行列係数!Q38/逆行列係数!$Q$18</f>
        <v>2.5928532723775701E-3</v>
      </c>
      <c r="R38" s="256">
        <f>逆行列係数!R38/逆行列係数!$R$19</f>
        <v>3.0113001382095651E-3</v>
      </c>
      <c r="S38" s="256">
        <f>逆行列係数!S38/逆行列係数!$S$20</f>
        <v>8.8960181964117466E-4</v>
      </c>
      <c r="T38" s="256">
        <f>逆行列係数!T38/逆行列係数!$T$21</f>
        <v>8.9577612928343209E-4</v>
      </c>
      <c r="U38" s="256">
        <f>逆行列係数!U38/逆行列係数!$U$22</f>
        <v>1.0701940566699283E-3</v>
      </c>
      <c r="V38" s="256">
        <f>逆行列係数!V38/逆行列係数!$V$23</f>
        <v>1.9064257522635728E-3</v>
      </c>
      <c r="W38" s="256">
        <f>逆行列係数!W38/逆行列係数!$W$24</f>
        <v>2.4965321021052343E-4</v>
      </c>
      <c r="X38" s="256">
        <f>逆行列係数!X38/逆行列係数!$X$25</f>
        <v>1.178733197506118E-3</v>
      </c>
      <c r="Y38" s="256">
        <f>逆行列係数!Y38/逆行列係数!$Y$26</f>
        <v>1.6393401955175802E-3</v>
      </c>
      <c r="Z38" s="256">
        <f>逆行列係数!Z38/逆行列係数!$Z$27</f>
        <v>1.4371742822830596E-3</v>
      </c>
      <c r="AA38" s="256">
        <f>逆行列係数!AA38/逆行列係数!$AA$28</f>
        <v>9.4799205474471546E-3</v>
      </c>
      <c r="AB38" s="256">
        <f>逆行列係数!AB38/逆行列係数!$AB$29</f>
        <v>2.4260353867054159E-3</v>
      </c>
      <c r="AC38" s="256">
        <f>逆行列係数!AC38/逆行列係数!$AC$30</f>
        <v>1.0632639820709342E-3</v>
      </c>
      <c r="AD38" s="256">
        <f>逆行列係数!AD38/逆行列係数!$AD$31</f>
        <v>3.4255743123617443E-3</v>
      </c>
      <c r="AE38" s="256">
        <f>逆行列係数!AE38/逆行列係数!$AE$32</f>
        <v>3.9799103385773719E-4</v>
      </c>
      <c r="AF38" s="256">
        <f>逆行列係数!AF38/逆行列係数!$AF$33</f>
        <v>1.3491743047804124E-3</v>
      </c>
      <c r="AG38" s="256">
        <f>逆行列係数!AG38/逆行列係数!$AG$34</f>
        <v>1.8013046974413975E-3</v>
      </c>
      <c r="AH38" s="256">
        <f>逆行列係数!AH38/逆行列係数!$AH$35</f>
        <v>3.9465281037527269E-4</v>
      </c>
      <c r="AI38" s="256">
        <f>逆行列係数!AI38/逆行列係数!$AI$36</f>
        <v>1.3895381624051165E-3</v>
      </c>
      <c r="AJ38" s="256">
        <f>逆行列係数!AJ38/逆行列係数!$AJ$37</f>
        <v>1.1885560149440494E-3</v>
      </c>
      <c r="AK38" s="256">
        <f>逆行列係数!AK38/逆行列係数!$AK$38</f>
        <v>1</v>
      </c>
      <c r="AL38" s="256">
        <f>逆行列係数!AL38/逆行列係数!$AL$39</f>
        <v>2.1228092360202908E-3</v>
      </c>
      <c r="AM38" s="256">
        <f>逆行列係数!AM38/逆行列係数!$AM$40</f>
        <v>3.1907063135747219E-3</v>
      </c>
      <c r="AN38" s="256">
        <f>逆行列係数!AN38/逆行列係数!$AN$41</f>
        <v>3.6754166025812756E-4</v>
      </c>
      <c r="AO38" s="257">
        <f>逆行列係数!AO38/逆行列係数!$AO$42</f>
        <v>5.2022370794550313E-3</v>
      </c>
    </row>
    <row r="39" spans="1:41">
      <c r="A39" s="28">
        <v>36</v>
      </c>
      <c r="B39" s="11" t="s">
        <v>23</v>
      </c>
      <c r="C39" s="249">
        <f>逆行列係数!C39/逆行列係数!$C$4</f>
        <v>2.506082160935192E-2</v>
      </c>
      <c r="D39" s="250">
        <f>逆行列係数!D39/逆行列係数!$D$5</f>
        <v>1.9296037151716548E-2</v>
      </c>
      <c r="E39" s="250">
        <f>逆行列係数!E39/逆行列係数!$E$6</f>
        <v>1.3047874713235472E-2</v>
      </c>
      <c r="F39" s="250">
        <f>逆行列係数!F39/逆行列係数!$F$7</f>
        <v>5.5087655571081813E-2</v>
      </c>
      <c r="G39" s="250">
        <f>逆行列係数!G39/逆行列係数!$G$8</f>
        <v>3.223464647251293E-2</v>
      </c>
      <c r="H39" s="250">
        <f>逆行列係数!H39/逆行列係数!$H$9</f>
        <v>3.6978921645454688E-2</v>
      </c>
      <c r="I39" s="250">
        <f>逆行列係数!I39/逆行列係数!$I$10</f>
        <v>2.1093268058474078E-2</v>
      </c>
      <c r="J39" s="250">
        <f>逆行列係数!J39/逆行列係数!$J$11</f>
        <v>4.5980331677742715E-2</v>
      </c>
      <c r="K39" s="250">
        <f>逆行列係数!K39/逆行列係数!$K$12</f>
        <v>2.7447046572256561E-2</v>
      </c>
      <c r="L39" s="250">
        <f>逆行列係数!L39/逆行列係数!$L$13</f>
        <v>2.8310771264346973E-2</v>
      </c>
      <c r="M39" s="250">
        <f>逆行列係数!M39/逆行列係数!$M$14</f>
        <v>3.4794946720321809E-2</v>
      </c>
      <c r="N39" s="250">
        <f>逆行列係数!N39/逆行列係数!$N$15</f>
        <v>2.4142187441275477E-2</v>
      </c>
      <c r="O39" s="250">
        <f>逆行列係数!O39/逆行列係数!$O$16</f>
        <v>1.6957840612576609E-2</v>
      </c>
      <c r="P39" s="250">
        <f>逆行列係数!P39/逆行列係数!$P$17</f>
        <v>2.3400948408261769E-2</v>
      </c>
      <c r="Q39" s="250">
        <f>逆行列係数!Q39/逆行列係数!$Q$18</f>
        <v>2.735483368153787E-2</v>
      </c>
      <c r="R39" s="250">
        <f>逆行列係数!R39/逆行列係数!$R$19</f>
        <v>2.3355287882128071E-2</v>
      </c>
      <c r="S39" s="250">
        <f>逆行列係数!S39/逆行列係数!$S$20</f>
        <v>2.3771011627246201E-2</v>
      </c>
      <c r="T39" s="250">
        <f>逆行列係数!T39/逆行列係数!$T$21</f>
        <v>3.0285550998832681E-2</v>
      </c>
      <c r="U39" s="250">
        <f>逆行列係数!U39/逆行列係数!$U$22</f>
        <v>3.024383871954911E-2</v>
      </c>
      <c r="V39" s="250">
        <f>逆行列係数!V39/逆行列係数!$V$23</f>
        <v>2.7293884351210929E-2</v>
      </c>
      <c r="W39" s="250">
        <f>逆行列係数!W39/逆行列係数!$W$24</f>
        <v>2.0655355382002763E-2</v>
      </c>
      <c r="X39" s="250">
        <f>逆行列係数!X39/逆行列係数!$X$25</f>
        <v>3.5614192099558649E-2</v>
      </c>
      <c r="Y39" s="250">
        <f>逆行列係数!Y39/逆行列係数!$Y$26</f>
        <v>6.7037825750874941E-2</v>
      </c>
      <c r="Z39" s="250">
        <f>逆行列係数!Z39/逆行列係数!$Z$27</f>
        <v>4.8210971929928438E-2</v>
      </c>
      <c r="AA39" s="250">
        <f>逆行列係数!AA39/逆行列係数!$AA$28</f>
        <v>8.7835789501149106E-2</v>
      </c>
      <c r="AB39" s="250">
        <f>逆行列係数!AB39/逆行列係数!$AB$29</f>
        <v>4.7270558685917667E-2</v>
      </c>
      <c r="AC39" s="250">
        <f>逆行列係数!AC39/逆行列係数!$AC$30</f>
        <v>6.5082040009546149E-2</v>
      </c>
      <c r="AD39" s="250">
        <f>逆行列係数!AD39/逆行列係数!$AD$31</f>
        <v>7.3237434275332761E-2</v>
      </c>
      <c r="AE39" s="250">
        <f>逆行列係数!AE39/逆行列係数!$AE$32</f>
        <v>1.2360122673249287E-2</v>
      </c>
      <c r="AF39" s="250">
        <f>逆行列係数!AF39/逆行列係数!$AF$33</f>
        <v>0.10654227187528618</v>
      </c>
      <c r="AG39" s="250">
        <f>逆行列係数!AG39/逆行列係数!$AG$34</f>
        <v>8.3382785196451731E-2</v>
      </c>
      <c r="AH39" s="250">
        <f>逆行列係数!AH39/逆行列係数!$AH$35</f>
        <v>5.9228574245524107E-2</v>
      </c>
      <c r="AI39" s="250">
        <f>逆行列係数!AI39/逆行列係数!$AI$36</f>
        <v>4.8202157764241818E-2</v>
      </c>
      <c r="AJ39" s="250">
        <f>逆行列係数!AJ39/逆行列係数!$AJ$37</f>
        <v>3.2839187765452381E-2</v>
      </c>
      <c r="AK39" s="250">
        <f>逆行列係数!AK39/逆行列係数!$AK$38</f>
        <v>5.8953632328113591E-2</v>
      </c>
      <c r="AL39" s="250">
        <f>逆行列係数!AL39/逆行列係数!$AL$39</f>
        <v>1</v>
      </c>
      <c r="AM39" s="250">
        <f>逆行列係数!AM39/逆行列係数!$AM$40</f>
        <v>3.3112206589963479E-2</v>
      </c>
      <c r="AN39" s="250">
        <f>逆行列係数!AN39/逆行列係数!$AN$41</f>
        <v>1.6293797607018178E-2</v>
      </c>
      <c r="AO39" s="251">
        <f>逆行列係数!AO39/逆行列係数!$AO$42</f>
        <v>5.0516265842890089E-2</v>
      </c>
    </row>
    <row r="40" spans="1:41" ht="11.25" customHeight="1">
      <c r="A40" s="28">
        <v>37</v>
      </c>
      <c r="B40" s="11" t="s">
        <v>24</v>
      </c>
      <c r="C40" s="252">
        <f>逆行列係数!C40/逆行列係数!$C$4</f>
        <v>1.7712595095558631E-4</v>
      </c>
      <c r="D40" s="253">
        <f>逆行列係数!D40/逆行列係数!$D$5</f>
        <v>1.5173834908733296E-4</v>
      </c>
      <c r="E40" s="253">
        <f>逆行列係数!E40/逆行列係数!$E$6</f>
        <v>6.8091073341906556E-4</v>
      </c>
      <c r="F40" s="253">
        <f>逆行列係数!F40/逆行列係数!$F$7</f>
        <v>2.180042989741511E-4</v>
      </c>
      <c r="G40" s="253">
        <f>逆行列係数!G40/逆行列係数!$G$8</f>
        <v>3.2033379057642882E-4</v>
      </c>
      <c r="H40" s="253">
        <f>逆行列係数!H40/逆行列係数!$H$9</f>
        <v>3.0671370342402504E-4</v>
      </c>
      <c r="I40" s="253">
        <f>逆行列係数!I40/逆行列係数!$I$10</f>
        <v>1.6705753887177291E-4</v>
      </c>
      <c r="J40" s="253">
        <f>逆行列係数!J40/逆行列係数!$J$11</f>
        <v>3.7030732613076991E-4</v>
      </c>
      <c r="K40" s="253">
        <f>逆行列係数!K40/逆行列係数!$K$12</f>
        <v>1.1232805968933362E-4</v>
      </c>
      <c r="L40" s="253">
        <f>逆行列係数!L40/逆行列係数!$L$13</f>
        <v>1.6494606761765067E-4</v>
      </c>
      <c r="M40" s="253">
        <f>逆行列係数!M40/逆行列係数!$M$14</f>
        <v>1.5505979578102049E-4</v>
      </c>
      <c r="N40" s="253">
        <f>逆行列係数!N40/逆行列係数!$N$15</f>
        <v>1.0875077370320413E-4</v>
      </c>
      <c r="O40" s="253">
        <f>逆行列係数!O40/逆行列係数!$O$16</f>
        <v>1.4531678145390567E-4</v>
      </c>
      <c r="P40" s="253">
        <f>逆行列係数!P40/逆行列係数!$P$17</f>
        <v>1.5241462938023323E-4</v>
      </c>
      <c r="Q40" s="253">
        <f>逆行列係数!Q40/逆行列係数!$Q$18</f>
        <v>1.8827251009708918E-4</v>
      </c>
      <c r="R40" s="253">
        <f>逆行列係数!R40/逆行列係数!$R$19</f>
        <v>2.2102657104493579E-4</v>
      </c>
      <c r="S40" s="253">
        <f>逆行列係数!S40/逆行列係数!$S$20</f>
        <v>1.9549536024092621E-4</v>
      </c>
      <c r="T40" s="253">
        <f>逆行列係数!T40/逆行列係数!$T$21</f>
        <v>2.3150711720401547E-4</v>
      </c>
      <c r="U40" s="253">
        <f>逆行列係数!U40/逆行列係数!$U$22</f>
        <v>1.5864668522315016E-4</v>
      </c>
      <c r="V40" s="253">
        <f>逆行列係数!V40/逆行列係数!$V$23</f>
        <v>1.6181760379469954E-4</v>
      </c>
      <c r="W40" s="253">
        <f>逆行列係数!W40/逆行列係数!$W$24</f>
        <v>1.339975703489929E-4</v>
      </c>
      <c r="X40" s="253">
        <f>逆行列係数!X40/逆行列係数!$X$25</f>
        <v>1.5968515173233404E-4</v>
      </c>
      <c r="Y40" s="253">
        <f>逆行列係数!Y40/逆行列係数!$Y$26</f>
        <v>3.9984792333610294E-4</v>
      </c>
      <c r="Z40" s="253">
        <f>逆行列係数!Z40/逆行列係数!$Z$27</f>
        <v>2.2637360196741638E-4</v>
      </c>
      <c r="AA40" s="253">
        <f>逆行列係数!AA40/逆行列係数!$AA$28</f>
        <v>5.7056906413365579E-4</v>
      </c>
      <c r="AB40" s="253">
        <f>逆行列係数!AB40/逆行列係数!$AB$29</f>
        <v>2.4728068896379238E-4</v>
      </c>
      <c r="AC40" s="253">
        <f>逆行列係数!AC40/逆行列係数!$AC$30</f>
        <v>9.1565627072543755E-4</v>
      </c>
      <c r="AD40" s="253">
        <f>逆行列係数!AD40/逆行列係数!$AD$31</f>
        <v>5.8754884989330864E-4</v>
      </c>
      <c r="AE40" s="253">
        <f>逆行列係数!AE40/逆行列係数!$AE$32</f>
        <v>3.3006841887881774E-4</v>
      </c>
      <c r="AF40" s="253">
        <f>逆行列係数!AF40/逆行列係数!$AF$33</f>
        <v>4.3825090098303248E-4</v>
      </c>
      <c r="AG40" s="253">
        <f>逆行列係数!AG40/逆行列係数!$AG$34</f>
        <v>7.3541290665655561E-3</v>
      </c>
      <c r="AH40" s="253">
        <f>逆行列係数!AH40/逆行列係数!$AH$35</f>
        <v>5.7658333614508419E-4</v>
      </c>
      <c r="AI40" s="253">
        <f>逆行列係数!AI40/逆行列係数!$AI$36</f>
        <v>1.9962657953130269E-3</v>
      </c>
      <c r="AJ40" s="253">
        <f>逆行列係数!AJ40/逆行列係数!$AJ$37</f>
        <v>9.0424179364561076E-3</v>
      </c>
      <c r="AK40" s="253">
        <f>逆行列係数!AK40/逆行列係数!$AK$38</f>
        <v>2.3825798653755812E-3</v>
      </c>
      <c r="AL40" s="253">
        <f>逆行列係数!AL40/逆行列係数!$AL$39</f>
        <v>1.1934313536355453E-3</v>
      </c>
      <c r="AM40" s="253">
        <f>逆行列係数!AM40/逆行列係数!$AM$40</f>
        <v>1</v>
      </c>
      <c r="AN40" s="253">
        <f>逆行列係数!AN40/逆行列係数!$AN$41</f>
        <v>1.7064957885976016E-4</v>
      </c>
      <c r="AO40" s="254">
        <f>逆行列係数!AO40/逆行列係数!$AO$42</f>
        <v>1.8673581718187148E-3</v>
      </c>
    </row>
    <row r="41" spans="1:41">
      <c r="A41" s="28">
        <v>38</v>
      </c>
      <c r="B41" s="11" t="s">
        <v>25</v>
      </c>
      <c r="C41" s="252">
        <f>逆行列係数!C41/逆行列係数!$C$4</f>
        <v>7.6476479713667711E-4</v>
      </c>
      <c r="D41" s="253">
        <f>逆行列係数!D41/逆行列係数!$D$5</f>
        <v>2.2862473633878428E-3</v>
      </c>
      <c r="E41" s="253">
        <f>逆行列係数!E41/逆行列係数!$E$6</f>
        <v>1.2986410014790661E-3</v>
      </c>
      <c r="F41" s="253">
        <f>逆行列係数!F41/逆行列係数!$F$7</f>
        <v>1.0063754815429796E-3</v>
      </c>
      <c r="G41" s="253">
        <f>逆行列係数!G41/逆行列係数!$G$8</f>
        <v>1.2547095326920707E-3</v>
      </c>
      <c r="H41" s="253">
        <f>逆行列係数!H41/逆行列係数!$H$9</f>
        <v>1.7516141798993422E-3</v>
      </c>
      <c r="I41" s="253">
        <f>逆行列係数!I41/逆行列係数!$I$10</f>
        <v>1.0114745571022021E-3</v>
      </c>
      <c r="J41" s="253">
        <f>逆行列係数!J41/逆行列係数!$J$11</f>
        <v>9.3662665763974732E-4</v>
      </c>
      <c r="K41" s="253">
        <f>逆行列係数!K41/逆行列係数!$K$12</f>
        <v>6.0709063204078008E-4</v>
      </c>
      <c r="L41" s="253">
        <f>逆行列係数!L41/逆行列係数!$L$13</f>
        <v>3.8797742897147554E-4</v>
      </c>
      <c r="M41" s="253">
        <f>逆行列係数!M41/逆行列係数!$M$14</f>
        <v>1.886571147542211E-3</v>
      </c>
      <c r="N41" s="253">
        <f>逆行列係数!N41/逆行列係数!$N$15</f>
        <v>5.4703017687773641E-4</v>
      </c>
      <c r="O41" s="253">
        <f>逆行列係数!O41/逆行列係数!$O$16</f>
        <v>4.445312055542775E-4</v>
      </c>
      <c r="P41" s="253">
        <f>逆行列係数!P41/逆行列係数!$P$17</f>
        <v>6.2784496431246702E-4</v>
      </c>
      <c r="Q41" s="253">
        <f>逆行列係数!Q41/逆行列係数!$Q$18</f>
        <v>8.3539235332572427E-4</v>
      </c>
      <c r="R41" s="253">
        <f>逆行列係数!R41/逆行列係数!$R$19</f>
        <v>1.519551126686666E-3</v>
      </c>
      <c r="S41" s="253">
        <f>逆行列係数!S41/逆行列係数!$S$20</f>
        <v>1.7446138237312561E-3</v>
      </c>
      <c r="T41" s="253">
        <f>逆行列係数!T41/逆行列係数!$T$21</f>
        <v>9.6536723335599345E-4</v>
      </c>
      <c r="U41" s="253">
        <f>逆行列係数!U41/逆行列係数!$U$22</f>
        <v>9.769392367297671E-4</v>
      </c>
      <c r="V41" s="253">
        <f>逆行列係数!V41/逆行列係数!$V$23</f>
        <v>1.632747616613783E-3</v>
      </c>
      <c r="W41" s="253">
        <f>逆行列係数!W41/逆行列係数!$W$24</f>
        <v>4.5621247088468937E-4</v>
      </c>
      <c r="X41" s="253">
        <f>逆行列係数!X41/逆行列係数!$X$25</f>
        <v>1.6269761904337814E-3</v>
      </c>
      <c r="Y41" s="253">
        <f>逆行列係数!Y41/逆行列係数!$Y$26</f>
        <v>1.6220071867035653E-3</v>
      </c>
      <c r="Z41" s="253">
        <f>逆行列係数!Z41/逆行列係数!$Z$27</f>
        <v>3.8003392413310896E-4</v>
      </c>
      <c r="AA41" s="253">
        <f>逆行列係数!AA41/逆行列係数!$AA$28</f>
        <v>1.4472430497842644E-3</v>
      </c>
      <c r="AB41" s="253">
        <f>逆行列係数!AB41/逆行列係数!$AB$29</f>
        <v>3.6191367117730357E-3</v>
      </c>
      <c r="AC41" s="253">
        <f>逆行列係数!AC41/逆行列係数!$AC$30</f>
        <v>2.5676333954450571E-3</v>
      </c>
      <c r="AD41" s="253">
        <f>逆行列係数!AD41/逆行列係数!$AD$31</f>
        <v>3.9857893922253295E-3</v>
      </c>
      <c r="AE41" s="253">
        <f>逆行列係数!AE41/逆行列係数!$AE$32</f>
        <v>4.0919478637101137E-4</v>
      </c>
      <c r="AF41" s="253">
        <f>逆行列係数!AF41/逆行列係数!$AF$33</f>
        <v>2.0926988821010151E-3</v>
      </c>
      <c r="AG41" s="253">
        <f>逆行列係数!AG41/逆行列係数!$AG$34</f>
        <v>2.5946227207881657E-3</v>
      </c>
      <c r="AH41" s="253">
        <f>逆行列係数!AH41/逆行列係数!$AH$35</f>
        <v>3.5087323678384469E-3</v>
      </c>
      <c r="AI41" s="253">
        <f>逆行列係数!AI41/逆行列係数!$AI$36</f>
        <v>3.9545350769573401E-3</v>
      </c>
      <c r="AJ41" s="253">
        <f>逆行列係数!AJ41/逆行列係数!$AJ$37</f>
        <v>2.7313797442999163E-3</v>
      </c>
      <c r="AK41" s="253">
        <f>逆行列係数!AK41/逆行列係数!$AK$38</f>
        <v>5.8257109015735177E-3</v>
      </c>
      <c r="AL41" s="253">
        <f>逆行列係数!AL41/逆行列係数!$AL$39</f>
        <v>2.1841164405630694E-3</v>
      </c>
      <c r="AM41" s="253">
        <f>逆行列係数!AM41/逆行列係数!$AM$40</f>
        <v>2.1969392950001061E-3</v>
      </c>
      <c r="AN41" s="253">
        <f>逆行列係数!AN41/逆行列係数!$AN$41</f>
        <v>1</v>
      </c>
      <c r="AO41" s="254">
        <f>逆行列係数!AO41/逆行列係数!$AO$42</f>
        <v>1.3142344929378369E-3</v>
      </c>
    </row>
    <row r="42" spans="1:41">
      <c r="A42" s="34">
        <v>39</v>
      </c>
      <c r="B42" s="7" t="s">
        <v>26</v>
      </c>
      <c r="C42" s="258">
        <f>逆行列係数!C42/逆行列係数!$C$4</f>
        <v>5.4186657451586011E-3</v>
      </c>
      <c r="D42" s="259">
        <f>逆行列係数!D42/逆行列係数!$D$5</f>
        <v>4.0952008283706215E-3</v>
      </c>
      <c r="E42" s="259">
        <f>逆行列係数!E42/逆行列係数!$E$6</f>
        <v>9.203175818808508E-3</v>
      </c>
      <c r="F42" s="259">
        <f>逆行列係数!F42/逆行列係数!$F$7</f>
        <v>1.1463949793133175E-2</v>
      </c>
      <c r="G42" s="259">
        <f>逆行列係数!G42/逆行列係数!$G$8</f>
        <v>6.687805609981284E-3</v>
      </c>
      <c r="H42" s="259">
        <f>逆行列係数!H42/逆行列係数!$H$9</f>
        <v>4.5983193251431069E-3</v>
      </c>
      <c r="I42" s="259">
        <f>逆行列係数!I42/逆行列係数!$I$10</f>
        <v>8.0581370771576344E-3</v>
      </c>
      <c r="J42" s="259">
        <f>逆行列係数!J42/逆行列係数!$J$11</f>
        <v>2.6493623150772045E-3</v>
      </c>
      <c r="K42" s="259">
        <f>逆行列係数!K42/逆行列係数!$K$12</f>
        <v>5.0078826736103567E-3</v>
      </c>
      <c r="L42" s="259">
        <f>逆行列係数!L42/逆行列係数!$L$13</f>
        <v>2.6508477284983944E-3</v>
      </c>
      <c r="M42" s="259">
        <f>逆行列係数!M42/逆行列係数!$M$14</f>
        <v>5.9947407310230634E-3</v>
      </c>
      <c r="N42" s="259">
        <f>逆行列係数!N42/逆行列係数!$N$15</f>
        <v>1.0013902253524153E-2</v>
      </c>
      <c r="O42" s="259">
        <f>逆行列係数!O42/逆行列係数!$O$16</f>
        <v>4.0490548815399771E-3</v>
      </c>
      <c r="P42" s="259">
        <f>逆行列係数!P42/逆行列係数!$P$17</f>
        <v>3.8912558490978733E-3</v>
      </c>
      <c r="Q42" s="259">
        <f>逆行列係数!Q42/逆行列係数!$Q$18</f>
        <v>7.281759929200742E-3</v>
      </c>
      <c r="R42" s="259">
        <f>逆行列係数!R42/逆行列係数!$R$19</f>
        <v>4.8970602044119448E-3</v>
      </c>
      <c r="S42" s="259">
        <f>逆行列係数!S42/逆行列係数!$S$20</f>
        <v>2.8122441182453326E-3</v>
      </c>
      <c r="T42" s="259">
        <f>逆行列係数!T42/逆行列係数!$T$21</f>
        <v>1.4174517883275887E-3</v>
      </c>
      <c r="U42" s="259">
        <f>逆行列係数!U42/逆行列係数!$U$22</f>
        <v>3.346379168872305E-3</v>
      </c>
      <c r="V42" s="259">
        <f>逆行列係数!V42/逆行列係数!$V$23</f>
        <v>2.0399817152851113E-3</v>
      </c>
      <c r="W42" s="259">
        <f>逆行列係数!W42/逆行列係数!$W$24</f>
        <v>1.0227630139102838E-3</v>
      </c>
      <c r="X42" s="259">
        <f>逆行列係数!X42/逆行列係数!$X$25</f>
        <v>3.3315926770592415E-3</v>
      </c>
      <c r="Y42" s="259">
        <f>逆行列係数!Y42/逆行列係数!$Y$26</f>
        <v>1.2310604333510965E-2</v>
      </c>
      <c r="Z42" s="259">
        <f>逆行列係数!Z42/逆行列係数!$Z$27</f>
        <v>3.8898615076940046E-3</v>
      </c>
      <c r="AA42" s="259">
        <f>逆行列係数!AA42/逆行列係数!$AA$28</f>
        <v>9.5077181096668035E-3</v>
      </c>
      <c r="AB42" s="259">
        <f>逆行列係数!AB42/逆行列係数!$AB$29</f>
        <v>2.0177056287475299E-2</v>
      </c>
      <c r="AC42" s="259">
        <f>逆行列係数!AC42/逆行列係数!$AC$30</f>
        <v>7.5367200158449896E-3</v>
      </c>
      <c r="AD42" s="259">
        <f>逆行列係数!AD42/逆行列係数!$AD$31</f>
        <v>5.2841743133664448E-3</v>
      </c>
      <c r="AE42" s="259">
        <f>逆行列係数!AE42/逆行列係数!$AE$32</f>
        <v>1.0553186846676986E-3</v>
      </c>
      <c r="AF42" s="259">
        <f>逆行列係数!AF42/逆行列係数!$AF$33</f>
        <v>6.3826999264158272E-3</v>
      </c>
      <c r="AG42" s="259">
        <f>逆行列係数!AG42/逆行列係数!$AG$34</f>
        <v>4.4527185748020398E-3</v>
      </c>
      <c r="AH42" s="259">
        <f>逆行列係数!AH42/逆行列係数!$AH$35</f>
        <v>2.1573802624519646E-3</v>
      </c>
      <c r="AI42" s="259">
        <f>逆行列係数!AI42/逆行列係数!$AI$36</f>
        <v>8.6223677516239217E-3</v>
      </c>
      <c r="AJ42" s="259">
        <f>逆行列係数!AJ42/逆行列係数!$AJ$37</f>
        <v>4.4578971018310598E-3</v>
      </c>
      <c r="AK42" s="259">
        <f>逆行列係数!AK42/逆行列係数!$AK$38</f>
        <v>5.9721982396537688E-3</v>
      </c>
      <c r="AL42" s="259">
        <f>逆行列係数!AL42/逆行列係数!$AL$39</f>
        <v>3.7731421577146896E-3</v>
      </c>
      <c r="AM42" s="259">
        <f>逆行列係数!AM42/逆行列係数!$AM$40</f>
        <v>4.8364274180852981E-3</v>
      </c>
      <c r="AN42" s="259">
        <f>逆行列係数!AN42/逆行列係数!$AN$41</f>
        <v>2.674261993590049E-3</v>
      </c>
      <c r="AO42" s="260">
        <f>逆行列係数!AO42/逆行列係数!$AO$42</f>
        <v>1</v>
      </c>
    </row>
  </sheetData>
  <sheetProtection sheet="1"/>
  <mergeCells count="1">
    <mergeCell ref="A2:B3"/>
  </mergeCells>
  <phoneticPr fontId="29"/>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sheetPr>
  <dimension ref="A1:AP47"/>
  <sheetViews>
    <sheetView view="pageBreakPreview" zoomScale="85" zoomScaleNormal="100" zoomScaleSheetLayoutView="85" workbookViewId="0"/>
  </sheetViews>
  <sheetFormatPr defaultColWidth="10.33203125" defaultRowHeight="11.25"/>
  <cols>
    <col min="1" max="1" width="4.6640625" style="5" bestFit="1" customWidth="1"/>
    <col min="2" max="2" width="31.6640625" style="5" bestFit="1" customWidth="1"/>
    <col min="3" max="16384" width="10.33203125" style="5"/>
  </cols>
  <sheetData>
    <row r="1" spans="1:42" ht="21" customHeight="1">
      <c r="A1" s="33" t="s">
        <v>632</v>
      </c>
      <c r="J1" s="33"/>
    </row>
    <row r="2" spans="1:42">
      <c r="A2" s="863"/>
      <c r="B2" s="864"/>
      <c r="C2" s="14">
        <v>1</v>
      </c>
      <c r="D2" s="15">
        <v>2</v>
      </c>
      <c r="E2" s="15">
        <v>3</v>
      </c>
      <c r="F2" s="15">
        <v>4</v>
      </c>
      <c r="G2" s="15">
        <v>5</v>
      </c>
      <c r="H2" s="15">
        <v>6</v>
      </c>
      <c r="I2" s="15">
        <v>7</v>
      </c>
      <c r="J2" s="15">
        <v>8</v>
      </c>
      <c r="K2" s="15">
        <v>9</v>
      </c>
      <c r="L2" s="15">
        <v>10</v>
      </c>
      <c r="M2" s="15">
        <v>11</v>
      </c>
      <c r="N2" s="15">
        <v>12</v>
      </c>
      <c r="O2" s="15">
        <v>13</v>
      </c>
      <c r="P2" s="15">
        <v>14</v>
      </c>
      <c r="Q2" s="15">
        <v>15</v>
      </c>
      <c r="R2" s="15">
        <v>16</v>
      </c>
      <c r="S2" s="15">
        <v>17</v>
      </c>
      <c r="T2" s="15">
        <v>18</v>
      </c>
      <c r="U2" s="15">
        <v>19</v>
      </c>
      <c r="V2" s="15">
        <v>20</v>
      </c>
      <c r="W2" s="15">
        <v>21</v>
      </c>
      <c r="X2" s="15">
        <v>22</v>
      </c>
      <c r="Y2" s="15">
        <v>23</v>
      </c>
      <c r="Z2" s="15">
        <v>24</v>
      </c>
      <c r="AA2" s="15">
        <v>25</v>
      </c>
      <c r="AB2" s="15">
        <v>26</v>
      </c>
      <c r="AC2" s="15">
        <v>27</v>
      </c>
      <c r="AD2" s="15">
        <v>28</v>
      </c>
      <c r="AE2" s="15">
        <v>29</v>
      </c>
      <c r="AF2" s="15">
        <v>30</v>
      </c>
      <c r="AG2" s="15">
        <v>31</v>
      </c>
      <c r="AH2" s="15">
        <v>32</v>
      </c>
      <c r="AI2" s="15">
        <v>33</v>
      </c>
      <c r="AJ2" s="15">
        <v>34</v>
      </c>
      <c r="AK2" s="15">
        <v>35</v>
      </c>
      <c r="AL2" s="15">
        <v>36</v>
      </c>
      <c r="AM2" s="15">
        <v>37</v>
      </c>
      <c r="AN2" s="15">
        <v>38</v>
      </c>
      <c r="AO2" s="16">
        <v>39</v>
      </c>
      <c r="AP2" s="18"/>
    </row>
    <row r="3" spans="1:42" ht="33.75">
      <c r="A3" s="865"/>
      <c r="B3" s="866"/>
      <c r="C3" s="8" t="s">
        <v>0</v>
      </c>
      <c r="D3" s="9" t="s">
        <v>62</v>
      </c>
      <c r="E3" s="9" t="s">
        <v>63</v>
      </c>
      <c r="F3" s="9" t="s">
        <v>1</v>
      </c>
      <c r="G3" s="9" t="s">
        <v>2</v>
      </c>
      <c r="H3" s="9" t="s">
        <v>3</v>
      </c>
      <c r="I3" s="9" t="s">
        <v>4</v>
      </c>
      <c r="J3" s="9" t="s">
        <v>5</v>
      </c>
      <c r="K3" s="9" t="s">
        <v>6</v>
      </c>
      <c r="L3" s="9" t="s">
        <v>222</v>
      </c>
      <c r="M3" s="9" t="s">
        <v>7</v>
      </c>
      <c r="N3" s="9" t="s">
        <v>8</v>
      </c>
      <c r="O3" s="9" t="s">
        <v>9</v>
      </c>
      <c r="P3" s="9" t="s">
        <v>10</v>
      </c>
      <c r="Q3" s="9" t="s">
        <v>64</v>
      </c>
      <c r="R3" s="9" t="s">
        <v>65</v>
      </c>
      <c r="S3" s="9" t="s">
        <v>66</v>
      </c>
      <c r="T3" s="9" t="s">
        <v>12</v>
      </c>
      <c r="U3" s="9" t="s">
        <v>11</v>
      </c>
      <c r="V3" s="9" t="s">
        <v>233</v>
      </c>
      <c r="W3" s="9" t="s">
        <v>13</v>
      </c>
      <c r="X3" s="9" t="s">
        <v>14</v>
      </c>
      <c r="Y3" s="9" t="s">
        <v>15</v>
      </c>
      <c r="Z3" s="9" t="s">
        <v>16</v>
      </c>
      <c r="AA3" s="9" t="s">
        <v>36</v>
      </c>
      <c r="AB3" s="9" t="s">
        <v>37</v>
      </c>
      <c r="AC3" s="9" t="s">
        <v>17</v>
      </c>
      <c r="AD3" s="9" t="s">
        <v>18</v>
      </c>
      <c r="AE3" s="9" t="s">
        <v>19</v>
      </c>
      <c r="AF3" s="9" t="s">
        <v>39</v>
      </c>
      <c r="AG3" s="9" t="s">
        <v>20</v>
      </c>
      <c r="AH3" s="9" t="s">
        <v>21</v>
      </c>
      <c r="AI3" s="9" t="s">
        <v>22</v>
      </c>
      <c r="AJ3" s="9" t="s">
        <v>38</v>
      </c>
      <c r="AK3" s="9" t="s">
        <v>249</v>
      </c>
      <c r="AL3" s="9" t="s">
        <v>23</v>
      </c>
      <c r="AM3" s="9" t="s">
        <v>24</v>
      </c>
      <c r="AN3" s="9" t="s">
        <v>25</v>
      </c>
      <c r="AO3" s="10" t="s">
        <v>26</v>
      </c>
      <c r="AP3" s="27" t="s">
        <v>56</v>
      </c>
    </row>
    <row r="4" spans="1:42" ht="15" customHeight="1">
      <c r="A4" s="20">
        <v>1</v>
      </c>
      <c r="B4" s="6" t="s">
        <v>0</v>
      </c>
      <c r="C4" s="261">
        <f>C$45*外生化逆行列係数!C4</f>
        <v>0</v>
      </c>
      <c r="D4" s="262">
        <f>D$45*外生化逆行列係数!D4</f>
        <v>0</v>
      </c>
      <c r="E4" s="262">
        <f>E$45*外生化逆行列係数!E4</f>
        <v>0</v>
      </c>
      <c r="F4" s="262">
        <f>F$45*外生化逆行列係数!F4</f>
        <v>0</v>
      </c>
      <c r="G4" s="262">
        <f>G$45*外生化逆行列係数!G4</f>
        <v>0</v>
      </c>
      <c r="H4" s="262">
        <f>H$45*外生化逆行列係数!H4</f>
        <v>0</v>
      </c>
      <c r="I4" s="262">
        <f>I$45*外生化逆行列係数!I4</f>
        <v>0</v>
      </c>
      <c r="J4" s="262">
        <f>J$45*外生化逆行列係数!J4</f>
        <v>0</v>
      </c>
      <c r="K4" s="262">
        <f>K$45*外生化逆行列係数!K4</f>
        <v>0</v>
      </c>
      <c r="L4" s="262">
        <f>L$45*外生化逆行列係数!L4</f>
        <v>0</v>
      </c>
      <c r="M4" s="262">
        <f>M$45*外生化逆行列係数!M4</f>
        <v>0</v>
      </c>
      <c r="N4" s="262">
        <f>N$45*外生化逆行列係数!N4</f>
        <v>0</v>
      </c>
      <c r="O4" s="262">
        <f>O$45*外生化逆行列係数!O4</f>
        <v>0</v>
      </c>
      <c r="P4" s="262">
        <f>P$45*外生化逆行列係数!P4</f>
        <v>0</v>
      </c>
      <c r="Q4" s="262">
        <f>Q$45*外生化逆行列係数!Q4</f>
        <v>0</v>
      </c>
      <c r="R4" s="262">
        <f>R$45*外生化逆行列係数!R4</f>
        <v>0</v>
      </c>
      <c r="S4" s="262">
        <f>S$45*外生化逆行列係数!S4</f>
        <v>0</v>
      </c>
      <c r="T4" s="262">
        <f>T$45*外生化逆行列係数!T4</f>
        <v>0</v>
      </c>
      <c r="U4" s="262">
        <f>U$45*外生化逆行列係数!U4</f>
        <v>0</v>
      </c>
      <c r="V4" s="262">
        <f>V$45*外生化逆行列係数!V4</f>
        <v>0</v>
      </c>
      <c r="W4" s="262">
        <f>W$45*外生化逆行列係数!W4</f>
        <v>0</v>
      </c>
      <c r="X4" s="262">
        <f>X$45*外生化逆行列係数!X4</f>
        <v>0</v>
      </c>
      <c r="Y4" s="262">
        <f>Y$45*外生化逆行列係数!Y4</f>
        <v>0</v>
      </c>
      <c r="Z4" s="262">
        <f>Z$45*外生化逆行列係数!Z4</f>
        <v>0</v>
      </c>
      <c r="AA4" s="262">
        <f>AA$45*外生化逆行列係数!AA4</f>
        <v>0</v>
      </c>
      <c r="AB4" s="262">
        <f>AB$45*外生化逆行列係数!AB4</f>
        <v>0</v>
      </c>
      <c r="AC4" s="262">
        <f>AC$45*外生化逆行列係数!AC4</f>
        <v>0</v>
      </c>
      <c r="AD4" s="262">
        <f>AD$45*外生化逆行列係数!AD4</f>
        <v>0</v>
      </c>
      <c r="AE4" s="262">
        <f>AE$45*外生化逆行列係数!AE4</f>
        <v>0</v>
      </c>
      <c r="AF4" s="262">
        <f>AF$45*外生化逆行列係数!AF4</f>
        <v>0</v>
      </c>
      <c r="AG4" s="262">
        <f>AG$45*外生化逆行列係数!AG4</f>
        <v>0</v>
      </c>
      <c r="AH4" s="262">
        <f>AH$45*外生化逆行列係数!AH4</f>
        <v>0</v>
      </c>
      <c r="AI4" s="262">
        <f>AI$45*外生化逆行列係数!AI4</f>
        <v>0</v>
      </c>
      <c r="AJ4" s="262">
        <f>AJ$45*外生化逆行列係数!AJ4</f>
        <v>0</v>
      </c>
      <c r="AK4" s="262">
        <f>AK$45*外生化逆行列係数!AK4</f>
        <v>0</v>
      </c>
      <c r="AL4" s="262">
        <f>AL$45*外生化逆行列係数!AL4</f>
        <v>0</v>
      </c>
      <c r="AM4" s="262">
        <f>AM$45*外生化逆行列係数!AM4</f>
        <v>0</v>
      </c>
      <c r="AN4" s="262">
        <f>AN$45*外生化逆行列係数!AN4</f>
        <v>0</v>
      </c>
      <c r="AO4" s="263">
        <f>AO$45*外生化逆行列係数!AO4</f>
        <v>0</v>
      </c>
      <c r="AP4" s="277">
        <f>SUM(C4:AO4)</f>
        <v>0</v>
      </c>
    </row>
    <row r="5" spans="1:42" ht="15" customHeight="1">
      <c r="A5" s="28">
        <v>2</v>
      </c>
      <c r="B5" s="11" t="s">
        <v>62</v>
      </c>
      <c r="C5" s="264">
        <f>C$45*外生化逆行列係数!C5</f>
        <v>0</v>
      </c>
      <c r="D5" s="265">
        <f>D$45*外生化逆行列係数!D5</f>
        <v>0</v>
      </c>
      <c r="E5" s="265">
        <f>E$45*外生化逆行列係数!E5</f>
        <v>0</v>
      </c>
      <c r="F5" s="265">
        <f>F$45*外生化逆行列係数!F5</f>
        <v>0</v>
      </c>
      <c r="G5" s="265">
        <f>G$45*外生化逆行列係数!G5</f>
        <v>0</v>
      </c>
      <c r="H5" s="265">
        <f>H$45*外生化逆行列係数!H5</f>
        <v>0</v>
      </c>
      <c r="I5" s="265">
        <f>I$45*外生化逆行列係数!I5</f>
        <v>0</v>
      </c>
      <c r="J5" s="265">
        <f>J$45*外生化逆行列係数!J5</f>
        <v>0</v>
      </c>
      <c r="K5" s="265">
        <f>K$45*外生化逆行列係数!K5</f>
        <v>0</v>
      </c>
      <c r="L5" s="265">
        <f>L$45*外生化逆行列係数!L5</f>
        <v>0</v>
      </c>
      <c r="M5" s="265">
        <f>M$45*外生化逆行列係数!M5</f>
        <v>0</v>
      </c>
      <c r="N5" s="265">
        <f>N$45*外生化逆行列係数!N5</f>
        <v>0</v>
      </c>
      <c r="O5" s="265">
        <f>O$45*外生化逆行列係数!O5</f>
        <v>0</v>
      </c>
      <c r="P5" s="265">
        <f>P$45*外生化逆行列係数!P5</f>
        <v>0</v>
      </c>
      <c r="Q5" s="265">
        <f>Q$45*外生化逆行列係数!Q5</f>
        <v>0</v>
      </c>
      <c r="R5" s="265">
        <f>R$45*外生化逆行列係数!R5</f>
        <v>0</v>
      </c>
      <c r="S5" s="265">
        <f>S$45*外生化逆行列係数!S5</f>
        <v>0</v>
      </c>
      <c r="T5" s="265">
        <f>T$45*外生化逆行列係数!T5</f>
        <v>0</v>
      </c>
      <c r="U5" s="265">
        <f>U$45*外生化逆行列係数!U5</f>
        <v>0</v>
      </c>
      <c r="V5" s="265">
        <f>V$45*外生化逆行列係数!V5</f>
        <v>0</v>
      </c>
      <c r="W5" s="265">
        <f>W$45*外生化逆行列係数!W5</f>
        <v>0</v>
      </c>
      <c r="X5" s="265">
        <f>X$45*外生化逆行列係数!X5</f>
        <v>0</v>
      </c>
      <c r="Y5" s="265">
        <f>Y$45*外生化逆行列係数!Y5</f>
        <v>0</v>
      </c>
      <c r="Z5" s="265">
        <f>Z$45*外生化逆行列係数!Z5</f>
        <v>0</v>
      </c>
      <c r="AA5" s="265">
        <f>AA$45*外生化逆行列係数!AA5</f>
        <v>0</v>
      </c>
      <c r="AB5" s="265">
        <f>AB$45*外生化逆行列係数!AB5</f>
        <v>0</v>
      </c>
      <c r="AC5" s="265">
        <f>AC$45*外生化逆行列係数!AC5</f>
        <v>0</v>
      </c>
      <c r="AD5" s="265">
        <f>AD$45*外生化逆行列係数!AD5</f>
        <v>0</v>
      </c>
      <c r="AE5" s="265">
        <f>AE$45*外生化逆行列係数!AE5</f>
        <v>0</v>
      </c>
      <c r="AF5" s="265">
        <f>AF$45*外生化逆行列係数!AF5</f>
        <v>0</v>
      </c>
      <c r="AG5" s="265">
        <f>AG$45*外生化逆行列係数!AG5</f>
        <v>0</v>
      </c>
      <c r="AH5" s="265">
        <f>AH$45*外生化逆行列係数!AH5</f>
        <v>0</v>
      </c>
      <c r="AI5" s="265">
        <f>AI$45*外生化逆行列係数!AI5</f>
        <v>0</v>
      </c>
      <c r="AJ5" s="265">
        <f>AJ$45*外生化逆行列係数!AJ5</f>
        <v>0</v>
      </c>
      <c r="AK5" s="265">
        <f>AK$45*外生化逆行列係数!AK5</f>
        <v>0</v>
      </c>
      <c r="AL5" s="265">
        <f>AL$45*外生化逆行列係数!AL5</f>
        <v>0</v>
      </c>
      <c r="AM5" s="265">
        <f>AM$45*外生化逆行列係数!AM5</f>
        <v>0</v>
      </c>
      <c r="AN5" s="265">
        <f>AN$45*外生化逆行列係数!AN5</f>
        <v>0</v>
      </c>
      <c r="AO5" s="266">
        <f>AO$45*外生化逆行列係数!AO5</f>
        <v>0</v>
      </c>
      <c r="AP5" s="278">
        <f>SUM(C5:AO5)</f>
        <v>0</v>
      </c>
    </row>
    <row r="6" spans="1:42" ht="15" customHeight="1">
      <c r="A6" s="28">
        <v>3</v>
      </c>
      <c r="B6" s="11" t="s">
        <v>63</v>
      </c>
      <c r="C6" s="264">
        <f>C$45*外生化逆行列係数!C6</f>
        <v>0</v>
      </c>
      <c r="D6" s="265">
        <f>D$45*外生化逆行列係数!D6</f>
        <v>0</v>
      </c>
      <c r="E6" s="265">
        <f>E$45*外生化逆行列係数!E6</f>
        <v>0</v>
      </c>
      <c r="F6" s="265">
        <f>F$45*外生化逆行列係数!F6</f>
        <v>0</v>
      </c>
      <c r="G6" s="265">
        <f>G$45*外生化逆行列係数!G6</f>
        <v>0</v>
      </c>
      <c r="H6" s="265">
        <f>H$45*外生化逆行列係数!H6</f>
        <v>0</v>
      </c>
      <c r="I6" s="265">
        <f>I$45*外生化逆行列係数!I6</f>
        <v>0</v>
      </c>
      <c r="J6" s="265">
        <f>J$45*外生化逆行列係数!J6</f>
        <v>0</v>
      </c>
      <c r="K6" s="265">
        <f>K$45*外生化逆行列係数!K6</f>
        <v>0</v>
      </c>
      <c r="L6" s="265">
        <f>L$45*外生化逆行列係数!L6</f>
        <v>0</v>
      </c>
      <c r="M6" s="265">
        <f>M$45*外生化逆行列係数!M6</f>
        <v>0</v>
      </c>
      <c r="N6" s="265">
        <f>N$45*外生化逆行列係数!N6</f>
        <v>0</v>
      </c>
      <c r="O6" s="265">
        <f>O$45*外生化逆行列係数!O6</f>
        <v>0</v>
      </c>
      <c r="P6" s="265">
        <f>P$45*外生化逆行列係数!P6</f>
        <v>0</v>
      </c>
      <c r="Q6" s="265">
        <f>Q$45*外生化逆行列係数!Q6</f>
        <v>0</v>
      </c>
      <c r="R6" s="265">
        <f>R$45*外生化逆行列係数!R6</f>
        <v>0</v>
      </c>
      <c r="S6" s="265">
        <f>S$45*外生化逆行列係数!S6</f>
        <v>0</v>
      </c>
      <c r="T6" s="265">
        <f>T$45*外生化逆行列係数!T6</f>
        <v>0</v>
      </c>
      <c r="U6" s="265">
        <f>U$45*外生化逆行列係数!U6</f>
        <v>0</v>
      </c>
      <c r="V6" s="265">
        <f>V$45*外生化逆行列係数!V6</f>
        <v>0</v>
      </c>
      <c r="W6" s="265">
        <f>W$45*外生化逆行列係数!W6</f>
        <v>0</v>
      </c>
      <c r="X6" s="265">
        <f>X$45*外生化逆行列係数!X6</f>
        <v>0</v>
      </c>
      <c r="Y6" s="265">
        <f>Y$45*外生化逆行列係数!Y6</f>
        <v>0</v>
      </c>
      <c r="Z6" s="265">
        <f>Z$45*外生化逆行列係数!Z6</f>
        <v>0</v>
      </c>
      <c r="AA6" s="265">
        <f>AA$45*外生化逆行列係数!AA6</f>
        <v>0</v>
      </c>
      <c r="AB6" s="265">
        <f>AB$45*外生化逆行列係数!AB6</f>
        <v>0</v>
      </c>
      <c r="AC6" s="265">
        <f>AC$45*外生化逆行列係数!AC6</f>
        <v>0</v>
      </c>
      <c r="AD6" s="265">
        <f>AD$45*外生化逆行列係数!AD6</f>
        <v>0</v>
      </c>
      <c r="AE6" s="265">
        <f>AE$45*外生化逆行列係数!AE6</f>
        <v>0</v>
      </c>
      <c r="AF6" s="265">
        <f>AF$45*外生化逆行列係数!AF6</f>
        <v>0</v>
      </c>
      <c r="AG6" s="265">
        <f>AG$45*外生化逆行列係数!AG6</f>
        <v>0</v>
      </c>
      <c r="AH6" s="265">
        <f>AH$45*外生化逆行列係数!AH6</f>
        <v>0</v>
      </c>
      <c r="AI6" s="265">
        <f>AI$45*外生化逆行列係数!AI6</f>
        <v>0</v>
      </c>
      <c r="AJ6" s="265">
        <f>AJ$45*外生化逆行列係数!AJ6</f>
        <v>0</v>
      </c>
      <c r="AK6" s="265">
        <f>AK$45*外生化逆行列係数!AK6</f>
        <v>0</v>
      </c>
      <c r="AL6" s="265">
        <f>AL$45*外生化逆行列係数!AL6</f>
        <v>0</v>
      </c>
      <c r="AM6" s="265">
        <f>AM$45*外生化逆行列係数!AM6</f>
        <v>0</v>
      </c>
      <c r="AN6" s="265">
        <f>AN$45*外生化逆行列係数!AN6</f>
        <v>0</v>
      </c>
      <c r="AO6" s="266">
        <f>AO$45*外生化逆行列係数!AO6</f>
        <v>0</v>
      </c>
      <c r="AP6" s="278">
        <f t="shared" ref="AP6:AP42" si="0">SUM(C6:AO6)</f>
        <v>0</v>
      </c>
    </row>
    <row r="7" spans="1:42" ht="15" customHeight="1">
      <c r="A7" s="28">
        <v>4</v>
      </c>
      <c r="B7" s="11" t="s">
        <v>1</v>
      </c>
      <c r="C7" s="264">
        <f>C$45*外生化逆行列係数!C7</f>
        <v>0</v>
      </c>
      <c r="D7" s="265">
        <f>D$45*外生化逆行列係数!D7</f>
        <v>0</v>
      </c>
      <c r="E7" s="265">
        <f>E$45*外生化逆行列係数!E7</f>
        <v>0</v>
      </c>
      <c r="F7" s="265">
        <f>F$45*外生化逆行列係数!F7</f>
        <v>0</v>
      </c>
      <c r="G7" s="265">
        <f>G$45*外生化逆行列係数!G7</f>
        <v>0</v>
      </c>
      <c r="H7" s="265">
        <f>H$45*外生化逆行列係数!H7</f>
        <v>0</v>
      </c>
      <c r="I7" s="265">
        <f>I$45*外生化逆行列係数!I7</f>
        <v>0</v>
      </c>
      <c r="J7" s="265">
        <f>J$45*外生化逆行列係数!J7</f>
        <v>0</v>
      </c>
      <c r="K7" s="265">
        <f>K$45*外生化逆行列係数!K7</f>
        <v>0</v>
      </c>
      <c r="L7" s="265">
        <f>L$45*外生化逆行列係数!L7</f>
        <v>0</v>
      </c>
      <c r="M7" s="265">
        <f>M$45*外生化逆行列係数!M7</f>
        <v>0</v>
      </c>
      <c r="N7" s="265">
        <f>N$45*外生化逆行列係数!N7</f>
        <v>0</v>
      </c>
      <c r="O7" s="265">
        <f>O$45*外生化逆行列係数!O7</f>
        <v>0</v>
      </c>
      <c r="P7" s="265">
        <f>P$45*外生化逆行列係数!P7</f>
        <v>0</v>
      </c>
      <c r="Q7" s="265">
        <f>Q$45*外生化逆行列係数!Q7</f>
        <v>0</v>
      </c>
      <c r="R7" s="265">
        <f>R$45*外生化逆行列係数!R7</f>
        <v>0</v>
      </c>
      <c r="S7" s="265">
        <f>S$45*外生化逆行列係数!S7</f>
        <v>0</v>
      </c>
      <c r="T7" s="265">
        <f>T$45*外生化逆行列係数!T7</f>
        <v>0</v>
      </c>
      <c r="U7" s="265">
        <f>U$45*外生化逆行列係数!U7</f>
        <v>0</v>
      </c>
      <c r="V7" s="265">
        <f>V$45*外生化逆行列係数!V7</f>
        <v>0</v>
      </c>
      <c r="W7" s="265">
        <f>W$45*外生化逆行列係数!W7</f>
        <v>0</v>
      </c>
      <c r="X7" s="265">
        <f>X$45*外生化逆行列係数!X7</f>
        <v>0</v>
      </c>
      <c r="Y7" s="265">
        <f>Y$45*外生化逆行列係数!Y7</f>
        <v>0</v>
      </c>
      <c r="Z7" s="265">
        <f>Z$45*外生化逆行列係数!Z7</f>
        <v>0</v>
      </c>
      <c r="AA7" s="265">
        <f>AA$45*外生化逆行列係数!AA7</f>
        <v>0</v>
      </c>
      <c r="AB7" s="265">
        <f>AB$45*外生化逆行列係数!AB7</f>
        <v>0</v>
      </c>
      <c r="AC7" s="265">
        <f>AC$45*外生化逆行列係数!AC7</f>
        <v>0</v>
      </c>
      <c r="AD7" s="265">
        <f>AD$45*外生化逆行列係数!AD7</f>
        <v>0</v>
      </c>
      <c r="AE7" s="265">
        <f>AE$45*外生化逆行列係数!AE7</f>
        <v>0</v>
      </c>
      <c r="AF7" s="265">
        <f>AF$45*外生化逆行列係数!AF7</f>
        <v>0</v>
      </c>
      <c r="AG7" s="265">
        <f>AG$45*外生化逆行列係数!AG7</f>
        <v>0</v>
      </c>
      <c r="AH7" s="265">
        <f>AH$45*外生化逆行列係数!AH7</f>
        <v>0</v>
      </c>
      <c r="AI7" s="265">
        <f>AI$45*外生化逆行列係数!AI7</f>
        <v>0</v>
      </c>
      <c r="AJ7" s="265">
        <f>AJ$45*外生化逆行列係数!AJ7</f>
        <v>0</v>
      </c>
      <c r="AK7" s="265">
        <f>AK$45*外生化逆行列係数!AK7</f>
        <v>0</v>
      </c>
      <c r="AL7" s="265">
        <f>AL$45*外生化逆行列係数!AL7</f>
        <v>0</v>
      </c>
      <c r="AM7" s="265">
        <f>AM$45*外生化逆行列係数!AM7</f>
        <v>0</v>
      </c>
      <c r="AN7" s="265">
        <f>AN$45*外生化逆行列係数!AN7</f>
        <v>0</v>
      </c>
      <c r="AO7" s="266">
        <f>AO$45*外生化逆行列係数!AO7</f>
        <v>0</v>
      </c>
      <c r="AP7" s="278">
        <f t="shared" si="0"/>
        <v>0</v>
      </c>
    </row>
    <row r="8" spans="1:42" ht="15" customHeight="1">
      <c r="A8" s="29">
        <v>5</v>
      </c>
      <c r="B8" s="12" t="s">
        <v>2</v>
      </c>
      <c r="C8" s="267">
        <f>C$45*外生化逆行列係数!C8</f>
        <v>0</v>
      </c>
      <c r="D8" s="268">
        <f>D$45*外生化逆行列係数!D8</f>
        <v>0</v>
      </c>
      <c r="E8" s="268">
        <f>E$45*外生化逆行列係数!E8</f>
        <v>0</v>
      </c>
      <c r="F8" s="268">
        <f>F$45*外生化逆行列係数!F8</f>
        <v>0</v>
      </c>
      <c r="G8" s="268">
        <f>G$45*外生化逆行列係数!G8</f>
        <v>0</v>
      </c>
      <c r="H8" s="268">
        <f>H$45*外生化逆行列係数!H8</f>
        <v>0</v>
      </c>
      <c r="I8" s="268">
        <f>I$45*外生化逆行列係数!I8</f>
        <v>0</v>
      </c>
      <c r="J8" s="268">
        <f>J$45*外生化逆行列係数!J8</f>
        <v>0</v>
      </c>
      <c r="K8" s="268">
        <f>K$45*外生化逆行列係数!K8</f>
        <v>0</v>
      </c>
      <c r="L8" s="268">
        <f>L$45*外生化逆行列係数!L8</f>
        <v>0</v>
      </c>
      <c r="M8" s="268">
        <f>M$45*外生化逆行列係数!M8</f>
        <v>0</v>
      </c>
      <c r="N8" s="268">
        <f>N$45*外生化逆行列係数!N8</f>
        <v>0</v>
      </c>
      <c r="O8" s="268">
        <f>O$45*外生化逆行列係数!O8</f>
        <v>0</v>
      </c>
      <c r="P8" s="268">
        <f>P$45*外生化逆行列係数!P8</f>
        <v>0</v>
      </c>
      <c r="Q8" s="268">
        <f>Q$45*外生化逆行列係数!Q8</f>
        <v>0</v>
      </c>
      <c r="R8" s="268">
        <f>R$45*外生化逆行列係数!R8</f>
        <v>0</v>
      </c>
      <c r="S8" s="268">
        <f>S$45*外生化逆行列係数!S8</f>
        <v>0</v>
      </c>
      <c r="T8" s="268">
        <f>T$45*外生化逆行列係数!T8</f>
        <v>0</v>
      </c>
      <c r="U8" s="268">
        <f>U$45*外生化逆行列係数!U8</f>
        <v>0</v>
      </c>
      <c r="V8" s="268">
        <f>V$45*外生化逆行列係数!V8</f>
        <v>0</v>
      </c>
      <c r="W8" s="268">
        <f>W$45*外生化逆行列係数!W8</f>
        <v>0</v>
      </c>
      <c r="X8" s="268">
        <f>X$45*外生化逆行列係数!X8</f>
        <v>0</v>
      </c>
      <c r="Y8" s="268">
        <f>Y$45*外生化逆行列係数!Y8</f>
        <v>0</v>
      </c>
      <c r="Z8" s="268">
        <f>Z$45*外生化逆行列係数!Z8</f>
        <v>0</v>
      </c>
      <c r="AA8" s="268">
        <f>AA$45*外生化逆行列係数!AA8</f>
        <v>0</v>
      </c>
      <c r="AB8" s="268">
        <f>AB$45*外生化逆行列係数!AB8</f>
        <v>0</v>
      </c>
      <c r="AC8" s="268">
        <f>AC$45*外生化逆行列係数!AC8</f>
        <v>0</v>
      </c>
      <c r="AD8" s="268">
        <f>AD$45*外生化逆行列係数!AD8</f>
        <v>0</v>
      </c>
      <c r="AE8" s="268">
        <f>AE$45*外生化逆行列係数!AE8</f>
        <v>0</v>
      </c>
      <c r="AF8" s="268">
        <f>AF$45*外生化逆行列係数!AF8</f>
        <v>0</v>
      </c>
      <c r="AG8" s="268">
        <f>AG$45*外生化逆行列係数!AG8</f>
        <v>0</v>
      </c>
      <c r="AH8" s="268">
        <f>AH$45*外生化逆行列係数!AH8</f>
        <v>0</v>
      </c>
      <c r="AI8" s="268">
        <f>AI$45*外生化逆行列係数!AI8</f>
        <v>0</v>
      </c>
      <c r="AJ8" s="268">
        <f>AJ$45*外生化逆行列係数!AJ8</f>
        <v>0</v>
      </c>
      <c r="AK8" s="268">
        <f>AK$45*外生化逆行列係数!AK8</f>
        <v>0</v>
      </c>
      <c r="AL8" s="268">
        <f>AL$45*外生化逆行列係数!AL8</f>
        <v>0</v>
      </c>
      <c r="AM8" s="268">
        <f>AM$45*外生化逆行列係数!AM8</f>
        <v>0</v>
      </c>
      <c r="AN8" s="268">
        <f>AN$45*外生化逆行列係数!AN8</f>
        <v>0</v>
      </c>
      <c r="AO8" s="269">
        <f>AO$45*外生化逆行列係数!AO8</f>
        <v>0</v>
      </c>
      <c r="AP8" s="279">
        <f t="shared" si="0"/>
        <v>0</v>
      </c>
    </row>
    <row r="9" spans="1:42" ht="15" customHeight="1">
      <c r="A9" s="28">
        <v>6</v>
      </c>
      <c r="B9" s="11" t="s">
        <v>3</v>
      </c>
      <c r="C9" s="264">
        <f>C$45*外生化逆行列係数!C9</f>
        <v>0</v>
      </c>
      <c r="D9" s="265">
        <f>D$45*外生化逆行列係数!D9</f>
        <v>0</v>
      </c>
      <c r="E9" s="265">
        <f>E$45*外生化逆行列係数!E9</f>
        <v>0</v>
      </c>
      <c r="F9" s="265">
        <f>F$45*外生化逆行列係数!F9</f>
        <v>0</v>
      </c>
      <c r="G9" s="265">
        <f>G$45*外生化逆行列係数!G9</f>
        <v>0</v>
      </c>
      <c r="H9" s="265">
        <f>H$45*外生化逆行列係数!H9</f>
        <v>0</v>
      </c>
      <c r="I9" s="265">
        <f>I$45*外生化逆行列係数!I9</f>
        <v>0</v>
      </c>
      <c r="J9" s="265">
        <f>J$45*外生化逆行列係数!J9</f>
        <v>0</v>
      </c>
      <c r="K9" s="265">
        <f>K$45*外生化逆行列係数!K9</f>
        <v>0</v>
      </c>
      <c r="L9" s="265">
        <f>L$45*外生化逆行列係数!L9</f>
        <v>0</v>
      </c>
      <c r="M9" s="265">
        <f>M$45*外生化逆行列係数!M9</f>
        <v>0</v>
      </c>
      <c r="N9" s="265">
        <f>N$45*外生化逆行列係数!N9</f>
        <v>0</v>
      </c>
      <c r="O9" s="265">
        <f>O$45*外生化逆行列係数!O9</f>
        <v>0</v>
      </c>
      <c r="P9" s="265">
        <f>P$45*外生化逆行列係数!P9</f>
        <v>0</v>
      </c>
      <c r="Q9" s="265">
        <f>Q$45*外生化逆行列係数!Q9</f>
        <v>0</v>
      </c>
      <c r="R9" s="265">
        <f>R$45*外生化逆行列係数!R9</f>
        <v>0</v>
      </c>
      <c r="S9" s="265">
        <f>S$45*外生化逆行列係数!S9</f>
        <v>0</v>
      </c>
      <c r="T9" s="265">
        <f>T$45*外生化逆行列係数!T9</f>
        <v>0</v>
      </c>
      <c r="U9" s="265">
        <f>U$45*外生化逆行列係数!U9</f>
        <v>0</v>
      </c>
      <c r="V9" s="265">
        <f>V$45*外生化逆行列係数!V9</f>
        <v>0</v>
      </c>
      <c r="W9" s="265">
        <f>W$45*外生化逆行列係数!W9</f>
        <v>0</v>
      </c>
      <c r="X9" s="265">
        <f>X$45*外生化逆行列係数!X9</f>
        <v>0</v>
      </c>
      <c r="Y9" s="265">
        <f>Y$45*外生化逆行列係数!Y9</f>
        <v>0</v>
      </c>
      <c r="Z9" s="265">
        <f>Z$45*外生化逆行列係数!Z9</f>
        <v>0</v>
      </c>
      <c r="AA9" s="265">
        <f>AA$45*外生化逆行列係数!AA9</f>
        <v>0</v>
      </c>
      <c r="AB9" s="265">
        <f>AB$45*外生化逆行列係数!AB9</f>
        <v>0</v>
      </c>
      <c r="AC9" s="265">
        <f>AC$45*外生化逆行列係数!AC9</f>
        <v>0</v>
      </c>
      <c r="AD9" s="265">
        <f>AD$45*外生化逆行列係数!AD9</f>
        <v>0</v>
      </c>
      <c r="AE9" s="265">
        <f>AE$45*外生化逆行列係数!AE9</f>
        <v>0</v>
      </c>
      <c r="AF9" s="265">
        <f>AF$45*外生化逆行列係数!AF9</f>
        <v>0</v>
      </c>
      <c r="AG9" s="265">
        <f>AG$45*外生化逆行列係数!AG9</f>
        <v>0</v>
      </c>
      <c r="AH9" s="265">
        <f>AH$45*外生化逆行列係数!AH9</f>
        <v>0</v>
      </c>
      <c r="AI9" s="265">
        <f>AI$45*外生化逆行列係数!AI9</f>
        <v>0</v>
      </c>
      <c r="AJ9" s="265">
        <f>AJ$45*外生化逆行列係数!AJ9</f>
        <v>0</v>
      </c>
      <c r="AK9" s="265">
        <f>AK$45*外生化逆行列係数!AK9</f>
        <v>0</v>
      </c>
      <c r="AL9" s="265">
        <f>AL$45*外生化逆行列係数!AL9</f>
        <v>0</v>
      </c>
      <c r="AM9" s="265">
        <f>AM$45*外生化逆行列係数!AM9</f>
        <v>0</v>
      </c>
      <c r="AN9" s="265">
        <f>AN$45*外生化逆行列係数!AN9</f>
        <v>0</v>
      </c>
      <c r="AO9" s="266">
        <f>AO$45*外生化逆行列係数!AO9</f>
        <v>0</v>
      </c>
      <c r="AP9" s="278">
        <f t="shared" si="0"/>
        <v>0</v>
      </c>
    </row>
    <row r="10" spans="1:42" ht="15" customHeight="1">
      <c r="A10" s="28">
        <v>7</v>
      </c>
      <c r="B10" s="11" t="s">
        <v>4</v>
      </c>
      <c r="C10" s="264">
        <f>C$45*外生化逆行列係数!C10</f>
        <v>0</v>
      </c>
      <c r="D10" s="265">
        <f>D$45*外生化逆行列係数!D10</f>
        <v>0</v>
      </c>
      <c r="E10" s="265">
        <f>E$45*外生化逆行列係数!E10</f>
        <v>0</v>
      </c>
      <c r="F10" s="265">
        <f>F$45*外生化逆行列係数!F10</f>
        <v>0</v>
      </c>
      <c r="G10" s="265">
        <f>G$45*外生化逆行列係数!G10</f>
        <v>0</v>
      </c>
      <c r="H10" s="265">
        <f>H$45*外生化逆行列係数!H10</f>
        <v>0</v>
      </c>
      <c r="I10" s="265">
        <f>I$45*外生化逆行列係数!I10</f>
        <v>0</v>
      </c>
      <c r="J10" s="265">
        <f>J$45*外生化逆行列係数!J10</f>
        <v>0</v>
      </c>
      <c r="K10" s="265">
        <f>K$45*外生化逆行列係数!K10</f>
        <v>0</v>
      </c>
      <c r="L10" s="265">
        <f>L$45*外生化逆行列係数!L10</f>
        <v>0</v>
      </c>
      <c r="M10" s="265">
        <f>M$45*外生化逆行列係数!M10</f>
        <v>0</v>
      </c>
      <c r="N10" s="265">
        <f>N$45*外生化逆行列係数!N10</f>
        <v>0</v>
      </c>
      <c r="O10" s="265">
        <f>O$45*外生化逆行列係数!O10</f>
        <v>0</v>
      </c>
      <c r="P10" s="265">
        <f>P$45*外生化逆行列係数!P10</f>
        <v>0</v>
      </c>
      <c r="Q10" s="265">
        <f>Q$45*外生化逆行列係数!Q10</f>
        <v>0</v>
      </c>
      <c r="R10" s="265">
        <f>R$45*外生化逆行列係数!R10</f>
        <v>0</v>
      </c>
      <c r="S10" s="265">
        <f>S$45*外生化逆行列係数!S10</f>
        <v>0</v>
      </c>
      <c r="T10" s="265">
        <f>T$45*外生化逆行列係数!T10</f>
        <v>0</v>
      </c>
      <c r="U10" s="265">
        <f>U$45*外生化逆行列係数!U10</f>
        <v>0</v>
      </c>
      <c r="V10" s="265">
        <f>V$45*外生化逆行列係数!V10</f>
        <v>0</v>
      </c>
      <c r="W10" s="265">
        <f>W$45*外生化逆行列係数!W10</f>
        <v>0</v>
      </c>
      <c r="X10" s="265">
        <f>X$45*外生化逆行列係数!X10</f>
        <v>0</v>
      </c>
      <c r="Y10" s="265">
        <f>Y$45*外生化逆行列係数!Y10</f>
        <v>0</v>
      </c>
      <c r="Z10" s="265">
        <f>Z$45*外生化逆行列係数!Z10</f>
        <v>0</v>
      </c>
      <c r="AA10" s="265">
        <f>AA$45*外生化逆行列係数!AA10</f>
        <v>0</v>
      </c>
      <c r="AB10" s="265">
        <f>AB$45*外生化逆行列係数!AB10</f>
        <v>0</v>
      </c>
      <c r="AC10" s="265">
        <f>AC$45*外生化逆行列係数!AC10</f>
        <v>0</v>
      </c>
      <c r="AD10" s="265">
        <f>AD$45*外生化逆行列係数!AD10</f>
        <v>0</v>
      </c>
      <c r="AE10" s="265">
        <f>AE$45*外生化逆行列係数!AE10</f>
        <v>0</v>
      </c>
      <c r="AF10" s="265">
        <f>AF$45*外生化逆行列係数!AF10</f>
        <v>0</v>
      </c>
      <c r="AG10" s="265">
        <f>AG$45*外生化逆行列係数!AG10</f>
        <v>0</v>
      </c>
      <c r="AH10" s="265">
        <f>AH$45*外生化逆行列係数!AH10</f>
        <v>0</v>
      </c>
      <c r="AI10" s="265">
        <f>AI$45*外生化逆行列係数!AI10</f>
        <v>0</v>
      </c>
      <c r="AJ10" s="265">
        <f>AJ$45*外生化逆行列係数!AJ10</f>
        <v>0</v>
      </c>
      <c r="AK10" s="265">
        <f>AK$45*外生化逆行列係数!AK10</f>
        <v>0</v>
      </c>
      <c r="AL10" s="265">
        <f>AL$45*外生化逆行列係数!AL10</f>
        <v>0</v>
      </c>
      <c r="AM10" s="265">
        <f>AM$45*外生化逆行列係数!AM10</f>
        <v>0</v>
      </c>
      <c r="AN10" s="265">
        <f>AN$45*外生化逆行列係数!AN10</f>
        <v>0</v>
      </c>
      <c r="AO10" s="266">
        <f>AO$45*外生化逆行列係数!AO10</f>
        <v>0</v>
      </c>
      <c r="AP10" s="278">
        <f t="shared" si="0"/>
        <v>0</v>
      </c>
    </row>
    <row r="11" spans="1:42" ht="15" customHeight="1">
      <c r="A11" s="28">
        <v>8</v>
      </c>
      <c r="B11" s="11" t="s">
        <v>5</v>
      </c>
      <c r="C11" s="264">
        <f>C$45*外生化逆行列係数!C11</f>
        <v>0</v>
      </c>
      <c r="D11" s="265">
        <f>D$45*外生化逆行列係数!D11</f>
        <v>0</v>
      </c>
      <c r="E11" s="265">
        <f>E$45*外生化逆行列係数!E11</f>
        <v>0</v>
      </c>
      <c r="F11" s="265">
        <f>F$45*外生化逆行列係数!F11</f>
        <v>0</v>
      </c>
      <c r="G11" s="265">
        <f>G$45*外生化逆行列係数!G11</f>
        <v>0</v>
      </c>
      <c r="H11" s="265">
        <f>H$45*外生化逆行列係数!H11</f>
        <v>0</v>
      </c>
      <c r="I11" s="265">
        <f>I$45*外生化逆行列係数!I11</f>
        <v>0</v>
      </c>
      <c r="J11" s="265">
        <f>J$45*外生化逆行列係数!J11</f>
        <v>0</v>
      </c>
      <c r="K11" s="265">
        <f>K$45*外生化逆行列係数!K11</f>
        <v>0</v>
      </c>
      <c r="L11" s="265">
        <f>L$45*外生化逆行列係数!L11</f>
        <v>0</v>
      </c>
      <c r="M11" s="265">
        <f>M$45*外生化逆行列係数!M11</f>
        <v>0</v>
      </c>
      <c r="N11" s="265">
        <f>N$45*外生化逆行列係数!N11</f>
        <v>0</v>
      </c>
      <c r="O11" s="265">
        <f>O$45*外生化逆行列係数!O11</f>
        <v>0</v>
      </c>
      <c r="P11" s="265">
        <f>P$45*外生化逆行列係数!P11</f>
        <v>0</v>
      </c>
      <c r="Q11" s="265">
        <f>Q$45*外生化逆行列係数!Q11</f>
        <v>0</v>
      </c>
      <c r="R11" s="265">
        <f>R$45*外生化逆行列係数!R11</f>
        <v>0</v>
      </c>
      <c r="S11" s="265">
        <f>S$45*外生化逆行列係数!S11</f>
        <v>0</v>
      </c>
      <c r="T11" s="265">
        <f>T$45*外生化逆行列係数!T11</f>
        <v>0</v>
      </c>
      <c r="U11" s="265">
        <f>U$45*外生化逆行列係数!U11</f>
        <v>0</v>
      </c>
      <c r="V11" s="265">
        <f>V$45*外生化逆行列係数!V11</f>
        <v>0</v>
      </c>
      <c r="W11" s="265">
        <f>W$45*外生化逆行列係数!W11</f>
        <v>0</v>
      </c>
      <c r="X11" s="265">
        <f>X$45*外生化逆行列係数!X11</f>
        <v>0</v>
      </c>
      <c r="Y11" s="265">
        <f>Y$45*外生化逆行列係数!Y11</f>
        <v>0</v>
      </c>
      <c r="Z11" s="265">
        <f>Z$45*外生化逆行列係数!Z11</f>
        <v>0</v>
      </c>
      <c r="AA11" s="265">
        <f>AA$45*外生化逆行列係数!AA11</f>
        <v>0</v>
      </c>
      <c r="AB11" s="265">
        <f>AB$45*外生化逆行列係数!AB11</f>
        <v>0</v>
      </c>
      <c r="AC11" s="265">
        <f>AC$45*外生化逆行列係数!AC11</f>
        <v>0</v>
      </c>
      <c r="AD11" s="265">
        <f>AD$45*外生化逆行列係数!AD11</f>
        <v>0</v>
      </c>
      <c r="AE11" s="265">
        <f>AE$45*外生化逆行列係数!AE11</f>
        <v>0</v>
      </c>
      <c r="AF11" s="265">
        <f>AF$45*外生化逆行列係数!AF11</f>
        <v>0</v>
      </c>
      <c r="AG11" s="265">
        <f>AG$45*外生化逆行列係数!AG11</f>
        <v>0</v>
      </c>
      <c r="AH11" s="265">
        <f>AH$45*外生化逆行列係数!AH11</f>
        <v>0</v>
      </c>
      <c r="AI11" s="265">
        <f>AI$45*外生化逆行列係数!AI11</f>
        <v>0</v>
      </c>
      <c r="AJ11" s="265">
        <f>AJ$45*外生化逆行列係数!AJ11</f>
        <v>0</v>
      </c>
      <c r="AK11" s="265">
        <f>AK$45*外生化逆行列係数!AK11</f>
        <v>0</v>
      </c>
      <c r="AL11" s="265">
        <f>AL$45*外生化逆行列係数!AL11</f>
        <v>0</v>
      </c>
      <c r="AM11" s="265">
        <f>AM$45*外生化逆行列係数!AM11</f>
        <v>0</v>
      </c>
      <c r="AN11" s="265">
        <f>AN$45*外生化逆行列係数!AN11</f>
        <v>0</v>
      </c>
      <c r="AO11" s="266">
        <f>AO$45*外生化逆行列係数!AO11</f>
        <v>0</v>
      </c>
      <c r="AP11" s="278">
        <f t="shared" si="0"/>
        <v>0</v>
      </c>
    </row>
    <row r="12" spans="1:42" ht="15" customHeight="1">
      <c r="A12" s="28">
        <v>9</v>
      </c>
      <c r="B12" s="11" t="s">
        <v>6</v>
      </c>
      <c r="C12" s="264">
        <f>C$45*外生化逆行列係数!C12</f>
        <v>0</v>
      </c>
      <c r="D12" s="265">
        <f>D$45*外生化逆行列係数!D12</f>
        <v>0</v>
      </c>
      <c r="E12" s="265">
        <f>E$45*外生化逆行列係数!E12</f>
        <v>0</v>
      </c>
      <c r="F12" s="265">
        <f>F$45*外生化逆行列係数!F12</f>
        <v>0</v>
      </c>
      <c r="G12" s="265">
        <f>G$45*外生化逆行列係数!G12</f>
        <v>0</v>
      </c>
      <c r="H12" s="265">
        <f>H$45*外生化逆行列係数!H12</f>
        <v>0</v>
      </c>
      <c r="I12" s="265">
        <f>I$45*外生化逆行列係数!I12</f>
        <v>0</v>
      </c>
      <c r="J12" s="265">
        <f>J$45*外生化逆行列係数!J12</f>
        <v>0</v>
      </c>
      <c r="K12" s="265">
        <f>K$45*外生化逆行列係数!K12</f>
        <v>0</v>
      </c>
      <c r="L12" s="265">
        <f>L$45*外生化逆行列係数!L12</f>
        <v>0</v>
      </c>
      <c r="M12" s="265">
        <f>M$45*外生化逆行列係数!M12</f>
        <v>0</v>
      </c>
      <c r="N12" s="265">
        <f>N$45*外生化逆行列係数!N12</f>
        <v>0</v>
      </c>
      <c r="O12" s="265">
        <f>O$45*外生化逆行列係数!O12</f>
        <v>0</v>
      </c>
      <c r="P12" s="265">
        <f>P$45*外生化逆行列係数!P12</f>
        <v>0</v>
      </c>
      <c r="Q12" s="265">
        <f>Q$45*外生化逆行列係数!Q12</f>
        <v>0</v>
      </c>
      <c r="R12" s="265">
        <f>R$45*外生化逆行列係数!R12</f>
        <v>0</v>
      </c>
      <c r="S12" s="265">
        <f>S$45*外生化逆行列係数!S12</f>
        <v>0</v>
      </c>
      <c r="T12" s="265">
        <f>T$45*外生化逆行列係数!T12</f>
        <v>0</v>
      </c>
      <c r="U12" s="265">
        <f>U$45*外生化逆行列係数!U12</f>
        <v>0</v>
      </c>
      <c r="V12" s="265">
        <f>V$45*外生化逆行列係数!V12</f>
        <v>0</v>
      </c>
      <c r="W12" s="265">
        <f>W$45*外生化逆行列係数!W12</f>
        <v>0</v>
      </c>
      <c r="X12" s="265">
        <f>X$45*外生化逆行列係数!X12</f>
        <v>0</v>
      </c>
      <c r="Y12" s="265">
        <f>Y$45*外生化逆行列係数!Y12</f>
        <v>0</v>
      </c>
      <c r="Z12" s="265">
        <f>Z$45*外生化逆行列係数!Z12</f>
        <v>0</v>
      </c>
      <c r="AA12" s="265">
        <f>AA$45*外生化逆行列係数!AA12</f>
        <v>0</v>
      </c>
      <c r="AB12" s="265">
        <f>AB$45*外生化逆行列係数!AB12</f>
        <v>0</v>
      </c>
      <c r="AC12" s="265">
        <f>AC$45*外生化逆行列係数!AC12</f>
        <v>0</v>
      </c>
      <c r="AD12" s="265">
        <f>AD$45*外生化逆行列係数!AD12</f>
        <v>0</v>
      </c>
      <c r="AE12" s="265">
        <f>AE$45*外生化逆行列係数!AE12</f>
        <v>0</v>
      </c>
      <c r="AF12" s="265">
        <f>AF$45*外生化逆行列係数!AF12</f>
        <v>0</v>
      </c>
      <c r="AG12" s="265">
        <f>AG$45*外生化逆行列係数!AG12</f>
        <v>0</v>
      </c>
      <c r="AH12" s="265">
        <f>AH$45*外生化逆行列係数!AH12</f>
        <v>0</v>
      </c>
      <c r="AI12" s="265">
        <f>AI$45*外生化逆行列係数!AI12</f>
        <v>0</v>
      </c>
      <c r="AJ12" s="265">
        <f>AJ$45*外生化逆行列係数!AJ12</f>
        <v>0</v>
      </c>
      <c r="AK12" s="265">
        <f>AK$45*外生化逆行列係数!AK12</f>
        <v>0</v>
      </c>
      <c r="AL12" s="265">
        <f>AL$45*外生化逆行列係数!AL12</f>
        <v>0</v>
      </c>
      <c r="AM12" s="265">
        <f>AM$45*外生化逆行列係数!AM12</f>
        <v>0</v>
      </c>
      <c r="AN12" s="265">
        <f>AN$45*外生化逆行列係数!AN12</f>
        <v>0</v>
      </c>
      <c r="AO12" s="266">
        <f>AO$45*外生化逆行列係数!AO12</f>
        <v>0</v>
      </c>
      <c r="AP12" s="278">
        <f t="shared" si="0"/>
        <v>0</v>
      </c>
    </row>
    <row r="13" spans="1:42" ht="15" customHeight="1">
      <c r="A13" s="29">
        <v>10</v>
      </c>
      <c r="B13" s="12" t="s">
        <v>222</v>
      </c>
      <c r="C13" s="267">
        <f>C$45*外生化逆行列係数!C13</f>
        <v>0</v>
      </c>
      <c r="D13" s="268">
        <f>D$45*外生化逆行列係数!D13</f>
        <v>0</v>
      </c>
      <c r="E13" s="268">
        <f>E$45*外生化逆行列係数!E13</f>
        <v>0</v>
      </c>
      <c r="F13" s="268">
        <f>F$45*外生化逆行列係数!F13</f>
        <v>0</v>
      </c>
      <c r="G13" s="268">
        <f>G$45*外生化逆行列係数!G13</f>
        <v>0</v>
      </c>
      <c r="H13" s="268">
        <f>H$45*外生化逆行列係数!H13</f>
        <v>0</v>
      </c>
      <c r="I13" s="268">
        <f>I$45*外生化逆行列係数!I13</f>
        <v>0</v>
      </c>
      <c r="J13" s="268">
        <f>J$45*外生化逆行列係数!J13</f>
        <v>0</v>
      </c>
      <c r="K13" s="268">
        <f>K$45*外生化逆行列係数!K13</f>
        <v>0</v>
      </c>
      <c r="L13" s="268">
        <f>L$45*外生化逆行列係数!L13</f>
        <v>0</v>
      </c>
      <c r="M13" s="268">
        <f>M$45*外生化逆行列係数!M13</f>
        <v>0</v>
      </c>
      <c r="N13" s="268">
        <f>N$45*外生化逆行列係数!N13</f>
        <v>0</v>
      </c>
      <c r="O13" s="268">
        <f>O$45*外生化逆行列係数!O13</f>
        <v>0</v>
      </c>
      <c r="P13" s="268">
        <f>P$45*外生化逆行列係数!P13</f>
        <v>0</v>
      </c>
      <c r="Q13" s="268">
        <f>Q$45*外生化逆行列係数!Q13</f>
        <v>0</v>
      </c>
      <c r="R13" s="268">
        <f>R$45*外生化逆行列係数!R13</f>
        <v>0</v>
      </c>
      <c r="S13" s="268">
        <f>S$45*外生化逆行列係数!S13</f>
        <v>0</v>
      </c>
      <c r="T13" s="268">
        <f>T$45*外生化逆行列係数!T13</f>
        <v>0</v>
      </c>
      <c r="U13" s="268">
        <f>U$45*外生化逆行列係数!U13</f>
        <v>0</v>
      </c>
      <c r="V13" s="268">
        <f>V$45*外生化逆行列係数!V13</f>
        <v>0</v>
      </c>
      <c r="W13" s="268">
        <f>W$45*外生化逆行列係数!W13</f>
        <v>0</v>
      </c>
      <c r="X13" s="268">
        <f>X$45*外生化逆行列係数!X13</f>
        <v>0</v>
      </c>
      <c r="Y13" s="268">
        <f>Y$45*外生化逆行列係数!Y13</f>
        <v>0</v>
      </c>
      <c r="Z13" s="268">
        <f>Z$45*外生化逆行列係数!Z13</f>
        <v>0</v>
      </c>
      <c r="AA13" s="268">
        <f>AA$45*外生化逆行列係数!AA13</f>
        <v>0</v>
      </c>
      <c r="AB13" s="268">
        <f>AB$45*外生化逆行列係数!AB13</f>
        <v>0</v>
      </c>
      <c r="AC13" s="268">
        <f>AC$45*外生化逆行列係数!AC13</f>
        <v>0</v>
      </c>
      <c r="AD13" s="268">
        <f>AD$45*外生化逆行列係数!AD13</f>
        <v>0</v>
      </c>
      <c r="AE13" s="268">
        <f>AE$45*外生化逆行列係数!AE13</f>
        <v>0</v>
      </c>
      <c r="AF13" s="268">
        <f>AF$45*外生化逆行列係数!AF13</f>
        <v>0</v>
      </c>
      <c r="AG13" s="268">
        <f>AG$45*外生化逆行列係数!AG13</f>
        <v>0</v>
      </c>
      <c r="AH13" s="268">
        <f>AH$45*外生化逆行列係数!AH13</f>
        <v>0</v>
      </c>
      <c r="AI13" s="268">
        <f>AI$45*外生化逆行列係数!AI13</f>
        <v>0</v>
      </c>
      <c r="AJ13" s="268">
        <f>AJ$45*外生化逆行列係数!AJ13</f>
        <v>0</v>
      </c>
      <c r="AK13" s="268">
        <f>AK$45*外生化逆行列係数!AK13</f>
        <v>0</v>
      </c>
      <c r="AL13" s="268">
        <f>AL$45*外生化逆行列係数!AL13</f>
        <v>0</v>
      </c>
      <c r="AM13" s="268">
        <f>AM$45*外生化逆行列係数!AM13</f>
        <v>0</v>
      </c>
      <c r="AN13" s="268">
        <f>AN$45*外生化逆行列係数!AN13</f>
        <v>0</v>
      </c>
      <c r="AO13" s="269">
        <f>AO$45*外生化逆行列係数!AO13</f>
        <v>0</v>
      </c>
      <c r="AP13" s="279">
        <f t="shared" si="0"/>
        <v>0</v>
      </c>
    </row>
    <row r="14" spans="1:42" ht="15" customHeight="1">
      <c r="A14" s="28">
        <v>11</v>
      </c>
      <c r="B14" s="11" t="s">
        <v>7</v>
      </c>
      <c r="C14" s="264">
        <f>C$45*外生化逆行列係数!C14</f>
        <v>0</v>
      </c>
      <c r="D14" s="265">
        <f>D$45*外生化逆行列係数!D14</f>
        <v>0</v>
      </c>
      <c r="E14" s="265">
        <f>E$45*外生化逆行列係数!E14</f>
        <v>0</v>
      </c>
      <c r="F14" s="265">
        <f>F$45*外生化逆行列係数!F14</f>
        <v>0</v>
      </c>
      <c r="G14" s="265">
        <f>G$45*外生化逆行列係数!G14</f>
        <v>0</v>
      </c>
      <c r="H14" s="265">
        <f>H$45*外生化逆行列係数!H14</f>
        <v>0</v>
      </c>
      <c r="I14" s="265">
        <f>I$45*外生化逆行列係数!I14</f>
        <v>0</v>
      </c>
      <c r="J14" s="265">
        <f>J$45*外生化逆行列係数!J14</f>
        <v>0</v>
      </c>
      <c r="K14" s="265">
        <f>K$45*外生化逆行列係数!K14</f>
        <v>0</v>
      </c>
      <c r="L14" s="265">
        <f>L$45*外生化逆行列係数!L14</f>
        <v>0</v>
      </c>
      <c r="M14" s="265">
        <f>M$45*外生化逆行列係数!M14</f>
        <v>0</v>
      </c>
      <c r="N14" s="265">
        <f>N$45*外生化逆行列係数!N14</f>
        <v>0</v>
      </c>
      <c r="O14" s="265">
        <f>O$45*外生化逆行列係数!O14</f>
        <v>0</v>
      </c>
      <c r="P14" s="265">
        <f>P$45*外生化逆行列係数!P14</f>
        <v>0</v>
      </c>
      <c r="Q14" s="265">
        <f>Q$45*外生化逆行列係数!Q14</f>
        <v>0</v>
      </c>
      <c r="R14" s="265">
        <f>R$45*外生化逆行列係数!R14</f>
        <v>0</v>
      </c>
      <c r="S14" s="265">
        <f>S$45*外生化逆行列係数!S14</f>
        <v>0</v>
      </c>
      <c r="T14" s="265">
        <f>T$45*外生化逆行列係数!T14</f>
        <v>0</v>
      </c>
      <c r="U14" s="265">
        <f>U$45*外生化逆行列係数!U14</f>
        <v>0</v>
      </c>
      <c r="V14" s="265">
        <f>V$45*外生化逆行列係数!V14</f>
        <v>0</v>
      </c>
      <c r="W14" s="265">
        <f>W$45*外生化逆行列係数!W14</f>
        <v>0</v>
      </c>
      <c r="X14" s="265">
        <f>X$45*外生化逆行列係数!X14</f>
        <v>0</v>
      </c>
      <c r="Y14" s="265">
        <f>Y$45*外生化逆行列係数!Y14</f>
        <v>0</v>
      </c>
      <c r="Z14" s="265">
        <f>Z$45*外生化逆行列係数!Z14</f>
        <v>0</v>
      </c>
      <c r="AA14" s="265">
        <f>AA$45*外生化逆行列係数!AA14</f>
        <v>0</v>
      </c>
      <c r="AB14" s="265">
        <f>AB$45*外生化逆行列係数!AB14</f>
        <v>0</v>
      </c>
      <c r="AC14" s="265">
        <f>AC$45*外生化逆行列係数!AC14</f>
        <v>0</v>
      </c>
      <c r="AD14" s="265">
        <f>AD$45*外生化逆行列係数!AD14</f>
        <v>0</v>
      </c>
      <c r="AE14" s="265">
        <f>AE$45*外生化逆行列係数!AE14</f>
        <v>0</v>
      </c>
      <c r="AF14" s="265">
        <f>AF$45*外生化逆行列係数!AF14</f>
        <v>0</v>
      </c>
      <c r="AG14" s="265">
        <f>AG$45*外生化逆行列係数!AG14</f>
        <v>0</v>
      </c>
      <c r="AH14" s="265">
        <f>AH$45*外生化逆行列係数!AH14</f>
        <v>0</v>
      </c>
      <c r="AI14" s="265">
        <f>AI$45*外生化逆行列係数!AI14</f>
        <v>0</v>
      </c>
      <c r="AJ14" s="265">
        <f>AJ$45*外生化逆行列係数!AJ14</f>
        <v>0</v>
      </c>
      <c r="AK14" s="265">
        <f>AK$45*外生化逆行列係数!AK14</f>
        <v>0</v>
      </c>
      <c r="AL14" s="265">
        <f>AL$45*外生化逆行列係数!AL14</f>
        <v>0</v>
      </c>
      <c r="AM14" s="265">
        <f>AM$45*外生化逆行列係数!AM14</f>
        <v>0</v>
      </c>
      <c r="AN14" s="265">
        <f>AN$45*外生化逆行列係数!AN14</f>
        <v>0</v>
      </c>
      <c r="AO14" s="266">
        <f>AO$45*外生化逆行列係数!AO14</f>
        <v>0</v>
      </c>
      <c r="AP14" s="278">
        <f t="shared" si="0"/>
        <v>0</v>
      </c>
    </row>
    <row r="15" spans="1:42" ht="15" customHeight="1">
      <c r="A15" s="28">
        <v>12</v>
      </c>
      <c r="B15" s="11" t="s">
        <v>8</v>
      </c>
      <c r="C15" s="264">
        <f>C$45*外生化逆行列係数!C15</f>
        <v>0</v>
      </c>
      <c r="D15" s="265">
        <f>D$45*外生化逆行列係数!D15</f>
        <v>0</v>
      </c>
      <c r="E15" s="265">
        <f>E$45*外生化逆行列係数!E15</f>
        <v>0</v>
      </c>
      <c r="F15" s="265">
        <f>F$45*外生化逆行列係数!F15</f>
        <v>0</v>
      </c>
      <c r="G15" s="265">
        <f>G$45*外生化逆行列係数!G15</f>
        <v>0</v>
      </c>
      <c r="H15" s="265">
        <f>H$45*外生化逆行列係数!H15</f>
        <v>0</v>
      </c>
      <c r="I15" s="265">
        <f>I$45*外生化逆行列係数!I15</f>
        <v>0</v>
      </c>
      <c r="J15" s="265">
        <f>J$45*外生化逆行列係数!J15</f>
        <v>0</v>
      </c>
      <c r="K15" s="265">
        <f>K$45*外生化逆行列係数!K15</f>
        <v>0</v>
      </c>
      <c r="L15" s="265">
        <f>L$45*外生化逆行列係数!L15</f>
        <v>0</v>
      </c>
      <c r="M15" s="265">
        <f>M$45*外生化逆行列係数!M15</f>
        <v>0</v>
      </c>
      <c r="N15" s="265">
        <f>N$45*外生化逆行列係数!N15</f>
        <v>0</v>
      </c>
      <c r="O15" s="265">
        <f>O$45*外生化逆行列係数!O15</f>
        <v>0</v>
      </c>
      <c r="P15" s="265">
        <f>P$45*外生化逆行列係数!P15</f>
        <v>0</v>
      </c>
      <c r="Q15" s="265">
        <f>Q$45*外生化逆行列係数!Q15</f>
        <v>0</v>
      </c>
      <c r="R15" s="265">
        <f>R$45*外生化逆行列係数!R15</f>
        <v>0</v>
      </c>
      <c r="S15" s="265">
        <f>S$45*外生化逆行列係数!S15</f>
        <v>0</v>
      </c>
      <c r="T15" s="265">
        <f>T$45*外生化逆行列係数!T15</f>
        <v>0</v>
      </c>
      <c r="U15" s="265">
        <f>U$45*外生化逆行列係数!U15</f>
        <v>0</v>
      </c>
      <c r="V15" s="265">
        <f>V$45*外生化逆行列係数!V15</f>
        <v>0</v>
      </c>
      <c r="W15" s="265">
        <f>W$45*外生化逆行列係数!W15</f>
        <v>0</v>
      </c>
      <c r="X15" s="265">
        <f>X$45*外生化逆行列係数!X15</f>
        <v>0</v>
      </c>
      <c r="Y15" s="265">
        <f>Y$45*外生化逆行列係数!Y15</f>
        <v>0</v>
      </c>
      <c r="Z15" s="265">
        <f>Z$45*外生化逆行列係数!Z15</f>
        <v>0</v>
      </c>
      <c r="AA15" s="265">
        <f>AA$45*外生化逆行列係数!AA15</f>
        <v>0</v>
      </c>
      <c r="AB15" s="265">
        <f>AB$45*外生化逆行列係数!AB15</f>
        <v>0</v>
      </c>
      <c r="AC15" s="265">
        <f>AC$45*外生化逆行列係数!AC15</f>
        <v>0</v>
      </c>
      <c r="AD15" s="265">
        <f>AD$45*外生化逆行列係数!AD15</f>
        <v>0</v>
      </c>
      <c r="AE15" s="265">
        <f>AE$45*外生化逆行列係数!AE15</f>
        <v>0</v>
      </c>
      <c r="AF15" s="265">
        <f>AF$45*外生化逆行列係数!AF15</f>
        <v>0</v>
      </c>
      <c r="AG15" s="265">
        <f>AG$45*外生化逆行列係数!AG15</f>
        <v>0</v>
      </c>
      <c r="AH15" s="265">
        <f>AH$45*外生化逆行列係数!AH15</f>
        <v>0</v>
      </c>
      <c r="AI15" s="265">
        <f>AI$45*外生化逆行列係数!AI15</f>
        <v>0</v>
      </c>
      <c r="AJ15" s="265">
        <f>AJ$45*外生化逆行列係数!AJ15</f>
        <v>0</v>
      </c>
      <c r="AK15" s="265">
        <f>AK$45*外生化逆行列係数!AK15</f>
        <v>0</v>
      </c>
      <c r="AL15" s="265">
        <f>AL$45*外生化逆行列係数!AL15</f>
        <v>0</v>
      </c>
      <c r="AM15" s="265">
        <f>AM$45*外生化逆行列係数!AM15</f>
        <v>0</v>
      </c>
      <c r="AN15" s="265">
        <f>AN$45*外生化逆行列係数!AN15</f>
        <v>0</v>
      </c>
      <c r="AO15" s="266">
        <f>AO$45*外生化逆行列係数!AO15</f>
        <v>0</v>
      </c>
      <c r="AP15" s="278">
        <f t="shared" si="0"/>
        <v>0</v>
      </c>
    </row>
    <row r="16" spans="1:42" ht="15" customHeight="1">
      <c r="A16" s="28">
        <v>13</v>
      </c>
      <c r="B16" s="11" t="s">
        <v>9</v>
      </c>
      <c r="C16" s="264">
        <f>C$45*外生化逆行列係数!C16</f>
        <v>0</v>
      </c>
      <c r="D16" s="265">
        <f>D$45*外生化逆行列係数!D16</f>
        <v>0</v>
      </c>
      <c r="E16" s="265">
        <f>E$45*外生化逆行列係数!E16</f>
        <v>0</v>
      </c>
      <c r="F16" s="265">
        <f>F$45*外生化逆行列係数!F16</f>
        <v>0</v>
      </c>
      <c r="G16" s="265">
        <f>G$45*外生化逆行列係数!G16</f>
        <v>0</v>
      </c>
      <c r="H16" s="265">
        <f>H$45*外生化逆行列係数!H16</f>
        <v>0</v>
      </c>
      <c r="I16" s="265">
        <f>I$45*外生化逆行列係数!I16</f>
        <v>0</v>
      </c>
      <c r="J16" s="265">
        <f>J$45*外生化逆行列係数!J16</f>
        <v>0</v>
      </c>
      <c r="K16" s="265">
        <f>K$45*外生化逆行列係数!K16</f>
        <v>0</v>
      </c>
      <c r="L16" s="265">
        <f>L$45*外生化逆行列係数!L16</f>
        <v>0</v>
      </c>
      <c r="M16" s="265">
        <f>M$45*外生化逆行列係数!M16</f>
        <v>0</v>
      </c>
      <c r="N16" s="265">
        <f>N$45*外生化逆行列係数!N16</f>
        <v>0</v>
      </c>
      <c r="O16" s="265">
        <f>O$45*外生化逆行列係数!O16</f>
        <v>0</v>
      </c>
      <c r="P16" s="265">
        <f>P$45*外生化逆行列係数!P16</f>
        <v>0</v>
      </c>
      <c r="Q16" s="265">
        <f>Q$45*外生化逆行列係数!Q16</f>
        <v>0</v>
      </c>
      <c r="R16" s="265">
        <f>R$45*外生化逆行列係数!R16</f>
        <v>0</v>
      </c>
      <c r="S16" s="265">
        <f>S$45*外生化逆行列係数!S16</f>
        <v>0</v>
      </c>
      <c r="T16" s="265">
        <f>T$45*外生化逆行列係数!T16</f>
        <v>0</v>
      </c>
      <c r="U16" s="265">
        <f>U$45*外生化逆行列係数!U16</f>
        <v>0</v>
      </c>
      <c r="V16" s="265">
        <f>V$45*外生化逆行列係数!V16</f>
        <v>0</v>
      </c>
      <c r="W16" s="265">
        <f>W$45*外生化逆行列係数!W16</f>
        <v>0</v>
      </c>
      <c r="X16" s="265">
        <f>X$45*外生化逆行列係数!X16</f>
        <v>0</v>
      </c>
      <c r="Y16" s="265">
        <f>Y$45*外生化逆行列係数!Y16</f>
        <v>0</v>
      </c>
      <c r="Z16" s="265">
        <f>Z$45*外生化逆行列係数!Z16</f>
        <v>0</v>
      </c>
      <c r="AA16" s="265">
        <f>AA$45*外生化逆行列係数!AA16</f>
        <v>0</v>
      </c>
      <c r="AB16" s="265">
        <f>AB$45*外生化逆行列係数!AB16</f>
        <v>0</v>
      </c>
      <c r="AC16" s="265">
        <f>AC$45*外生化逆行列係数!AC16</f>
        <v>0</v>
      </c>
      <c r="AD16" s="265">
        <f>AD$45*外生化逆行列係数!AD16</f>
        <v>0</v>
      </c>
      <c r="AE16" s="265">
        <f>AE$45*外生化逆行列係数!AE16</f>
        <v>0</v>
      </c>
      <c r="AF16" s="265">
        <f>AF$45*外生化逆行列係数!AF16</f>
        <v>0</v>
      </c>
      <c r="AG16" s="265">
        <f>AG$45*外生化逆行列係数!AG16</f>
        <v>0</v>
      </c>
      <c r="AH16" s="265">
        <f>AH$45*外生化逆行列係数!AH16</f>
        <v>0</v>
      </c>
      <c r="AI16" s="265">
        <f>AI$45*外生化逆行列係数!AI16</f>
        <v>0</v>
      </c>
      <c r="AJ16" s="265">
        <f>AJ$45*外生化逆行列係数!AJ16</f>
        <v>0</v>
      </c>
      <c r="AK16" s="265">
        <f>AK$45*外生化逆行列係数!AK16</f>
        <v>0</v>
      </c>
      <c r="AL16" s="265">
        <f>AL$45*外生化逆行列係数!AL16</f>
        <v>0</v>
      </c>
      <c r="AM16" s="265">
        <f>AM$45*外生化逆行列係数!AM16</f>
        <v>0</v>
      </c>
      <c r="AN16" s="265">
        <f>AN$45*外生化逆行列係数!AN16</f>
        <v>0</v>
      </c>
      <c r="AO16" s="266">
        <f>AO$45*外生化逆行列係数!AO16</f>
        <v>0</v>
      </c>
      <c r="AP16" s="278">
        <f t="shared" si="0"/>
        <v>0</v>
      </c>
    </row>
    <row r="17" spans="1:42" ht="15" customHeight="1">
      <c r="A17" s="28">
        <v>14</v>
      </c>
      <c r="B17" s="11" t="s">
        <v>10</v>
      </c>
      <c r="C17" s="264">
        <f>C$45*外生化逆行列係数!C17</f>
        <v>0</v>
      </c>
      <c r="D17" s="265">
        <f>D$45*外生化逆行列係数!D17</f>
        <v>0</v>
      </c>
      <c r="E17" s="265">
        <f>E$45*外生化逆行列係数!E17</f>
        <v>0</v>
      </c>
      <c r="F17" s="265">
        <f>F$45*外生化逆行列係数!F17</f>
        <v>0</v>
      </c>
      <c r="G17" s="265">
        <f>G$45*外生化逆行列係数!G17</f>
        <v>0</v>
      </c>
      <c r="H17" s="265">
        <f>H$45*外生化逆行列係数!H17</f>
        <v>0</v>
      </c>
      <c r="I17" s="265">
        <f>I$45*外生化逆行列係数!I17</f>
        <v>0</v>
      </c>
      <c r="J17" s="265">
        <f>J$45*外生化逆行列係数!J17</f>
        <v>0</v>
      </c>
      <c r="K17" s="265">
        <f>K$45*外生化逆行列係数!K17</f>
        <v>0</v>
      </c>
      <c r="L17" s="265">
        <f>L$45*外生化逆行列係数!L17</f>
        <v>0</v>
      </c>
      <c r="M17" s="265">
        <f>M$45*外生化逆行列係数!M17</f>
        <v>0</v>
      </c>
      <c r="N17" s="265">
        <f>N$45*外生化逆行列係数!N17</f>
        <v>0</v>
      </c>
      <c r="O17" s="265">
        <f>O$45*外生化逆行列係数!O17</f>
        <v>0</v>
      </c>
      <c r="P17" s="265">
        <f>P$45*外生化逆行列係数!P17</f>
        <v>0</v>
      </c>
      <c r="Q17" s="265">
        <f>Q$45*外生化逆行列係数!Q17</f>
        <v>0</v>
      </c>
      <c r="R17" s="265">
        <f>R$45*外生化逆行列係数!R17</f>
        <v>0</v>
      </c>
      <c r="S17" s="265">
        <f>S$45*外生化逆行列係数!S17</f>
        <v>0</v>
      </c>
      <c r="T17" s="265">
        <f>T$45*外生化逆行列係数!T17</f>
        <v>0</v>
      </c>
      <c r="U17" s="265">
        <f>U$45*外生化逆行列係数!U17</f>
        <v>0</v>
      </c>
      <c r="V17" s="265">
        <f>V$45*外生化逆行列係数!V17</f>
        <v>0</v>
      </c>
      <c r="W17" s="265">
        <f>W$45*外生化逆行列係数!W17</f>
        <v>0</v>
      </c>
      <c r="X17" s="265">
        <f>X$45*外生化逆行列係数!X17</f>
        <v>0</v>
      </c>
      <c r="Y17" s="265">
        <f>Y$45*外生化逆行列係数!Y17</f>
        <v>0</v>
      </c>
      <c r="Z17" s="265">
        <f>Z$45*外生化逆行列係数!Z17</f>
        <v>0</v>
      </c>
      <c r="AA17" s="265">
        <f>AA$45*外生化逆行列係数!AA17</f>
        <v>0</v>
      </c>
      <c r="AB17" s="265">
        <f>AB$45*外生化逆行列係数!AB17</f>
        <v>0</v>
      </c>
      <c r="AC17" s="265">
        <f>AC$45*外生化逆行列係数!AC17</f>
        <v>0</v>
      </c>
      <c r="AD17" s="265">
        <f>AD$45*外生化逆行列係数!AD17</f>
        <v>0</v>
      </c>
      <c r="AE17" s="265">
        <f>AE$45*外生化逆行列係数!AE17</f>
        <v>0</v>
      </c>
      <c r="AF17" s="265">
        <f>AF$45*外生化逆行列係数!AF17</f>
        <v>0</v>
      </c>
      <c r="AG17" s="265">
        <f>AG$45*外生化逆行列係数!AG17</f>
        <v>0</v>
      </c>
      <c r="AH17" s="265">
        <f>AH$45*外生化逆行列係数!AH17</f>
        <v>0</v>
      </c>
      <c r="AI17" s="265">
        <f>AI$45*外生化逆行列係数!AI17</f>
        <v>0</v>
      </c>
      <c r="AJ17" s="265">
        <f>AJ$45*外生化逆行列係数!AJ17</f>
        <v>0</v>
      </c>
      <c r="AK17" s="265">
        <f>AK$45*外生化逆行列係数!AK17</f>
        <v>0</v>
      </c>
      <c r="AL17" s="265">
        <f>AL$45*外生化逆行列係数!AL17</f>
        <v>0</v>
      </c>
      <c r="AM17" s="265">
        <f>AM$45*外生化逆行列係数!AM17</f>
        <v>0</v>
      </c>
      <c r="AN17" s="265">
        <f>AN$45*外生化逆行列係数!AN17</f>
        <v>0</v>
      </c>
      <c r="AO17" s="266">
        <f>AO$45*外生化逆行列係数!AO17</f>
        <v>0</v>
      </c>
      <c r="AP17" s="278">
        <f t="shared" si="0"/>
        <v>0</v>
      </c>
    </row>
    <row r="18" spans="1:42" ht="15" customHeight="1">
      <c r="A18" s="29">
        <v>15</v>
      </c>
      <c r="B18" s="12" t="s">
        <v>64</v>
      </c>
      <c r="C18" s="267">
        <f>C$45*外生化逆行列係数!C18</f>
        <v>0</v>
      </c>
      <c r="D18" s="268">
        <f>D$45*外生化逆行列係数!D18</f>
        <v>0</v>
      </c>
      <c r="E18" s="268">
        <f>E$45*外生化逆行列係数!E18</f>
        <v>0</v>
      </c>
      <c r="F18" s="268">
        <f>F$45*外生化逆行列係数!F18</f>
        <v>0</v>
      </c>
      <c r="G18" s="268">
        <f>G$45*外生化逆行列係数!G18</f>
        <v>0</v>
      </c>
      <c r="H18" s="268">
        <f>H$45*外生化逆行列係数!H18</f>
        <v>0</v>
      </c>
      <c r="I18" s="268">
        <f>I$45*外生化逆行列係数!I18</f>
        <v>0</v>
      </c>
      <c r="J18" s="268">
        <f>J$45*外生化逆行列係数!J18</f>
        <v>0</v>
      </c>
      <c r="K18" s="268">
        <f>K$45*外生化逆行列係数!K18</f>
        <v>0</v>
      </c>
      <c r="L18" s="268">
        <f>L$45*外生化逆行列係数!L18</f>
        <v>0</v>
      </c>
      <c r="M18" s="268">
        <f>M$45*外生化逆行列係数!M18</f>
        <v>0</v>
      </c>
      <c r="N18" s="268">
        <f>N$45*外生化逆行列係数!N18</f>
        <v>0</v>
      </c>
      <c r="O18" s="268">
        <f>O$45*外生化逆行列係数!O18</f>
        <v>0</v>
      </c>
      <c r="P18" s="268">
        <f>P$45*外生化逆行列係数!P18</f>
        <v>0</v>
      </c>
      <c r="Q18" s="268">
        <f>Q$45*外生化逆行列係数!Q18</f>
        <v>0</v>
      </c>
      <c r="R18" s="268">
        <f>R$45*外生化逆行列係数!R18</f>
        <v>0</v>
      </c>
      <c r="S18" s="268">
        <f>S$45*外生化逆行列係数!S18</f>
        <v>0</v>
      </c>
      <c r="T18" s="268">
        <f>T$45*外生化逆行列係数!T18</f>
        <v>0</v>
      </c>
      <c r="U18" s="268">
        <f>U$45*外生化逆行列係数!U18</f>
        <v>0</v>
      </c>
      <c r="V18" s="268">
        <f>V$45*外生化逆行列係数!V18</f>
        <v>0</v>
      </c>
      <c r="W18" s="268">
        <f>W$45*外生化逆行列係数!W18</f>
        <v>0</v>
      </c>
      <c r="X18" s="268">
        <f>X$45*外生化逆行列係数!X18</f>
        <v>0</v>
      </c>
      <c r="Y18" s="268">
        <f>Y$45*外生化逆行列係数!Y18</f>
        <v>0</v>
      </c>
      <c r="Z18" s="268">
        <f>Z$45*外生化逆行列係数!Z18</f>
        <v>0</v>
      </c>
      <c r="AA18" s="268">
        <f>AA$45*外生化逆行列係数!AA18</f>
        <v>0</v>
      </c>
      <c r="AB18" s="268">
        <f>AB$45*外生化逆行列係数!AB18</f>
        <v>0</v>
      </c>
      <c r="AC18" s="268">
        <f>AC$45*外生化逆行列係数!AC18</f>
        <v>0</v>
      </c>
      <c r="AD18" s="268">
        <f>AD$45*外生化逆行列係数!AD18</f>
        <v>0</v>
      </c>
      <c r="AE18" s="268">
        <f>AE$45*外生化逆行列係数!AE18</f>
        <v>0</v>
      </c>
      <c r="AF18" s="268">
        <f>AF$45*外生化逆行列係数!AF18</f>
        <v>0</v>
      </c>
      <c r="AG18" s="268">
        <f>AG$45*外生化逆行列係数!AG18</f>
        <v>0</v>
      </c>
      <c r="AH18" s="268">
        <f>AH$45*外生化逆行列係数!AH18</f>
        <v>0</v>
      </c>
      <c r="AI18" s="268">
        <f>AI$45*外生化逆行列係数!AI18</f>
        <v>0</v>
      </c>
      <c r="AJ18" s="268">
        <f>AJ$45*外生化逆行列係数!AJ18</f>
        <v>0</v>
      </c>
      <c r="AK18" s="268">
        <f>AK$45*外生化逆行列係数!AK18</f>
        <v>0</v>
      </c>
      <c r="AL18" s="268">
        <f>AL$45*外生化逆行列係数!AL18</f>
        <v>0</v>
      </c>
      <c r="AM18" s="268">
        <f>AM$45*外生化逆行列係数!AM18</f>
        <v>0</v>
      </c>
      <c r="AN18" s="268">
        <f>AN$45*外生化逆行列係数!AN18</f>
        <v>0</v>
      </c>
      <c r="AO18" s="269">
        <f>AO$45*外生化逆行列係数!AO18</f>
        <v>0</v>
      </c>
      <c r="AP18" s="279">
        <f t="shared" si="0"/>
        <v>0</v>
      </c>
    </row>
    <row r="19" spans="1:42" ht="15" customHeight="1">
      <c r="A19" s="28">
        <v>16</v>
      </c>
      <c r="B19" s="11" t="s">
        <v>65</v>
      </c>
      <c r="C19" s="264">
        <f>C$45*外生化逆行列係数!C19</f>
        <v>0</v>
      </c>
      <c r="D19" s="265">
        <f>D$45*外生化逆行列係数!D19</f>
        <v>0</v>
      </c>
      <c r="E19" s="265">
        <f>E$45*外生化逆行列係数!E19</f>
        <v>0</v>
      </c>
      <c r="F19" s="265">
        <f>F$45*外生化逆行列係数!F19</f>
        <v>0</v>
      </c>
      <c r="G19" s="265">
        <f>G$45*外生化逆行列係数!G19</f>
        <v>0</v>
      </c>
      <c r="H19" s="265">
        <f>H$45*外生化逆行列係数!H19</f>
        <v>0</v>
      </c>
      <c r="I19" s="265">
        <f>I$45*外生化逆行列係数!I19</f>
        <v>0</v>
      </c>
      <c r="J19" s="265">
        <f>J$45*外生化逆行列係数!J19</f>
        <v>0</v>
      </c>
      <c r="K19" s="265">
        <f>K$45*外生化逆行列係数!K19</f>
        <v>0</v>
      </c>
      <c r="L19" s="265">
        <f>L$45*外生化逆行列係数!L19</f>
        <v>0</v>
      </c>
      <c r="M19" s="265">
        <f>M$45*外生化逆行列係数!M19</f>
        <v>0</v>
      </c>
      <c r="N19" s="265">
        <f>N$45*外生化逆行列係数!N19</f>
        <v>0</v>
      </c>
      <c r="O19" s="265">
        <f>O$45*外生化逆行列係数!O19</f>
        <v>0</v>
      </c>
      <c r="P19" s="265">
        <f>P$45*外生化逆行列係数!P19</f>
        <v>0</v>
      </c>
      <c r="Q19" s="265">
        <f>Q$45*外生化逆行列係数!Q19</f>
        <v>0</v>
      </c>
      <c r="R19" s="265">
        <f>R$45*外生化逆行列係数!R19</f>
        <v>0</v>
      </c>
      <c r="S19" s="265">
        <f>S$45*外生化逆行列係数!S19</f>
        <v>0</v>
      </c>
      <c r="T19" s="265">
        <f>T$45*外生化逆行列係数!T19</f>
        <v>0</v>
      </c>
      <c r="U19" s="265">
        <f>U$45*外生化逆行列係数!U19</f>
        <v>0</v>
      </c>
      <c r="V19" s="265">
        <f>V$45*外生化逆行列係数!V19</f>
        <v>0</v>
      </c>
      <c r="W19" s="265">
        <f>W$45*外生化逆行列係数!W19</f>
        <v>0</v>
      </c>
      <c r="X19" s="265">
        <f>X$45*外生化逆行列係数!X19</f>
        <v>0</v>
      </c>
      <c r="Y19" s="265">
        <f>Y$45*外生化逆行列係数!Y19</f>
        <v>0</v>
      </c>
      <c r="Z19" s="265">
        <f>Z$45*外生化逆行列係数!Z19</f>
        <v>0</v>
      </c>
      <c r="AA19" s="265">
        <f>AA$45*外生化逆行列係数!AA19</f>
        <v>0</v>
      </c>
      <c r="AB19" s="265">
        <f>AB$45*外生化逆行列係数!AB19</f>
        <v>0</v>
      </c>
      <c r="AC19" s="265">
        <f>AC$45*外生化逆行列係数!AC19</f>
        <v>0</v>
      </c>
      <c r="AD19" s="265">
        <f>AD$45*外生化逆行列係数!AD19</f>
        <v>0</v>
      </c>
      <c r="AE19" s="265">
        <f>AE$45*外生化逆行列係数!AE19</f>
        <v>0</v>
      </c>
      <c r="AF19" s="265">
        <f>AF$45*外生化逆行列係数!AF19</f>
        <v>0</v>
      </c>
      <c r="AG19" s="265">
        <f>AG$45*外生化逆行列係数!AG19</f>
        <v>0</v>
      </c>
      <c r="AH19" s="265">
        <f>AH$45*外生化逆行列係数!AH19</f>
        <v>0</v>
      </c>
      <c r="AI19" s="265">
        <f>AI$45*外生化逆行列係数!AI19</f>
        <v>0</v>
      </c>
      <c r="AJ19" s="265">
        <f>AJ$45*外生化逆行列係数!AJ19</f>
        <v>0</v>
      </c>
      <c r="AK19" s="265">
        <f>AK$45*外生化逆行列係数!AK19</f>
        <v>0</v>
      </c>
      <c r="AL19" s="265">
        <f>AL$45*外生化逆行列係数!AL19</f>
        <v>0</v>
      </c>
      <c r="AM19" s="265">
        <f>AM$45*外生化逆行列係数!AM19</f>
        <v>0</v>
      </c>
      <c r="AN19" s="265">
        <f>AN$45*外生化逆行列係数!AN19</f>
        <v>0</v>
      </c>
      <c r="AO19" s="266">
        <f>AO$45*外生化逆行列係数!AO19</f>
        <v>0</v>
      </c>
      <c r="AP19" s="278">
        <f t="shared" si="0"/>
        <v>0</v>
      </c>
    </row>
    <row r="20" spans="1:42" ht="15" customHeight="1">
      <c r="A20" s="28">
        <v>17</v>
      </c>
      <c r="B20" s="11" t="s">
        <v>66</v>
      </c>
      <c r="C20" s="264">
        <f>C$45*外生化逆行列係数!C20</f>
        <v>0</v>
      </c>
      <c r="D20" s="265">
        <f>D$45*外生化逆行列係数!D20</f>
        <v>0</v>
      </c>
      <c r="E20" s="265">
        <f>E$45*外生化逆行列係数!E20</f>
        <v>0</v>
      </c>
      <c r="F20" s="265">
        <f>F$45*外生化逆行列係数!F20</f>
        <v>0</v>
      </c>
      <c r="G20" s="265">
        <f>G$45*外生化逆行列係数!G20</f>
        <v>0</v>
      </c>
      <c r="H20" s="265">
        <f>H$45*外生化逆行列係数!H20</f>
        <v>0</v>
      </c>
      <c r="I20" s="265">
        <f>I$45*外生化逆行列係数!I20</f>
        <v>0</v>
      </c>
      <c r="J20" s="265">
        <f>J$45*外生化逆行列係数!J20</f>
        <v>0</v>
      </c>
      <c r="K20" s="265">
        <f>K$45*外生化逆行列係数!K20</f>
        <v>0</v>
      </c>
      <c r="L20" s="265">
        <f>L$45*外生化逆行列係数!L20</f>
        <v>0</v>
      </c>
      <c r="M20" s="265">
        <f>M$45*外生化逆行列係数!M20</f>
        <v>0</v>
      </c>
      <c r="N20" s="265">
        <f>N$45*外生化逆行列係数!N20</f>
        <v>0</v>
      </c>
      <c r="O20" s="265">
        <f>O$45*外生化逆行列係数!O20</f>
        <v>0</v>
      </c>
      <c r="P20" s="265">
        <f>P$45*外生化逆行列係数!P20</f>
        <v>0</v>
      </c>
      <c r="Q20" s="265">
        <f>Q$45*外生化逆行列係数!Q20</f>
        <v>0</v>
      </c>
      <c r="R20" s="265">
        <f>R$45*外生化逆行列係数!R20</f>
        <v>0</v>
      </c>
      <c r="S20" s="265">
        <f>S$45*外生化逆行列係数!S20</f>
        <v>0</v>
      </c>
      <c r="T20" s="265">
        <f>T$45*外生化逆行列係数!T20</f>
        <v>0</v>
      </c>
      <c r="U20" s="265">
        <f>U$45*外生化逆行列係数!U20</f>
        <v>0</v>
      </c>
      <c r="V20" s="265">
        <f>V$45*外生化逆行列係数!V20</f>
        <v>0</v>
      </c>
      <c r="W20" s="265">
        <f>W$45*外生化逆行列係数!W20</f>
        <v>0</v>
      </c>
      <c r="X20" s="265">
        <f>X$45*外生化逆行列係数!X20</f>
        <v>0</v>
      </c>
      <c r="Y20" s="265">
        <f>Y$45*外生化逆行列係数!Y20</f>
        <v>0</v>
      </c>
      <c r="Z20" s="265">
        <f>Z$45*外生化逆行列係数!Z20</f>
        <v>0</v>
      </c>
      <c r="AA20" s="265">
        <f>AA$45*外生化逆行列係数!AA20</f>
        <v>0</v>
      </c>
      <c r="AB20" s="265">
        <f>AB$45*外生化逆行列係数!AB20</f>
        <v>0</v>
      </c>
      <c r="AC20" s="265">
        <f>AC$45*外生化逆行列係数!AC20</f>
        <v>0</v>
      </c>
      <c r="AD20" s="265">
        <f>AD$45*外生化逆行列係数!AD20</f>
        <v>0</v>
      </c>
      <c r="AE20" s="265">
        <f>AE$45*外生化逆行列係数!AE20</f>
        <v>0</v>
      </c>
      <c r="AF20" s="265">
        <f>AF$45*外生化逆行列係数!AF20</f>
        <v>0</v>
      </c>
      <c r="AG20" s="265">
        <f>AG$45*外生化逆行列係数!AG20</f>
        <v>0</v>
      </c>
      <c r="AH20" s="265">
        <f>AH$45*外生化逆行列係数!AH20</f>
        <v>0</v>
      </c>
      <c r="AI20" s="265">
        <f>AI$45*外生化逆行列係数!AI20</f>
        <v>0</v>
      </c>
      <c r="AJ20" s="265">
        <f>AJ$45*外生化逆行列係数!AJ20</f>
        <v>0</v>
      </c>
      <c r="AK20" s="265">
        <f>AK$45*外生化逆行列係数!AK20</f>
        <v>0</v>
      </c>
      <c r="AL20" s="265">
        <f>AL$45*外生化逆行列係数!AL20</f>
        <v>0</v>
      </c>
      <c r="AM20" s="265">
        <f>AM$45*外生化逆行列係数!AM20</f>
        <v>0</v>
      </c>
      <c r="AN20" s="265">
        <f>AN$45*外生化逆行列係数!AN20</f>
        <v>0</v>
      </c>
      <c r="AO20" s="266">
        <f>AO$45*外生化逆行列係数!AO20</f>
        <v>0</v>
      </c>
      <c r="AP20" s="278">
        <f t="shared" si="0"/>
        <v>0</v>
      </c>
    </row>
    <row r="21" spans="1:42" ht="15" customHeight="1">
      <c r="A21" s="28">
        <v>18</v>
      </c>
      <c r="B21" s="11" t="s">
        <v>12</v>
      </c>
      <c r="C21" s="264">
        <f>C$45*外生化逆行列係数!C21</f>
        <v>0</v>
      </c>
      <c r="D21" s="265">
        <f>D$45*外生化逆行列係数!D21</f>
        <v>0</v>
      </c>
      <c r="E21" s="265">
        <f>E$45*外生化逆行列係数!E21</f>
        <v>0</v>
      </c>
      <c r="F21" s="265">
        <f>F$45*外生化逆行列係数!F21</f>
        <v>0</v>
      </c>
      <c r="G21" s="265">
        <f>G$45*外生化逆行列係数!G21</f>
        <v>0</v>
      </c>
      <c r="H21" s="265">
        <f>H$45*外生化逆行列係数!H21</f>
        <v>0</v>
      </c>
      <c r="I21" s="265">
        <f>I$45*外生化逆行列係数!I21</f>
        <v>0</v>
      </c>
      <c r="J21" s="265">
        <f>J$45*外生化逆行列係数!J21</f>
        <v>0</v>
      </c>
      <c r="K21" s="265">
        <f>K$45*外生化逆行列係数!K21</f>
        <v>0</v>
      </c>
      <c r="L21" s="265">
        <f>L$45*外生化逆行列係数!L21</f>
        <v>0</v>
      </c>
      <c r="M21" s="265">
        <f>M$45*外生化逆行列係数!M21</f>
        <v>0</v>
      </c>
      <c r="N21" s="265">
        <f>N$45*外生化逆行列係数!N21</f>
        <v>0</v>
      </c>
      <c r="O21" s="265">
        <f>O$45*外生化逆行列係数!O21</f>
        <v>0</v>
      </c>
      <c r="P21" s="265">
        <f>P$45*外生化逆行列係数!P21</f>
        <v>0</v>
      </c>
      <c r="Q21" s="265">
        <f>Q$45*外生化逆行列係数!Q21</f>
        <v>0</v>
      </c>
      <c r="R21" s="265">
        <f>R$45*外生化逆行列係数!R21</f>
        <v>0</v>
      </c>
      <c r="S21" s="265">
        <f>S$45*外生化逆行列係数!S21</f>
        <v>0</v>
      </c>
      <c r="T21" s="265">
        <f>T$45*外生化逆行列係数!T21</f>
        <v>0</v>
      </c>
      <c r="U21" s="265">
        <f>U$45*外生化逆行列係数!U21</f>
        <v>0</v>
      </c>
      <c r="V21" s="265">
        <f>V$45*外生化逆行列係数!V21</f>
        <v>0</v>
      </c>
      <c r="W21" s="265">
        <f>W$45*外生化逆行列係数!W21</f>
        <v>0</v>
      </c>
      <c r="X21" s="265">
        <f>X$45*外生化逆行列係数!X21</f>
        <v>0</v>
      </c>
      <c r="Y21" s="265">
        <f>Y$45*外生化逆行列係数!Y21</f>
        <v>0</v>
      </c>
      <c r="Z21" s="265">
        <f>Z$45*外生化逆行列係数!Z21</f>
        <v>0</v>
      </c>
      <c r="AA21" s="265">
        <f>AA$45*外生化逆行列係数!AA21</f>
        <v>0</v>
      </c>
      <c r="AB21" s="265">
        <f>AB$45*外生化逆行列係数!AB21</f>
        <v>0</v>
      </c>
      <c r="AC21" s="265">
        <f>AC$45*外生化逆行列係数!AC21</f>
        <v>0</v>
      </c>
      <c r="AD21" s="265">
        <f>AD$45*外生化逆行列係数!AD21</f>
        <v>0</v>
      </c>
      <c r="AE21" s="265">
        <f>AE$45*外生化逆行列係数!AE21</f>
        <v>0</v>
      </c>
      <c r="AF21" s="265">
        <f>AF$45*外生化逆行列係数!AF21</f>
        <v>0</v>
      </c>
      <c r="AG21" s="265">
        <f>AG$45*外生化逆行列係数!AG21</f>
        <v>0</v>
      </c>
      <c r="AH21" s="265">
        <f>AH$45*外生化逆行列係数!AH21</f>
        <v>0</v>
      </c>
      <c r="AI21" s="265">
        <f>AI$45*外生化逆行列係数!AI21</f>
        <v>0</v>
      </c>
      <c r="AJ21" s="265">
        <f>AJ$45*外生化逆行列係数!AJ21</f>
        <v>0</v>
      </c>
      <c r="AK21" s="265">
        <f>AK$45*外生化逆行列係数!AK21</f>
        <v>0</v>
      </c>
      <c r="AL21" s="265">
        <f>AL$45*外生化逆行列係数!AL21</f>
        <v>0</v>
      </c>
      <c r="AM21" s="265">
        <f>AM$45*外生化逆行列係数!AM21</f>
        <v>0</v>
      </c>
      <c r="AN21" s="265">
        <f>AN$45*外生化逆行列係数!AN21</f>
        <v>0</v>
      </c>
      <c r="AO21" s="266">
        <f>AO$45*外生化逆行列係数!AO21</f>
        <v>0</v>
      </c>
      <c r="AP21" s="278">
        <f t="shared" si="0"/>
        <v>0</v>
      </c>
    </row>
    <row r="22" spans="1:42" ht="15" customHeight="1">
      <c r="A22" s="28">
        <v>19</v>
      </c>
      <c r="B22" s="11" t="s">
        <v>11</v>
      </c>
      <c r="C22" s="264">
        <f>C$45*外生化逆行列係数!C22</f>
        <v>0</v>
      </c>
      <c r="D22" s="265">
        <f>D$45*外生化逆行列係数!D22</f>
        <v>0</v>
      </c>
      <c r="E22" s="265">
        <f>E$45*外生化逆行列係数!E22</f>
        <v>0</v>
      </c>
      <c r="F22" s="265">
        <f>F$45*外生化逆行列係数!F22</f>
        <v>0</v>
      </c>
      <c r="G22" s="265">
        <f>G$45*外生化逆行列係数!G22</f>
        <v>0</v>
      </c>
      <c r="H22" s="265">
        <f>H$45*外生化逆行列係数!H22</f>
        <v>0</v>
      </c>
      <c r="I22" s="265">
        <f>I$45*外生化逆行列係数!I22</f>
        <v>0</v>
      </c>
      <c r="J22" s="265">
        <f>J$45*外生化逆行列係数!J22</f>
        <v>0</v>
      </c>
      <c r="K22" s="265">
        <f>K$45*外生化逆行列係数!K22</f>
        <v>0</v>
      </c>
      <c r="L22" s="265">
        <f>L$45*外生化逆行列係数!L22</f>
        <v>0</v>
      </c>
      <c r="M22" s="265">
        <f>M$45*外生化逆行列係数!M22</f>
        <v>0</v>
      </c>
      <c r="N22" s="265">
        <f>N$45*外生化逆行列係数!N22</f>
        <v>0</v>
      </c>
      <c r="O22" s="265">
        <f>O$45*外生化逆行列係数!O22</f>
        <v>0</v>
      </c>
      <c r="P22" s="265">
        <f>P$45*外生化逆行列係数!P22</f>
        <v>0</v>
      </c>
      <c r="Q22" s="265">
        <f>Q$45*外生化逆行列係数!Q22</f>
        <v>0</v>
      </c>
      <c r="R22" s="265">
        <f>R$45*外生化逆行列係数!R22</f>
        <v>0</v>
      </c>
      <c r="S22" s="265">
        <f>S$45*外生化逆行列係数!S22</f>
        <v>0</v>
      </c>
      <c r="T22" s="265">
        <f>T$45*外生化逆行列係数!T22</f>
        <v>0</v>
      </c>
      <c r="U22" s="265">
        <f>U$45*外生化逆行列係数!U22</f>
        <v>0</v>
      </c>
      <c r="V22" s="265">
        <f>V$45*外生化逆行列係数!V22</f>
        <v>0</v>
      </c>
      <c r="W22" s="265">
        <f>W$45*外生化逆行列係数!W22</f>
        <v>0</v>
      </c>
      <c r="X22" s="265">
        <f>X$45*外生化逆行列係数!X22</f>
        <v>0</v>
      </c>
      <c r="Y22" s="265">
        <f>Y$45*外生化逆行列係数!Y22</f>
        <v>0</v>
      </c>
      <c r="Z22" s="265">
        <f>Z$45*外生化逆行列係数!Z22</f>
        <v>0</v>
      </c>
      <c r="AA22" s="265">
        <f>AA$45*外生化逆行列係数!AA22</f>
        <v>0</v>
      </c>
      <c r="AB22" s="265">
        <f>AB$45*外生化逆行列係数!AB22</f>
        <v>0</v>
      </c>
      <c r="AC22" s="265">
        <f>AC$45*外生化逆行列係数!AC22</f>
        <v>0</v>
      </c>
      <c r="AD22" s="265">
        <f>AD$45*外生化逆行列係数!AD22</f>
        <v>0</v>
      </c>
      <c r="AE22" s="265">
        <f>AE$45*外生化逆行列係数!AE22</f>
        <v>0</v>
      </c>
      <c r="AF22" s="265">
        <f>AF$45*外生化逆行列係数!AF22</f>
        <v>0</v>
      </c>
      <c r="AG22" s="265">
        <f>AG$45*外生化逆行列係数!AG22</f>
        <v>0</v>
      </c>
      <c r="AH22" s="265">
        <f>AH$45*外生化逆行列係数!AH22</f>
        <v>0</v>
      </c>
      <c r="AI22" s="265">
        <f>AI$45*外生化逆行列係数!AI22</f>
        <v>0</v>
      </c>
      <c r="AJ22" s="265">
        <f>AJ$45*外生化逆行列係数!AJ22</f>
        <v>0</v>
      </c>
      <c r="AK22" s="265">
        <f>AK$45*外生化逆行列係数!AK22</f>
        <v>0</v>
      </c>
      <c r="AL22" s="265">
        <f>AL$45*外生化逆行列係数!AL22</f>
        <v>0</v>
      </c>
      <c r="AM22" s="265">
        <f>AM$45*外生化逆行列係数!AM22</f>
        <v>0</v>
      </c>
      <c r="AN22" s="265">
        <f>AN$45*外生化逆行列係数!AN22</f>
        <v>0</v>
      </c>
      <c r="AO22" s="266">
        <f>AO$45*外生化逆行列係数!AO22</f>
        <v>0</v>
      </c>
      <c r="AP22" s="278">
        <f t="shared" si="0"/>
        <v>0</v>
      </c>
    </row>
    <row r="23" spans="1:42" ht="15" customHeight="1">
      <c r="A23" s="29">
        <v>20</v>
      </c>
      <c r="B23" s="12" t="s">
        <v>233</v>
      </c>
      <c r="C23" s="267">
        <f>C$45*外生化逆行列係数!C23</f>
        <v>0</v>
      </c>
      <c r="D23" s="268">
        <f>D$45*外生化逆行列係数!D23</f>
        <v>0</v>
      </c>
      <c r="E23" s="268">
        <f>E$45*外生化逆行列係数!E23</f>
        <v>0</v>
      </c>
      <c r="F23" s="268">
        <f>F$45*外生化逆行列係数!F23</f>
        <v>0</v>
      </c>
      <c r="G23" s="268">
        <f>G$45*外生化逆行列係数!G23</f>
        <v>0</v>
      </c>
      <c r="H23" s="268">
        <f>H$45*外生化逆行列係数!H23</f>
        <v>0</v>
      </c>
      <c r="I23" s="268">
        <f>I$45*外生化逆行列係数!I23</f>
        <v>0</v>
      </c>
      <c r="J23" s="268">
        <f>J$45*外生化逆行列係数!J23</f>
        <v>0</v>
      </c>
      <c r="K23" s="268">
        <f>K$45*外生化逆行列係数!K23</f>
        <v>0</v>
      </c>
      <c r="L23" s="268">
        <f>L$45*外生化逆行列係数!L23</f>
        <v>0</v>
      </c>
      <c r="M23" s="268">
        <f>M$45*外生化逆行列係数!M23</f>
        <v>0</v>
      </c>
      <c r="N23" s="268">
        <f>N$45*外生化逆行列係数!N23</f>
        <v>0</v>
      </c>
      <c r="O23" s="268">
        <f>O$45*外生化逆行列係数!O23</f>
        <v>0</v>
      </c>
      <c r="P23" s="268">
        <f>P$45*外生化逆行列係数!P23</f>
        <v>0</v>
      </c>
      <c r="Q23" s="268">
        <f>Q$45*外生化逆行列係数!Q23</f>
        <v>0</v>
      </c>
      <c r="R23" s="268">
        <f>R$45*外生化逆行列係数!R23</f>
        <v>0</v>
      </c>
      <c r="S23" s="268">
        <f>S$45*外生化逆行列係数!S23</f>
        <v>0</v>
      </c>
      <c r="T23" s="268">
        <f>T$45*外生化逆行列係数!T23</f>
        <v>0</v>
      </c>
      <c r="U23" s="268">
        <f>U$45*外生化逆行列係数!U23</f>
        <v>0</v>
      </c>
      <c r="V23" s="268">
        <f>V$45*外生化逆行列係数!V23</f>
        <v>0</v>
      </c>
      <c r="W23" s="268">
        <f>W$45*外生化逆行列係数!W23</f>
        <v>0</v>
      </c>
      <c r="X23" s="268">
        <f>X$45*外生化逆行列係数!X23</f>
        <v>0</v>
      </c>
      <c r="Y23" s="268">
        <f>Y$45*外生化逆行列係数!Y23</f>
        <v>0</v>
      </c>
      <c r="Z23" s="268">
        <f>Z$45*外生化逆行列係数!Z23</f>
        <v>0</v>
      </c>
      <c r="AA23" s="268">
        <f>AA$45*外生化逆行列係数!AA23</f>
        <v>0</v>
      </c>
      <c r="AB23" s="268">
        <f>AB$45*外生化逆行列係数!AB23</f>
        <v>0</v>
      </c>
      <c r="AC23" s="268">
        <f>AC$45*外生化逆行列係数!AC23</f>
        <v>0</v>
      </c>
      <c r="AD23" s="268">
        <f>AD$45*外生化逆行列係数!AD23</f>
        <v>0</v>
      </c>
      <c r="AE23" s="268">
        <f>AE$45*外生化逆行列係数!AE23</f>
        <v>0</v>
      </c>
      <c r="AF23" s="268">
        <f>AF$45*外生化逆行列係数!AF23</f>
        <v>0</v>
      </c>
      <c r="AG23" s="268">
        <f>AG$45*外生化逆行列係数!AG23</f>
        <v>0</v>
      </c>
      <c r="AH23" s="268">
        <f>AH$45*外生化逆行列係数!AH23</f>
        <v>0</v>
      </c>
      <c r="AI23" s="268">
        <f>AI$45*外生化逆行列係数!AI23</f>
        <v>0</v>
      </c>
      <c r="AJ23" s="268">
        <f>AJ$45*外生化逆行列係数!AJ23</f>
        <v>0</v>
      </c>
      <c r="AK23" s="268">
        <f>AK$45*外生化逆行列係数!AK23</f>
        <v>0</v>
      </c>
      <c r="AL23" s="268">
        <f>AL$45*外生化逆行列係数!AL23</f>
        <v>0</v>
      </c>
      <c r="AM23" s="268">
        <f>AM$45*外生化逆行列係数!AM23</f>
        <v>0</v>
      </c>
      <c r="AN23" s="268">
        <f>AN$45*外生化逆行列係数!AN23</f>
        <v>0</v>
      </c>
      <c r="AO23" s="269">
        <f>AO$45*外生化逆行列係数!AO23</f>
        <v>0</v>
      </c>
      <c r="AP23" s="279">
        <f t="shared" si="0"/>
        <v>0</v>
      </c>
    </row>
    <row r="24" spans="1:42" ht="15" customHeight="1">
      <c r="A24" s="28">
        <v>21</v>
      </c>
      <c r="B24" s="11" t="s">
        <v>13</v>
      </c>
      <c r="C24" s="264">
        <f>C$45*外生化逆行列係数!C24</f>
        <v>0</v>
      </c>
      <c r="D24" s="265">
        <f>D$45*外生化逆行列係数!D24</f>
        <v>0</v>
      </c>
      <c r="E24" s="265">
        <f>E$45*外生化逆行列係数!E24</f>
        <v>0</v>
      </c>
      <c r="F24" s="265">
        <f>F$45*外生化逆行列係数!F24</f>
        <v>0</v>
      </c>
      <c r="G24" s="265">
        <f>G$45*外生化逆行列係数!G24</f>
        <v>0</v>
      </c>
      <c r="H24" s="265">
        <f>H$45*外生化逆行列係数!H24</f>
        <v>0</v>
      </c>
      <c r="I24" s="265">
        <f>I$45*外生化逆行列係数!I24</f>
        <v>0</v>
      </c>
      <c r="J24" s="265">
        <f>J$45*外生化逆行列係数!J24</f>
        <v>0</v>
      </c>
      <c r="K24" s="265">
        <f>K$45*外生化逆行列係数!K24</f>
        <v>0</v>
      </c>
      <c r="L24" s="265">
        <f>L$45*外生化逆行列係数!L24</f>
        <v>0</v>
      </c>
      <c r="M24" s="265">
        <f>M$45*外生化逆行列係数!M24</f>
        <v>0</v>
      </c>
      <c r="N24" s="265">
        <f>N$45*外生化逆行列係数!N24</f>
        <v>0</v>
      </c>
      <c r="O24" s="265">
        <f>O$45*外生化逆行列係数!O24</f>
        <v>0</v>
      </c>
      <c r="P24" s="265">
        <f>P$45*外生化逆行列係数!P24</f>
        <v>0</v>
      </c>
      <c r="Q24" s="265">
        <f>Q$45*外生化逆行列係数!Q24</f>
        <v>0</v>
      </c>
      <c r="R24" s="265">
        <f>R$45*外生化逆行列係数!R24</f>
        <v>0</v>
      </c>
      <c r="S24" s="265">
        <f>S$45*外生化逆行列係数!S24</f>
        <v>0</v>
      </c>
      <c r="T24" s="265">
        <f>T$45*外生化逆行列係数!T24</f>
        <v>0</v>
      </c>
      <c r="U24" s="265">
        <f>U$45*外生化逆行列係数!U24</f>
        <v>0</v>
      </c>
      <c r="V24" s="265">
        <f>V$45*外生化逆行列係数!V24</f>
        <v>0</v>
      </c>
      <c r="W24" s="265">
        <f>W$45*外生化逆行列係数!W24</f>
        <v>0</v>
      </c>
      <c r="X24" s="265">
        <f>X$45*外生化逆行列係数!X24</f>
        <v>0</v>
      </c>
      <c r="Y24" s="265">
        <f>Y$45*外生化逆行列係数!Y24</f>
        <v>0</v>
      </c>
      <c r="Z24" s="265">
        <f>Z$45*外生化逆行列係数!Z24</f>
        <v>0</v>
      </c>
      <c r="AA24" s="265">
        <f>AA$45*外生化逆行列係数!AA24</f>
        <v>0</v>
      </c>
      <c r="AB24" s="265">
        <f>AB$45*外生化逆行列係数!AB24</f>
        <v>0</v>
      </c>
      <c r="AC24" s="265">
        <f>AC$45*外生化逆行列係数!AC24</f>
        <v>0</v>
      </c>
      <c r="AD24" s="265">
        <f>AD$45*外生化逆行列係数!AD24</f>
        <v>0</v>
      </c>
      <c r="AE24" s="265">
        <f>AE$45*外生化逆行列係数!AE24</f>
        <v>0</v>
      </c>
      <c r="AF24" s="265">
        <f>AF$45*外生化逆行列係数!AF24</f>
        <v>0</v>
      </c>
      <c r="AG24" s="265">
        <f>AG$45*外生化逆行列係数!AG24</f>
        <v>0</v>
      </c>
      <c r="AH24" s="265">
        <f>AH$45*外生化逆行列係数!AH24</f>
        <v>0</v>
      </c>
      <c r="AI24" s="265">
        <f>AI$45*外生化逆行列係数!AI24</f>
        <v>0</v>
      </c>
      <c r="AJ24" s="265">
        <f>AJ$45*外生化逆行列係数!AJ24</f>
        <v>0</v>
      </c>
      <c r="AK24" s="265">
        <f>AK$45*外生化逆行列係数!AK24</f>
        <v>0</v>
      </c>
      <c r="AL24" s="265">
        <f>AL$45*外生化逆行列係数!AL24</f>
        <v>0</v>
      </c>
      <c r="AM24" s="265">
        <f>AM$45*外生化逆行列係数!AM24</f>
        <v>0</v>
      </c>
      <c r="AN24" s="265">
        <f>AN$45*外生化逆行列係数!AN24</f>
        <v>0</v>
      </c>
      <c r="AO24" s="266">
        <f>AO$45*外生化逆行列係数!AO24</f>
        <v>0</v>
      </c>
      <c r="AP24" s="278">
        <f t="shared" si="0"/>
        <v>0</v>
      </c>
    </row>
    <row r="25" spans="1:42" ht="15" customHeight="1">
      <c r="A25" s="28">
        <v>22</v>
      </c>
      <c r="B25" s="11" t="s">
        <v>14</v>
      </c>
      <c r="C25" s="264">
        <f>C$45*外生化逆行列係数!C25</f>
        <v>0</v>
      </c>
      <c r="D25" s="265">
        <f>D$45*外生化逆行列係数!D25</f>
        <v>0</v>
      </c>
      <c r="E25" s="265">
        <f>E$45*外生化逆行列係数!E25</f>
        <v>0</v>
      </c>
      <c r="F25" s="265">
        <f>F$45*外生化逆行列係数!F25</f>
        <v>0</v>
      </c>
      <c r="G25" s="265">
        <f>G$45*外生化逆行列係数!G25</f>
        <v>0</v>
      </c>
      <c r="H25" s="265">
        <f>H$45*外生化逆行列係数!H25</f>
        <v>0</v>
      </c>
      <c r="I25" s="265">
        <f>I$45*外生化逆行列係数!I25</f>
        <v>0</v>
      </c>
      <c r="J25" s="265">
        <f>J$45*外生化逆行列係数!J25</f>
        <v>0</v>
      </c>
      <c r="K25" s="265">
        <f>K$45*外生化逆行列係数!K25</f>
        <v>0</v>
      </c>
      <c r="L25" s="265">
        <f>L$45*外生化逆行列係数!L25</f>
        <v>0</v>
      </c>
      <c r="M25" s="265">
        <f>M$45*外生化逆行列係数!M25</f>
        <v>0</v>
      </c>
      <c r="N25" s="265">
        <f>N$45*外生化逆行列係数!N25</f>
        <v>0</v>
      </c>
      <c r="O25" s="265">
        <f>O$45*外生化逆行列係数!O25</f>
        <v>0</v>
      </c>
      <c r="P25" s="265">
        <f>P$45*外生化逆行列係数!P25</f>
        <v>0</v>
      </c>
      <c r="Q25" s="265">
        <f>Q$45*外生化逆行列係数!Q25</f>
        <v>0</v>
      </c>
      <c r="R25" s="265">
        <f>R$45*外生化逆行列係数!R25</f>
        <v>0</v>
      </c>
      <c r="S25" s="265">
        <f>S$45*外生化逆行列係数!S25</f>
        <v>0</v>
      </c>
      <c r="T25" s="265">
        <f>T$45*外生化逆行列係数!T25</f>
        <v>0</v>
      </c>
      <c r="U25" s="265">
        <f>U$45*外生化逆行列係数!U25</f>
        <v>0</v>
      </c>
      <c r="V25" s="265">
        <f>V$45*外生化逆行列係数!V25</f>
        <v>0</v>
      </c>
      <c r="W25" s="265">
        <f>W$45*外生化逆行列係数!W25</f>
        <v>0</v>
      </c>
      <c r="X25" s="265">
        <f>X$45*外生化逆行列係数!X25</f>
        <v>0</v>
      </c>
      <c r="Y25" s="265">
        <f>Y$45*外生化逆行列係数!Y25</f>
        <v>0</v>
      </c>
      <c r="Z25" s="265">
        <f>Z$45*外生化逆行列係数!Z25</f>
        <v>0</v>
      </c>
      <c r="AA25" s="265">
        <f>AA$45*外生化逆行列係数!AA25</f>
        <v>0</v>
      </c>
      <c r="AB25" s="265">
        <f>AB$45*外生化逆行列係数!AB25</f>
        <v>0</v>
      </c>
      <c r="AC25" s="265">
        <f>AC$45*外生化逆行列係数!AC25</f>
        <v>0</v>
      </c>
      <c r="AD25" s="265">
        <f>AD$45*外生化逆行列係数!AD25</f>
        <v>0</v>
      </c>
      <c r="AE25" s="265">
        <f>AE$45*外生化逆行列係数!AE25</f>
        <v>0</v>
      </c>
      <c r="AF25" s="265">
        <f>AF$45*外生化逆行列係数!AF25</f>
        <v>0</v>
      </c>
      <c r="AG25" s="265">
        <f>AG$45*外生化逆行列係数!AG25</f>
        <v>0</v>
      </c>
      <c r="AH25" s="265">
        <f>AH$45*外生化逆行列係数!AH25</f>
        <v>0</v>
      </c>
      <c r="AI25" s="265">
        <f>AI$45*外生化逆行列係数!AI25</f>
        <v>0</v>
      </c>
      <c r="AJ25" s="265">
        <f>AJ$45*外生化逆行列係数!AJ25</f>
        <v>0</v>
      </c>
      <c r="AK25" s="265">
        <f>AK$45*外生化逆行列係数!AK25</f>
        <v>0</v>
      </c>
      <c r="AL25" s="265">
        <f>AL$45*外生化逆行列係数!AL25</f>
        <v>0</v>
      </c>
      <c r="AM25" s="265">
        <f>AM$45*外生化逆行列係数!AM25</f>
        <v>0</v>
      </c>
      <c r="AN25" s="265">
        <f>AN$45*外生化逆行列係数!AN25</f>
        <v>0</v>
      </c>
      <c r="AO25" s="266">
        <f>AO$45*外生化逆行列係数!AO25</f>
        <v>0</v>
      </c>
      <c r="AP25" s="278">
        <f t="shared" si="0"/>
        <v>0</v>
      </c>
    </row>
    <row r="26" spans="1:42" ht="15" customHeight="1">
      <c r="A26" s="28">
        <v>23</v>
      </c>
      <c r="B26" s="11" t="s">
        <v>15</v>
      </c>
      <c r="C26" s="264">
        <f>C$45*外生化逆行列係数!C26</f>
        <v>0</v>
      </c>
      <c r="D26" s="265">
        <f>D$45*外生化逆行列係数!D26</f>
        <v>0</v>
      </c>
      <c r="E26" s="265">
        <f>E$45*外生化逆行列係数!E26</f>
        <v>0</v>
      </c>
      <c r="F26" s="265">
        <f>F$45*外生化逆行列係数!F26</f>
        <v>0</v>
      </c>
      <c r="G26" s="265">
        <f>G$45*外生化逆行列係数!G26</f>
        <v>0</v>
      </c>
      <c r="H26" s="265">
        <f>H$45*外生化逆行列係数!H26</f>
        <v>0</v>
      </c>
      <c r="I26" s="265">
        <f>I$45*外生化逆行列係数!I26</f>
        <v>0</v>
      </c>
      <c r="J26" s="265">
        <f>J$45*外生化逆行列係数!J26</f>
        <v>0</v>
      </c>
      <c r="K26" s="265">
        <f>K$45*外生化逆行列係数!K26</f>
        <v>0</v>
      </c>
      <c r="L26" s="265">
        <f>L$45*外生化逆行列係数!L26</f>
        <v>0</v>
      </c>
      <c r="M26" s="265">
        <f>M$45*外生化逆行列係数!M26</f>
        <v>0</v>
      </c>
      <c r="N26" s="265">
        <f>N$45*外生化逆行列係数!N26</f>
        <v>0</v>
      </c>
      <c r="O26" s="265">
        <f>O$45*外生化逆行列係数!O26</f>
        <v>0</v>
      </c>
      <c r="P26" s="265">
        <f>P$45*外生化逆行列係数!P26</f>
        <v>0</v>
      </c>
      <c r="Q26" s="265">
        <f>Q$45*外生化逆行列係数!Q26</f>
        <v>0</v>
      </c>
      <c r="R26" s="265">
        <f>R$45*外生化逆行列係数!R26</f>
        <v>0</v>
      </c>
      <c r="S26" s="265">
        <f>S$45*外生化逆行列係数!S26</f>
        <v>0</v>
      </c>
      <c r="T26" s="265">
        <f>T$45*外生化逆行列係数!T26</f>
        <v>0</v>
      </c>
      <c r="U26" s="265">
        <f>U$45*外生化逆行列係数!U26</f>
        <v>0</v>
      </c>
      <c r="V26" s="265">
        <f>V$45*外生化逆行列係数!V26</f>
        <v>0</v>
      </c>
      <c r="W26" s="265">
        <f>W$45*外生化逆行列係数!W26</f>
        <v>0</v>
      </c>
      <c r="X26" s="265">
        <f>X$45*外生化逆行列係数!X26</f>
        <v>0</v>
      </c>
      <c r="Y26" s="265">
        <f>Y$45*外生化逆行列係数!Y26</f>
        <v>0</v>
      </c>
      <c r="Z26" s="265">
        <f>Z$45*外生化逆行列係数!Z26</f>
        <v>0</v>
      </c>
      <c r="AA26" s="265">
        <f>AA$45*外生化逆行列係数!AA26</f>
        <v>0</v>
      </c>
      <c r="AB26" s="265">
        <f>AB$45*外生化逆行列係数!AB26</f>
        <v>0</v>
      </c>
      <c r="AC26" s="265">
        <f>AC$45*外生化逆行列係数!AC26</f>
        <v>0</v>
      </c>
      <c r="AD26" s="265">
        <f>AD$45*外生化逆行列係数!AD26</f>
        <v>0</v>
      </c>
      <c r="AE26" s="265">
        <f>AE$45*外生化逆行列係数!AE26</f>
        <v>0</v>
      </c>
      <c r="AF26" s="265">
        <f>AF$45*外生化逆行列係数!AF26</f>
        <v>0</v>
      </c>
      <c r="AG26" s="265">
        <f>AG$45*外生化逆行列係数!AG26</f>
        <v>0</v>
      </c>
      <c r="AH26" s="265">
        <f>AH$45*外生化逆行列係数!AH26</f>
        <v>0</v>
      </c>
      <c r="AI26" s="265">
        <f>AI$45*外生化逆行列係数!AI26</f>
        <v>0</v>
      </c>
      <c r="AJ26" s="265">
        <f>AJ$45*外生化逆行列係数!AJ26</f>
        <v>0</v>
      </c>
      <c r="AK26" s="265">
        <f>AK$45*外生化逆行列係数!AK26</f>
        <v>0</v>
      </c>
      <c r="AL26" s="265">
        <f>AL$45*外生化逆行列係数!AL26</f>
        <v>0</v>
      </c>
      <c r="AM26" s="265">
        <f>AM$45*外生化逆行列係数!AM26</f>
        <v>0</v>
      </c>
      <c r="AN26" s="265">
        <f>AN$45*外生化逆行列係数!AN26</f>
        <v>0</v>
      </c>
      <c r="AO26" s="266">
        <f>AO$45*外生化逆行列係数!AO26</f>
        <v>0</v>
      </c>
      <c r="AP26" s="278">
        <f t="shared" si="0"/>
        <v>0</v>
      </c>
    </row>
    <row r="27" spans="1:42" ht="15" customHeight="1">
      <c r="A27" s="28">
        <v>24</v>
      </c>
      <c r="B27" s="11" t="s">
        <v>16</v>
      </c>
      <c r="C27" s="264">
        <f>C$45*外生化逆行列係数!C27</f>
        <v>0</v>
      </c>
      <c r="D27" s="265">
        <f>D$45*外生化逆行列係数!D27</f>
        <v>0</v>
      </c>
      <c r="E27" s="265">
        <f>E$45*外生化逆行列係数!E27</f>
        <v>0</v>
      </c>
      <c r="F27" s="265">
        <f>F$45*外生化逆行列係数!F27</f>
        <v>0</v>
      </c>
      <c r="G27" s="265">
        <f>G$45*外生化逆行列係数!G27</f>
        <v>0</v>
      </c>
      <c r="H27" s="265">
        <f>H$45*外生化逆行列係数!H27</f>
        <v>0</v>
      </c>
      <c r="I27" s="265">
        <f>I$45*外生化逆行列係数!I27</f>
        <v>0</v>
      </c>
      <c r="J27" s="265">
        <f>J$45*外生化逆行列係数!J27</f>
        <v>0</v>
      </c>
      <c r="K27" s="265">
        <f>K$45*外生化逆行列係数!K27</f>
        <v>0</v>
      </c>
      <c r="L27" s="265">
        <f>L$45*外生化逆行列係数!L27</f>
        <v>0</v>
      </c>
      <c r="M27" s="265">
        <f>M$45*外生化逆行列係数!M27</f>
        <v>0</v>
      </c>
      <c r="N27" s="265">
        <f>N$45*外生化逆行列係数!N27</f>
        <v>0</v>
      </c>
      <c r="O27" s="265">
        <f>O$45*外生化逆行列係数!O27</f>
        <v>0</v>
      </c>
      <c r="P27" s="265">
        <f>P$45*外生化逆行列係数!P27</f>
        <v>0</v>
      </c>
      <c r="Q27" s="265">
        <f>Q$45*外生化逆行列係数!Q27</f>
        <v>0</v>
      </c>
      <c r="R27" s="265">
        <f>R$45*外生化逆行列係数!R27</f>
        <v>0</v>
      </c>
      <c r="S27" s="265">
        <f>S$45*外生化逆行列係数!S27</f>
        <v>0</v>
      </c>
      <c r="T27" s="265">
        <f>T$45*外生化逆行列係数!T27</f>
        <v>0</v>
      </c>
      <c r="U27" s="265">
        <f>U$45*外生化逆行列係数!U27</f>
        <v>0</v>
      </c>
      <c r="V27" s="265">
        <f>V$45*外生化逆行列係数!V27</f>
        <v>0</v>
      </c>
      <c r="W27" s="265">
        <f>W$45*外生化逆行列係数!W27</f>
        <v>0</v>
      </c>
      <c r="X27" s="265">
        <f>X$45*外生化逆行列係数!X27</f>
        <v>0</v>
      </c>
      <c r="Y27" s="265">
        <f>Y$45*外生化逆行列係数!Y27</f>
        <v>0</v>
      </c>
      <c r="Z27" s="265">
        <f>Z$45*外生化逆行列係数!Z27</f>
        <v>0</v>
      </c>
      <c r="AA27" s="265">
        <f>AA$45*外生化逆行列係数!AA27</f>
        <v>0</v>
      </c>
      <c r="AB27" s="265">
        <f>AB$45*外生化逆行列係数!AB27</f>
        <v>0</v>
      </c>
      <c r="AC27" s="265">
        <f>AC$45*外生化逆行列係数!AC27</f>
        <v>0</v>
      </c>
      <c r="AD27" s="265">
        <f>AD$45*外生化逆行列係数!AD27</f>
        <v>0</v>
      </c>
      <c r="AE27" s="265">
        <f>AE$45*外生化逆行列係数!AE27</f>
        <v>0</v>
      </c>
      <c r="AF27" s="265">
        <f>AF$45*外生化逆行列係数!AF27</f>
        <v>0</v>
      </c>
      <c r="AG27" s="265">
        <f>AG$45*外生化逆行列係数!AG27</f>
        <v>0</v>
      </c>
      <c r="AH27" s="265">
        <f>AH$45*外生化逆行列係数!AH27</f>
        <v>0</v>
      </c>
      <c r="AI27" s="265">
        <f>AI$45*外生化逆行列係数!AI27</f>
        <v>0</v>
      </c>
      <c r="AJ27" s="265">
        <f>AJ$45*外生化逆行列係数!AJ27</f>
        <v>0</v>
      </c>
      <c r="AK27" s="265">
        <f>AK$45*外生化逆行列係数!AK27</f>
        <v>0</v>
      </c>
      <c r="AL27" s="265">
        <f>AL$45*外生化逆行列係数!AL27</f>
        <v>0</v>
      </c>
      <c r="AM27" s="265">
        <f>AM$45*外生化逆行列係数!AM27</f>
        <v>0</v>
      </c>
      <c r="AN27" s="265">
        <f>AN$45*外生化逆行列係数!AN27</f>
        <v>0</v>
      </c>
      <c r="AO27" s="266">
        <f>AO$45*外生化逆行列係数!AO27</f>
        <v>0</v>
      </c>
      <c r="AP27" s="278">
        <f t="shared" si="0"/>
        <v>0</v>
      </c>
    </row>
    <row r="28" spans="1:42" ht="15" customHeight="1">
      <c r="A28" s="29">
        <v>25</v>
      </c>
      <c r="B28" s="12" t="s">
        <v>36</v>
      </c>
      <c r="C28" s="267">
        <f>C$45*外生化逆行列係数!C28</f>
        <v>0</v>
      </c>
      <c r="D28" s="268">
        <f>D$45*外生化逆行列係数!D28</f>
        <v>0</v>
      </c>
      <c r="E28" s="268">
        <f>E$45*外生化逆行列係数!E28</f>
        <v>0</v>
      </c>
      <c r="F28" s="268">
        <f>F$45*外生化逆行列係数!F28</f>
        <v>0</v>
      </c>
      <c r="G28" s="268">
        <f>G$45*外生化逆行列係数!G28</f>
        <v>0</v>
      </c>
      <c r="H28" s="268">
        <f>H$45*外生化逆行列係数!H28</f>
        <v>0</v>
      </c>
      <c r="I28" s="268">
        <f>I$45*外生化逆行列係数!I28</f>
        <v>0</v>
      </c>
      <c r="J28" s="268">
        <f>J$45*外生化逆行列係数!J28</f>
        <v>0</v>
      </c>
      <c r="K28" s="268">
        <f>K$45*外生化逆行列係数!K28</f>
        <v>0</v>
      </c>
      <c r="L28" s="268">
        <f>L$45*外生化逆行列係数!L28</f>
        <v>0</v>
      </c>
      <c r="M28" s="268">
        <f>M$45*外生化逆行列係数!M28</f>
        <v>0</v>
      </c>
      <c r="N28" s="268">
        <f>N$45*外生化逆行列係数!N28</f>
        <v>0</v>
      </c>
      <c r="O28" s="268">
        <f>O$45*外生化逆行列係数!O28</f>
        <v>0</v>
      </c>
      <c r="P28" s="268">
        <f>P$45*外生化逆行列係数!P28</f>
        <v>0</v>
      </c>
      <c r="Q28" s="268">
        <f>Q$45*外生化逆行列係数!Q28</f>
        <v>0</v>
      </c>
      <c r="R28" s="268">
        <f>R$45*外生化逆行列係数!R28</f>
        <v>0</v>
      </c>
      <c r="S28" s="268">
        <f>S$45*外生化逆行列係数!S28</f>
        <v>0</v>
      </c>
      <c r="T28" s="268">
        <f>T$45*外生化逆行列係数!T28</f>
        <v>0</v>
      </c>
      <c r="U28" s="268">
        <f>U$45*外生化逆行列係数!U28</f>
        <v>0</v>
      </c>
      <c r="V28" s="268">
        <f>V$45*外生化逆行列係数!V28</f>
        <v>0</v>
      </c>
      <c r="W28" s="268">
        <f>W$45*外生化逆行列係数!W28</f>
        <v>0</v>
      </c>
      <c r="X28" s="268">
        <f>X$45*外生化逆行列係数!X28</f>
        <v>0</v>
      </c>
      <c r="Y28" s="268">
        <f>Y$45*外生化逆行列係数!Y28</f>
        <v>0</v>
      </c>
      <c r="Z28" s="268">
        <f>Z$45*外生化逆行列係数!Z28</f>
        <v>0</v>
      </c>
      <c r="AA28" s="268">
        <f>AA$45*外生化逆行列係数!AA28</f>
        <v>0</v>
      </c>
      <c r="AB28" s="268">
        <f>AB$45*外生化逆行列係数!AB28</f>
        <v>0</v>
      </c>
      <c r="AC28" s="268">
        <f>AC$45*外生化逆行列係数!AC28</f>
        <v>0</v>
      </c>
      <c r="AD28" s="268">
        <f>AD$45*外生化逆行列係数!AD28</f>
        <v>0</v>
      </c>
      <c r="AE28" s="268">
        <f>AE$45*外生化逆行列係数!AE28</f>
        <v>0</v>
      </c>
      <c r="AF28" s="268">
        <f>AF$45*外生化逆行列係数!AF28</f>
        <v>0</v>
      </c>
      <c r="AG28" s="268">
        <f>AG$45*外生化逆行列係数!AG28</f>
        <v>0</v>
      </c>
      <c r="AH28" s="268">
        <f>AH$45*外生化逆行列係数!AH28</f>
        <v>0</v>
      </c>
      <c r="AI28" s="268">
        <f>AI$45*外生化逆行列係数!AI28</f>
        <v>0</v>
      </c>
      <c r="AJ28" s="268">
        <f>AJ$45*外生化逆行列係数!AJ28</f>
        <v>0</v>
      </c>
      <c r="AK28" s="268">
        <f>AK$45*外生化逆行列係数!AK28</f>
        <v>0</v>
      </c>
      <c r="AL28" s="268">
        <f>AL$45*外生化逆行列係数!AL28</f>
        <v>0</v>
      </c>
      <c r="AM28" s="268">
        <f>AM$45*外生化逆行列係数!AM28</f>
        <v>0</v>
      </c>
      <c r="AN28" s="268">
        <f>AN$45*外生化逆行列係数!AN28</f>
        <v>0</v>
      </c>
      <c r="AO28" s="269">
        <f>AO$45*外生化逆行列係数!AO28</f>
        <v>0</v>
      </c>
      <c r="AP28" s="279">
        <f t="shared" si="0"/>
        <v>0</v>
      </c>
    </row>
    <row r="29" spans="1:42" ht="15" customHeight="1">
      <c r="A29" s="28">
        <v>26</v>
      </c>
      <c r="B29" s="11" t="s">
        <v>37</v>
      </c>
      <c r="C29" s="264">
        <f>C$45*外生化逆行列係数!C29</f>
        <v>0</v>
      </c>
      <c r="D29" s="265">
        <f>D$45*外生化逆行列係数!D29</f>
        <v>0</v>
      </c>
      <c r="E29" s="265">
        <f>E$45*外生化逆行列係数!E29</f>
        <v>0</v>
      </c>
      <c r="F29" s="265">
        <f>F$45*外生化逆行列係数!F29</f>
        <v>0</v>
      </c>
      <c r="G29" s="265">
        <f>G$45*外生化逆行列係数!G29</f>
        <v>0</v>
      </c>
      <c r="H29" s="265">
        <f>H$45*外生化逆行列係数!H29</f>
        <v>0</v>
      </c>
      <c r="I29" s="265">
        <f>I$45*外生化逆行列係数!I29</f>
        <v>0</v>
      </c>
      <c r="J29" s="265">
        <f>J$45*外生化逆行列係数!J29</f>
        <v>0</v>
      </c>
      <c r="K29" s="265">
        <f>K$45*外生化逆行列係数!K29</f>
        <v>0</v>
      </c>
      <c r="L29" s="265">
        <f>L$45*外生化逆行列係数!L29</f>
        <v>0</v>
      </c>
      <c r="M29" s="265">
        <f>M$45*外生化逆行列係数!M29</f>
        <v>0</v>
      </c>
      <c r="N29" s="265">
        <f>N$45*外生化逆行列係数!N29</f>
        <v>0</v>
      </c>
      <c r="O29" s="265">
        <f>O$45*外生化逆行列係数!O29</f>
        <v>0</v>
      </c>
      <c r="P29" s="265">
        <f>P$45*外生化逆行列係数!P29</f>
        <v>0</v>
      </c>
      <c r="Q29" s="265">
        <f>Q$45*外生化逆行列係数!Q29</f>
        <v>0</v>
      </c>
      <c r="R29" s="265">
        <f>R$45*外生化逆行列係数!R29</f>
        <v>0</v>
      </c>
      <c r="S29" s="265">
        <f>S$45*外生化逆行列係数!S29</f>
        <v>0</v>
      </c>
      <c r="T29" s="265">
        <f>T$45*外生化逆行列係数!T29</f>
        <v>0</v>
      </c>
      <c r="U29" s="265">
        <f>U$45*外生化逆行列係数!U29</f>
        <v>0</v>
      </c>
      <c r="V29" s="265">
        <f>V$45*外生化逆行列係数!V29</f>
        <v>0</v>
      </c>
      <c r="W29" s="265">
        <f>W$45*外生化逆行列係数!W29</f>
        <v>0</v>
      </c>
      <c r="X29" s="265">
        <f>X$45*外生化逆行列係数!X29</f>
        <v>0</v>
      </c>
      <c r="Y29" s="265">
        <f>Y$45*外生化逆行列係数!Y29</f>
        <v>0</v>
      </c>
      <c r="Z29" s="265">
        <f>Z$45*外生化逆行列係数!Z29</f>
        <v>0</v>
      </c>
      <c r="AA29" s="265">
        <f>AA$45*外生化逆行列係数!AA29</f>
        <v>0</v>
      </c>
      <c r="AB29" s="265">
        <f>AB$45*外生化逆行列係数!AB29</f>
        <v>0</v>
      </c>
      <c r="AC29" s="265">
        <f>AC$45*外生化逆行列係数!AC29</f>
        <v>0</v>
      </c>
      <c r="AD29" s="265">
        <f>AD$45*外生化逆行列係数!AD29</f>
        <v>0</v>
      </c>
      <c r="AE29" s="265">
        <f>AE$45*外生化逆行列係数!AE29</f>
        <v>0</v>
      </c>
      <c r="AF29" s="265">
        <f>AF$45*外生化逆行列係数!AF29</f>
        <v>0</v>
      </c>
      <c r="AG29" s="265">
        <f>AG$45*外生化逆行列係数!AG29</f>
        <v>0</v>
      </c>
      <c r="AH29" s="265">
        <f>AH$45*外生化逆行列係数!AH29</f>
        <v>0</v>
      </c>
      <c r="AI29" s="265">
        <f>AI$45*外生化逆行列係数!AI29</f>
        <v>0</v>
      </c>
      <c r="AJ29" s="265">
        <f>AJ$45*外生化逆行列係数!AJ29</f>
        <v>0</v>
      </c>
      <c r="AK29" s="265">
        <f>AK$45*外生化逆行列係数!AK29</f>
        <v>0</v>
      </c>
      <c r="AL29" s="265">
        <f>AL$45*外生化逆行列係数!AL29</f>
        <v>0</v>
      </c>
      <c r="AM29" s="265">
        <f>AM$45*外生化逆行列係数!AM29</f>
        <v>0</v>
      </c>
      <c r="AN29" s="265">
        <f>AN$45*外生化逆行列係数!AN29</f>
        <v>0</v>
      </c>
      <c r="AO29" s="266">
        <f>AO$45*外生化逆行列係数!AO29</f>
        <v>0</v>
      </c>
      <c r="AP29" s="278">
        <f t="shared" si="0"/>
        <v>0</v>
      </c>
    </row>
    <row r="30" spans="1:42" ht="15" customHeight="1">
      <c r="A30" s="28">
        <v>27</v>
      </c>
      <c r="B30" s="11" t="s">
        <v>17</v>
      </c>
      <c r="C30" s="264">
        <f>C$45*外生化逆行列係数!C30</f>
        <v>0</v>
      </c>
      <c r="D30" s="265">
        <f>D$45*外生化逆行列係数!D30</f>
        <v>0</v>
      </c>
      <c r="E30" s="265">
        <f>E$45*外生化逆行列係数!E30</f>
        <v>0</v>
      </c>
      <c r="F30" s="265">
        <f>F$45*外生化逆行列係数!F30</f>
        <v>0</v>
      </c>
      <c r="G30" s="265">
        <f>G$45*外生化逆行列係数!G30</f>
        <v>0</v>
      </c>
      <c r="H30" s="265">
        <f>H$45*外生化逆行列係数!H30</f>
        <v>0</v>
      </c>
      <c r="I30" s="265">
        <f>I$45*外生化逆行列係数!I30</f>
        <v>0</v>
      </c>
      <c r="J30" s="265">
        <f>J$45*外生化逆行列係数!J30</f>
        <v>0</v>
      </c>
      <c r="K30" s="265">
        <f>K$45*外生化逆行列係数!K30</f>
        <v>0</v>
      </c>
      <c r="L30" s="265">
        <f>L$45*外生化逆行列係数!L30</f>
        <v>0</v>
      </c>
      <c r="M30" s="265">
        <f>M$45*外生化逆行列係数!M30</f>
        <v>0</v>
      </c>
      <c r="N30" s="265">
        <f>N$45*外生化逆行列係数!N30</f>
        <v>0</v>
      </c>
      <c r="O30" s="265">
        <f>O$45*外生化逆行列係数!O30</f>
        <v>0</v>
      </c>
      <c r="P30" s="265">
        <f>P$45*外生化逆行列係数!P30</f>
        <v>0</v>
      </c>
      <c r="Q30" s="265">
        <f>Q$45*外生化逆行列係数!Q30</f>
        <v>0</v>
      </c>
      <c r="R30" s="265">
        <f>R$45*外生化逆行列係数!R30</f>
        <v>0</v>
      </c>
      <c r="S30" s="265">
        <f>S$45*外生化逆行列係数!S30</f>
        <v>0</v>
      </c>
      <c r="T30" s="265">
        <f>T$45*外生化逆行列係数!T30</f>
        <v>0</v>
      </c>
      <c r="U30" s="265">
        <f>U$45*外生化逆行列係数!U30</f>
        <v>0</v>
      </c>
      <c r="V30" s="265">
        <f>V$45*外生化逆行列係数!V30</f>
        <v>0</v>
      </c>
      <c r="W30" s="265">
        <f>W$45*外生化逆行列係数!W30</f>
        <v>0</v>
      </c>
      <c r="X30" s="265">
        <f>X$45*外生化逆行列係数!X30</f>
        <v>0</v>
      </c>
      <c r="Y30" s="265">
        <f>Y$45*外生化逆行列係数!Y30</f>
        <v>0</v>
      </c>
      <c r="Z30" s="265">
        <f>Z$45*外生化逆行列係数!Z30</f>
        <v>0</v>
      </c>
      <c r="AA30" s="265">
        <f>AA$45*外生化逆行列係数!AA30</f>
        <v>0</v>
      </c>
      <c r="AB30" s="265">
        <f>AB$45*外生化逆行列係数!AB30</f>
        <v>0</v>
      </c>
      <c r="AC30" s="265">
        <f>AC$45*外生化逆行列係数!AC30</f>
        <v>0</v>
      </c>
      <c r="AD30" s="265">
        <f>AD$45*外生化逆行列係数!AD30</f>
        <v>0</v>
      </c>
      <c r="AE30" s="265">
        <f>AE$45*外生化逆行列係数!AE30</f>
        <v>0</v>
      </c>
      <c r="AF30" s="265">
        <f>AF$45*外生化逆行列係数!AF30</f>
        <v>0</v>
      </c>
      <c r="AG30" s="265">
        <f>AG$45*外生化逆行列係数!AG30</f>
        <v>0</v>
      </c>
      <c r="AH30" s="265">
        <f>AH$45*外生化逆行列係数!AH30</f>
        <v>0</v>
      </c>
      <c r="AI30" s="265">
        <f>AI$45*外生化逆行列係数!AI30</f>
        <v>0</v>
      </c>
      <c r="AJ30" s="265">
        <f>AJ$45*外生化逆行列係数!AJ30</f>
        <v>0</v>
      </c>
      <c r="AK30" s="265">
        <f>AK$45*外生化逆行列係数!AK30</f>
        <v>0</v>
      </c>
      <c r="AL30" s="265">
        <f>AL$45*外生化逆行列係数!AL30</f>
        <v>0</v>
      </c>
      <c r="AM30" s="265">
        <f>AM$45*外生化逆行列係数!AM30</f>
        <v>0</v>
      </c>
      <c r="AN30" s="265">
        <f>AN$45*外生化逆行列係数!AN30</f>
        <v>0</v>
      </c>
      <c r="AO30" s="266">
        <f>AO$45*外生化逆行列係数!AO30</f>
        <v>0</v>
      </c>
      <c r="AP30" s="278">
        <f t="shared" si="0"/>
        <v>0</v>
      </c>
    </row>
    <row r="31" spans="1:42" ht="15" customHeight="1">
      <c r="A31" s="28">
        <v>28</v>
      </c>
      <c r="B31" s="11" t="s">
        <v>18</v>
      </c>
      <c r="C31" s="264">
        <f>C$45*外生化逆行列係数!C31</f>
        <v>0</v>
      </c>
      <c r="D31" s="265">
        <f>D$45*外生化逆行列係数!D31</f>
        <v>0</v>
      </c>
      <c r="E31" s="265">
        <f>E$45*外生化逆行列係数!E31</f>
        <v>0</v>
      </c>
      <c r="F31" s="265">
        <f>F$45*外生化逆行列係数!F31</f>
        <v>0</v>
      </c>
      <c r="G31" s="265">
        <f>G$45*外生化逆行列係数!G31</f>
        <v>0</v>
      </c>
      <c r="H31" s="265">
        <f>H$45*外生化逆行列係数!H31</f>
        <v>0</v>
      </c>
      <c r="I31" s="265">
        <f>I$45*外生化逆行列係数!I31</f>
        <v>0</v>
      </c>
      <c r="J31" s="265">
        <f>J$45*外生化逆行列係数!J31</f>
        <v>0</v>
      </c>
      <c r="K31" s="265">
        <f>K$45*外生化逆行列係数!K31</f>
        <v>0</v>
      </c>
      <c r="L31" s="265">
        <f>L$45*外生化逆行列係数!L31</f>
        <v>0</v>
      </c>
      <c r="M31" s="265">
        <f>M$45*外生化逆行列係数!M31</f>
        <v>0</v>
      </c>
      <c r="N31" s="265">
        <f>N$45*外生化逆行列係数!N31</f>
        <v>0</v>
      </c>
      <c r="O31" s="265">
        <f>O$45*外生化逆行列係数!O31</f>
        <v>0</v>
      </c>
      <c r="P31" s="265">
        <f>P$45*外生化逆行列係数!P31</f>
        <v>0</v>
      </c>
      <c r="Q31" s="265">
        <f>Q$45*外生化逆行列係数!Q31</f>
        <v>0</v>
      </c>
      <c r="R31" s="265">
        <f>R$45*外生化逆行列係数!R31</f>
        <v>0</v>
      </c>
      <c r="S31" s="265">
        <f>S$45*外生化逆行列係数!S31</f>
        <v>0</v>
      </c>
      <c r="T31" s="265">
        <f>T$45*外生化逆行列係数!T31</f>
        <v>0</v>
      </c>
      <c r="U31" s="265">
        <f>U$45*外生化逆行列係数!U31</f>
        <v>0</v>
      </c>
      <c r="V31" s="265">
        <f>V$45*外生化逆行列係数!V31</f>
        <v>0</v>
      </c>
      <c r="W31" s="265">
        <f>W$45*外生化逆行列係数!W31</f>
        <v>0</v>
      </c>
      <c r="X31" s="265">
        <f>X$45*外生化逆行列係数!X31</f>
        <v>0</v>
      </c>
      <c r="Y31" s="265">
        <f>Y$45*外生化逆行列係数!Y31</f>
        <v>0</v>
      </c>
      <c r="Z31" s="265">
        <f>Z$45*外生化逆行列係数!Z31</f>
        <v>0</v>
      </c>
      <c r="AA31" s="265">
        <f>AA$45*外生化逆行列係数!AA31</f>
        <v>0</v>
      </c>
      <c r="AB31" s="265">
        <f>AB$45*外生化逆行列係数!AB31</f>
        <v>0</v>
      </c>
      <c r="AC31" s="265">
        <f>AC$45*外生化逆行列係数!AC31</f>
        <v>0</v>
      </c>
      <c r="AD31" s="265">
        <f>AD$45*外生化逆行列係数!AD31</f>
        <v>0</v>
      </c>
      <c r="AE31" s="265">
        <f>AE$45*外生化逆行列係数!AE31</f>
        <v>0</v>
      </c>
      <c r="AF31" s="265">
        <f>AF$45*外生化逆行列係数!AF31</f>
        <v>0</v>
      </c>
      <c r="AG31" s="265">
        <f>AG$45*外生化逆行列係数!AG31</f>
        <v>0</v>
      </c>
      <c r="AH31" s="265">
        <f>AH$45*外生化逆行列係数!AH31</f>
        <v>0</v>
      </c>
      <c r="AI31" s="265">
        <f>AI$45*外生化逆行列係数!AI31</f>
        <v>0</v>
      </c>
      <c r="AJ31" s="265">
        <f>AJ$45*外生化逆行列係数!AJ31</f>
        <v>0</v>
      </c>
      <c r="AK31" s="265">
        <f>AK$45*外生化逆行列係数!AK31</f>
        <v>0</v>
      </c>
      <c r="AL31" s="265">
        <f>AL$45*外生化逆行列係数!AL31</f>
        <v>0</v>
      </c>
      <c r="AM31" s="265">
        <f>AM$45*外生化逆行列係数!AM31</f>
        <v>0</v>
      </c>
      <c r="AN31" s="265">
        <f>AN$45*外生化逆行列係数!AN31</f>
        <v>0</v>
      </c>
      <c r="AO31" s="266">
        <f>AO$45*外生化逆行列係数!AO31</f>
        <v>0</v>
      </c>
      <c r="AP31" s="278">
        <f t="shared" si="0"/>
        <v>0</v>
      </c>
    </row>
    <row r="32" spans="1:42" ht="15" customHeight="1">
      <c r="A32" s="28">
        <v>29</v>
      </c>
      <c r="B32" s="11" t="s">
        <v>19</v>
      </c>
      <c r="C32" s="264">
        <f>C$45*外生化逆行列係数!C32</f>
        <v>0</v>
      </c>
      <c r="D32" s="265">
        <f>D$45*外生化逆行列係数!D32</f>
        <v>0</v>
      </c>
      <c r="E32" s="265">
        <f>E$45*外生化逆行列係数!E32</f>
        <v>0</v>
      </c>
      <c r="F32" s="265">
        <f>F$45*外生化逆行列係数!F32</f>
        <v>0</v>
      </c>
      <c r="G32" s="265">
        <f>G$45*外生化逆行列係数!G32</f>
        <v>0</v>
      </c>
      <c r="H32" s="265">
        <f>H$45*外生化逆行列係数!H32</f>
        <v>0</v>
      </c>
      <c r="I32" s="265">
        <f>I$45*外生化逆行列係数!I32</f>
        <v>0</v>
      </c>
      <c r="J32" s="265">
        <f>J$45*外生化逆行列係数!J32</f>
        <v>0</v>
      </c>
      <c r="K32" s="265">
        <f>K$45*外生化逆行列係数!K32</f>
        <v>0</v>
      </c>
      <c r="L32" s="265">
        <f>L$45*外生化逆行列係数!L32</f>
        <v>0</v>
      </c>
      <c r="M32" s="265">
        <f>M$45*外生化逆行列係数!M32</f>
        <v>0</v>
      </c>
      <c r="N32" s="265">
        <f>N$45*外生化逆行列係数!N32</f>
        <v>0</v>
      </c>
      <c r="O32" s="265">
        <f>O$45*外生化逆行列係数!O32</f>
        <v>0</v>
      </c>
      <c r="P32" s="265">
        <f>P$45*外生化逆行列係数!P32</f>
        <v>0</v>
      </c>
      <c r="Q32" s="265">
        <f>Q$45*外生化逆行列係数!Q32</f>
        <v>0</v>
      </c>
      <c r="R32" s="265">
        <f>R$45*外生化逆行列係数!R32</f>
        <v>0</v>
      </c>
      <c r="S32" s="265">
        <f>S$45*外生化逆行列係数!S32</f>
        <v>0</v>
      </c>
      <c r="T32" s="265">
        <f>T$45*外生化逆行列係数!T32</f>
        <v>0</v>
      </c>
      <c r="U32" s="265">
        <f>U$45*外生化逆行列係数!U32</f>
        <v>0</v>
      </c>
      <c r="V32" s="265">
        <f>V$45*外生化逆行列係数!V32</f>
        <v>0</v>
      </c>
      <c r="W32" s="265">
        <f>W$45*外生化逆行列係数!W32</f>
        <v>0</v>
      </c>
      <c r="X32" s="265">
        <f>X$45*外生化逆行列係数!X32</f>
        <v>0</v>
      </c>
      <c r="Y32" s="265">
        <f>Y$45*外生化逆行列係数!Y32</f>
        <v>0</v>
      </c>
      <c r="Z32" s="265">
        <f>Z$45*外生化逆行列係数!Z32</f>
        <v>0</v>
      </c>
      <c r="AA32" s="265">
        <f>AA$45*外生化逆行列係数!AA32</f>
        <v>0</v>
      </c>
      <c r="AB32" s="265">
        <f>AB$45*外生化逆行列係数!AB32</f>
        <v>0</v>
      </c>
      <c r="AC32" s="265">
        <f>AC$45*外生化逆行列係数!AC32</f>
        <v>0</v>
      </c>
      <c r="AD32" s="265">
        <f>AD$45*外生化逆行列係数!AD32</f>
        <v>0</v>
      </c>
      <c r="AE32" s="265">
        <f>AE$45*外生化逆行列係数!AE32</f>
        <v>0</v>
      </c>
      <c r="AF32" s="265">
        <f>AF$45*外生化逆行列係数!AF32</f>
        <v>0</v>
      </c>
      <c r="AG32" s="265">
        <f>AG$45*外生化逆行列係数!AG32</f>
        <v>0</v>
      </c>
      <c r="AH32" s="265">
        <f>AH$45*外生化逆行列係数!AH32</f>
        <v>0</v>
      </c>
      <c r="AI32" s="265">
        <f>AI$45*外生化逆行列係数!AI32</f>
        <v>0</v>
      </c>
      <c r="AJ32" s="265">
        <f>AJ$45*外生化逆行列係数!AJ32</f>
        <v>0</v>
      </c>
      <c r="AK32" s="265">
        <f>AK$45*外生化逆行列係数!AK32</f>
        <v>0</v>
      </c>
      <c r="AL32" s="265">
        <f>AL$45*外生化逆行列係数!AL32</f>
        <v>0</v>
      </c>
      <c r="AM32" s="265">
        <f>AM$45*外生化逆行列係数!AM32</f>
        <v>0</v>
      </c>
      <c r="AN32" s="265">
        <f>AN$45*外生化逆行列係数!AN32</f>
        <v>0</v>
      </c>
      <c r="AO32" s="266">
        <f>AO$45*外生化逆行列係数!AO32</f>
        <v>0</v>
      </c>
      <c r="AP32" s="278">
        <f t="shared" si="0"/>
        <v>0</v>
      </c>
    </row>
    <row r="33" spans="1:42" ht="15" customHeight="1">
      <c r="A33" s="29">
        <v>30</v>
      </c>
      <c r="B33" s="12" t="s">
        <v>39</v>
      </c>
      <c r="C33" s="267">
        <f>C$45*外生化逆行列係数!C33</f>
        <v>0</v>
      </c>
      <c r="D33" s="268">
        <f>D$45*外生化逆行列係数!D33</f>
        <v>0</v>
      </c>
      <c r="E33" s="268">
        <f>E$45*外生化逆行列係数!E33</f>
        <v>0</v>
      </c>
      <c r="F33" s="268">
        <f>F$45*外生化逆行列係数!F33</f>
        <v>0</v>
      </c>
      <c r="G33" s="268">
        <f>G$45*外生化逆行列係数!G33</f>
        <v>0</v>
      </c>
      <c r="H33" s="268">
        <f>H$45*外生化逆行列係数!H33</f>
        <v>0</v>
      </c>
      <c r="I33" s="268">
        <f>I$45*外生化逆行列係数!I33</f>
        <v>0</v>
      </c>
      <c r="J33" s="268">
        <f>J$45*外生化逆行列係数!J33</f>
        <v>0</v>
      </c>
      <c r="K33" s="268">
        <f>K$45*外生化逆行列係数!K33</f>
        <v>0</v>
      </c>
      <c r="L33" s="268">
        <f>L$45*外生化逆行列係数!L33</f>
        <v>0</v>
      </c>
      <c r="M33" s="268">
        <f>M$45*外生化逆行列係数!M33</f>
        <v>0</v>
      </c>
      <c r="N33" s="268">
        <f>N$45*外生化逆行列係数!N33</f>
        <v>0</v>
      </c>
      <c r="O33" s="268">
        <f>O$45*外生化逆行列係数!O33</f>
        <v>0</v>
      </c>
      <c r="P33" s="268">
        <f>P$45*外生化逆行列係数!P33</f>
        <v>0</v>
      </c>
      <c r="Q33" s="268">
        <f>Q$45*外生化逆行列係数!Q33</f>
        <v>0</v>
      </c>
      <c r="R33" s="268">
        <f>R$45*外生化逆行列係数!R33</f>
        <v>0</v>
      </c>
      <c r="S33" s="268">
        <f>S$45*外生化逆行列係数!S33</f>
        <v>0</v>
      </c>
      <c r="T33" s="268">
        <f>T$45*外生化逆行列係数!T33</f>
        <v>0</v>
      </c>
      <c r="U33" s="268">
        <f>U$45*外生化逆行列係数!U33</f>
        <v>0</v>
      </c>
      <c r="V33" s="268">
        <f>V$45*外生化逆行列係数!V33</f>
        <v>0</v>
      </c>
      <c r="W33" s="268">
        <f>W$45*外生化逆行列係数!W33</f>
        <v>0</v>
      </c>
      <c r="X33" s="268">
        <f>X$45*外生化逆行列係数!X33</f>
        <v>0</v>
      </c>
      <c r="Y33" s="268">
        <f>Y$45*外生化逆行列係数!Y33</f>
        <v>0</v>
      </c>
      <c r="Z33" s="268">
        <f>Z$45*外生化逆行列係数!Z33</f>
        <v>0</v>
      </c>
      <c r="AA33" s="268">
        <f>AA$45*外生化逆行列係数!AA33</f>
        <v>0</v>
      </c>
      <c r="AB33" s="268">
        <f>AB$45*外生化逆行列係数!AB33</f>
        <v>0</v>
      </c>
      <c r="AC33" s="268">
        <f>AC$45*外生化逆行列係数!AC33</f>
        <v>0</v>
      </c>
      <c r="AD33" s="268">
        <f>AD$45*外生化逆行列係数!AD33</f>
        <v>0</v>
      </c>
      <c r="AE33" s="268">
        <f>AE$45*外生化逆行列係数!AE33</f>
        <v>0</v>
      </c>
      <c r="AF33" s="268">
        <f>AF$45*外生化逆行列係数!AF33</f>
        <v>0</v>
      </c>
      <c r="AG33" s="268">
        <f>AG$45*外生化逆行列係数!AG33</f>
        <v>0</v>
      </c>
      <c r="AH33" s="268">
        <f>AH$45*外生化逆行列係数!AH33</f>
        <v>0</v>
      </c>
      <c r="AI33" s="268">
        <f>AI$45*外生化逆行列係数!AI33</f>
        <v>0</v>
      </c>
      <c r="AJ33" s="268">
        <f>AJ$45*外生化逆行列係数!AJ33</f>
        <v>0</v>
      </c>
      <c r="AK33" s="268">
        <f>AK$45*外生化逆行列係数!AK33</f>
        <v>0</v>
      </c>
      <c r="AL33" s="268">
        <f>AL$45*外生化逆行列係数!AL33</f>
        <v>0</v>
      </c>
      <c r="AM33" s="268">
        <f>AM$45*外生化逆行列係数!AM33</f>
        <v>0</v>
      </c>
      <c r="AN33" s="268">
        <f>AN$45*外生化逆行列係数!AN33</f>
        <v>0</v>
      </c>
      <c r="AO33" s="269">
        <f>AO$45*外生化逆行列係数!AO33</f>
        <v>0</v>
      </c>
      <c r="AP33" s="279">
        <f t="shared" si="0"/>
        <v>0</v>
      </c>
    </row>
    <row r="34" spans="1:42" ht="15" customHeight="1">
      <c r="A34" s="28">
        <v>31</v>
      </c>
      <c r="B34" s="11" t="s">
        <v>20</v>
      </c>
      <c r="C34" s="264">
        <f>C$45*外生化逆行列係数!C34</f>
        <v>0</v>
      </c>
      <c r="D34" s="265">
        <f>D$45*外生化逆行列係数!D34</f>
        <v>0</v>
      </c>
      <c r="E34" s="265">
        <f>E$45*外生化逆行列係数!E34</f>
        <v>0</v>
      </c>
      <c r="F34" s="265">
        <f>F$45*外生化逆行列係数!F34</f>
        <v>0</v>
      </c>
      <c r="G34" s="265">
        <f>G$45*外生化逆行列係数!G34</f>
        <v>0</v>
      </c>
      <c r="H34" s="265">
        <f>H$45*外生化逆行列係数!H34</f>
        <v>0</v>
      </c>
      <c r="I34" s="265">
        <f>I$45*外生化逆行列係数!I34</f>
        <v>0</v>
      </c>
      <c r="J34" s="265">
        <f>J$45*外生化逆行列係数!J34</f>
        <v>0</v>
      </c>
      <c r="K34" s="265">
        <f>K$45*外生化逆行列係数!K34</f>
        <v>0</v>
      </c>
      <c r="L34" s="265">
        <f>L$45*外生化逆行列係数!L34</f>
        <v>0</v>
      </c>
      <c r="M34" s="265">
        <f>M$45*外生化逆行列係数!M34</f>
        <v>0</v>
      </c>
      <c r="N34" s="265">
        <f>N$45*外生化逆行列係数!N34</f>
        <v>0</v>
      </c>
      <c r="O34" s="265">
        <f>O$45*外生化逆行列係数!O34</f>
        <v>0</v>
      </c>
      <c r="P34" s="265">
        <f>P$45*外生化逆行列係数!P34</f>
        <v>0</v>
      </c>
      <c r="Q34" s="265">
        <f>Q$45*外生化逆行列係数!Q34</f>
        <v>0</v>
      </c>
      <c r="R34" s="265">
        <f>R$45*外生化逆行列係数!R34</f>
        <v>0</v>
      </c>
      <c r="S34" s="265">
        <f>S$45*外生化逆行列係数!S34</f>
        <v>0</v>
      </c>
      <c r="T34" s="265">
        <f>T$45*外生化逆行列係数!T34</f>
        <v>0</v>
      </c>
      <c r="U34" s="265">
        <f>U$45*外生化逆行列係数!U34</f>
        <v>0</v>
      </c>
      <c r="V34" s="265">
        <f>V$45*外生化逆行列係数!V34</f>
        <v>0</v>
      </c>
      <c r="W34" s="265">
        <f>W$45*外生化逆行列係数!W34</f>
        <v>0</v>
      </c>
      <c r="X34" s="265">
        <f>X$45*外生化逆行列係数!X34</f>
        <v>0</v>
      </c>
      <c r="Y34" s="265">
        <f>Y$45*外生化逆行列係数!Y34</f>
        <v>0</v>
      </c>
      <c r="Z34" s="265">
        <f>Z$45*外生化逆行列係数!Z34</f>
        <v>0</v>
      </c>
      <c r="AA34" s="265">
        <f>AA$45*外生化逆行列係数!AA34</f>
        <v>0</v>
      </c>
      <c r="AB34" s="265">
        <f>AB$45*外生化逆行列係数!AB34</f>
        <v>0</v>
      </c>
      <c r="AC34" s="265">
        <f>AC$45*外生化逆行列係数!AC34</f>
        <v>0</v>
      </c>
      <c r="AD34" s="265">
        <f>AD$45*外生化逆行列係数!AD34</f>
        <v>0</v>
      </c>
      <c r="AE34" s="265">
        <f>AE$45*外生化逆行列係数!AE34</f>
        <v>0</v>
      </c>
      <c r="AF34" s="265">
        <f>AF$45*外生化逆行列係数!AF34</f>
        <v>0</v>
      </c>
      <c r="AG34" s="265">
        <f>AG$45*外生化逆行列係数!AG34</f>
        <v>0</v>
      </c>
      <c r="AH34" s="265">
        <f>AH$45*外生化逆行列係数!AH34</f>
        <v>0</v>
      </c>
      <c r="AI34" s="265">
        <f>AI$45*外生化逆行列係数!AI34</f>
        <v>0</v>
      </c>
      <c r="AJ34" s="265">
        <f>AJ$45*外生化逆行列係数!AJ34</f>
        <v>0</v>
      </c>
      <c r="AK34" s="265">
        <f>AK$45*外生化逆行列係数!AK34</f>
        <v>0</v>
      </c>
      <c r="AL34" s="265">
        <f>AL$45*外生化逆行列係数!AL34</f>
        <v>0</v>
      </c>
      <c r="AM34" s="265">
        <f>AM$45*外生化逆行列係数!AM34</f>
        <v>0</v>
      </c>
      <c r="AN34" s="265">
        <f>AN$45*外生化逆行列係数!AN34</f>
        <v>0</v>
      </c>
      <c r="AO34" s="266">
        <f>AO$45*外生化逆行列係数!AO34</f>
        <v>0</v>
      </c>
      <c r="AP34" s="278">
        <f t="shared" si="0"/>
        <v>0</v>
      </c>
    </row>
    <row r="35" spans="1:42" ht="15" customHeight="1">
      <c r="A35" s="28">
        <v>32</v>
      </c>
      <c r="B35" s="11" t="s">
        <v>21</v>
      </c>
      <c r="C35" s="264">
        <f>C$45*外生化逆行列係数!C35</f>
        <v>0</v>
      </c>
      <c r="D35" s="265">
        <f>D$45*外生化逆行列係数!D35</f>
        <v>0</v>
      </c>
      <c r="E35" s="265">
        <f>E$45*外生化逆行列係数!E35</f>
        <v>0</v>
      </c>
      <c r="F35" s="265">
        <f>F$45*外生化逆行列係数!F35</f>
        <v>0</v>
      </c>
      <c r="G35" s="265">
        <f>G$45*外生化逆行列係数!G35</f>
        <v>0</v>
      </c>
      <c r="H35" s="265">
        <f>H$45*外生化逆行列係数!H35</f>
        <v>0</v>
      </c>
      <c r="I35" s="265">
        <f>I$45*外生化逆行列係数!I35</f>
        <v>0</v>
      </c>
      <c r="J35" s="265">
        <f>J$45*外生化逆行列係数!J35</f>
        <v>0</v>
      </c>
      <c r="K35" s="265">
        <f>K$45*外生化逆行列係数!K35</f>
        <v>0</v>
      </c>
      <c r="L35" s="265">
        <f>L$45*外生化逆行列係数!L35</f>
        <v>0</v>
      </c>
      <c r="M35" s="265">
        <f>M$45*外生化逆行列係数!M35</f>
        <v>0</v>
      </c>
      <c r="N35" s="265">
        <f>N$45*外生化逆行列係数!N35</f>
        <v>0</v>
      </c>
      <c r="O35" s="265">
        <f>O$45*外生化逆行列係数!O35</f>
        <v>0</v>
      </c>
      <c r="P35" s="265">
        <f>P$45*外生化逆行列係数!P35</f>
        <v>0</v>
      </c>
      <c r="Q35" s="265">
        <f>Q$45*外生化逆行列係数!Q35</f>
        <v>0</v>
      </c>
      <c r="R35" s="265">
        <f>R$45*外生化逆行列係数!R35</f>
        <v>0</v>
      </c>
      <c r="S35" s="265">
        <f>S$45*外生化逆行列係数!S35</f>
        <v>0</v>
      </c>
      <c r="T35" s="265">
        <f>T$45*外生化逆行列係数!T35</f>
        <v>0</v>
      </c>
      <c r="U35" s="265">
        <f>U$45*外生化逆行列係数!U35</f>
        <v>0</v>
      </c>
      <c r="V35" s="265">
        <f>V$45*外生化逆行列係数!V35</f>
        <v>0</v>
      </c>
      <c r="W35" s="265">
        <f>W$45*外生化逆行列係数!W35</f>
        <v>0</v>
      </c>
      <c r="X35" s="265">
        <f>X$45*外生化逆行列係数!X35</f>
        <v>0</v>
      </c>
      <c r="Y35" s="265">
        <f>Y$45*外生化逆行列係数!Y35</f>
        <v>0</v>
      </c>
      <c r="Z35" s="265">
        <f>Z$45*外生化逆行列係数!Z35</f>
        <v>0</v>
      </c>
      <c r="AA35" s="265">
        <f>AA$45*外生化逆行列係数!AA35</f>
        <v>0</v>
      </c>
      <c r="AB35" s="265">
        <f>AB$45*外生化逆行列係数!AB35</f>
        <v>0</v>
      </c>
      <c r="AC35" s="265">
        <f>AC$45*外生化逆行列係数!AC35</f>
        <v>0</v>
      </c>
      <c r="AD35" s="265">
        <f>AD$45*外生化逆行列係数!AD35</f>
        <v>0</v>
      </c>
      <c r="AE35" s="265">
        <f>AE$45*外生化逆行列係数!AE35</f>
        <v>0</v>
      </c>
      <c r="AF35" s="265">
        <f>AF$45*外生化逆行列係数!AF35</f>
        <v>0</v>
      </c>
      <c r="AG35" s="265">
        <f>AG$45*外生化逆行列係数!AG35</f>
        <v>0</v>
      </c>
      <c r="AH35" s="265">
        <f>AH$45*外生化逆行列係数!AH35</f>
        <v>0</v>
      </c>
      <c r="AI35" s="265">
        <f>AI$45*外生化逆行列係数!AI35</f>
        <v>0</v>
      </c>
      <c r="AJ35" s="265">
        <f>AJ$45*外生化逆行列係数!AJ35</f>
        <v>0</v>
      </c>
      <c r="AK35" s="265">
        <f>AK$45*外生化逆行列係数!AK35</f>
        <v>0</v>
      </c>
      <c r="AL35" s="265">
        <f>AL$45*外生化逆行列係数!AL35</f>
        <v>0</v>
      </c>
      <c r="AM35" s="265">
        <f>AM$45*外生化逆行列係数!AM35</f>
        <v>0</v>
      </c>
      <c r="AN35" s="265">
        <f>AN$45*外生化逆行列係数!AN35</f>
        <v>0</v>
      </c>
      <c r="AO35" s="266">
        <f>AO$45*外生化逆行列係数!AO35</f>
        <v>0</v>
      </c>
      <c r="AP35" s="278">
        <f t="shared" si="0"/>
        <v>0</v>
      </c>
    </row>
    <row r="36" spans="1:42" ht="15" customHeight="1">
      <c r="A36" s="28">
        <v>33</v>
      </c>
      <c r="B36" s="11" t="s">
        <v>22</v>
      </c>
      <c r="C36" s="264">
        <f>C$45*外生化逆行列係数!C36</f>
        <v>0</v>
      </c>
      <c r="D36" s="265">
        <f>D$45*外生化逆行列係数!D36</f>
        <v>0</v>
      </c>
      <c r="E36" s="265">
        <f>E$45*外生化逆行列係数!E36</f>
        <v>0</v>
      </c>
      <c r="F36" s="265">
        <f>F$45*外生化逆行列係数!F36</f>
        <v>0</v>
      </c>
      <c r="G36" s="265">
        <f>G$45*外生化逆行列係数!G36</f>
        <v>0</v>
      </c>
      <c r="H36" s="265">
        <f>H$45*外生化逆行列係数!H36</f>
        <v>0</v>
      </c>
      <c r="I36" s="265">
        <f>I$45*外生化逆行列係数!I36</f>
        <v>0</v>
      </c>
      <c r="J36" s="265">
        <f>J$45*外生化逆行列係数!J36</f>
        <v>0</v>
      </c>
      <c r="K36" s="265">
        <f>K$45*外生化逆行列係数!K36</f>
        <v>0</v>
      </c>
      <c r="L36" s="265">
        <f>L$45*外生化逆行列係数!L36</f>
        <v>0</v>
      </c>
      <c r="M36" s="265">
        <f>M$45*外生化逆行列係数!M36</f>
        <v>0</v>
      </c>
      <c r="N36" s="265">
        <f>N$45*外生化逆行列係数!N36</f>
        <v>0</v>
      </c>
      <c r="O36" s="265">
        <f>O$45*外生化逆行列係数!O36</f>
        <v>0</v>
      </c>
      <c r="P36" s="265">
        <f>P$45*外生化逆行列係数!P36</f>
        <v>0</v>
      </c>
      <c r="Q36" s="265">
        <f>Q$45*外生化逆行列係数!Q36</f>
        <v>0</v>
      </c>
      <c r="R36" s="265">
        <f>R$45*外生化逆行列係数!R36</f>
        <v>0</v>
      </c>
      <c r="S36" s="265">
        <f>S$45*外生化逆行列係数!S36</f>
        <v>0</v>
      </c>
      <c r="T36" s="265">
        <f>T$45*外生化逆行列係数!T36</f>
        <v>0</v>
      </c>
      <c r="U36" s="265">
        <f>U$45*外生化逆行列係数!U36</f>
        <v>0</v>
      </c>
      <c r="V36" s="265">
        <f>V$45*外生化逆行列係数!V36</f>
        <v>0</v>
      </c>
      <c r="W36" s="265">
        <f>W$45*外生化逆行列係数!W36</f>
        <v>0</v>
      </c>
      <c r="X36" s="265">
        <f>X$45*外生化逆行列係数!X36</f>
        <v>0</v>
      </c>
      <c r="Y36" s="265">
        <f>Y$45*外生化逆行列係数!Y36</f>
        <v>0</v>
      </c>
      <c r="Z36" s="265">
        <f>Z$45*外生化逆行列係数!Z36</f>
        <v>0</v>
      </c>
      <c r="AA36" s="265">
        <f>AA$45*外生化逆行列係数!AA36</f>
        <v>0</v>
      </c>
      <c r="AB36" s="265">
        <f>AB$45*外生化逆行列係数!AB36</f>
        <v>0</v>
      </c>
      <c r="AC36" s="265">
        <f>AC$45*外生化逆行列係数!AC36</f>
        <v>0</v>
      </c>
      <c r="AD36" s="265">
        <f>AD$45*外生化逆行列係数!AD36</f>
        <v>0</v>
      </c>
      <c r="AE36" s="265">
        <f>AE$45*外生化逆行列係数!AE36</f>
        <v>0</v>
      </c>
      <c r="AF36" s="265">
        <f>AF$45*外生化逆行列係数!AF36</f>
        <v>0</v>
      </c>
      <c r="AG36" s="265">
        <f>AG$45*外生化逆行列係数!AG36</f>
        <v>0</v>
      </c>
      <c r="AH36" s="265">
        <f>AH$45*外生化逆行列係数!AH36</f>
        <v>0</v>
      </c>
      <c r="AI36" s="265">
        <f>AI$45*外生化逆行列係数!AI36</f>
        <v>0</v>
      </c>
      <c r="AJ36" s="265">
        <f>AJ$45*外生化逆行列係数!AJ36</f>
        <v>0</v>
      </c>
      <c r="AK36" s="265">
        <f>AK$45*外生化逆行列係数!AK36</f>
        <v>0</v>
      </c>
      <c r="AL36" s="265">
        <f>AL$45*外生化逆行列係数!AL36</f>
        <v>0</v>
      </c>
      <c r="AM36" s="265">
        <f>AM$45*外生化逆行列係数!AM36</f>
        <v>0</v>
      </c>
      <c r="AN36" s="265">
        <f>AN$45*外生化逆行列係数!AN36</f>
        <v>0</v>
      </c>
      <c r="AO36" s="266">
        <f>AO$45*外生化逆行列係数!AO36</f>
        <v>0</v>
      </c>
      <c r="AP36" s="278">
        <f t="shared" si="0"/>
        <v>0</v>
      </c>
    </row>
    <row r="37" spans="1:42" ht="15" customHeight="1">
      <c r="A37" s="28">
        <v>34</v>
      </c>
      <c r="B37" s="11" t="s">
        <v>38</v>
      </c>
      <c r="C37" s="264">
        <f>C$45*外生化逆行列係数!C37</f>
        <v>0</v>
      </c>
      <c r="D37" s="265">
        <f>D$45*外生化逆行列係数!D37</f>
        <v>0</v>
      </c>
      <c r="E37" s="265">
        <f>E$45*外生化逆行列係数!E37</f>
        <v>0</v>
      </c>
      <c r="F37" s="265">
        <f>F$45*外生化逆行列係数!F37</f>
        <v>0</v>
      </c>
      <c r="G37" s="265">
        <f>G$45*外生化逆行列係数!G37</f>
        <v>0</v>
      </c>
      <c r="H37" s="265">
        <f>H$45*外生化逆行列係数!H37</f>
        <v>0</v>
      </c>
      <c r="I37" s="265">
        <f>I$45*外生化逆行列係数!I37</f>
        <v>0</v>
      </c>
      <c r="J37" s="265">
        <f>J$45*外生化逆行列係数!J37</f>
        <v>0</v>
      </c>
      <c r="K37" s="265">
        <f>K$45*外生化逆行列係数!K37</f>
        <v>0</v>
      </c>
      <c r="L37" s="265">
        <f>L$45*外生化逆行列係数!L37</f>
        <v>0</v>
      </c>
      <c r="M37" s="265">
        <f>M$45*外生化逆行列係数!M37</f>
        <v>0</v>
      </c>
      <c r="N37" s="265">
        <f>N$45*外生化逆行列係数!N37</f>
        <v>0</v>
      </c>
      <c r="O37" s="265">
        <f>O$45*外生化逆行列係数!O37</f>
        <v>0</v>
      </c>
      <c r="P37" s="265">
        <f>P$45*外生化逆行列係数!P37</f>
        <v>0</v>
      </c>
      <c r="Q37" s="265">
        <f>Q$45*外生化逆行列係数!Q37</f>
        <v>0</v>
      </c>
      <c r="R37" s="265">
        <f>R$45*外生化逆行列係数!R37</f>
        <v>0</v>
      </c>
      <c r="S37" s="265">
        <f>S$45*外生化逆行列係数!S37</f>
        <v>0</v>
      </c>
      <c r="T37" s="265">
        <f>T$45*外生化逆行列係数!T37</f>
        <v>0</v>
      </c>
      <c r="U37" s="265">
        <f>U$45*外生化逆行列係数!U37</f>
        <v>0</v>
      </c>
      <c r="V37" s="265">
        <f>V$45*外生化逆行列係数!V37</f>
        <v>0</v>
      </c>
      <c r="W37" s="265">
        <f>W$45*外生化逆行列係数!W37</f>
        <v>0</v>
      </c>
      <c r="X37" s="265">
        <f>X$45*外生化逆行列係数!X37</f>
        <v>0</v>
      </c>
      <c r="Y37" s="265">
        <f>Y$45*外生化逆行列係数!Y37</f>
        <v>0</v>
      </c>
      <c r="Z37" s="265">
        <f>Z$45*外生化逆行列係数!Z37</f>
        <v>0</v>
      </c>
      <c r="AA37" s="265">
        <f>AA$45*外生化逆行列係数!AA37</f>
        <v>0</v>
      </c>
      <c r="AB37" s="265">
        <f>AB$45*外生化逆行列係数!AB37</f>
        <v>0</v>
      </c>
      <c r="AC37" s="265">
        <f>AC$45*外生化逆行列係数!AC37</f>
        <v>0</v>
      </c>
      <c r="AD37" s="265">
        <f>AD$45*外生化逆行列係数!AD37</f>
        <v>0</v>
      </c>
      <c r="AE37" s="265">
        <f>AE$45*外生化逆行列係数!AE37</f>
        <v>0</v>
      </c>
      <c r="AF37" s="265">
        <f>AF$45*外生化逆行列係数!AF37</f>
        <v>0</v>
      </c>
      <c r="AG37" s="265">
        <f>AG$45*外生化逆行列係数!AG37</f>
        <v>0</v>
      </c>
      <c r="AH37" s="265">
        <f>AH$45*外生化逆行列係数!AH37</f>
        <v>0</v>
      </c>
      <c r="AI37" s="265">
        <f>AI$45*外生化逆行列係数!AI37</f>
        <v>0</v>
      </c>
      <c r="AJ37" s="265">
        <f>AJ$45*外生化逆行列係数!AJ37</f>
        <v>0</v>
      </c>
      <c r="AK37" s="265">
        <f>AK$45*外生化逆行列係数!AK37</f>
        <v>0</v>
      </c>
      <c r="AL37" s="265">
        <f>AL$45*外生化逆行列係数!AL37</f>
        <v>0</v>
      </c>
      <c r="AM37" s="265">
        <f>AM$45*外生化逆行列係数!AM37</f>
        <v>0</v>
      </c>
      <c r="AN37" s="265">
        <f>AN$45*外生化逆行列係数!AN37</f>
        <v>0</v>
      </c>
      <c r="AO37" s="266">
        <f>AO$45*外生化逆行列係数!AO37</f>
        <v>0</v>
      </c>
      <c r="AP37" s="278">
        <f t="shared" si="0"/>
        <v>0</v>
      </c>
    </row>
    <row r="38" spans="1:42" ht="15" customHeight="1">
      <c r="A38" s="29">
        <v>35</v>
      </c>
      <c r="B38" s="12" t="s">
        <v>249</v>
      </c>
      <c r="C38" s="267">
        <f>C$45*外生化逆行列係数!C38</f>
        <v>0</v>
      </c>
      <c r="D38" s="268">
        <f>D$45*外生化逆行列係数!D38</f>
        <v>0</v>
      </c>
      <c r="E38" s="268">
        <f>E$45*外生化逆行列係数!E38</f>
        <v>0</v>
      </c>
      <c r="F38" s="268">
        <f>F$45*外生化逆行列係数!F38</f>
        <v>0</v>
      </c>
      <c r="G38" s="268">
        <f>G$45*外生化逆行列係数!G38</f>
        <v>0</v>
      </c>
      <c r="H38" s="268">
        <f>H$45*外生化逆行列係数!H38</f>
        <v>0</v>
      </c>
      <c r="I38" s="268">
        <f>I$45*外生化逆行列係数!I38</f>
        <v>0</v>
      </c>
      <c r="J38" s="268">
        <f>J$45*外生化逆行列係数!J38</f>
        <v>0</v>
      </c>
      <c r="K38" s="268">
        <f>K$45*外生化逆行列係数!K38</f>
        <v>0</v>
      </c>
      <c r="L38" s="268">
        <f>L$45*外生化逆行列係数!L38</f>
        <v>0</v>
      </c>
      <c r="M38" s="268">
        <f>M$45*外生化逆行列係数!M38</f>
        <v>0</v>
      </c>
      <c r="N38" s="268">
        <f>N$45*外生化逆行列係数!N38</f>
        <v>0</v>
      </c>
      <c r="O38" s="268">
        <f>O$45*外生化逆行列係数!O38</f>
        <v>0</v>
      </c>
      <c r="P38" s="268">
        <f>P$45*外生化逆行列係数!P38</f>
        <v>0</v>
      </c>
      <c r="Q38" s="268">
        <f>Q$45*外生化逆行列係数!Q38</f>
        <v>0</v>
      </c>
      <c r="R38" s="268">
        <f>R$45*外生化逆行列係数!R38</f>
        <v>0</v>
      </c>
      <c r="S38" s="268">
        <f>S$45*外生化逆行列係数!S38</f>
        <v>0</v>
      </c>
      <c r="T38" s="268">
        <f>T$45*外生化逆行列係数!T38</f>
        <v>0</v>
      </c>
      <c r="U38" s="268">
        <f>U$45*外生化逆行列係数!U38</f>
        <v>0</v>
      </c>
      <c r="V38" s="268">
        <f>V$45*外生化逆行列係数!V38</f>
        <v>0</v>
      </c>
      <c r="W38" s="268">
        <f>W$45*外生化逆行列係数!W38</f>
        <v>0</v>
      </c>
      <c r="X38" s="268">
        <f>X$45*外生化逆行列係数!X38</f>
        <v>0</v>
      </c>
      <c r="Y38" s="268">
        <f>Y$45*外生化逆行列係数!Y38</f>
        <v>0</v>
      </c>
      <c r="Z38" s="268">
        <f>Z$45*外生化逆行列係数!Z38</f>
        <v>0</v>
      </c>
      <c r="AA38" s="268">
        <f>AA$45*外生化逆行列係数!AA38</f>
        <v>0</v>
      </c>
      <c r="AB38" s="268">
        <f>AB$45*外生化逆行列係数!AB38</f>
        <v>0</v>
      </c>
      <c r="AC38" s="268">
        <f>AC$45*外生化逆行列係数!AC38</f>
        <v>0</v>
      </c>
      <c r="AD38" s="268">
        <f>AD$45*外生化逆行列係数!AD38</f>
        <v>0</v>
      </c>
      <c r="AE38" s="268">
        <f>AE$45*外生化逆行列係数!AE38</f>
        <v>0</v>
      </c>
      <c r="AF38" s="268">
        <f>AF$45*外生化逆行列係数!AF38</f>
        <v>0</v>
      </c>
      <c r="AG38" s="268">
        <f>AG$45*外生化逆行列係数!AG38</f>
        <v>0</v>
      </c>
      <c r="AH38" s="268">
        <f>AH$45*外生化逆行列係数!AH38</f>
        <v>0</v>
      </c>
      <c r="AI38" s="268">
        <f>AI$45*外生化逆行列係数!AI38</f>
        <v>0</v>
      </c>
      <c r="AJ38" s="268">
        <f>AJ$45*外生化逆行列係数!AJ38</f>
        <v>0</v>
      </c>
      <c r="AK38" s="268">
        <f>AK$45*外生化逆行列係数!AK38</f>
        <v>0</v>
      </c>
      <c r="AL38" s="268">
        <f>AL$45*外生化逆行列係数!AL38</f>
        <v>0</v>
      </c>
      <c r="AM38" s="268">
        <f>AM$45*外生化逆行列係数!AM38</f>
        <v>0</v>
      </c>
      <c r="AN38" s="268">
        <f>AN$45*外生化逆行列係数!AN38</f>
        <v>0</v>
      </c>
      <c r="AO38" s="269">
        <f>AO$45*外生化逆行列係数!AO38</f>
        <v>0</v>
      </c>
      <c r="AP38" s="279">
        <f t="shared" si="0"/>
        <v>0</v>
      </c>
    </row>
    <row r="39" spans="1:42" ht="15" customHeight="1">
      <c r="A39" s="28">
        <v>36</v>
      </c>
      <c r="B39" s="11" t="s">
        <v>23</v>
      </c>
      <c r="C39" s="264">
        <f>C$45*外生化逆行列係数!C39</f>
        <v>0</v>
      </c>
      <c r="D39" s="265">
        <f>D$45*外生化逆行列係数!D39</f>
        <v>0</v>
      </c>
      <c r="E39" s="265">
        <f>E$45*外生化逆行列係数!E39</f>
        <v>0</v>
      </c>
      <c r="F39" s="265">
        <f>F$45*外生化逆行列係数!F39</f>
        <v>0</v>
      </c>
      <c r="G39" s="265">
        <f>G$45*外生化逆行列係数!G39</f>
        <v>0</v>
      </c>
      <c r="H39" s="265">
        <f>H$45*外生化逆行列係数!H39</f>
        <v>0</v>
      </c>
      <c r="I39" s="265">
        <f>I$45*外生化逆行列係数!I39</f>
        <v>0</v>
      </c>
      <c r="J39" s="265">
        <f>J$45*外生化逆行列係数!J39</f>
        <v>0</v>
      </c>
      <c r="K39" s="265">
        <f>K$45*外生化逆行列係数!K39</f>
        <v>0</v>
      </c>
      <c r="L39" s="265">
        <f>L$45*外生化逆行列係数!L39</f>
        <v>0</v>
      </c>
      <c r="M39" s="265">
        <f>M$45*外生化逆行列係数!M39</f>
        <v>0</v>
      </c>
      <c r="N39" s="265">
        <f>N$45*外生化逆行列係数!N39</f>
        <v>0</v>
      </c>
      <c r="O39" s="265">
        <f>O$45*外生化逆行列係数!O39</f>
        <v>0</v>
      </c>
      <c r="P39" s="265">
        <f>P$45*外生化逆行列係数!P39</f>
        <v>0</v>
      </c>
      <c r="Q39" s="265">
        <f>Q$45*外生化逆行列係数!Q39</f>
        <v>0</v>
      </c>
      <c r="R39" s="265">
        <f>R$45*外生化逆行列係数!R39</f>
        <v>0</v>
      </c>
      <c r="S39" s="265">
        <f>S$45*外生化逆行列係数!S39</f>
        <v>0</v>
      </c>
      <c r="T39" s="265">
        <f>T$45*外生化逆行列係数!T39</f>
        <v>0</v>
      </c>
      <c r="U39" s="265">
        <f>U$45*外生化逆行列係数!U39</f>
        <v>0</v>
      </c>
      <c r="V39" s="265">
        <f>V$45*外生化逆行列係数!V39</f>
        <v>0</v>
      </c>
      <c r="W39" s="265">
        <f>W$45*外生化逆行列係数!W39</f>
        <v>0</v>
      </c>
      <c r="X39" s="265">
        <f>X$45*外生化逆行列係数!X39</f>
        <v>0</v>
      </c>
      <c r="Y39" s="265">
        <f>Y$45*外生化逆行列係数!Y39</f>
        <v>0</v>
      </c>
      <c r="Z39" s="265">
        <f>Z$45*外生化逆行列係数!Z39</f>
        <v>0</v>
      </c>
      <c r="AA39" s="265">
        <f>AA$45*外生化逆行列係数!AA39</f>
        <v>0</v>
      </c>
      <c r="AB39" s="265">
        <f>AB$45*外生化逆行列係数!AB39</f>
        <v>0</v>
      </c>
      <c r="AC39" s="265">
        <f>AC$45*外生化逆行列係数!AC39</f>
        <v>0</v>
      </c>
      <c r="AD39" s="265">
        <f>AD$45*外生化逆行列係数!AD39</f>
        <v>0</v>
      </c>
      <c r="AE39" s="265">
        <f>AE$45*外生化逆行列係数!AE39</f>
        <v>0</v>
      </c>
      <c r="AF39" s="265">
        <f>AF$45*外生化逆行列係数!AF39</f>
        <v>0</v>
      </c>
      <c r="AG39" s="265">
        <f>AG$45*外生化逆行列係数!AG39</f>
        <v>0</v>
      </c>
      <c r="AH39" s="265">
        <f>AH$45*外生化逆行列係数!AH39</f>
        <v>0</v>
      </c>
      <c r="AI39" s="265">
        <f>AI$45*外生化逆行列係数!AI39</f>
        <v>0</v>
      </c>
      <c r="AJ39" s="265">
        <f>AJ$45*外生化逆行列係数!AJ39</f>
        <v>0</v>
      </c>
      <c r="AK39" s="265">
        <f>AK$45*外生化逆行列係数!AK39</f>
        <v>0</v>
      </c>
      <c r="AL39" s="265">
        <f>AL$45*外生化逆行列係数!AL39</f>
        <v>0</v>
      </c>
      <c r="AM39" s="265">
        <f>AM$45*外生化逆行列係数!AM39</f>
        <v>0</v>
      </c>
      <c r="AN39" s="265">
        <f>AN$45*外生化逆行列係数!AN39</f>
        <v>0</v>
      </c>
      <c r="AO39" s="266">
        <f>AO$45*外生化逆行列係数!AO39</f>
        <v>0</v>
      </c>
      <c r="AP39" s="278">
        <f t="shared" si="0"/>
        <v>0</v>
      </c>
    </row>
    <row r="40" spans="1:42" ht="15" customHeight="1">
      <c r="A40" s="28">
        <v>37</v>
      </c>
      <c r="B40" s="11" t="s">
        <v>24</v>
      </c>
      <c r="C40" s="264">
        <f>C$45*外生化逆行列係数!C40</f>
        <v>0</v>
      </c>
      <c r="D40" s="265">
        <f>D$45*外生化逆行列係数!D40</f>
        <v>0</v>
      </c>
      <c r="E40" s="265">
        <f>E$45*外生化逆行列係数!E40</f>
        <v>0</v>
      </c>
      <c r="F40" s="265">
        <f>F$45*外生化逆行列係数!F40</f>
        <v>0</v>
      </c>
      <c r="G40" s="265">
        <f>G$45*外生化逆行列係数!G40</f>
        <v>0</v>
      </c>
      <c r="H40" s="265">
        <f>H$45*外生化逆行列係数!H40</f>
        <v>0</v>
      </c>
      <c r="I40" s="265">
        <f>I$45*外生化逆行列係数!I40</f>
        <v>0</v>
      </c>
      <c r="J40" s="265">
        <f>J$45*外生化逆行列係数!J40</f>
        <v>0</v>
      </c>
      <c r="K40" s="265">
        <f>K$45*外生化逆行列係数!K40</f>
        <v>0</v>
      </c>
      <c r="L40" s="265">
        <f>L$45*外生化逆行列係数!L40</f>
        <v>0</v>
      </c>
      <c r="M40" s="265">
        <f>M$45*外生化逆行列係数!M40</f>
        <v>0</v>
      </c>
      <c r="N40" s="265">
        <f>N$45*外生化逆行列係数!N40</f>
        <v>0</v>
      </c>
      <c r="O40" s="265">
        <f>O$45*外生化逆行列係数!O40</f>
        <v>0</v>
      </c>
      <c r="P40" s="265">
        <f>P$45*外生化逆行列係数!P40</f>
        <v>0</v>
      </c>
      <c r="Q40" s="265">
        <f>Q$45*外生化逆行列係数!Q40</f>
        <v>0</v>
      </c>
      <c r="R40" s="265">
        <f>R$45*外生化逆行列係数!R40</f>
        <v>0</v>
      </c>
      <c r="S40" s="265">
        <f>S$45*外生化逆行列係数!S40</f>
        <v>0</v>
      </c>
      <c r="T40" s="265">
        <f>T$45*外生化逆行列係数!T40</f>
        <v>0</v>
      </c>
      <c r="U40" s="265">
        <f>U$45*外生化逆行列係数!U40</f>
        <v>0</v>
      </c>
      <c r="V40" s="265">
        <f>V$45*外生化逆行列係数!V40</f>
        <v>0</v>
      </c>
      <c r="W40" s="265">
        <f>W$45*外生化逆行列係数!W40</f>
        <v>0</v>
      </c>
      <c r="X40" s="265">
        <f>X$45*外生化逆行列係数!X40</f>
        <v>0</v>
      </c>
      <c r="Y40" s="265">
        <f>Y$45*外生化逆行列係数!Y40</f>
        <v>0</v>
      </c>
      <c r="Z40" s="265">
        <f>Z$45*外生化逆行列係数!Z40</f>
        <v>0</v>
      </c>
      <c r="AA40" s="265">
        <f>AA$45*外生化逆行列係数!AA40</f>
        <v>0</v>
      </c>
      <c r="AB40" s="265">
        <f>AB$45*外生化逆行列係数!AB40</f>
        <v>0</v>
      </c>
      <c r="AC40" s="265">
        <f>AC$45*外生化逆行列係数!AC40</f>
        <v>0</v>
      </c>
      <c r="AD40" s="265">
        <f>AD$45*外生化逆行列係数!AD40</f>
        <v>0</v>
      </c>
      <c r="AE40" s="265">
        <f>AE$45*外生化逆行列係数!AE40</f>
        <v>0</v>
      </c>
      <c r="AF40" s="265">
        <f>AF$45*外生化逆行列係数!AF40</f>
        <v>0</v>
      </c>
      <c r="AG40" s="265">
        <f>AG$45*外生化逆行列係数!AG40</f>
        <v>0</v>
      </c>
      <c r="AH40" s="265">
        <f>AH$45*外生化逆行列係数!AH40</f>
        <v>0</v>
      </c>
      <c r="AI40" s="265">
        <f>AI$45*外生化逆行列係数!AI40</f>
        <v>0</v>
      </c>
      <c r="AJ40" s="265">
        <f>AJ$45*外生化逆行列係数!AJ40</f>
        <v>0</v>
      </c>
      <c r="AK40" s="265">
        <f>AK$45*外生化逆行列係数!AK40</f>
        <v>0</v>
      </c>
      <c r="AL40" s="265">
        <f>AL$45*外生化逆行列係数!AL40</f>
        <v>0</v>
      </c>
      <c r="AM40" s="265">
        <f>AM$45*外生化逆行列係数!AM40</f>
        <v>0</v>
      </c>
      <c r="AN40" s="265">
        <f>AN$45*外生化逆行列係数!AN40</f>
        <v>0</v>
      </c>
      <c r="AO40" s="266">
        <f>AO$45*外生化逆行列係数!AO40</f>
        <v>0</v>
      </c>
      <c r="AP40" s="278">
        <f t="shared" si="0"/>
        <v>0</v>
      </c>
    </row>
    <row r="41" spans="1:42" ht="15" customHeight="1">
      <c r="A41" s="28">
        <v>38</v>
      </c>
      <c r="B41" s="11" t="s">
        <v>25</v>
      </c>
      <c r="C41" s="264">
        <f>C$45*外生化逆行列係数!C41</f>
        <v>0</v>
      </c>
      <c r="D41" s="265">
        <f>D$45*外生化逆行列係数!D41</f>
        <v>0</v>
      </c>
      <c r="E41" s="265">
        <f>E$45*外生化逆行列係数!E41</f>
        <v>0</v>
      </c>
      <c r="F41" s="265">
        <f>F$45*外生化逆行列係数!F41</f>
        <v>0</v>
      </c>
      <c r="G41" s="265">
        <f>G$45*外生化逆行列係数!G41</f>
        <v>0</v>
      </c>
      <c r="H41" s="265">
        <f>H$45*外生化逆行列係数!H41</f>
        <v>0</v>
      </c>
      <c r="I41" s="265">
        <f>I$45*外生化逆行列係数!I41</f>
        <v>0</v>
      </c>
      <c r="J41" s="265">
        <f>J$45*外生化逆行列係数!J41</f>
        <v>0</v>
      </c>
      <c r="K41" s="265">
        <f>K$45*外生化逆行列係数!K41</f>
        <v>0</v>
      </c>
      <c r="L41" s="265">
        <f>L$45*外生化逆行列係数!L41</f>
        <v>0</v>
      </c>
      <c r="M41" s="265">
        <f>M$45*外生化逆行列係数!M41</f>
        <v>0</v>
      </c>
      <c r="N41" s="265">
        <f>N$45*外生化逆行列係数!N41</f>
        <v>0</v>
      </c>
      <c r="O41" s="265">
        <f>O$45*外生化逆行列係数!O41</f>
        <v>0</v>
      </c>
      <c r="P41" s="265">
        <f>P$45*外生化逆行列係数!P41</f>
        <v>0</v>
      </c>
      <c r="Q41" s="265">
        <f>Q$45*外生化逆行列係数!Q41</f>
        <v>0</v>
      </c>
      <c r="R41" s="265">
        <f>R$45*外生化逆行列係数!R41</f>
        <v>0</v>
      </c>
      <c r="S41" s="265">
        <f>S$45*外生化逆行列係数!S41</f>
        <v>0</v>
      </c>
      <c r="T41" s="265">
        <f>T$45*外生化逆行列係数!T41</f>
        <v>0</v>
      </c>
      <c r="U41" s="265">
        <f>U$45*外生化逆行列係数!U41</f>
        <v>0</v>
      </c>
      <c r="V41" s="265">
        <f>V$45*外生化逆行列係数!V41</f>
        <v>0</v>
      </c>
      <c r="W41" s="265">
        <f>W$45*外生化逆行列係数!W41</f>
        <v>0</v>
      </c>
      <c r="X41" s="265">
        <f>X$45*外生化逆行列係数!X41</f>
        <v>0</v>
      </c>
      <c r="Y41" s="265">
        <f>Y$45*外生化逆行列係数!Y41</f>
        <v>0</v>
      </c>
      <c r="Z41" s="265">
        <f>Z$45*外生化逆行列係数!Z41</f>
        <v>0</v>
      </c>
      <c r="AA41" s="265">
        <f>AA$45*外生化逆行列係数!AA41</f>
        <v>0</v>
      </c>
      <c r="AB41" s="265">
        <f>AB$45*外生化逆行列係数!AB41</f>
        <v>0</v>
      </c>
      <c r="AC41" s="265">
        <f>AC$45*外生化逆行列係数!AC41</f>
        <v>0</v>
      </c>
      <c r="AD41" s="265">
        <f>AD$45*外生化逆行列係数!AD41</f>
        <v>0</v>
      </c>
      <c r="AE41" s="265">
        <f>AE$45*外生化逆行列係数!AE41</f>
        <v>0</v>
      </c>
      <c r="AF41" s="265">
        <f>AF$45*外生化逆行列係数!AF41</f>
        <v>0</v>
      </c>
      <c r="AG41" s="265">
        <f>AG$45*外生化逆行列係数!AG41</f>
        <v>0</v>
      </c>
      <c r="AH41" s="265">
        <f>AH$45*外生化逆行列係数!AH41</f>
        <v>0</v>
      </c>
      <c r="AI41" s="265">
        <f>AI$45*外生化逆行列係数!AI41</f>
        <v>0</v>
      </c>
      <c r="AJ41" s="265">
        <f>AJ$45*外生化逆行列係数!AJ41</f>
        <v>0</v>
      </c>
      <c r="AK41" s="265">
        <f>AK$45*外生化逆行列係数!AK41</f>
        <v>0</v>
      </c>
      <c r="AL41" s="265">
        <f>AL$45*外生化逆行列係数!AL41</f>
        <v>0</v>
      </c>
      <c r="AM41" s="265">
        <f>AM$45*外生化逆行列係数!AM41</f>
        <v>0</v>
      </c>
      <c r="AN41" s="265">
        <f>AN$45*外生化逆行列係数!AN41</f>
        <v>0</v>
      </c>
      <c r="AO41" s="266">
        <f>AO$45*外生化逆行列係数!AO41</f>
        <v>0</v>
      </c>
      <c r="AP41" s="278">
        <f t="shared" si="0"/>
        <v>0</v>
      </c>
    </row>
    <row r="42" spans="1:42" ht="15" customHeight="1">
      <c r="A42" s="34">
        <v>39</v>
      </c>
      <c r="B42" s="7" t="s">
        <v>26</v>
      </c>
      <c r="C42" s="270">
        <f>C$45*外生化逆行列係数!C42</f>
        <v>0</v>
      </c>
      <c r="D42" s="271">
        <f>D$45*外生化逆行列係数!D42</f>
        <v>0</v>
      </c>
      <c r="E42" s="271">
        <f>E$45*外生化逆行列係数!E42</f>
        <v>0</v>
      </c>
      <c r="F42" s="271">
        <f>F$45*外生化逆行列係数!F42</f>
        <v>0</v>
      </c>
      <c r="G42" s="271">
        <f>G$45*外生化逆行列係数!G42</f>
        <v>0</v>
      </c>
      <c r="H42" s="271">
        <f>H$45*外生化逆行列係数!H42</f>
        <v>0</v>
      </c>
      <c r="I42" s="271">
        <f>I$45*外生化逆行列係数!I42</f>
        <v>0</v>
      </c>
      <c r="J42" s="271">
        <f>J$45*外生化逆行列係数!J42</f>
        <v>0</v>
      </c>
      <c r="K42" s="271">
        <f>K$45*外生化逆行列係数!K42</f>
        <v>0</v>
      </c>
      <c r="L42" s="271">
        <f>L$45*外生化逆行列係数!L42</f>
        <v>0</v>
      </c>
      <c r="M42" s="271">
        <f>M$45*外生化逆行列係数!M42</f>
        <v>0</v>
      </c>
      <c r="N42" s="271">
        <f>N$45*外生化逆行列係数!N42</f>
        <v>0</v>
      </c>
      <c r="O42" s="271">
        <f>O$45*外生化逆行列係数!O42</f>
        <v>0</v>
      </c>
      <c r="P42" s="271">
        <f>P$45*外生化逆行列係数!P42</f>
        <v>0</v>
      </c>
      <c r="Q42" s="271">
        <f>Q$45*外生化逆行列係数!Q42</f>
        <v>0</v>
      </c>
      <c r="R42" s="271">
        <f>R$45*外生化逆行列係数!R42</f>
        <v>0</v>
      </c>
      <c r="S42" s="271">
        <f>S$45*外生化逆行列係数!S42</f>
        <v>0</v>
      </c>
      <c r="T42" s="271">
        <f>T$45*外生化逆行列係数!T42</f>
        <v>0</v>
      </c>
      <c r="U42" s="271">
        <f>U$45*外生化逆行列係数!U42</f>
        <v>0</v>
      </c>
      <c r="V42" s="271">
        <f>V$45*外生化逆行列係数!V42</f>
        <v>0</v>
      </c>
      <c r="W42" s="271">
        <f>W$45*外生化逆行列係数!W42</f>
        <v>0</v>
      </c>
      <c r="X42" s="271">
        <f>X$45*外生化逆行列係数!X42</f>
        <v>0</v>
      </c>
      <c r="Y42" s="271">
        <f>Y$45*外生化逆行列係数!Y42</f>
        <v>0</v>
      </c>
      <c r="Z42" s="271">
        <f>Z$45*外生化逆行列係数!Z42</f>
        <v>0</v>
      </c>
      <c r="AA42" s="271">
        <f>AA$45*外生化逆行列係数!AA42</f>
        <v>0</v>
      </c>
      <c r="AB42" s="271">
        <f>AB$45*外生化逆行列係数!AB42</f>
        <v>0</v>
      </c>
      <c r="AC42" s="271">
        <f>AC$45*外生化逆行列係数!AC42</f>
        <v>0</v>
      </c>
      <c r="AD42" s="271">
        <f>AD$45*外生化逆行列係数!AD42</f>
        <v>0</v>
      </c>
      <c r="AE42" s="271">
        <f>AE$45*外生化逆行列係数!AE42</f>
        <v>0</v>
      </c>
      <c r="AF42" s="271">
        <f>AF$45*外生化逆行列係数!AF42</f>
        <v>0</v>
      </c>
      <c r="AG42" s="271">
        <f>AG$45*外生化逆行列係数!AG42</f>
        <v>0</v>
      </c>
      <c r="AH42" s="271">
        <f>AH$45*外生化逆行列係数!AH42</f>
        <v>0</v>
      </c>
      <c r="AI42" s="271">
        <f>AI$45*外生化逆行列係数!AI42</f>
        <v>0</v>
      </c>
      <c r="AJ42" s="271">
        <f>AJ$45*外生化逆行列係数!AJ42</f>
        <v>0</v>
      </c>
      <c r="AK42" s="271">
        <f>AK$45*外生化逆行列係数!AK42</f>
        <v>0</v>
      </c>
      <c r="AL42" s="271">
        <f>AL$45*外生化逆行列係数!AL42</f>
        <v>0</v>
      </c>
      <c r="AM42" s="271">
        <f>AM$45*外生化逆行列係数!AM42</f>
        <v>0</v>
      </c>
      <c r="AN42" s="271">
        <f>AN$45*外生化逆行列係数!AN42</f>
        <v>0</v>
      </c>
      <c r="AO42" s="272">
        <f>AO$45*外生化逆行列係数!AO42</f>
        <v>0</v>
      </c>
      <c r="AP42" s="280">
        <f t="shared" si="0"/>
        <v>0</v>
      </c>
    </row>
    <row r="43" spans="1:42" ht="15" customHeight="1">
      <c r="A43" s="17"/>
      <c r="B43" s="7" t="s">
        <v>56</v>
      </c>
      <c r="C43" s="270">
        <f>SUM(C4:C42)</f>
        <v>0</v>
      </c>
      <c r="D43" s="271">
        <f>SUM(D4:D42)</f>
        <v>0</v>
      </c>
      <c r="E43" s="271">
        <f t="shared" ref="E43:AP43" si="1">SUM(E4:E42)</f>
        <v>0</v>
      </c>
      <c r="F43" s="271">
        <f t="shared" si="1"/>
        <v>0</v>
      </c>
      <c r="G43" s="271">
        <f t="shared" si="1"/>
        <v>0</v>
      </c>
      <c r="H43" s="271">
        <f t="shared" si="1"/>
        <v>0</v>
      </c>
      <c r="I43" s="271">
        <f t="shared" si="1"/>
        <v>0</v>
      </c>
      <c r="J43" s="271">
        <f t="shared" si="1"/>
        <v>0</v>
      </c>
      <c r="K43" s="271">
        <f t="shared" si="1"/>
        <v>0</v>
      </c>
      <c r="L43" s="271">
        <f t="shared" si="1"/>
        <v>0</v>
      </c>
      <c r="M43" s="271">
        <f t="shared" si="1"/>
        <v>0</v>
      </c>
      <c r="N43" s="271">
        <f t="shared" si="1"/>
        <v>0</v>
      </c>
      <c r="O43" s="271">
        <f t="shared" si="1"/>
        <v>0</v>
      </c>
      <c r="P43" s="271">
        <f t="shared" si="1"/>
        <v>0</v>
      </c>
      <c r="Q43" s="271">
        <f t="shared" si="1"/>
        <v>0</v>
      </c>
      <c r="R43" s="271">
        <f t="shared" si="1"/>
        <v>0</v>
      </c>
      <c r="S43" s="271">
        <f t="shared" si="1"/>
        <v>0</v>
      </c>
      <c r="T43" s="271">
        <f t="shared" si="1"/>
        <v>0</v>
      </c>
      <c r="U43" s="271">
        <f t="shared" si="1"/>
        <v>0</v>
      </c>
      <c r="V43" s="271">
        <f t="shared" si="1"/>
        <v>0</v>
      </c>
      <c r="W43" s="271">
        <f t="shared" si="1"/>
        <v>0</v>
      </c>
      <c r="X43" s="271">
        <f t="shared" si="1"/>
        <v>0</v>
      </c>
      <c r="Y43" s="271">
        <f t="shared" si="1"/>
        <v>0</v>
      </c>
      <c r="Z43" s="271">
        <f t="shared" si="1"/>
        <v>0</v>
      </c>
      <c r="AA43" s="271">
        <f t="shared" si="1"/>
        <v>0</v>
      </c>
      <c r="AB43" s="271">
        <f t="shared" si="1"/>
        <v>0</v>
      </c>
      <c r="AC43" s="271">
        <f t="shared" si="1"/>
        <v>0</v>
      </c>
      <c r="AD43" s="271">
        <f t="shared" si="1"/>
        <v>0</v>
      </c>
      <c r="AE43" s="271">
        <f t="shared" si="1"/>
        <v>0</v>
      </c>
      <c r="AF43" s="271">
        <f t="shared" si="1"/>
        <v>0</v>
      </c>
      <c r="AG43" s="271">
        <f t="shared" si="1"/>
        <v>0</v>
      </c>
      <c r="AH43" s="271">
        <f t="shared" si="1"/>
        <v>0</v>
      </c>
      <c r="AI43" s="271">
        <f t="shared" si="1"/>
        <v>0</v>
      </c>
      <c r="AJ43" s="271">
        <f t="shared" si="1"/>
        <v>0</v>
      </c>
      <c r="AK43" s="271">
        <f t="shared" si="1"/>
        <v>0</v>
      </c>
      <c r="AL43" s="271">
        <f t="shared" si="1"/>
        <v>0</v>
      </c>
      <c r="AM43" s="271">
        <f t="shared" si="1"/>
        <v>0</v>
      </c>
      <c r="AN43" s="271">
        <f t="shared" si="1"/>
        <v>0</v>
      </c>
      <c r="AO43" s="272">
        <f t="shared" si="1"/>
        <v>0</v>
      </c>
      <c r="AP43" s="280">
        <f t="shared" si="1"/>
        <v>0</v>
      </c>
    </row>
    <row r="44" spans="1:42" ht="15" customHeight="1"/>
    <row r="45" spans="1:42" ht="15" customHeight="1">
      <c r="A45" s="17"/>
      <c r="B45" s="13" t="s">
        <v>57</v>
      </c>
      <c r="C45" s="273">
        <f t="array" ref="C45:AO45">TRANSPOSE(データ入力表!E14:E52)</f>
        <v>0</v>
      </c>
      <c r="D45" s="274">
        <v>0</v>
      </c>
      <c r="E45" s="274">
        <v>0</v>
      </c>
      <c r="F45" s="274">
        <v>0</v>
      </c>
      <c r="G45" s="274">
        <v>0</v>
      </c>
      <c r="H45" s="274">
        <v>0</v>
      </c>
      <c r="I45" s="274">
        <v>0</v>
      </c>
      <c r="J45" s="274">
        <v>0</v>
      </c>
      <c r="K45" s="274">
        <v>0</v>
      </c>
      <c r="L45" s="274">
        <v>0</v>
      </c>
      <c r="M45" s="274">
        <v>0</v>
      </c>
      <c r="N45" s="274">
        <v>0</v>
      </c>
      <c r="O45" s="274">
        <v>0</v>
      </c>
      <c r="P45" s="274">
        <v>0</v>
      </c>
      <c r="Q45" s="274">
        <v>0</v>
      </c>
      <c r="R45" s="274">
        <v>0</v>
      </c>
      <c r="S45" s="274">
        <v>0</v>
      </c>
      <c r="T45" s="274">
        <v>0</v>
      </c>
      <c r="U45" s="274">
        <v>0</v>
      </c>
      <c r="V45" s="274">
        <v>0</v>
      </c>
      <c r="W45" s="274">
        <v>0</v>
      </c>
      <c r="X45" s="274">
        <v>0</v>
      </c>
      <c r="Y45" s="274">
        <v>0</v>
      </c>
      <c r="Z45" s="274">
        <v>0</v>
      </c>
      <c r="AA45" s="274">
        <v>0</v>
      </c>
      <c r="AB45" s="274">
        <v>0</v>
      </c>
      <c r="AC45" s="274">
        <v>0</v>
      </c>
      <c r="AD45" s="274">
        <v>0</v>
      </c>
      <c r="AE45" s="274">
        <v>0</v>
      </c>
      <c r="AF45" s="274">
        <v>0</v>
      </c>
      <c r="AG45" s="274">
        <v>0</v>
      </c>
      <c r="AH45" s="274">
        <v>0</v>
      </c>
      <c r="AI45" s="274">
        <v>0</v>
      </c>
      <c r="AJ45" s="274">
        <v>0</v>
      </c>
      <c r="AK45" s="274">
        <v>0</v>
      </c>
      <c r="AL45" s="274">
        <v>0</v>
      </c>
      <c r="AM45" s="274">
        <v>0</v>
      </c>
      <c r="AN45" s="274">
        <v>0</v>
      </c>
      <c r="AO45" s="275">
        <v>0</v>
      </c>
      <c r="AP45" s="276">
        <f>SUM(C45:AO45)</f>
        <v>0</v>
      </c>
    </row>
    <row r="46" spans="1:42" ht="15" customHeight="1"/>
    <row r="47" spans="1:42" ht="15" customHeight="1"/>
  </sheetData>
  <sheetProtection sheet="1"/>
  <mergeCells count="1">
    <mergeCell ref="A2:B3"/>
  </mergeCells>
  <phoneticPr fontId="29"/>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pageSetUpPr fitToPage="1"/>
  </sheetPr>
  <dimension ref="B1:V138"/>
  <sheetViews>
    <sheetView view="pageBreakPreview" zoomScale="85" zoomScaleNormal="100" zoomScaleSheetLayoutView="85" workbookViewId="0"/>
  </sheetViews>
  <sheetFormatPr defaultRowHeight="20.25" customHeight="1"/>
  <cols>
    <col min="1" max="1" width="2.1640625" style="126" customWidth="1"/>
    <col min="2" max="2" width="3.5" style="126" bestFit="1" customWidth="1"/>
    <col min="3" max="3" width="33" style="126" bestFit="1" customWidth="1"/>
    <col min="4" max="22" width="12.5" style="126" customWidth="1"/>
    <col min="23" max="16384" width="9.33203125" style="126"/>
  </cols>
  <sheetData>
    <row r="1" spans="2:22" ht="15" customHeight="1"/>
    <row r="2" spans="2:22" ht="20.25" customHeight="1">
      <c r="B2" s="815" t="s">
        <v>483</v>
      </c>
      <c r="C2" s="816"/>
    </row>
    <row r="3" spans="2:22" ht="20.25" customHeight="1">
      <c r="V3" s="127" t="s">
        <v>375</v>
      </c>
    </row>
    <row r="4" spans="2:22" s="128" customFormat="1" ht="20.25" customHeight="1">
      <c r="B4" s="129"/>
      <c r="C4" s="156"/>
      <c r="D4" s="869" t="s">
        <v>58</v>
      </c>
      <c r="E4" s="867" t="s">
        <v>29</v>
      </c>
      <c r="F4" s="867"/>
      <c r="G4" s="867"/>
      <c r="H4" s="871" t="s">
        <v>582</v>
      </c>
      <c r="I4" s="873"/>
      <c r="J4" s="867" t="s">
        <v>386</v>
      </c>
      <c r="K4" s="867"/>
      <c r="L4" s="867"/>
      <c r="M4" s="875" t="s">
        <v>387</v>
      </c>
      <c r="N4" s="875" t="s">
        <v>388</v>
      </c>
      <c r="O4" s="875" t="s">
        <v>389</v>
      </c>
      <c r="P4" s="875" t="s">
        <v>390</v>
      </c>
      <c r="Q4" s="867" t="s">
        <v>407</v>
      </c>
      <c r="R4" s="867"/>
      <c r="S4" s="867"/>
      <c r="T4" s="867" t="s">
        <v>345</v>
      </c>
      <c r="U4" s="867"/>
      <c r="V4" s="868"/>
    </row>
    <row r="5" spans="2:22" s="132" customFormat="1" ht="36" customHeight="1">
      <c r="B5" s="130"/>
      <c r="C5" s="157"/>
      <c r="D5" s="870"/>
      <c r="E5" s="131" t="s">
        <v>575</v>
      </c>
      <c r="F5" s="131" t="s">
        <v>376</v>
      </c>
      <c r="G5" s="131" t="s">
        <v>377</v>
      </c>
      <c r="H5" s="872"/>
      <c r="I5" s="874"/>
      <c r="J5" s="131" t="s">
        <v>391</v>
      </c>
      <c r="K5" s="131" t="s">
        <v>392</v>
      </c>
      <c r="L5" s="131" t="s">
        <v>393</v>
      </c>
      <c r="M5" s="876"/>
      <c r="N5" s="876"/>
      <c r="O5" s="876"/>
      <c r="P5" s="876"/>
      <c r="Q5" s="131" t="s">
        <v>408</v>
      </c>
      <c r="R5" s="131" t="s">
        <v>409</v>
      </c>
      <c r="S5" s="131" t="s">
        <v>410</v>
      </c>
      <c r="T5" s="131" t="s">
        <v>411</v>
      </c>
      <c r="U5" s="131" t="s">
        <v>412</v>
      </c>
      <c r="V5" s="145" t="s">
        <v>413</v>
      </c>
    </row>
    <row r="6" spans="2:22" s="135" customFormat="1" ht="20.25" customHeight="1">
      <c r="B6" s="877" t="s">
        <v>304</v>
      </c>
      <c r="C6" s="877"/>
      <c r="D6" s="158" t="s">
        <v>484</v>
      </c>
      <c r="E6" s="133" t="s">
        <v>485</v>
      </c>
      <c r="F6" s="133" t="s">
        <v>486</v>
      </c>
      <c r="G6" s="133" t="s">
        <v>487</v>
      </c>
      <c r="H6" s="244" t="s">
        <v>488</v>
      </c>
      <c r="I6" s="207" t="s">
        <v>572</v>
      </c>
      <c r="J6" s="133" t="s">
        <v>489</v>
      </c>
      <c r="K6" s="133" t="s">
        <v>490</v>
      </c>
      <c r="L6" s="133" t="s">
        <v>491</v>
      </c>
      <c r="M6" s="133" t="s">
        <v>492</v>
      </c>
      <c r="N6" s="133" t="s">
        <v>493</v>
      </c>
      <c r="O6" s="133" t="s">
        <v>494</v>
      </c>
      <c r="P6" s="133" t="s">
        <v>495</v>
      </c>
      <c r="Q6" s="133" t="s">
        <v>414</v>
      </c>
      <c r="R6" s="133" t="s">
        <v>415</v>
      </c>
      <c r="S6" s="133" t="s">
        <v>416</v>
      </c>
      <c r="T6" s="133" t="s">
        <v>417</v>
      </c>
      <c r="U6" s="133" t="s">
        <v>418</v>
      </c>
      <c r="V6" s="134" t="s">
        <v>419</v>
      </c>
    </row>
    <row r="7" spans="2:22" s="136" customFormat="1" ht="20.25" customHeight="1">
      <c r="B7" s="878" t="s">
        <v>306</v>
      </c>
      <c r="C7" s="878"/>
      <c r="D7" s="159"/>
      <c r="E7" s="211" t="s">
        <v>570</v>
      </c>
      <c r="F7" s="143" t="s">
        <v>496</v>
      </c>
      <c r="G7" s="143" t="s">
        <v>497</v>
      </c>
      <c r="H7" s="281" t="s">
        <v>595</v>
      </c>
      <c r="I7" s="208"/>
      <c r="J7" s="211" t="s">
        <v>571</v>
      </c>
      <c r="K7" s="143" t="s">
        <v>498</v>
      </c>
      <c r="L7" s="143" t="s">
        <v>499</v>
      </c>
      <c r="M7" s="143" t="s">
        <v>500</v>
      </c>
      <c r="N7" s="143" t="s">
        <v>501</v>
      </c>
      <c r="O7" s="143" t="s">
        <v>502</v>
      </c>
      <c r="P7" s="143" t="s">
        <v>503</v>
      </c>
      <c r="Q7" s="143" t="s">
        <v>420</v>
      </c>
      <c r="R7" s="143" t="s">
        <v>421</v>
      </c>
      <c r="S7" s="143" t="s">
        <v>422</v>
      </c>
      <c r="T7" s="143" t="s">
        <v>423</v>
      </c>
      <c r="U7" s="143" t="s">
        <v>424</v>
      </c>
      <c r="V7" s="144" t="s">
        <v>425</v>
      </c>
    </row>
    <row r="8" spans="2:22" ht="20.25" customHeight="1">
      <c r="B8" s="137" t="s">
        <v>210</v>
      </c>
      <c r="C8" s="160" t="s">
        <v>0</v>
      </c>
      <c r="D8" s="161">
        <f>データ入力表!E14</f>
        <v>0</v>
      </c>
      <c r="E8" s="138">
        <f>D8</f>
        <v>0</v>
      </c>
      <c r="F8" s="138">
        <f>E8*E99</f>
        <v>0</v>
      </c>
      <c r="G8" s="138">
        <f>E8*F99</f>
        <v>0</v>
      </c>
      <c r="H8" s="247">
        <f>生産誘発額の計算シート!AP4</f>
        <v>0</v>
      </c>
      <c r="I8" s="209"/>
      <c r="J8" s="138">
        <f>H8-E8</f>
        <v>0</v>
      </c>
      <c r="K8" s="138">
        <f>J8*E99</f>
        <v>0</v>
      </c>
      <c r="L8" s="138">
        <f>J8*F99</f>
        <v>0</v>
      </c>
      <c r="M8" s="879"/>
      <c r="N8" s="879"/>
      <c r="O8" s="138">
        <f>N$47*J99</f>
        <v>0</v>
      </c>
      <c r="P8" s="138">
        <f>O8*D99</f>
        <v>0</v>
      </c>
      <c r="Q8" s="138">
        <f>手順⑭!D6</f>
        <v>0</v>
      </c>
      <c r="R8" s="138">
        <f>Q8*E99</f>
        <v>0</v>
      </c>
      <c r="S8" s="138">
        <f>Q8*F99</f>
        <v>0</v>
      </c>
      <c r="T8" s="138">
        <f>E8+J8+Q8</f>
        <v>0</v>
      </c>
      <c r="U8" s="138">
        <f>F8+K8+R8</f>
        <v>0</v>
      </c>
      <c r="V8" s="139">
        <f>G8+L8+S8</f>
        <v>0</v>
      </c>
    </row>
    <row r="9" spans="2:22" ht="20.25" customHeight="1">
      <c r="B9" s="137" t="s">
        <v>211</v>
      </c>
      <c r="C9" s="162" t="s">
        <v>212</v>
      </c>
      <c r="D9" s="163">
        <f>データ入力表!E15</f>
        <v>0</v>
      </c>
      <c r="E9" s="138">
        <f t="shared" ref="E9:E46" si="0">D9</f>
        <v>0</v>
      </c>
      <c r="F9" s="138">
        <f t="shared" ref="F9:F23" si="1">E9*E100</f>
        <v>0</v>
      </c>
      <c r="G9" s="138">
        <f t="shared" ref="G9:G46" si="2">E9*F100</f>
        <v>0</v>
      </c>
      <c r="H9" s="247">
        <f>生産誘発額の計算シート!AP5</f>
        <v>0</v>
      </c>
      <c r="I9" s="209"/>
      <c r="J9" s="138">
        <f>H9-E9</f>
        <v>0</v>
      </c>
      <c r="K9" s="138">
        <f t="shared" ref="K9:K46" si="3">J9*E100</f>
        <v>0</v>
      </c>
      <c r="L9" s="138">
        <f t="shared" ref="L9:L46" si="4">J9*F100</f>
        <v>0</v>
      </c>
      <c r="M9" s="880"/>
      <c r="N9" s="880"/>
      <c r="O9" s="138">
        <f t="shared" ref="O9:O46" si="5">N$47*J100</f>
        <v>0</v>
      </c>
      <c r="P9" s="138">
        <f t="shared" ref="P9:P46" si="6">O9*D100</f>
        <v>0</v>
      </c>
      <c r="Q9" s="138">
        <f>手順⑭!D7</f>
        <v>0</v>
      </c>
      <c r="R9" s="138">
        <f t="shared" ref="R9:R46" si="7">Q9*E100</f>
        <v>0</v>
      </c>
      <c r="S9" s="138">
        <f t="shared" ref="S9:S46" si="8">Q9*F100</f>
        <v>0</v>
      </c>
      <c r="T9" s="138">
        <f t="shared" ref="T9:V46" si="9">E9+J9+Q9</f>
        <v>0</v>
      </c>
      <c r="U9" s="138">
        <f t="shared" si="9"/>
        <v>0</v>
      </c>
      <c r="V9" s="139">
        <f t="shared" si="9"/>
        <v>0</v>
      </c>
    </row>
    <row r="10" spans="2:22" ht="20.25" customHeight="1">
      <c r="B10" s="137" t="s">
        <v>213</v>
      </c>
      <c r="C10" s="162" t="s">
        <v>214</v>
      </c>
      <c r="D10" s="163">
        <f>データ入力表!E16</f>
        <v>0</v>
      </c>
      <c r="E10" s="138">
        <f t="shared" si="0"/>
        <v>0</v>
      </c>
      <c r="F10" s="138">
        <f t="shared" si="1"/>
        <v>0</v>
      </c>
      <c r="G10" s="138">
        <f t="shared" si="2"/>
        <v>0</v>
      </c>
      <c r="H10" s="247">
        <f>生産誘発額の計算シート!AP6</f>
        <v>0</v>
      </c>
      <c r="I10" s="209"/>
      <c r="J10" s="138">
        <f t="shared" ref="J10:J46" si="10">H10-E10</f>
        <v>0</v>
      </c>
      <c r="K10" s="138">
        <f t="shared" si="3"/>
        <v>0</v>
      </c>
      <c r="L10" s="138">
        <f t="shared" si="4"/>
        <v>0</v>
      </c>
      <c r="M10" s="880"/>
      <c r="N10" s="880"/>
      <c r="O10" s="138">
        <f t="shared" si="5"/>
        <v>0</v>
      </c>
      <c r="P10" s="138">
        <f t="shared" si="6"/>
        <v>0</v>
      </c>
      <c r="Q10" s="138">
        <f>手順⑭!D8</f>
        <v>0</v>
      </c>
      <c r="R10" s="138">
        <f t="shared" si="7"/>
        <v>0</v>
      </c>
      <c r="S10" s="138">
        <f t="shared" si="8"/>
        <v>0</v>
      </c>
      <c r="T10" s="138">
        <f t="shared" si="9"/>
        <v>0</v>
      </c>
      <c r="U10" s="138">
        <f t="shared" si="9"/>
        <v>0</v>
      </c>
      <c r="V10" s="139">
        <f t="shared" si="9"/>
        <v>0</v>
      </c>
    </row>
    <row r="11" spans="2:22" ht="20.25" customHeight="1">
      <c r="B11" s="137" t="s">
        <v>215</v>
      </c>
      <c r="C11" s="162" t="s">
        <v>1</v>
      </c>
      <c r="D11" s="163">
        <f>データ入力表!E17</f>
        <v>0</v>
      </c>
      <c r="E11" s="138">
        <f t="shared" si="0"/>
        <v>0</v>
      </c>
      <c r="F11" s="138">
        <f t="shared" si="1"/>
        <v>0</v>
      </c>
      <c r="G11" s="138">
        <f t="shared" si="2"/>
        <v>0</v>
      </c>
      <c r="H11" s="247">
        <f>生産誘発額の計算シート!AP7</f>
        <v>0</v>
      </c>
      <c r="I11" s="209"/>
      <c r="J11" s="138">
        <f t="shared" si="10"/>
        <v>0</v>
      </c>
      <c r="K11" s="138">
        <f t="shared" si="3"/>
        <v>0</v>
      </c>
      <c r="L11" s="138">
        <f t="shared" si="4"/>
        <v>0</v>
      </c>
      <c r="M11" s="880"/>
      <c r="N11" s="880"/>
      <c r="O11" s="138">
        <f t="shared" si="5"/>
        <v>0</v>
      </c>
      <c r="P11" s="138">
        <f t="shared" si="6"/>
        <v>0</v>
      </c>
      <c r="Q11" s="138">
        <f>手順⑭!D9</f>
        <v>0</v>
      </c>
      <c r="R11" s="138">
        <f t="shared" si="7"/>
        <v>0</v>
      </c>
      <c r="S11" s="138">
        <f t="shared" si="8"/>
        <v>0</v>
      </c>
      <c r="T11" s="138">
        <f t="shared" si="9"/>
        <v>0</v>
      </c>
      <c r="U11" s="138">
        <f t="shared" si="9"/>
        <v>0</v>
      </c>
      <c r="V11" s="139">
        <f t="shared" si="9"/>
        <v>0</v>
      </c>
    </row>
    <row r="12" spans="2:22" ht="20.25" customHeight="1">
      <c r="B12" s="137" t="s">
        <v>216</v>
      </c>
      <c r="C12" s="162" t="s">
        <v>2</v>
      </c>
      <c r="D12" s="163">
        <f>データ入力表!E18</f>
        <v>0</v>
      </c>
      <c r="E12" s="138">
        <f t="shared" si="0"/>
        <v>0</v>
      </c>
      <c r="F12" s="138">
        <f t="shared" si="1"/>
        <v>0</v>
      </c>
      <c r="G12" s="138">
        <f t="shared" si="2"/>
        <v>0</v>
      </c>
      <c r="H12" s="247">
        <f>生産誘発額の計算シート!AP8</f>
        <v>0</v>
      </c>
      <c r="I12" s="209"/>
      <c r="J12" s="138">
        <f t="shared" si="10"/>
        <v>0</v>
      </c>
      <c r="K12" s="138">
        <f t="shared" si="3"/>
        <v>0</v>
      </c>
      <c r="L12" s="138">
        <f t="shared" si="4"/>
        <v>0</v>
      </c>
      <c r="M12" s="880"/>
      <c r="N12" s="880"/>
      <c r="O12" s="138">
        <f t="shared" si="5"/>
        <v>0</v>
      </c>
      <c r="P12" s="138">
        <f t="shared" si="6"/>
        <v>0</v>
      </c>
      <c r="Q12" s="138">
        <f>手順⑭!D10</f>
        <v>0</v>
      </c>
      <c r="R12" s="138">
        <f t="shared" si="7"/>
        <v>0</v>
      </c>
      <c r="S12" s="138">
        <f t="shared" si="8"/>
        <v>0</v>
      </c>
      <c r="T12" s="138">
        <f t="shared" si="9"/>
        <v>0</v>
      </c>
      <c r="U12" s="138">
        <f t="shared" si="9"/>
        <v>0</v>
      </c>
      <c r="V12" s="139">
        <f t="shared" si="9"/>
        <v>0</v>
      </c>
    </row>
    <row r="13" spans="2:22" ht="20.25" customHeight="1">
      <c r="B13" s="137" t="s">
        <v>217</v>
      </c>
      <c r="C13" s="162" t="s">
        <v>3</v>
      </c>
      <c r="D13" s="163">
        <f>データ入力表!E19</f>
        <v>0</v>
      </c>
      <c r="E13" s="138">
        <f t="shared" si="0"/>
        <v>0</v>
      </c>
      <c r="F13" s="138">
        <f t="shared" si="1"/>
        <v>0</v>
      </c>
      <c r="G13" s="138">
        <f t="shared" si="2"/>
        <v>0</v>
      </c>
      <c r="H13" s="247">
        <f>生産誘発額の計算シート!AP9</f>
        <v>0</v>
      </c>
      <c r="I13" s="209"/>
      <c r="J13" s="138">
        <f t="shared" si="10"/>
        <v>0</v>
      </c>
      <c r="K13" s="138">
        <f t="shared" si="3"/>
        <v>0</v>
      </c>
      <c r="L13" s="138">
        <f t="shared" si="4"/>
        <v>0</v>
      </c>
      <c r="M13" s="880"/>
      <c r="N13" s="880"/>
      <c r="O13" s="138">
        <f t="shared" si="5"/>
        <v>0</v>
      </c>
      <c r="P13" s="138">
        <f t="shared" si="6"/>
        <v>0</v>
      </c>
      <c r="Q13" s="138">
        <f>手順⑭!D11</f>
        <v>0</v>
      </c>
      <c r="R13" s="138">
        <f t="shared" si="7"/>
        <v>0</v>
      </c>
      <c r="S13" s="138">
        <f t="shared" si="8"/>
        <v>0</v>
      </c>
      <c r="T13" s="138">
        <f t="shared" si="9"/>
        <v>0</v>
      </c>
      <c r="U13" s="138">
        <f t="shared" si="9"/>
        <v>0</v>
      </c>
      <c r="V13" s="139">
        <f t="shared" si="9"/>
        <v>0</v>
      </c>
    </row>
    <row r="14" spans="2:22" ht="20.25" customHeight="1">
      <c r="B14" s="137" t="s">
        <v>218</v>
      </c>
      <c r="C14" s="164" t="s">
        <v>4</v>
      </c>
      <c r="D14" s="163">
        <f>データ入力表!E20</f>
        <v>0</v>
      </c>
      <c r="E14" s="138">
        <f t="shared" si="0"/>
        <v>0</v>
      </c>
      <c r="F14" s="138">
        <f t="shared" si="1"/>
        <v>0</v>
      </c>
      <c r="G14" s="138">
        <f t="shared" si="2"/>
        <v>0</v>
      </c>
      <c r="H14" s="247">
        <f>生産誘発額の計算シート!AP10</f>
        <v>0</v>
      </c>
      <c r="I14" s="209"/>
      <c r="J14" s="138">
        <f t="shared" si="10"/>
        <v>0</v>
      </c>
      <c r="K14" s="138">
        <f t="shared" si="3"/>
        <v>0</v>
      </c>
      <c r="L14" s="138">
        <f t="shared" si="4"/>
        <v>0</v>
      </c>
      <c r="M14" s="880"/>
      <c r="N14" s="880"/>
      <c r="O14" s="138">
        <f t="shared" si="5"/>
        <v>0</v>
      </c>
      <c r="P14" s="138">
        <f t="shared" si="6"/>
        <v>0</v>
      </c>
      <c r="Q14" s="138">
        <f>手順⑭!D12</f>
        <v>0</v>
      </c>
      <c r="R14" s="138">
        <f t="shared" si="7"/>
        <v>0</v>
      </c>
      <c r="S14" s="138">
        <f t="shared" si="8"/>
        <v>0</v>
      </c>
      <c r="T14" s="138">
        <f t="shared" si="9"/>
        <v>0</v>
      </c>
      <c r="U14" s="138">
        <f t="shared" si="9"/>
        <v>0</v>
      </c>
      <c r="V14" s="139">
        <f t="shared" si="9"/>
        <v>0</v>
      </c>
    </row>
    <row r="15" spans="2:22" ht="20.25" customHeight="1">
      <c r="B15" s="137" t="s">
        <v>219</v>
      </c>
      <c r="C15" s="162" t="s">
        <v>5</v>
      </c>
      <c r="D15" s="163">
        <f>データ入力表!E21</f>
        <v>0</v>
      </c>
      <c r="E15" s="138">
        <f t="shared" si="0"/>
        <v>0</v>
      </c>
      <c r="F15" s="138">
        <f t="shared" si="1"/>
        <v>0</v>
      </c>
      <c r="G15" s="138">
        <f t="shared" si="2"/>
        <v>0</v>
      </c>
      <c r="H15" s="247">
        <f>生産誘発額の計算シート!AP11</f>
        <v>0</v>
      </c>
      <c r="I15" s="209"/>
      <c r="J15" s="138">
        <f t="shared" si="10"/>
        <v>0</v>
      </c>
      <c r="K15" s="138">
        <f t="shared" si="3"/>
        <v>0</v>
      </c>
      <c r="L15" s="138">
        <f t="shared" si="4"/>
        <v>0</v>
      </c>
      <c r="M15" s="880"/>
      <c r="N15" s="880"/>
      <c r="O15" s="138">
        <f t="shared" si="5"/>
        <v>0</v>
      </c>
      <c r="P15" s="138">
        <f t="shared" si="6"/>
        <v>0</v>
      </c>
      <c r="Q15" s="138">
        <f>手順⑭!D13</f>
        <v>0</v>
      </c>
      <c r="R15" s="138">
        <f t="shared" si="7"/>
        <v>0</v>
      </c>
      <c r="S15" s="138">
        <f t="shared" si="8"/>
        <v>0</v>
      </c>
      <c r="T15" s="138">
        <f t="shared" si="9"/>
        <v>0</v>
      </c>
      <c r="U15" s="138">
        <f t="shared" si="9"/>
        <v>0</v>
      </c>
      <c r="V15" s="139">
        <f t="shared" si="9"/>
        <v>0</v>
      </c>
    </row>
    <row r="16" spans="2:22" ht="20.25" customHeight="1">
      <c r="B16" s="137" t="s">
        <v>220</v>
      </c>
      <c r="C16" s="164" t="s">
        <v>6</v>
      </c>
      <c r="D16" s="163">
        <f>データ入力表!E22</f>
        <v>0</v>
      </c>
      <c r="E16" s="138">
        <f t="shared" si="0"/>
        <v>0</v>
      </c>
      <c r="F16" s="138">
        <f t="shared" si="1"/>
        <v>0</v>
      </c>
      <c r="G16" s="138">
        <f t="shared" si="2"/>
        <v>0</v>
      </c>
      <c r="H16" s="247">
        <f>生産誘発額の計算シート!AP12</f>
        <v>0</v>
      </c>
      <c r="I16" s="209"/>
      <c r="J16" s="138">
        <f t="shared" si="10"/>
        <v>0</v>
      </c>
      <c r="K16" s="138">
        <f t="shared" si="3"/>
        <v>0</v>
      </c>
      <c r="L16" s="138">
        <f t="shared" si="4"/>
        <v>0</v>
      </c>
      <c r="M16" s="880"/>
      <c r="N16" s="880"/>
      <c r="O16" s="138">
        <f t="shared" si="5"/>
        <v>0</v>
      </c>
      <c r="P16" s="138">
        <f t="shared" si="6"/>
        <v>0</v>
      </c>
      <c r="Q16" s="138">
        <f>手順⑭!D14</f>
        <v>0</v>
      </c>
      <c r="R16" s="138">
        <f t="shared" si="7"/>
        <v>0</v>
      </c>
      <c r="S16" s="138">
        <f t="shared" si="8"/>
        <v>0</v>
      </c>
      <c r="T16" s="138">
        <f t="shared" si="9"/>
        <v>0</v>
      </c>
      <c r="U16" s="138">
        <f t="shared" si="9"/>
        <v>0</v>
      </c>
      <c r="V16" s="139">
        <f t="shared" si="9"/>
        <v>0</v>
      </c>
    </row>
    <row r="17" spans="2:22" ht="20.25" customHeight="1">
      <c r="B17" s="137" t="s">
        <v>221</v>
      </c>
      <c r="C17" s="164" t="s">
        <v>222</v>
      </c>
      <c r="D17" s="163">
        <f>データ入力表!E23</f>
        <v>0</v>
      </c>
      <c r="E17" s="138">
        <f t="shared" si="0"/>
        <v>0</v>
      </c>
      <c r="F17" s="138">
        <f t="shared" si="1"/>
        <v>0</v>
      </c>
      <c r="G17" s="138">
        <f t="shared" si="2"/>
        <v>0</v>
      </c>
      <c r="H17" s="247">
        <f>生産誘発額の計算シート!AP13</f>
        <v>0</v>
      </c>
      <c r="I17" s="209"/>
      <c r="J17" s="138">
        <f t="shared" si="10"/>
        <v>0</v>
      </c>
      <c r="K17" s="138">
        <f t="shared" si="3"/>
        <v>0</v>
      </c>
      <c r="L17" s="138">
        <f t="shared" si="4"/>
        <v>0</v>
      </c>
      <c r="M17" s="880"/>
      <c r="N17" s="880"/>
      <c r="O17" s="138">
        <f t="shared" si="5"/>
        <v>0</v>
      </c>
      <c r="P17" s="138">
        <f t="shared" si="6"/>
        <v>0</v>
      </c>
      <c r="Q17" s="138">
        <f>手順⑭!D15</f>
        <v>0</v>
      </c>
      <c r="R17" s="138">
        <f t="shared" si="7"/>
        <v>0</v>
      </c>
      <c r="S17" s="138">
        <f t="shared" si="8"/>
        <v>0</v>
      </c>
      <c r="T17" s="138">
        <f t="shared" si="9"/>
        <v>0</v>
      </c>
      <c r="U17" s="138">
        <f t="shared" si="9"/>
        <v>0</v>
      </c>
      <c r="V17" s="139">
        <f t="shared" si="9"/>
        <v>0</v>
      </c>
    </row>
    <row r="18" spans="2:22" ht="20.25" customHeight="1">
      <c r="B18" s="137" t="s">
        <v>223</v>
      </c>
      <c r="C18" s="162" t="s">
        <v>7</v>
      </c>
      <c r="D18" s="163">
        <f>データ入力表!E24</f>
        <v>0</v>
      </c>
      <c r="E18" s="138">
        <f t="shared" si="0"/>
        <v>0</v>
      </c>
      <c r="F18" s="138">
        <f t="shared" si="1"/>
        <v>0</v>
      </c>
      <c r="G18" s="138">
        <f t="shared" si="2"/>
        <v>0</v>
      </c>
      <c r="H18" s="247">
        <f>生産誘発額の計算シート!AP14</f>
        <v>0</v>
      </c>
      <c r="I18" s="209"/>
      <c r="J18" s="138">
        <f t="shared" si="10"/>
        <v>0</v>
      </c>
      <c r="K18" s="138">
        <f t="shared" si="3"/>
        <v>0</v>
      </c>
      <c r="L18" s="138">
        <f t="shared" si="4"/>
        <v>0</v>
      </c>
      <c r="M18" s="880"/>
      <c r="N18" s="880"/>
      <c r="O18" s="138">
        <f t="shared" si="5"/>
        <v>0</v>
      </c>
      <c r="P18" s="138">
        <f t="shared" si="6"/>
        <v>0</v>
      </c>
      <c r="Q18" s="138">
        <f>手順⑭!D16</f>
        <v>0</v>
      </c>
      <c r="R18" s="138">
        <f t="shared" si="7"/>
        <v>0</v>
      </c>
      <c r="S18" s="138">
        <f t="shared" si="8"/>
        <v>0</v>
      </c>
      <c r="T18" s="138">
        <f t="shared" si="9"/>
        <v>0</v>
      </c>
      <c r="U18" s="138">
        <f t="shared" si="9"/>
        <v>0</v>
      </c>
      <c r="V18" s="139">
        <f t="shared" si="9"/>
        <v>0</v>
      </c>
    </row>
    <row r="19" spans="2:22" ht="20.25" customHeight="1">
      <c r="B19" s="137" t="s">
        <v>224</v>
      </c>
      <c r="C19" s="162" t="s">
        <v>8</v>
      </c>
      <c r="D19" s="163">
        <f>データ入力表!E25</f>
        <v>0</v>
      </c>
      <c r="E19" s="138">
        <f t="shared" si="0"/>
        <v>0</v>
      </c>
      <c r="F19" s="138">
        <f t="shared" si="1"/>
        <v>0</v>
      </c>
      <c r="G19" s="138">
        <f t="shared" si="2"/>
        <v>0</v>
      </c>
      <c r="H19" s="247">
        <f>生産誘発額の計算シート!AP15</f>
        <v>0</v>
      </c>
      <c r="I19" s="209"/>
      <c r="J19" s="138">
        <f t="shared" si="10"/>
        <v>0</v>
      </c>
      <c r="K19" s="138">
        <f t="shared" si="3"/>
        <v>0</v>
      </c>
      <c r="L19" s="138">
        <f t="shared" si="4"/>
        <v>0</v>
      </c>
      <c r="M19" s="880"/>
      <c r="N19" s="880"/>
      <c r="O19" s="138">
        <f t="shared" si="5"/>
        <v>0</v>
      </c>
      <c r="P19" s="138">
        <f t="shared" si="6"/>
        <v>0</v>
      </c>
      <c r="Q19" s="138">
        <f>手順⑭!D17</f>
        <v>0</v>
      </c>
      <c r="R19" s="138">
        <f t="shared" si="7"/>
        <v>0</v>
      </c>
      <c r="S19" s="138">
        <f t="shared" si="8"/>
        <v>0</v>
      </c>
      <c r="T19" s="138">
        <f t="shared" si="9"/>
        <v>0</v>
      </c>
      <c r="U19" s="138">
        <f t="shared" si="9"/>
        <v>0</v>
      </c>
      <c r="V19" s="139">
        <f t="shared" si="9"/>
        <v>0</v>
      </c>
    </row>
    <row r="20" spans="2:22" ht="20.25" customHeight="1">
      <c r="B20" s="137" t="s">
        <v>225</v>
      </c>
      <c r="C20" s="162" t="s">
        <v>9</v>
      </c>
      <c r="D20" s="163">
        <f>データ入力表!E26</f>
        <v>0</v>
      </c>
      <c r="E20" s="138">
        <f t="shared" si="0"/>
        <v>0</v>
      </c>
      <c r="F20" s="138">
        <f t="shared" si="1"/>
        <v>0</v>
      </c>
      <c r="G20" s="138">
        <f t="shared" si="2"/>
        <v>0</v>
      </c>
      <c r="H20" s="247">
        <f>生産誘発額の計算シート!AP16</f>
        <v>0</v>
      </c>
      <c r="I20" s="209"/>
      <c r="J20" s="138">
        <f t="shared" si="10"/>
        <v>0</v>
      </c>
      <c r="K20" s="138">
        <f t="shared" si="3"/>
        <v>0</v>
      </c>
      <c r="L20" s="138">
        <f t="shared" si="4"/>
        <v>0</v>
      </c>
      <c r="M20" s="880"/>
      <c r="N20" s="880"/>
      <c r="O20" s="138">
        <f t="shared" si="5"/>
        <v>0</v>
      </c>
      <c r="P20" s="138">
        <f t="shared" si="6"/>
        <v>0</v>
      </c>
      <c r="Q20" s="138">
        <f>手順⑭!D18</f>
        <v>0</v>
      </c>
      <c r="R20" s="138">
        <f t="shared" si="7"/>
        <v>0</v>
      </c>
      <c r="S20" s="138">
        <f t="shared" si="8"/>
        <v>0</v>
      </c>
      <c r="T20" s="138">
        <f t="shared" si="9"/>
        <v>0</v>
      </c>
      <c r="U20" s="138">
        <f t="shared" si="9"/>
        <v>0</v>
      </c>
      <c r="V20" s="139">
        <f t="shared" si="9"/>
        <v>0</v>
      </c>
    </row>
    <row r="21" spans="2:22" ht="20.25" customHeight="1">
      <c r="B21" s="137" t="s">
        <v>226</v>
      </c>
      <c r="C21" s="162" t="s">
        <v>10</v>
      </c>
      <c r="D21" s="163">
        <f>データ入力表!E27</f>
        <v>0</v>
      </c>
      <c r="E21" s="138">
        <f t="shared" si="0"/>
        <v>0</v>
      </c>
      <c r="F21" s="138">
        <f t="shared" si="1"/>
        <v>0</v>
      </c>
      <c r="G21" s="138">
        <f t="shared" si="2"/>
        <v>0</v>
      </c>
      <c r="H21" s="247">
        <f>生産誘発額の計算シート!AP17</f>
        <v>0</v>
      </c>
      <c r="I21" s="209"/>
      <c r="J21" s="138">
        <f t="shared" si="10"/>
        <v>0</v>
      </c>
      <c r="K21" s="138">
        <f t="shared" si="3"/>
        <v>0</v>
      </c>
      <c r="L21" s="138">
        <f t="shared" si="4"/>
        <v>0</v>
      </c>
      <c r="M21" s="880"/>
      <c r="N21" s="880"/>
      <c r="O21" s="138">
        <f t="shared" si="5"/>
        <v>0</v>
      </c>
      <c r="P21" s="138">
        <f t="shared" si="6"/>
        <v>0</v>
      </c>
      <c r="Q21" s="138">
        <f>手順⑭!D19</f>
        <v>0</v>
      </c>
      <c r="R21" s="138">
        <f t="shared" si="7"/>
        <v>0</v>
      </c>
      <c r="S21" s="138">
        <f t="shared" si="8"/>
        <v>0</v>
      </c>
      <c r="T21" s="138">
        <f t="shared" si="9"/>
        <v>0</v>
      </c>
      <c r="U21" s="138">
        <f t="shared" si="9"/>
        <v>0</v>
      </c>
      <c r="V21" s="139">
        <f t="shared" si="9"/>
        <v>0</v>
      </c>
    </row>
    <row r="22" spans="2:22" ht="20.25" customHeight="1">
      <c r="B22" s="137" t="s">
        <v>227</v>
      </c>
      <c r="C22" s="162" t="s">
        <v>64</v>
      </c>
      <c r="D22" s="163">
        <f>データ入力表!E28</f>
        <v>0</v>
      </c>
      <c r="E22" s="138">
        <f t="shared" si="0"/>
        <v>0</v>
      </c>
      <c r="F22" s="138">
        <f t="shared" si="1"/>
        <v>0</v>
      </c>
      <c r="G22" s="138">
        <f t="shared" si="2"/>
        <v>0</v>
      </c>
      <c r="H22" s="247">
        <f>生産誘発額の計算シート!AP18</f>
        <v>0</v>
      </c>
      <c r="I22" s="209"/>
      <c r="J22" s="138">
        <f t="shared" si="10"/>
        <v>0</v>
      </c>
      <c r="K22" s="138">
        <f t="shared" si="3"/>
        <v>0</v>
      </c>
      <c r="L22" s="138">
        <f t="shared" si="4"/>
        <v>0</v>
      </c>
      <c r="M22" s="880"/>
      <c r="N22" s="880"/>
      <c r="O22" s="138">
        <f t="shared" si="5"/>
        <v>0</v>
      </c>
      <c r="P22" s="138">
        <f t="shared" si="6"/>
        <v>0</v>
      </c>
      <c r="Q22" s="138">
        <f>手順⑭!D20</f>
        <v>0</v>
      </c>
      <c r="R22" s="138">
        <f t="shared" si="7"/>
        <v>0</v>
      </c>
      <c r="S22" s="138">
        <f t="shared" si="8"/>
        <v>0</v>
      </c>
      <c r="T22" s="138">
        <f t="shared" si="9"/>
        <v>0</v>
      </c>
      <c r="U22" s="138">
        <f t="shared" si="9"/>
        <v>0</v>
      </c>
      <c r="V22" s="139">
        <f t="shared" si="9"/>
        <v>0</v>
      </c>
    </row>
    <row r="23" spans="2:22" ht="20.25" customHeight="1">
      <c r="B23" s="137" t="s">
        <v>228</v>
      </c>
      <c r="C23" s="162" t="s">
        <v>65</v>
      </c>
      <c r="D23" s="163">
        <f>データ入力表!E29</f>
        <v>0</v>
      </c>
      <c r="E23" s="138">
        <f t="shared" si="0"/>
        <v>0</v>
      </c>
      <c r="F23" s="138">
        <f t="shared" si="1"/>
        <v>0</v>
      </c>
      <c r="G23" s="138">
        <f t="shared" si="2"/>
        <v>0</v>
      </c>
      <c r="H23" s="247">
        <f>生産誘発額の計算シート!AP19</f>
        <v>0</v>
      </c>
      <c r="I23" s="209"/>
      <c r="J23" s="138">
        <f t="shared" si="10"/>
        <v>0</v>
      </c>
      <c r="K23" s="138">
        <f t="shared" si="3"/>
        <v>0</v>
      </c>
      <c r="L23" s="138">
        <f t="shared" si="4"/>
        <v>0</v>
      </c>
      <c r="M23" s="880"/>
      <c r="N23" s="880"/>
      <c r="O23" s="138">
        <f t="shared" si="5"/>
        <v>0</v>
      </c>
      <c r="P23" s="138">
        <f t="shared" si="6"/>
        <v>0</v>
      </c>
      <c r="Q23" s="138">
        <f>手順⑭!D21</f>
        <v>0</v>
      </c>
      <c r="R23" s="138">
        <f t="shared" si="7"/>
        <v>0</v>
      </c>
      <c r="S23" s="138">
        <f t="shared" si="8"/>
        <v>0</v>
      </c>
      <c r="T23" s="138">
        <f t="shared" si="9"/>
        <v>0</v>
      </c>
      <c r="U23" s="138">
        <f t="shared" si="9"/>
        <v>0</v>
      </c>
      <c r="V23" s="139">
        <f t="shared" si="9"/>
        <v>0</v>
      </c>
    </row>
    <row r="24" spans="2:22" ht="20.25" customHeight="1">
      <c r="B24" s="137" t="s">
        <v>229</v>
      </c>
      <c r="C24" s="162" t="s">
        <v>66</v>
      </c>
      <c r="D24" s="163">
        <f>データ入力表!E30</f>
        <v>0</v>
      </c>
      <c r="E24" s="138">
        <f t="shared" si="0"/>
        <v>0</v>
      </c>
      <c r="F24" s="138">
        <f t="shared" ref="F24:F46" si="11">E24*E115</f>
        <v>0</v>
      </c>
      <c r="G24" s="138">
        <f t="shared" si="2"/>
        <v>0</v>
      </c>
      <c r="H24" s="247">
        <f>生産誘発額の計算シート!AP20</f>
        <v>0</v>
      </c>
      <c r="I24" s="209"/>
      <c r="J24" s="138">
        <f t="shared" si="10"/>
        <v>0</v>
      </c>
      <c r="K24" s="138">
        <f t="shared" si="3"/>
        <v>0</v>
      </c>
      <c r="L24" s="138">
        <f t="shared" si="4"/>
        <v>0</v>
      </c>
      <c r="M24" s="880"/>
      <c r="N24" s="880"/>
      <c r="O24" s="138">
        <f t="shared" si="5"/>
        <v>0</v>
      </c>
      <c r="P24" s="138">
        <f t="shared" si="6"/>
        <v>0</v>
      </c>
      <c r="Q24" s="138">
        <f>手順⑭!D22</f>
        <v>0</v>
      </c>
      <c r="R24" s="138">
        <f t="shared" si="7"/>
        <v>0</v>
      </c>
      <c r="S24" s="138">
        <f t="shared" si="8"/>
        <v>0</v>
      </c>
      <c r="T24" s="138">
        <f t="shared" si="9"/>
        <v>0</v>
      </c>
      <c r="U24" s="138">
        <f t="shared" si="9"/>
        <v>0</v>
      </c>
      <c r="V24" s="139">
        <f t="shared" si="9"/>
        <v>0</v>
      </c>
    </row>
    <row r="25" spans="2:22" ht="20.25" customHeight="1">
      <c r="B25" s="137" t="s">
        <v>230</v>
      </c>
      <c r="C25" s="162" t="s">
        <v>12</v>
      </c>
      <c r="D25" s="163">
        <f>データ入力表!E31</f>
        <v>0</v>
      </c>
      <c r="E25" s="138">
        <f t="shared" si="0"/>
        <v>0</v>
      </c>
      <c r="F25" s="138">
        <f t="shared" si="11"/>
        <v>0</v>
      </c>
      <c r="G25" s="138">
        <f t="shared" si="2"/>
        <v>0</v>
      </c>
      <c r="H25" s="247">
        <f>生産誘発額の計算シート!AP21</f>
        <v>0</v>
      </c>
      <c r="I25" s="209"/>
      <c r="J25" s="138">
        <f t="shared" si="10"/>
        <v>0</v>
      </c>
      <c r="K25" s="138">
        <f t="shared" si="3"/>
        <v>0</v>
      </c>
      <c r="L25" s="138">
        <f t="shared" si="4"/>
        <v>0</v>
      </c>
      <c r="M25" s="880"/>
      <c r="N25" s="880"/>
      <c r="O25" s="138">
        <f t="shared" si="5"/>
        <v>0</v>
      </c>
      <c r="P25" s="138">
        <f t="shared" si="6"/>
        <v>0</v>
      </c>
      <c r="Q25" s="138">
        <f>手順⑭!D23</f>
        <v>0</v>
      </c>
      <c r="R25" s="138">
        <f t="shared" si="7"/>
        <v>0</v>
      </c>
      <c r="S25" s="138">
        <f t="shared" si="8"/>
        <v>0</v>
      </c>
      <c r="T25" s="138">
        <f t="shared" si="9"/>
        <v>0</v>
      </c>
      <c r="U25" s="138">
        <f t="shared" si="9"/>
        <v>0</v>
      </c>
      <c r="V25" s="139">
        <f t="shared" si="9"/>
        <v>0</v>
      </c>
    </row>
    <row r="26" spans="2:22" ht="20.25" customHeight="1">
      <c r="B26" s="137" t="s">
        <v>231</v>
      </c>
      <c r="C26" s="162" t="s">
        <v>11</v>
      </c>
      <c r="D26" s="163">
        <f>データ入力表!E32</f>
        <v>0</v>
      </c>
      <c r="E26" s="138">
        <f t="shared" si="0"/>
        <v>0</v>
      </c>
      <c r="F26" s="138">
        <f t="shared" si="11"/>
        <v>0</v>
      </c>
      <c r="G26" s="138">
        <f t="shared" si="2"/>
        <v>0</v>
      </c>
      <c r="H26" s="247">
        <f>生産誘発額の計算シート!AP22</f>
        <v>0</v>
      </c>
      <c r="I26" s="209"/>
      <c r="J26" s="138">
        <f t="shared" si="10"/>
        <v>0</v>
      </c>
      <c r="K26" s="138">
        <f t="shared" si="3"/>
        <v>0</v>
      </c>
      <c r="L26" s="138">
        <f t="shared" si="4"/>
        <v>0</v>
      </c>
      <c r="M26" s="880"/>
      <c r="N26" s="880"/>
      <c r="O26" s="138">
        <f t="shared" si="5"/>
        <v>0</v>
      </c>
      <c r="P26" s="138">
        <f t="shared" si="6"/>
        <v>0</v>
      </c>
      <c r="Q26" s="138">
        <f>手順⑭!D24</f>
        <v>0</v>
      </c>
      <c r="R26" s="138">
        <f t="shared" si="7"/>
        <v>0</v>
      </c>
      <c r="S26" s="138">
        <f t="shared" si="8"/>
        <v>0</v>
      </c>
      <c r="T26" s="138">
        <f t="shared" si="9"/>
        <v>0</v>
      </c>
      <c r="U26" s="138">
        <f t="shared" si="9"/>
        <v>0</v>
      </c>
      <c r="V26" s="139">
        <f t="shared" si="9"/>
        <v>0</v>
      </c>
    </row>
    <row r="27" spans="2:22" ht="20.25" customHeight="1">
      <c r="B27" s="137" t="s">
        <v>232</v>
      </c>
      <c r="C27" s="162" t="s">
        <v>233</v>
      </c>
      <c r="D27" s="163">
        <f>データ入力表!E33</f>
        <v>0</v>
      </c>
      <c r="E27" s="138">
        <f t="shared" si="0"/>
        <v>0</v>
      </c>
      <c r="F27" s="138">
        <f t="shared" si="11"/>
        <v>0</v>
      </c>
      <c r="G27" s="138">
        <f t="shared" si="2"/>
        <v>0</v>
      </c>
      <c r="H27" s="247">
        <f>生産誘発額の計算シート!AP23</f>
        <v>0</v>
      </c>
      <c r="I27" s="209"/>
      <c r="J27" s="138">
        <f t="shared" si="10"/>
        <v>0</v>
      </c>
      <c r="K27" s="138">
        <f t="shared" si="3"/>
        <v>0</v>
      </c>
      <c r="L27" s="138">
        <f t="shared" si="4"/>
        <v>0</v>
      </c>
      <c r="M27" s="880"/>
      <c r="N27" s="880"/>
      <c r="O27" s="138">
        <f t="shared" si="5"/>
        <v>0</v>
      </c>
      <c r="P27" s="138">
        <f t="shared" si="6"/>
        <v>0</v>
      </c>
      <c r="Q27" s="138">
        <f>手順⑭!D25</f>
        <v>0</v>
      </c>
      <c r="R27" s="138">
        <f t="shared" si="7"/>
        <v>0</v>
      </c>
      <c r="S27" s="138">
        <f t="shared" si="8"/>
        <v>0</v>
      </c>
      <c r="T27" s="138">
        <f t="shared" si="9"/>
        <v>0</v>
      </c>
      <c r="U27" s="138">
        <f t="shared" si="9"/>
        <v>0</v>
      </c>
      <c r="V27" s="139">
        <f t="shared" si="9"/>
        <v>0</v>
      </c>
    </row>
    <row r="28" spans="2:22" ht="20.25" customHeight="1">
      <c r="B28" s="137" t="s">
        <v>234</v>
      </c>
      <c r="C28" s="162" t="s">
        <v>13</v>
      </c>
      <c r="D28" s="163">
        <f>データ入力表!E34</f>
        <v>0</v>
      </c>
      <c r="E28" s="138">
        <f t="shared" si="0"/>
        <v>0</v>
      </c>
      <c r="F28" s="138">
        <f t="shared" si="11"/>
        <v>0</v>
      </c>
      <c r="G28" s="138">
        <f t="shared" si="2"/>
        <v>0</v>
      </c>
      <c r="H28" s="247">
        <f>生産誘発額の計算シート!AP24</f>
        <v>0</v>
      </c>
      <c r="I28" s="209"/>
      <c r="J28" s="138">
        <f t="shared" si="10"/>
        <v>0</v>
      </c>
      <c r="K28" s="138">
        <f t="shared" si="3"/>
        <v>0</v>
      </c>
      <c r="L28" s="138">
        <f t="shared" si="4"/>
        <v>0</v>
      </c>
      <c r="M28" s="880"/>
      <c r="N28" s="880"/>
      <c r="O28" s="138">
        <f t="shared" si="5"/>
        <v>0</v>
      </c>
      <c r="P28" s="138">
        <f t="shared" si="6"/>
        <v>0</v>
      </c>
      <c r="Q28" s="138">
        <f>手順⑭!D26</f>
        <v>0</v>
      </c>
      <c r="R28" s="138">
        <f t="shared" si="7"/>
        <v>0</v>
      </c>
      <c r="S28" s="138">
        <f t="shared" si="8"/>
        <v>0</v>
      </c>
      <c r="T28" s="138">
        <f t="shared" si="9"/>
        <v>0</v>
      </c>
      <c r="U28" s="138">
        <f t="shared" si="9"/>
        <v>0</v>
      </c>
      <c r="V28" s="139">
        <f t="shared" si="9"/>
        <v>0</v>
      </c>
    </row>
    <row r="29" spans="2:22" ht="20.25" customHeight="1">
      <c r="B29" s="137" t="s">
        <v>235</v>
      </c>
      <c r="C29" s="162" t="s">
        <v>14</v>
      </c>
      <c r="D29" s="163">
        <f>データ入力表!E35</f>
        <v>0</v>
      </c>
      <c r="E29" s="138">
        <f t="shared" si="0"/>
        <v>0</v>
      </c>
      <c r="F29" s="138">
        <f t="shared" si="11"/>
        <v>0</v>
      </c>
      <c r="G29" s="138">
        <f t="shared" si="2"/>
        <v>0</v>
      </c>
      <c r="H29" s="247">
        <f>生産誘発額の計算シート!AP25</f>
        <v>0</v>
      </c>
      <c r="I29" s="209"/>
      <c r="J29" s="138">
        <f t="shared" si="10"/>
        <v>0</v>
      </c>
      <c r="K29" s="138">
        <f t="shared" si="3"/>
        <v>0</v>
      </c>
      <c r="L29" s="138">
        <f t="shared" si="4"/>
        <v>0</v>
      </c>
      <c r="M29" s="880"/>
      <c r="N29" s="880"/>
      <c r="O29" s="138">
        <f t="shared" si="5"/>
        <v>0</v>
      </c>
      <c r="P29" s="138">
        <f t="shared" si="6"/>
        <v>0</v>
      </c>
      <c r="Q29" s="138">
        <f>手順⑭!D27</f>
        <v>0</v>
      </c>
      <c r="R29" s="138">
        <f t="shared" si="7"/>
        <v>0</v>
      </c>
      <c r="S29" s="138">
        <f t="shared" si="8"/>
        <v>0</v>
      </c>
      <c r="T29" s="138">
        <f t="shared" si="9"/>
        <v>0</v>
      </c>
      <c r="U29" s="138">
        <f t="shared" si="9"/>
        <v>0</v>
      </c>
      <c r="V29" s="139">
        <f t="shared" si="9"/>
        <v>0</v>
      </c>
    </row>
    <row r="30" spans="2:22" ht="20.25" customHeight="1">
      <c r="B30" s="137" t="s">
        <v>236</v>
      </c>
      <c r="C30" s="162" t="s">
        <v>15</v>
      </c>
      <c r="D30" s="163">
        <f>データ入力表!E36</f>
        <v>0</v>
      </c>
      <c r="E30" s="138">
        <f t="shared" si="0"/>
        <v>0</v>
      </c>
      <c r="F30" s="138">
        <f t="shared" si="11"/>
        <v>0</v>
      </c>
      <c r="G30" s="138">
        <f t="shared" si="2"/>
        <v>0</v>
      </c>
      <c r="H30" s="247">
        <f>生産誘発額の計算シート!AP26</f>
        <v>0</v>
      </c>
      <c r="I30" s="209"/>
      <c r="J30" s="138">
        <f t="shared" si="10"/>
        <v>0</v>
      </c>
      <c r="K30" s="138">
        <f t="shared" si="3"/>
        <v>0</v>
      </c>
      <c r="L30" s="138">
        <f t="shared" si="4"/>
        <v>0</v>
      </c>
      <c r="M30" s="880"/>
      <c r="N30" s="880"/>
      <c r="O30" s="138">
        <f t="shared" si="5"/>
        <v>0</v>
      </c>
      <c r="P30" s="138">
        <f t="shared" si="6"/>
        <v>0</v>
      </c>
      <c r="Q30" s="138">
        <f>手順⑭!D28</f>
        <v>0</v>
      </c>
      <c r="R30" s="138">
        <f t="shared" si="7"/>
        <v>0</v>
      </c>
      <c r="S30" s="138">
        <f t="shared" si="8"/>
        <v>0</v>
      </c>
      <c r="T30" s="138">
        <f t="shared" si="9"/>
        <v>0</v>
      </c>
      <c r="U30" s="138">
        <f t="shared" si="9"/>
        <v>0</v>
      </c>
      <c r="V30" s="139">
        <f t="shared" si="9"/>
        <v>0</v>
      </c>
    </row>
    <row r="31" spans="2:22" ht="20.25" customHeight="1">
      <c r="B31" s="137" t="s">
        <v>237</v>
      </c>
      <c r="C31" s="162" t="s">
        <v>16</v>
      </c>
      <c r="D31" s="163">
        <f>データ入力表!E37</f>
        <v>0</v>
      </c>
      <c r="E31" s="138">
        <f t="shared" si="0"/>
        <v>0</v>
      </c>
      <c r="F31" s="138">
        <f t="shared" si="11"/>
        <v>0</v>
      </c>
      <c r="G31" s="138">
        <f t="shared" si="2"/>
        <v>0</v>
      </c>
      <c r="H31" s="247">
        <f>生産誘発額の計算シート!AP27</f>
        <v>0</v>
      </c>
      <c r="I31" s="209"/>
      <c r="J31" s="138">
        <f t="shared" si="10"/>
        <v>0</v>
      </c>
      <c r="K31" s="138">
        <f t="shared" si="3"/>
        <v>0</v>
      </c>
      <c r="L31" s="138">
        <f t="shared" si="4"/>
        <v>0</v>
      </c>
      <c r="M31" s="880"/>
      <c r="N31" s="880"/>
      <c r="O31" s="138">
        <f t="shared" si="5"/>
        <v>0</v>
      </c>
      <c r="P31" s="138">
        <f t="shared" si="6"/>
        <v>0</v>
      </c>
      <c r="Q31" s="138">
        <f>手順⑭!D29</f>
        <v>0</v>
      </c>
      <c r="R31" s="138">
        <f t="shared" si="7"/>
        <v>0</v>
      </c>
      <c r="S31" s="138">
        <f t="shared" si="8"/>
        <v>0</v>
      </c>
      <c r="T31" s="138">
        <f t="shared" si="9"/>
        <v>0</v>
      </c>
      <c r="U31" s="138">
        <f t="shared" si="9"/>
        <v>0</v>
      </c>
      <c r="V31" s="139">
        <f t="shared" si="9"/>
        <v>0</v>
      </c>
    </row>
    <row r="32" spans="2:22" ht="20.25" customHeight="1">
      <c r="B32" s="137" t="s">
        <v>238</v>
      </c>
      <c r="C32" s="162" t="s">
        <v>36</v>
      </c>
      <c r="D32" s="163">
        <f>データ入力表!E38</f>
        <v>0</v>
      </c>
      <c r="E32" s="138">
        <f t="shared" si="0"/>
        <v>0</v>
      </c>
      <c r="F32" s="138">
        <f t="shared" si="11"/>
        <v>0</v>
      </c>
      <c r="G32" s="138">
        <f t="shared" si="2"/>
        <v>0</v>
      </c>
      <c r="H32" s="247">
        <f>生産誘発額の計算シート!AP28</f>
        <v>0</v>
      </c>
      <c r="I32" s="209"/>
      <c r="J32" s="138">
        <f t="shared" si="10"/>
        <v>0</v>
      </c>
      <c r="K32" s="138">
        <f t="shared" si="3"/>
        <v>0</v>
      </c>
      <c r="L32" s="138">
        <f t="shared" si="4"/>
        <v>0</v>
      </c>
      <c r="M32" s="880"/>
      <c r="N32" s="880"/>
      <c r="O32" s="138">
        <f t="shared" si="5"/>
        <v>0</v>
      </c>
      <c r="P32" s="138">
        <f t="shared" si="6"/>
        <v>0</v>
      </c>
      <c r="Q32" s="138">
        <f>手順⑭!D30</f>
        <v>0</v>
      </c>
      <c r="R32" s="138">
        <f t="shared" si="7"/>
        <v>0</v>
      </c>
      <c r="S32" s="138">
        <f t="shared" si="8"/>
        <v>0</v>
      </c>
      <c r="T32" s="138">
        <f t="shared" si="9"/>
        <v>0</v>
      </c>
      <c r="U32" s="138">
        <f t="shared" si="9"/>
        <v>0</v>
      </c>
      <c r="V32" s="139">
        <f t="shared" si="9"/>
        <v>0</v>
      </c>
    </row>
    <row r="33" spans="2:22" ht="20.25" customHeight="1">
      <c r="B33" s="137" t="s">
        <v>239</v>
      </c>
      <c r="C33" s="162" t="s">
        <v>37</v>
      </c>
      <c r="D33" s="163">
        <f>データ入力表!E39</f>
        <v>0</v>
      </c>
      <c r="E33" s="138">
        <f t="shared" si="0"/>
        <v>0</v>
      </c>
      <c r="F33" s="138">
        <f t="shared" si="11"/>
        <v>0</v>
      </c>
      <c r="G33" s="138">
        <f t="shared" si="2"/>
        <v>0</v>
      </c>
      <c r="H33" s="247">
        <f>生産誘発額の計算シート!AP29</f>
        <v>0</v>
      </c>
      <c r="I33" s="209"/>
      <c r="J33" s="138">
        <f t="shared" si="10"/>
        <v>0</v>
      </c>
      <c r="K33" s="138">
        <f t="shared" si="3"/>
        <v>0</v>
      </c>
      <c r="L33" s="138">
        <f t="shared" si="4"/>
        <v>0</v>
      </c>
      <c r="M33" s="880"/>
      <c r="N33" s="880"/>
      <c r="O33" s="138">
        <f t="shared" si="5"/>
        <v>0</v>
      </c>
      <c r="P33" s="138">
        <f t="shared" si="6"/>
        <v>0</v>
      </c>
      <c r="Q33" s="138">
        <f>手順⑭!D31</f>
        <v>0</v>
      </c>
      <c r="R33" s="138">
        <f t="shared" si="7"/>
        <v>0</v>
      </c>
      <c r="S33" s="138">
        <f t="shared" si="8"/>
        <v>0</v>
      </c>
      <c r="T33" s="138">
        <f t="shared" si="9"/>
        <v>0</v>
      </c>
      <c r="U33" s="138">
        <f t="shared" si="9"/>
        <v>0</v>
      </c>
      <c r="V33" s="139">
        <f t="shared" si="9"/>
        <v>0</v>
      </c>
    </row>
    <row r="34" spans="2:22" ht="20.25" customHeight="1">
      <c r="B34" s="137" t="s">
        <v>240</v>
      </c>
      <c r="C34" s="162" t="s">
        <v>17</v>
      </c>
      <c r="D34" s="163">
        <f>データ入力表!E40</f>
        <v>0</v>
      </c>
      <c r="E34" s="138">
        <f t="shared" si="0"/>
        <v>0</v>
      </c>
      <c r="F34" s="138">
        <f t="shared" si="11"/>
        <v>0</v>
      </c>
      <c r="G34" s="138">
        <f t="shared" si="2"/>
        <v>0</v>
      </c>
      <c r="H34" s="247">
        <f>生産誘発額の計算シート!AP30</f>
        <v>0</v>
      </c>
      <c r="I34" s="209"/>
      <c r="J34" s="138">
        <f t="shared" si="10"/>
        <v>0</v>
      </c>
      <c r="K34" s="138">
        <f t="shared" si="3"/>
        <v>0</v>
      </c>
      <c r="L34" s="138">
        <f t="shared" si="4"/>
        <v>0</v>
      </c>
      <c r="M34" s="880"/>
      <c r="N34" s="880"/>
      <c r="O34" s="138">
        <f t="shared" si="5"/>
        <v>0</v>
      </c>
      <c r="P34" s="138">
        <f t="shared" si="6"/>
        <v>0</v>
      </c>
      <c r="Q34" s="138">
        <f>手順⑭!D32</f>
        <v>0</v>
      </c>
      <c r="R34" s="138">
        <f t="shared" si="7"/>
        <v>0</v>
      </c>
      <c r="S34" s="138">
        <f t="shared" si="8"/>
        <v>0</v>
      </c>
      <c r="T34" s="138">
        <f t="shared" si="9"/>
        <v>0</v>
      </c>
      <c r="U34" s="138">
        <f t="shared" si="9"/>
        <v>0</v>
      </c>
      <c r="V34" s="139">
        <f t="shared" si="9"/>
        <v>0</v>
      </c>
    </row>
    <row r="35" spans="2:22" ht="20.25" customHeight="1">
      <c r="B35" s="137" t="s">
        <v>241</v>
      </c>
      <c r="C35" s="162" t="s">
        <v>18</v>
      </c>
      <c r="D35" s="163">
        <f>データ入力表!E41</f>
        <v>0</v>
      </c>
      <c r="E35" s="138">
        <f t="shared" si="0"/>
        <v>0</v>
      </c>
      <c r="F35" s="138">
        <f t="shared" si="11"/>
        <v>0</v>
      </c>
      <c r="G35" s="138">
        <f t="shared" si="2"/>
        <v>0</v>
      </c>
      <c r="H35" s="247">
        <f>生産誘発額の計算シート!AP31</f>
        <v>0</v>
      </c>
      <c r="I35" s="209"/>
      <c r="J35" s="138">
        <f t="shared" si="10"/>
        <v>0</v>
      </c>
      <c r="K35" s="138">
        <f t="shared" si="3"/>
        <v>0</v>
      </c>
      <c r="L35" s="138">
        <f t="shared" si="4"/>
        <v>0</v>
      </c>
      <c r="M35" s="880"/>
      <c r="N35" s="880"/>
      <c r="O35" s="138">
        <f t="shared" si="5"/>
        <v>0</v>
      </c>
      <c r="P35" s="138">
        <f t="shared" si="6"/>
        <v>0</v>
      </c>
      <c r="Q35" s="138">
        <f>手順⑭!D33</f>
        <v>0</v>
      </c>
      <c r="R35" s="138">
        <f t="shared" si="7"/>
        <v>0</v>
      </c>
      <c r="S35" s="138">
        <f t="shared" si="8"/>
        <v>0</v>
      </c>
      <c r="T35" s="138">
        <f t="shared" si="9"/>
        <v>0</v>
      </c>
      <c r="U35" s="138">
        <f t="shared" si="9"/>
        <v>0</v>
      </c>
      <c r="V35" s="139">
        <f t="shared" si="9"/>
        <v>0</v>
      </c>
    </row>
    <row r="36" spans="2:22" ht="20.25" customHeight="1">
      <c r="B36" s="137" t="s">
        <v>242</v>
      </c>
      <c r="C36" s="162" t="s">
        <v>19</v>
      </c>
      <c r="D36" s="163">
        <f>データ入力表!E42</f>
        <v>0</v>
      </c>
      <c r="E36" s="138">
        <f t="shared" si="0"/>
        <v>0</v>
      </c>
      <c r="F36" s="138">
        <f t="shared" si="11"/>
        <v>0</v>
      </c>
      <c r="G36" s="138">
        <f t="shared" si="2"/>
        <v>0</v>
      </c>
      <c r="H36" s="247">
        <f>生産誘発額の計算シート!AP32</f>
        <v>0</v>
      </c>
      <c r="I36" s="209"/>
      <c r="J36" s="138">
        <f t="shared" si="10"/>
        <v>0</v>
      </c>
      <c r="K36" s="138">
        <f t="shared" si="3"/>
        <v>0</v>
      </c>
      <c r="L36" s="138">
        <f t="shared" si="4"/>
        <v>0</v>
      </c>
      <c r="M36" s="880"/>
      <c r="N36" s="880"/>
      <c r="O36" s="138">
        <f t="shared" si="5"/>
        <v>0</v>
      </c>
      <c r="P36" s="138">
        <f t="shared" si="6"/>
        <v>0</v>
      </c>
      <c r="Q36" s="138">
        <f>手順⑭!D34</f>
        <v>0</v>
      </c>
      <c r="R36" s="138">
        <f t="shared" si="7"/>
        <v>0</v>
      </c>
      <c r="S36" s="138">
        <f t="shared" si="8"/>
        <v>0</v>
      </c>
      <c r="T36" s="138">
        <f t="shared" si="9"/>
        <v>0</v>
      </c>
      <c r="U36" s="138">
        <f t="shared" si="9"/>
        <v>0</v>
      </c>
      <c r="V36" s="139">
        <f t="shared" si="9"/>
        <v>0</v>
      </c>
    </row>
    <row r="37" spans="2:22" ht="20.25" customHeight="1">
      <c r="B37" s="137" t="s">
        <v>243</v>
      </c>
      <c r="C37" s="162" t="s">
        <v>39</v>
      </c>
      <c r="D37" s="163">
        <f>データ入力表!E43</f>
        <v>0</v>
      </c>
      <c r="E37" s="138">
        <f t="shared" si="0"/>
        <v>0</v>
      </c>
      <c r="F37" s="138">
        <f t="shared" si="11"/>
        <v>0</v>
      </c>
      <c r="G37" s="138">
        <f t="shared" si="2"/>
        <v>0</v>
      </c>
      <c r="H37" s="247">
        <f>生産誘発額の計算シート!AP33</f>
        <v>0</v>
      </c>
      <c r="I37" s="209"/>
      <c r="J37" s="138">
        <f t="shared" si="10"/>
        <v>0</v>
      </c>
      <c r="K37" s="138">
        <f t="shared" si="3"/>
        <v>0</v>
      </c>
      <c r="L37" s="138">
        <f t="shared" si="4"/>
        <v>0</v>
      </c>
      <c r="M37" s="880"/>
      <c r="N37" s="880"/>
      <c r="O37" s="138">
        <f t="shared" si="5"/>
        <v>0</v>
      </c>
      <c r="P37" s="138">
        <f t="shared" si="6"/>
        <v>0</v>
      </c>
      <c r="Q37" s="138">
        <f>手順⑭!D35</f>
        <v>0</v>
      </c>
      <c r="R37" s="138">
        <f t="shared" si="7"/>
        <v>0</v>
      </c>
      <c r="S37" s="138">
        <f t="shared" si="8"/>
        <v>0</v>
      </c>
      <c r="T37" s="138">
        <f t="shared" si="9"/>
        <v>0</v>
      </c>
      <c r="U37" s="138">
        <f t="shared" si="9"/>
        <v>0</v>
      </c>
      <c r="V37" s="139">
        <f t="shared" si="9"/>
        <v>0</v>
      </c>
    </row>
    <row r="38" spans="2:22" ht="20.25" customHeight="1">
      <c r="B38" s="137" t="s">
        <v>244</v>
      </c>
      <c r="C38" s="162" t="s">
        <v>20</v>
      </c>
      <c r="D38" s="163">
        <f>データ入力表!E44</f>
        <v>0</v>
      </c>
      <c r="E38" s="138">
        <f t="shared" si="0"/>
        <v>0</v>
      </c>
      <c r="F38" s="138">
        <f t="shared" si="11"/>
        <v>0</v>
      </c>
      <c r="G38" s="138">
        <f t="shared" si="2"/>
        <v>0</v>
      </c>
      <c r="H38" s="247">
        <f>生産誘発額の計算シート!AP34</f>
        <v>0</v>
      </c>
      <c r="I38" s="209"/>
      <c r="J38" s="138">
        <f t="shared" si="10"/>
        <v>0</v>
      </c>
      <c r="K38" s="138">
        <f t="shared" si="3"/>
        <v>0</v>
      </c>
      <c r="L38" s="138">
        <f t="shared" si="4"/>
        <v>0</v>
      </c>
      <c r="M38" s="880"/>
      <c r="N38" s="880"/>
      <c r="O38" s="138">
        <f t="shared" si="5"/>
        <v>0</v>
      </c>
      <c r="P38" s="138">
        <f t="shared" si="6"/>
        <v>0</v>
      </c>
      <c r="Q38" s="138">
        <f>手順⑭!D36</f>
        <v>0</v>
      </c>
      <c r="R38" s="138">
        <f t="shared" si="7"/>
        <v>0</v>
      </c>
      <c r="S38" s="138">
        <f t="shared" si="8"/>
        <v>0</v>
      </c>
      <c r="T38" s="138">
        <f t="shared" si="9"/>
        <v>0</v>
      </c>
      <c r="U38" s="138">
        <f t="shared" si="9"/>
        <v>0</v>
      </c>
      <c r="V38" s="139">
        <f t="shared" si="9"/>
        <v>0</v>
      </c>
    </row>
    <row r="39" spans="2:22" ht="20.25" customHeight="1">
      <c r="B39" s="137" t="s">
        <v>245</v>
      </c>
      <c r="C39" s="162" t="s">
        <v>21</v>
      </c>
      <c r="D39" s="163">
        <f>データ入力表!E45</f>
        <v>0</v>
      </c>
      <c r="E39" s="138">
        <f t="shared" si="0"/>
        <v>0</v>
      </c>
      <c r="F39" s="138">
        <f t="shared" si="11"/>
        <v>0</v>
      </c>
      <c r="G39" s="138">
        <f t="shared" si="2"/>
        <v>0</v>
      </c>
      <c r="H39" s="247">
        <f>生産誘発額の計算シート!AP35</f>
        <v>0</v>
      </c>
      <c r="I39" s="209"/>
      <c r="J39" s="138">
        <f t="shared" si="10"/>
        <v>0</v>
      </c>
      <c r="K39" s="138">
        <f t="shared" si="3"/>
        <v>0</v>
      </c>
      <c r="L39" s="138">
        <f t="shared" si="4"/>
        <v>0</v>
      </c>
      <c r="M39" s="880"/>
      <c r="N39" s="880"/>
      <c r="O39" s="138">
        <f t="shared" si="5"/>
        <v>0</v>
      </c>
      <c r="P39" s="138">
        <f t="shared" si="6"/>
        <v>0</v>
      </c>
      <c r="Q39" s="138">
        <f>手順⑭!D37</f>
        <v>0</v>
      </c>
      <c r="R39" s="138">
        <f t="shared" si="7"/>
        <v>0</v>
      </c>
      <c r="S39" s="138">
        <f t="shared" si="8"/>
        <v>0</v>
      </c>
      <c r="T39" s="138">
        <f t="shared" si="9"/>
        <v>0</v>
      </c>
      <c r="U39" s="138">
        <f t="shared" si="9"/>
        <v>0</v>
      </c>
      <c r="V39" s="139">
        <f t="shared" si="9"/>
        <v>0</v>
      </c>
    </row>
    <row r="40" spans="2:22" ht="20.25" customHeight="1">
      <c r="B40" s="137" t="s">
        <v>246</v>
      </c>
      <c r="C40" s="162" t="s">
        <v>22</v>
      </c>
      <c r="D40" s="163">
        <f>データ入力表!E46</f>
        <v>0</v>
      </c>
      <c r="E40" s="138">
        <f t="shared" si="0"/>
        <v>0</v>
      </c>
      <c r="F40" s="138">
        <f t="shared" si="11"/>
        <v>0</v>
      </c>
      <c r="G40" s="138">
        <f t="shared" si="2"/>
        <v>0</v>
      </c>
      <c r="H40" s="247">
        <f>生産誘発額の計算シート!AP36</f>
        <v>0</v>
      </c>
      <c r="I40" s="209"/>
      <c r="J40" s="138">
        <f t="shared" si="10"/>
        <v>0</v>
      </c>
      <c r="K40" s="138">
        <f t="shared" si="3"/>
        <v>0</v>
      </c>
      <c r="L40" s="138">
        <f t="shared" si="4"/>
        <v>0</v>
      </c>
      <c r="M40" s="880"/>
      <c r="N40" s="880"/>
      <c r="O40" s="138">
        <f t="shared" si="5"/>
        <v>0</v>
      </c>
      <c r="P40" s="138">
        <f t="shared" si="6"/>
        <v>0</v>
      </c>
      <c r="Q40" s="138">
        <f>手順⑭!D38</f>
        <v>0</v>
      </c>
      <c r="R40" s="138">
        <f t="shared" si="7"/>
        <v>0</v>
      </c>
      <c r="S40" s="138">
        <f t="shared" si="8"/>
        <v>0</v>
      </c>
      <c r="T40" s="138">
        <f t="shared" si="9"/>
        <v>0</v>
      </c>
      <c r="U40" s="138">
        <f t="shared" si="9"/>
        <v>0</v>
      </c>
      <c r="V40" s="139">
        <f t="shared" si="9"/>
        <v>0</v>
      </c>
    </row>
    <row r="41" spans="2:22" ht="20.25" customHeight="1">
      <c r="B41" s="137" t="s">
        <v>247</v>
      </c>
      <c r="C41" s="162" t="s">
        <v>38</v>
      </c>
      <c r="D41" s="163">
        <f>データ入力表!E47</f>
        <v>0</v>
      </c>
      <c r="E41" s="138">
        <f t="shared" si="0"/>
        <v>0</v>
      </c>
      <c r="F41" s="138">
        <f t="shared" si="11"/>
        <v>0</v>
      </c>
      <c r="G41" s="138">
        <f t="shared" si="2"/>
        <v>0</v>
      </c>
      <c r="H41" s="247">
        <f>生産誘発額の計算シート!AP37</f>
        <v>0</v>
      </c>
      <c r="I41" s="209"/>
      <c r="J41" s="138">
        <f t="shared" si="10"/>
        <v>0</v>
      </c>
      <c r="K41" s="138">
        <f t="shared" si="3"/>
        <v>0</v>
      </c>
      <c r="L41" s="138">
        <f t="shared" si="4"/>
        <v>0</v>
      </c>
      <c r="M41" s="880"/>
      <c r="N41" s="880"/>
      <c r="O41" s="138">
        <f t="shared" si="5"/>
        <v>0</v>
      </c>
      <c r="P41" s="138">
        <f t="shared" si="6"/>
        <v>0</v>
      </c>
      <c r="Q41" s="138">
        <f>手順⑭!D39</f>
        <v>0</v>
      </c>
      <c r="R41" s="138">
        <f t="shared" si="7"/>
        <v>0</v>
      </c>
      <c r="S41" s="138">
        <f t="shared" si="8"/>
        <v>0</v>
      </c>
      <c r="T41" s="138">
        <f t="shared" si="9"/>
        <v>0</v>
      </c>
      <c r="U41" s="138">
        <f t="shared" si="9"/>
        <v>0</v>
      </c>
      <c r="V41" s="139">
        <f t="shared" si="9"/>
        <v>0</v>
      </c>
    </row>
    <row r="42" spans="2:22" ht="20.25" customHeight="1">
      <c r="B42" s="137" t="s">
        <v>248</v>
      </c>
      <c r="C42" s="162" t="s">
        <v>249</v>
      </c>
      <c r="D42" s="163">
        <f>データ入力表!E48</f>
        <v>0</v>
      </c>
      <c r="E42" s="138">
        <f t="shared" si="0"/>
        <v>0</v>
      </c>
      <c r="F42" s="138">
        <f t="shared" si="11"/>
        <v>0</v>
      </c>
      <c r="G42" s="138">
        <f t="shared" si="2"/>
        <v>0</v>
      </c>
      <c r="H42" s="247">
        <f>生産誘発額の計算シート!AP38</f>
        <v>0</v>
      </c>
      <c r="I42" s="209"/>
      <c r="J42" s="138">
        <f t="shared" si="10"/>
        <v>0</v>
      </c>
      <c r="K42" s="138">
        <f t="shared" si="3"/>
        <v>0</v>
      </c>
      <c r="L42" s="138">
        <f t="shared" si="4"/>
        <v>0</v>
      </c>
      <c r="M42" s="880"/>
      <c r="N42" s="880"/>
      <c r="O42" s="138">
        <f t="shared" si="5"/>
        <v>0</v>
      </c>
      <c r="P42" s="138">
        <f t="shared" si="6"/>
        <v>0</v>
      </c>
      <c r="Q42" s="138">
        <f>手順⑭!D40</f>
        <v>0</v>
      </c>
      <c r="R42" s="138">
        <f t="shared" si="7"/>
        <v>0</v>
      </c>
      <c r="S42" s="138">
        <f t="shared" si="8"/>
        <v>0</v>
      </c>
      <c r="T42" s="138">
        <f t="shared" si="9"/>
        <v>0</v>
      </c>
      <c r="U42" s="138">
        <f t="shared" si="9"/>
        <v>0</v>
      </c>
      <c r="V42" s="139">
        <f t="shared" si="9"/>
        <v>0</v>
      </c>
    </row>
    <row r="43" spans="2:22" ht="20.25" customHeight="1">
      <c r="B43" s="137" t="s">
        <v>250</v>
      </c>
      <c r="C43" s="162" t="s">
        <v>23</v>
      </c>
      <c r="D43" s="163">
        <f>データ入力表!E49</f>
        <v>0</v>
      </c>
      <c r="E43" s="138">
        <f t="shared" si="0"/>
        <v>0</v>
      </c>
      <c r="F43" s="138">
        <f t="shared" si="11"/>
        <v>0</v>
      </c>
      <c r="G43" s="138">
        <f t="shared" si="2"/>
        <v>0</v>
      </c>
      <c r="H43" s="247">
        <f>生産誘発額の計算シート!AP39</f>
        <v>0</v>
      </c>
      <c r="I43" s="209"/>
      <c r="J43" s="138">
        <f t="shared" si="10"/>
        <v>0</v>
      </c>
      <c r="K43" s="138">
        <f t="shared" si="3"/>
        <v>0</v>
      </c>
      <c r="L43" s="138">
        <f t="shared" si="4"/>
        <v>0</v>
      </c>
      <c r="M43" s="880"/>
      <c r="N43" s="880"/>
      <c r="O43" s="138">
        <f t="shared" si="5"/>
        <v>0</v>
      </c>
      <c r="P43" s="138">
        <f t="shared" si="6"/>
        <v>0</v>
      </c>
      <c r="Q43" s="138">
        <f>手順⑭!D41</f>
        <v>0</v>
      </c>
      <c r="R43" s="138">
        <f t="shared" si="7"/>
        <v>0</v>
      </c>
      <c r="S43" s="138">
        <f t="shared" si="8"/>
        <v>0</v>
      </c>
      <c r="T43" s="138">
        <f t="shared" si="9"/>
        <v>0</v>
      </c>
      <c r="U43" s="138">
        <f t="shared" si="9"/>
        <v>0</v>
      </c>
      <c r="V43" s="139">
        <f t="shared" si="9"/>
        <v>0</v>
      </c>
    </row>
    <row r="44" spans="2:22" ht="20.25" customHeight="1">
      <c r="B44" s="137" t="s">
        <v>251</v>
      </c>
      <c r="C44" s="162" t="s">
        <v>24</v>
      </c>
      <c r="D44" s="163">
        <f>データ入力表!E50</f>
        <v>0</v>
      </c>
      <c r="E44" s="138">
        <f t="shared" si="0"/>
        <v>0</v>
      </c>
      <c r="F44" s="138">
        <f t="shared" si="11"/>
        <v>0</v>
      </c>
      <c r="G44" s="138">
        <f t="shared" si="2"/>
        <v>0</v>
      </c>
      <c r="H44" s="247">
        <f>生産誘発額の計算シート!AP40</f>
        <v>0</v>
      </c>
      <c r="I44" s="209"/>
      <c r="J44" s="138">
        <f t="shared" si="10"/>
        <v>0</v>
      </c>
      <c r="K44" s="138">
        <f t="shared" si="3"/>
        <v>0</v>
      </c>
      <c r="L44" s="138">
        <f t="shared" si="4"/>
        <v>0</v>
      </c>
      <c r="M44" s="880"/>
      <c r="N44" s="880"/>
      <c r="O44" s="138">
        <f t="shared" si="5"/>
        <v>0</v>
      </c>
      <c r="P44" s="138">
        <f t="shared" si="6"/>
        <v>0</v>
      </c>
      <c r="Q44" s="138">
        <f>手順⑭!D42</f>
        <v>0</v>
      </c>
      <c r="R44" s="138">
        <f t="shared" si="7"/>
        <v>0</v>
      </c>
      <c r="S44" s="138">
        <f t="shared" si="8"/>
        <v>0</v>
      </c>
      <c r="T44" s="138">
        <f t="shared" si="9"/>
        <v>0</v>
      </c>
      <c r="U44" s="138">
        <f t="shared" si="9"/>
        <v>0</v>
      </c>
      <c r="V44" s="139">
        <f t="shared" si="9"/>
        <v>0</v>
      </c>
    </row>
    <row r="45" spans="2:22" ht="20.25" customHeight="1">
      <c r="B45" s="137" t="s">
        <v>252</v>
      </c>
      <c r="C45" s="162" t="s">
        <v>25</v>
      </c>
      <c r="D45" s="163">
        <f>データ入力表!E51</f>
        <v>0</v>
      </c>
      <c r="E45" s="138">
        <f t="shared" si="0"/>
        <v>0</v>
      </c>
      <c r="F45" s="138">
        <f t="shared" si="11"/>
        <v>0</v>
      </c>
      <c r="G45" s="138">
        <f t="shared" si="2"/>
        <v>0</v>
      </c>
      <c r="H45" s="247">
        <f>生産誘発額の計算シート!AP41</f>
        <v>0</v>
      </c>
      <c r="I45" s="209"/>
      <c r="J45" s="138">
        <f t="shared" si="10"/>
        <v>0</v>
      </c>
      <c r="K45" s="138">
        <f t="shared" si="3"/>
        <v>0</v>
      </c>
      <c r="L45" s="138">
        <f t="shared" si="4"/>
        <v>0</v>
      </c>
      <c r="M45" s="880"/>
      <c r="N45" s="880"/>
      <c r="O45" s="138">
        <f t="shared" si="5"/>
        <v>0</v>
      </c>
      <c r="P45" s="138">
        <f t="shared" si="6"/>
        <v>0</v>
      </c>
      <c r="Q45" s="138">
        <f>手順⑭!D43</f>
        <v>0</v>
      </c>
      <c r="R45" s="138">
        <f t="shared" si="7"/>
        <v>0</v>
      </c>
      <c r="S45" s="138">
        <f t="shared" si="8"/>
        <v>0</v>
      </c>
      <c r="T45" s="138">
        <f t="shared" si="9"/>
        <v>0</v>
      </c>
      <c r="U45" s="138">
        <f t="shared" si="9"/>
        <v>0</v>
      </c>
      <c r="V45" s="139">
        <f t="shared" si="9"/>
        <v>0</v>
      </c>
    </row>
    <row r="46" spans="2:22" ht="20.25" customHeight="1">
      <c r="B46" s="137" t="s">
        <v>253</v>
      </c>
      <c r="C46" s="162" t="s">
        <v>26</v>
      </c>
      <c r="D46" s="163">
        <f>データ入力表!E52</f>
        <v>0</v>
      </c>
      <c r="E46" s="138">
        <f t="shared" si="0"/>
        <v>0</v>
      </c>
      <c r="F46" s="138">
        <f t="shared" si="11"/>
        <v>0</v>
      </c>
      <c r="G46" s="138">
        <f t="shared" si="2"/>
        <v>0</v>
      </c>
      <c r="H46" s="247">
        <f>生産誘発額の計算シート!AP42</f>
        <v>0</v>
      </c>
      <c r="I46" s="209"/>
      <c r="J46" s="138">
        <f t="shared" si="10"/>
        <v>0</v>
      </c>
      <c r="K46" s="138">
        <f t="shared" si="3"/>
        <v>0</v>
      </c>
      <c r="L46" s="138">
        <f t="shared" si="4"/>
        <v>0</v>
      </c>
      <c r="M46" s="881"/>
      <c r="N46" s="881"/>
      <c r="O46" s="138">
        <f t="shared" si="5"/>
        <v>0</v>
      </c>
      <c r="P46" s="138">
        <f t="shared" si="6"/>
        <v>0</v>
      </c>
      <c r="Q46" s="138">
        <f>手順⑭!D44</f>
        <v>0</v>
      </c>
      <c r="R46" s="138">
        <f t="shared" si="7"/>
        <v>0</v>
      </c>
      <c r="S46" s="138">
        <f t="shared" si="8"/>
        <v>0</v>
      </c>
      <c r="T46" s="138">
        <f t="shared" si="9"/>
        <v>0</v>
      </c>
      <c r="U46" s="138">
        <f t="shared" si="9"/>
        <v>0</v>
      </c>
      <c r="V46" s="139">
        <f t="shared" si="9"/>
        <v>0</v>
      </c>
    </row>
    <row r="47" spans="2:22" ht="20.25" customHeight="1">
      <c r="B47" s="140"/>
      <c r="C47" s="165" t="s">
        <v>254</v>
      </c>
      <c r="D47" s="166">
        <f>SUM(D8:D46)</f>
        <v>0</v>
      </c>
      <c r="E47" s="141">
        <f t="shared" ref="E47:L47" si="12">SUM(E8:E46)</f>
        <v>0</v>
      </c>
      <c r="F47" s="141">
        <f t="shared" si="12"/>
        <v>0</v>
      </c>
      <c r="G47" s="141">
        <f t="shared" si="12"/>
        <v>0</v>
      </c>
      <c r="H47" s="248">
        <f t="shared" si="12"/>
        <v>0</v>
      </c>
      <c r="I47" s="210"/>
      <c r="J47" s="141">
        <f t="shared" si="12"/>
        <v>0</v>
      </c>
      <c r="K47" s="141">
        <f t="shared" si="12"/>
        <v>0</v>
      </c>
      <c r="L47" s="141">
        <f t="shared" si="12"/>
        <v>0</v>
      </c>
      <c r="M47" s="141">
        <f>G47+L47</f>
        <v>0</v>
      </c>
      <c r="N47" s="141">
        <f>M47*I138</f>
        <v>0</v>
      </c>
      <c r="O47" s="141">
        <f>N47</f>
        <v>0</v>
      </c>
      <c r="P47" s="141">
        <f>SUM(P8:P46)</f>
        <v>0</v>
      </c>
      <c r="Q47" s="141">
        <f t="shared" ref="Q47:V47" si="13">SUM(Q8:Q46)</f>
        <v>0</v>
      </c>
      <c r="R47" s="141">
        <f t="shared" si="13"/>
        <v>0</v>
      </c>
      <c r="S47" s="141">
        <f t="shared" si="13"/>
        <v>0</v>
      </c>
      <c r="T47" s="141">
        <f t="shared" si="13"/>
        <v>0</v>
      </c>
      <c r="U47" s="141">
        <f t="shared" si="13"/>
        <v>0</v>
      </c>
      <c r="V47" s="142">
        <f t="shared" si="13"/>
        <v>0</v>
      </c>
    </row>
    <row r="48" spans="2:22" ht="20.25" customHeight="1">
      <c r="B48" s="167"/>
      <c r="C48" s="167"/>
      <c r="D48" s="146"/>
      <c r="E48" s="168"/>
      <c r="F48" s="146"/>
      <c r="G48" s="146"/>
      <c r="H48" s="146"/>
      <c r="I48" s="146"/>
      <c r="J48" s="146"/>
      <c r="K48" s="146"/>
      <c r="L48" s="146"/>
      <c r="M48" s="146"/>
      <c r="N48" s="146"/>
      <c r="O48" s="146"/>
      <c r="P48" s="146"/>
      <c r="Q48" s="146"/>
      <c r="R48" s="146"/>
      <c r="S48" s="146"/>
      <c r="T48" s="146"/>
      <c r="U48" s="146"/>
      <c r="V48" s="146"/>
    </row>
    <row r="49" spans="2:11" ht="20.25" customHeight="1">
      <c r="J49" s="127"/>
      <c r="K49" s="127" t="s">
        <v>426</v>
      </c>
    </row>
    <row r="50" spans="2:11" s="128" customFormat="1" ht="20.25" customHeight="1">
      <c r="B50" s="129"/>
      <c r="C50" s="156"/>
      <c r="D50" s="882" t="s">
        <v>29</v>
      </c>
      <c r="E50" s="883"/>
      <c r="F50" s="884" t="s">
        <v>386</v>
      </c>
      <c r="G50" s="885"/>
      <c r="H50" s="884" t="s">
        <v>407</v>
      </c>
      <c r="I50" s="885"/>
      <c r="J50" s="884" t="s">
        <v>345</v>
      </c>
      <c r="K50" s="886"/>
    </row>
    <row r="51" spans="2:11" s="132" customFormat="1" ht="36" customHeight="1">
      <c r="B51" s="130"/>
      <c r="C51" s="157"/>
      <c r="D51" s="169" t="s">
        <v>427</v>
      </c>
      <c r="E51" s="131" t="s">
        <v>428</v>
      </c>
      <c r="F51" s="131" t="s">
        <v>429</v>
      </c>
      <c r="G51" s="131" t="s">
        <v>430</v>
      </c>
      <c r="H51" s="131" t="s">
        <v>431</v>
      </c>
      <c r="I51" s="131" t="s">
        <v>432</v>
      </c>
      <c r="J51" s="131" t="s">
        <v>433</v>
      </c>
      <c r="K51" s="145" t="s">
        <v>434</v>
      </c>
    </row>
    <row r="52" spans="2:11" s="135" customFormat="1" ht="20.25" customHeight="1">
      <c r="B52" s="877" t="s">
        <v>304</v>
      </c>
      <c r="C52" s="877"/>
      <c r="D52" s="158" t="s">
        <v>435</v>
      </c>
      <c r="E52" s="133" t="s">
        <v>436</v>
      </c>
      <c r="F52" s="133" t="s">
        <v>437</v>
      </c>
      <c r="G52" s="133" t="s">
        <v>438</v>
      </c>
      <c r="H52" s="133" t="s">
        <v>439</v>
      </c>
      <c r="I52" s="133" t="s">
        <v>440</v>
      </c>
      <c r="J52" s="133" t="s">
        <v>441</v>
      </c>
      <c r="K52" s="134" t="s">
        <v>442</v>
      </c>
    </row>
    <row r="53" spans="2:11" s="136" customFormat="1" ht="20.25" customHeight="1">
      <c r="B53" s="878" t="s">
        <v>306</v>
      </c>
      <c r="C53" s="878"/>
      <c r="D53" s="159" t="s">
        <v>443</v>
      </c>
      <c r="E53" s="143" t="s">
        <v>444</v>
      </c>
      <c r="F53" s="143" t="s">
        <v>445</v>
      </c>
      <c r="G53" s="143" t="s">
        <v>446</v>
      </c>
      <c r="H53" s="143" t="s">
        <v>447</v>
      </c>
      <c r="I53" s="143" t="s">
        <v>448</v>
      </c>
      <c r="J53" s="143" t="s">
        <v>449</v>
      </c>
      <c r="K53" s="144" t="s">
        <v>450</v>
      </c>
    </row>
    <row r="54" spans="2:11" s="136" customFormat="1" ht="20.25" customHeight="1">
      <c r="B54" s="137" t="s">
        <v>210</v>
      </c>
      <c r="C54" s="160" t="s">
        <v>0</v>
      </c>
      <c r="D54" s="170">
        <f>ROUND(E8*K99,0)</f>
        <v>0</v>
      </c>
      <c r="E54" s="138">
        <f>ROUND(E8*L99,0)</f>
        <v>0</v>
      </c>
      <c r="F54" s="138">
        <f>ROUND(J8*K99,0)</f>
        <v>0</v>
      </c>
      <c r="G54" s="138">
        <f>ROUND(J8*L99,0)</f>
        <v>0</v>
      </c>
      <c r="H54" s="138">
        <f>ROUND(Q8*K99,0)</f>
        <v>0</v>
      </c>
      <c r="I54" s="138">
        <f>ROUND(Q8*L99,0)</f>
        <v>0</v>
      </c>
      <c r="J54" s="138">
        <f>D54+F54+H54</f>
        <v>0</v>
      </c>
      <c r="K54" s="139">
        <f>E54+G54+I54</f>
        <v>0</v>
      </c>
    </row>
    <row r="55" spans="2:11" s="136" customFormat="1" ht="20.25" customHeight="1">
      <c r="B55" s="137" t="s">
        <v>211</v>
      </c>
      <c r="C55" s="162" t="s">
        <v>212</v>
      </c>
      <c r="D55" s="171">
        <f t="shared" ref="D55:D92" si="14">ROUND(E9*K100,0)</f>
        <v>0</v>
      </c>
      <c r="E55" s="138">
        <f t="shared" ref="E55:E92" si="15">ROUND(E9*L100,0)</f>
        <v>0</v>
      </c>
      <c r="F55" s="138">
        <f t="shared" ref="F55:F92" si="16">ROUND(J9*K100,0)</f>
        <v>0</v>
      </c>
      <c r="G55" s="138">
        <f t="shared" ref="G55:G92" si="17">ROUND(J9*L100,0)</f>
        <v>0</v>
      </c>
      <c r="H55" s="138">
        <f t="shared" ref="H55:H92" si="18">ROUND(Q9*K100,0)</f>
        <v>0</v>
      </c>
      <c r="I55" s="138">
        <f t="shared" ref="I55:I92" si="19">ROUND(Q9*L100,0)</f>
        <v>0</v>
      </c>
      <c r="J55" s="138">
        <f t="shared" ref="J55:K92" si="20">D55+F55+H55</f>
        <v>0</v>
      </c>
      <c r="K55" s="139">
        <f t="shared" si="20"/>
        <v>0</v>
      </c>
    </row>
    <row r="56" spans="2:11" s="136" customFormat="1" ht="20.25" customHeight="1">
      <c r="B56" s="137" t="s">
        <v>213</v>
      </c>
      <c r="C56" s="162" t="s">
        <v>214</v>
      </c>
      <c r="D56" s="171">
        <f t="shared" si="14"/>
        <v>0</v>
      </c>
      <c r="E56" s="138">
        <f t="shared" si="15"/>
        <v>0</v>
      </c>
      <c r="F56" s="138">
        <f t="shared" si="16"/>
        <v>0</v>
      </c>
      <c r="G56" s="138">
        <f t="shared" si="17"/>
        <v>0</v>
      </c>
      <c r="H56" s="138">
        <f t="shared" si="18"/>
        <v>0</v>
      </c>
      <c r="I56" s="138">
        <f t="shared" si="19"/>
        <v>0</v>
      </c>
      <c r="J56" s="138">
        <f t="shared" si="20"/>
        <v>0</v>
      </c>
      <c r="K56" s="139">
        <f t="shared" si="20"/>
        <v>0</v>
      </c>
    </row>
    <row r="57" spans="2:11" s="136" customFormat="1" ht="20.25" customHeight="1">
      <c r="B57" s="137" t="s">
        <v>215</v>
      </c>
      <c r="C57" s="162" t="s">
        <v>1</v>
      </c>
      <c r="D57" s="171">
        <f t="shared" si="14"/>
        <v>0</v>
      </c>
      <c r="E57" s="138">
        <f t="shared" si="15"/>
        <v>0</v>
      </c>
      <c r="F57" s="138">
        <f t="shared" si="16"/>
        <v>0</v>
      </c>
      <c r="G57" s="138">
        <f t="shared" si="17"/>
        <v>0</v>
      </c>
      <c r="H57" s="138">
        <f t="shared" si="18"/>
        <v>0</v>
      </c>
      <c r="I57" s="138">
        <f t="shared" si="19"/>
        <v>0</v>
      </c>
      <c r="J57" s="138">
        <f t="shared" si="20"/>
        <v>0</v>
      </c>
      <c r="K57" s="139">
        <f t="shared" si="20"/>
        <v>0</v>
      </c>
    </row>
    <row r="58" spans="2:11" s="136" customFormat="1" ht="20.25" customHeight="1">
      <c r="B58" s="137" t="s">
        <v>216</v>
      </c>
      <c r="C58" s="162" t="s">
        <v>2</v>
      </c>
      <c r="D58" s="171">
        <f t="shared" si="14"/>
        <v>0</v>
      </c>
      <c r="E58" s="138">
        <f t="shared" si="15"/>
        <v>0</v>
      </c>
      <c r="F58" s="138">
        <f t="shared" si="16"/>
        <v>0</v>
      </c>
      <c r="G58" s="138">
        <f t="shared" si="17"/>
        <v>0</v>
      </c>
      <c r="H58" s="138">
        <f t="shared" si="18"/>
        <v>0</v>
      </c>
      <c r="I58" s="138">
        <f t="shared" si="19"/>
        <v>0</v>
      </c>
      <c r="J58" s="138">
        <f t="shared" si="20"/>
        <v>0</v>
      </c>
      <c r="K58" s="139">
        <f t="shared" si="20"/>
        <v>0</v>
      </c>
    </row>
    <row r="59" spans="2:11" s="136" customFormat="1" ht="20.25" customHeight="1">
      <c r="B59" s="137" t="s">
        <v>217</v>
      </c>
      <c r="C59" s="162" t="s">
        <v>3</v>
      </c>
      <c r="D59" s="171">
        <f t="shared" si="14"/>
        <v>0</v>
      </c>
      <c r="E59" s="138">
        <f t="shared" si="15"/>
        <v>0</v>
      </c>
      <c r="F59" s="138">
        <f t="shared" si="16"/>
        <v>0</v>
      </c>
      <c r="G59" s="138">
        <f t="shared" si="17"/>
        <v>0</v>
      </c>
      <c r="H59" s="138">
        <f t="shared" si="18"/>
        <v>0</v>
      </c>
      <c r="I59" s="138">
        <f t="shared" si="19"/>
        <v>0</v>
      </c>
      <c r="J59" s="138">
        <f t="shared" si="20"/>
        <v>0</v>
      </c>
      <c r="K59" s="139">
        <f t="shared" si="20"/>
        <v>0</v>
      </c>
    </row>
    <row r="60" spans="2:11" s="136" customFormat="1" ht="20.25" customHeight="1">
      <c r="B60" s="137" t="s">
        <v>218</v>
      </c>
      <c r="C60" s="164" t="s">
        <v>4</v>
      </c>
      <c r="D60" s="171">
        <f t="shared" si="14"/>
        <v>0</v>
      </c>
      <c r="E60" s="138">
        <f t="shared" si="15"/>
        <v>0</v>
      </c>
      <c r="F60" s="138">
        <f t="shared" si="16"/>
        <v>0</v>
      </c>
      <c r="G60" s="138">
        <f t="shared" si="17"/>
        <v>0</v>
      </c>
      <c r="H60" s="138">
        <f t="shared" si="18"/>
        <v>0</v>
      </c>
      <c r="I60" s="138">
        <f t="shared" si="19"/>
        <v>0</v>
      </c>
      <c r="J60" s="138">
        <f t="shared" si="20"/>
        <v>0</v>
      </c>
      <c r="K60" s="139">
        <f t="shared" si="20"/>
        <v>0</v>
      </c>
    </row>
    <row r="61" spans="2:11" s="136" customFormat="1" ht="20.25" customHeight="1">
      <c r="B61" s="137" t="s">
        <v>219</v>
      </c>
      <c r="C61" s="162" t="s">
        <v>5</v>
      </c>
      <c r="D61" s="171">
        <f t="shared" si="14"/>
        <v>0</v>
      </c>
      <c r="E61" s="138">
        <f t="shared" si="15"/>
        <v>0</v>
      </c>
      <c r="F61" s="138">
        <f t="shared" si="16"/>
        <v>0</v>
      </c>
      <c r="G61" s="138">
        <f t="shared" si="17"/>
        <v>0</v>
      </c>
      <c r="H61" s="138">
        <f t="shared" si="18"/>
        <v>0</v>
      </c>
      <c r="I61" s="138">
        <f t="shared" si="19"/>
        <v>0</v>
      </c>
      <c r="J61" s="138">
        <f t="shared" si="20"/>
        <v>0</v>
      </c>
      <c r="K61" s="139">
        <f t="shared" si="20"/>
        <v>0</v>
      </c>
    </row>
    <row r="62" spans="2:11" s="136" customFormat="1" ht="20.25" customHeight="1">
      <c r="B62" s="137" t="s">
        <v>220</v>
      </c>
      <c r="C62" s="164" t="s">
        <v>6</v>
      </c>
      <c r="D62" s="171">
        <f t="shared" si="14"/>
        <v>0</v>
      </c>
      <c r="E62" s="138">
        <f t="shared" si="15"/>
        <v>0</v>
      </c>
      <c r="F62" s="138">
        <f t="shared" si="16"/>
        <v>0</v>
      </c>
      <c r="G62" s="138">
        <f t="shared" si="17"/>
        <v>0</v>
      </c>
      <c r="H62" s="138">
        <f t="shared" si="18"/>
        <v>0</v>
      </c>
      <c r="I62" s="138">
        <f t="shared" si="19"/>
        <v>0</v>
      </c>
      <c r="J62" s="138">
        <f t="shared" si="20"/>
        <v>0</v>
      </c>
      <c r="K62" s="139">
        <f t="shared" si="20"/>
        <v>0</v>
      </c>
    </row>
    <row r="63" spans="2:11" s="136" customFormat="1" ht="20.25" customHeight="1">
      <c r="B63" s="137" t="s">
        <v>221</v>
      </c>
      <c r="C63" s="164" t="s">
        <v>222</v>
      </c>
      <c r="D63" s="171">
        <f t="shared" si="14"/>
        <v>0</v>
      </c>
      <c r="E63" s="138">
        <f t="shared" si="15"/>
        <v>0</v>
      </c>
      <c r="F63" s="138">
        <f t="shared" si="16"/>
        <v>0</v>
      </c>
      <c r="G63" s="138">
        <f t="shared" si="17"/>
        <v>0</v>
      </c>
      <c r="H63" s="138">
        <f t="shared" si="18"/>
        <v>0</v>
      </c>
      <c r="I63" s="138">
        <f t="shared" si="19"/>
        <v>0</v>
      </c>
      <c r="J63" s="138">
        <f t="shared" si="20"/>
        <v>0</v>
      </c>
      <c r="K63" s="139">
        <f t="shared" si="20"/>
        <v>0</v>
      </c>
    </row>
    <row r="64" spans="2:11" s="136" customFormat="1" ht="20.25" customHeight="1">
      <c r="B64" s="137" t="s">
        <v>223</v>
      </c>
      <c r="C64" s="162" t="s">
        <v>7</v>
      </c>
      <c r="D64" s="171">
        <f t="shared" si="14"/>
        <v>0</v>
      </c>
      <c r="E64" s="138">
        <f t="shared" si="15"/>
        <v>0</v>
      </c>
      <c r="F64" s="138">
        <f t="shared" si="16"/>
        <v>0</v>
      </c>
      <c r="G64" s="138">
        <f t="shared" si="17"/>
        <v>0</v>
      </c>
      <c r="H64" s="138">
        <f t="shared" si="18"/>
        <v>0</v>
      </c>
      <c r="I64" s="138">
        <f t="shared" si="19"/>
        <v>0</v>
      </c>
      <c r="J64" s="138">
        <f t="shared" si="20"/>
        <v>0</v>
      </c>
      <c r="K64" s="139">
        <f t="shared" si="20"/>
        <v>0</v>
      </c>
    </row>
    <row r="65" spans="2:11" s="136" customFormat="1" ht="20.25" customHeight="1">
      <c r="B65" s="137" t="s">
        <v>224</v>
      </c>
      <c r="C65" s="162" t="s">
        <v>8</v>
      </c>
      <c r="D65" s="171">
        <f t="shared" si="14"/>
        <v>0</v>
      </c>
      <c r="E65" s="138">
        <f t="shared" si="15"/>
        <v>0</v>
      </c>
      <c r="F65" s="138">
        <f t="shared" si="16"/>
        <v>0</v>
      </c>
      <c r="G65" s="138">
        <f t="shared" si="17"/>
        <v>0</v>
      </c>
      <c r="H65" s="138">
        <f t="shared" si="18"/>
        <v>0</v>
      </c>
      <c r="I65" s="138">
        <f t="shared" si="19"/>
        <v>0</v>
      </c>
      <c r="J65" s="138">
        <f t="shared" si="20"/>
        <v>0</v>
      </c>
      <c r="K65" s="139">
        <f t="shared" si="20"/>
        <v>0</v>
      </c>
    </row>
    <row r="66" spans="2:11" s="136" customFormat="1" ht="20.25" customHeight="1">
      <c r="B66" s="137" t="s">
        <v>225</v>
      </c>
      <c r="C66" s="162" t="s">
        <v>9</v>
      </c>
      <c r="D66" s="171">
        <f t="shared" si="14"/>
        <v>0</v>
      </c>
      <c r="E66" s="138">
        <f t="shared" si="15"/>
        <v>0</v>
      </c>
      <c r="F66" s="138">
        <f t="shared" si="16"/>
        <v>0</v>
      </c>
      <c r="G66" s="138">
        <f t="shared" si="17"/>
        <v>0</v>
      </c>
      <c r="H66" s="138">
        <f t="shared" si="18"/>
        <v>0</v>
      </c>
      <c r="I66" s="138">
        <f t="shared" si="19"/>
        <v>0</v>
      </c>
      <c r="J66" s="138">
        <f t="shared" si="20"/>
        <v>0</v>
      </c>
      <c r="K66" s="139">
        <f t="shared" si="20"/>
        <v>0</v>
      </c>
    </row>
    <row r="67" spans="2:11" s="136" customFormat="1" ht="20.25" customHeight="1">
      <c r="B67" s="137" t="s">
        <v>226</v>
      </c>
      <c r="C67" s="162" t="s">
        <v>10</v>
      </c>
      <c r="D67" s="171">
        <f t="shared" si="14"/>
        <v>0</v>
      </c>
      <c r="E67" s="138">
        <f t="shared" si="15"/>
        <v>0</v>
      </c>
      <c r="F67" s="138">
        <f t="shared" si="16"/>
        <v>0</v>
      </c>
      <c r="G67" s="138">
        <f t="shared" si="17"/>
        <v>0</v>
      </c>
      <c r="H67" s="138">
        <f t="shared" si="18"/>
        <v>0</v>
      </c>
      <c r="I67" s="138">
        <f t="shared" si="19"/>
        <v>0</v>
      </c>
      <c r="J67" s="138">
        <f t="shared" si="20"/>
        <v>0</v>
      </c>
      <c r="K67" s="139">
        <f t="shared" si="20"/>
        <v>0</v>
      </c>
    </row>
    <row r="68" spans="2:11" s="136" customFormat="1" ht="20.25" customHeight="1">
      <c r="B68" s="137" t="s">
        <v>227</v>
      </c>
      <c r="C68" s="162" t="s">
        <v>64</v>
      </c>
      <c r="D68" s="171">
        <f t="shared" si="14"/>
        <v>0</v>
      </c>
      <c r="E68" s="138">
        <f t="shared" si="15"/>
        <v>0</v>
      </c>
      <c r="F68" s="138">
        <f t="shared" si="16"/>
        <v>0</v>
      </c>
      <c r="G68" s="138">
        <f t="shared" si="17"/>
        <v>0</v>
      </c>
      <c r="H68" s="138">
        <f t="shared" si="18"/>
        <v>0</v>
      </c>
      <c r="I68" s="138">
        <f t="shared" si="19"/>
        <v>0</v>
      </c>
      <c r="J68" s="138">
        <f t="shared" si="20"/>
        <v>0</v>
      </c>
      <c r="K68" s="139">
        <f t="shared" si="20"/>
        <v>0</v>
      </c>
    </row>
    <row r="69" spans="2:11" s="136" customFormat="1" ht="20.25" customHeight="1">
      <c r="B69" s="137" t="s">
        <v>228</v>
      </c>
      <c r="C69" s="162" t="s">
        <v>65</v>
      </c>
      <c r="D69" s="171">
        <f t="shared" si="14"/>
        <v>0</v>
      </c>
      <c r="E69" s="138">
        <f t="shared" si="15"/>
        <v>0</v>
      </c>
      <c r="F69" s="138">
        <f t="shared" si="16"/>
        <v>0</v>
      </c>
      <c r="G69" s="138">
        <f t="shared" si="17"/>
        <v>0</v>
      </c>
      <c r="H69" s="138">
        <f t="shared" si="18"/>
        <v>0</v>
      </c>
      <c r="I69" s="138">
        <f t="shared" si="19"/>
        <v>0</v>
      </c>
      <c r="J69" s="138">
        <f t="shared" si="20"/>
        <v>0</v>
      </c>
      <c r="K69" s="139">
        <f t="shared" si="20"/>
        <v>0</v>
      </c>
    </row>
    <row r="70" spans="2:11" s="136" customFormat="1" ht="20.25" customHeight="1">
      <c r="B70" s="137" t="s">
        <v>229</v>
      </c>
      <c r="C70" s="162" t="s">
        <v>66</v>
      </c>
      <c r="D70" s="171">
        <f t="shared" si="14"/>
        <v>0</v>
      </c>
      <c r="E70" s="138">
        <f t="shared" si="15"/>
        <v>0</v>
      </c>
      <c r="F70" s="138">
        <f t="shared" si="16"/>
        <v>0</v>
      </c>
      <c r="G70" s="138">
        <f t="shared" si="17"/>
        <v>0</v>
      </c>
      <c r="H70" s="138">
        <f t="shared" si="18"/>
        <v>0</v>
      </c>
      <c r="I70" s="138">
        <f t="shared" si="19"/>
        <v>0</v>
      </c>
      <c r="J70" s="138">
        <f t="shared" si="20"/>
        <v>0</v>
      </c>
      <c r="K70" s="139">
        <f t="shared" si="20"/>
        <v>0</v>
      </c>
    </row>
    <row r="71" spans="2:11" s="136" customFormat="1" ht="20.25" customHeight="1">
      <c r="B71" s="137" t="s">
        <v>230</v>
      </c>
      <c r="C71" s="162" t="s">
        <v>12</v>
      </c>
      <c r="D71" s="171">
        <f t="shared" si="14"/>
        <v>0</v>
      </c>
      <c r="E71" s="138">
        <f t="shared" si="15"/>
        <v>0</v>
      </c>
      <c r="F71" s="138">
        <f t="shared" si="16"/>
        <v>0</v>
      </c>
      <c r="G71" s="138">
        <f t="shared" si="17"/>
        <v>0</v>
      </c>
      <c r="H71" s="138">
        <f t="shared" si="18"/>
        <v>0</v>
      </c>
      <c r="I71" s="138">
        <f t="shared" si="19"/>
        <v>0</v>
      </c>
      <c r="J71" s="138">
        <f t="shared" si="20"/>
        <v>0</v>
      </c>
      <c r="K71" s="139">
        <f t="shared" si="20"/>
        <v>0</v>
      </c>
    </row>
    <row r="72" spans="2:11" s="136" customFormat="1" ht="20.25" customHeight="1">
      <c r="B72" s="137" t="s">
        <v>231</v>
      </c>
      <c r="C72" s="162" t="s">
        <v>11</v>
      </c>
      <c r="D72" s="171">
        <f t="shared" si="14"/>
        <v>0</v>
      </c>
      <c r="E72" s="138">
        <f t="shared" si="15"/>
        <v>0</v>
      </c>
      <c r="F72" s="138">
        <f t="shared" si="16"/>
        <v>0</v>
      </c>
      <c r="G72" s="138">
        <f t="shared" si="17"/>
        <v>0</v>
      </c>
      <c r="H72" s="138">
        <f t="shared" si="18"/>
        <v>0</v>
      </c>
      <c r="I72" s="138">
        <f t="shared" si="19"/>
        <v>0</v>
      </c>
      <c r="J72" s="138">
        <f t="shared" si="20"/>
        <v>0</v>
      </c>
      <c r="K72" s="139">
        <f t="shared" si="20"/>
        <v>0</v>
      </c>
    </row>
    <row r="73" spans="2:11" s="136" customFormat="1" ht="20.25" customHeight="1">
      <c r="B73" s="137" t="s">
        <v>232</v>
      </c>
      <c r="C73" s="162" t="s">
        <v>233</v>
      </c>
      <c r="D73" s="171">
        <f t="shared" si="14"/>
        <v>0</v>
      </c>
      <c r="E73" s="138">
        <f t="shared" si="15"/>
        <v>0</v>
      </c>
      <c r="F73" s="138">
        <f t="shared" si="16"/>
        <v>0</v>
      </c>
      <c r="G73" s="138">
        <f t="shared" si="17"/>
        <v>0</v>
      </c>
      <c r="H73" s="138">
        <f t="shared" si="18"/>
        <v>0</v>
      </c>
      <c r="I73" s="138">
        <f t="shared" si="19"/>
        <v>0</v>
      </c>
      <c r="J73" s="138">
        <f t="shared" si="20"/>
        <v>0</v>
      </c>
      <c r="K73" s="139">
        <f t="shared" si="20"/>
        <v>0</v>
      </c>
    </row>
    <row r="74" spans="2:11" s="136" customFormat="1" ht="20.25" customHeight="1">
      <c r="B74" s="137" t="s">
        <v>234</v>
      </c>
      <c r="C74" s="162" t="s">
        <v>13</v>
      </c>
      <c r="D74" s="171">
        <f t="shared" si="14"/>
        <v>0</v>
      </c>
      <c r="E74" s="138">
        <f t="shared" si="15"/>
        <v>0</v>
      </c>
      <c r="F74" s="138">
        <f t="shared" si="16"/>
        <v>0</v>
      </c>
      <c r="G74" s="138">
        <f t="shared" si="17"/>
        <v>0</v>
      </c>
      <c r="H74" s="138">
        <f t="shared" si="18"/>
        <v>0</v>
      </c>
      <c r="I74" s="138">
        <f t="shared" si="19"/>
        <v>0</v>
      </c>
      <c r="J74" s="138">
        <f t="shared" si="20"/>
        <v>0</v>
      </c>
      <c r="K74" s="139">
        <f t="shared" si="20"/>
        <v>0</v>
      </c>
    </row>
    <row r="75" spans="2:11" s="136" customFormat="1" ht="20.25" customHeight="1">
      <c r="B75" s="137" t="s">
        <v>235</v>
      </c>
      <c r="C75" s="162" t="s">
        <v>14</v>
      </c>
      <c r="D75" s="171">
        <f t="shared" si="14"/>
        <v>0</v>
      </c>
      <c r="E75" s="138">
        <f t="shared" si="15"/>
        <v>0</v>
      </c>
      <c r="F75" s="138">
        <f t="shared" si="16"/>
        <v>0</v>
      </c>
      <c r="G75" s="138">
        <f t="shared" si="17"/>
        <v>0</v>
      </c>
      <c r="H75" s="138">
        <f t="shared" si="18"/>
        <v>0</v>
      </c>
      <c r="I75" s="138">
        <f t="shared" si="19"/>
        <v>0</v>
      </c>
      <c r="J75" s="138">
        <f t="shared" si="20"/>
        <v>0</v>
      </c>
      <c r="K75" s="139">
        <f t="shared" si="20"/>
        <v>0</v>
      </c>
    </row>
    <row r="76" spans="2:11" s="136" customFormat="1" ht="20.25" customHeight="1">
      <c r="B76" s="137" t="s">
        <v>236</v>
      </c>
      <c r="C76" s="162" t="s">
        <v>15</v>
      </c>
      <c r="D76" s="171">
        <f t="shared" si="14"/>
        <v>0</v>
      </c>
      <c r="E76" s="138">
        <f t="shared" si="15"/>
        <v>0</v>
      </c>
      <c r="F76" s="138">
        <f t="shared" si="16"/>
        <v>0</v>
      </c>
      <c r="G76" s="138">
        <f t="shared" si="17"/>
        <v>0</v>
      </c>
      <c r="H76" s="138">
        <f t="shared" si="18"/>
        <v>0</v>
      </c>
      <c r="I76" s="138">
        <f t="shared" si="19"/>
        <v>0</v>
      </c>
      <c r="J76" s="138">
        <f t="shared" si="20"/>
        <v>0</v>
      </c>
      <c r="K76" s="139">
        <f t="shared" si="20"/>
        <v>0</v>
      </c>
    </row>
    <row r="77" spans="2:11" s="136" customFormat="1" ht="20.25" customHeight="1">
      <c r="B77" s="137" t="s">
        <v>237</v>
      </c>
      <c r="C77" s="162" t="s">
        <v>16</v>
      </c>
      <c r="D77" s="171">
        <f t="shared" si="14"/>
        <v>0</v>
      </c>
      <c r="E77" s="138">
        <f t="shared" si="15"/>
        <v>0</v>
      </c>
      <c r="F77" s="138">
        <f t="shared" si="16"/>
        <v>0</v>
      </c>
      <c r="G77" s="138">
        <f t="shared" si="17"/>
        <v>0</v>
      </c>
      <c r="H77" s="138">
        <f t="shared" si="18"/>
        <v>0</v>
      </c>
      <c r="I77" s="138">
        <f t="shared" si="19"/>
        <v>0</v>
      </c>
      <c r="J77" s="138">
        <f t="shared" si="20"/>
        <v>0</v>
      </c>
      <c r="K77" s="139">
        <f t="shared" si="20"/>
        <v>0</v>
      </c>
    </row>
    <row r="78" spans="2:11" s="136" customFormat="1" ht="20.25" customHeight="1">
      <c r="B78" s="137" t="s">
        <v>238</v>
      </c>
      <c r="C78" s="162" t="s">
        <v>36</v>
      </c>
      <c r="D78" s="171">
        <f t="shared" si="14"/>
        <v>0</v>
      </c>
      <c r="E78" s="138">
        <f t="shared" si="15"/>
        <v>0</v>
      </c>
      <c r="F78" s="138">
        <f t="shared" si="16"/>
        <v>0</v>
      </c>
      <c r="G78" s="138">
        <f t="shared" si="17"/>
        <v>0</v>
      </c>
      <c r="H78" s="138">
        <f t="shared" si="18"/>
        <v>0</v>
      </c>
      <c r="I78" s="138">
        <f t="shared" si="19"/>
        <v>0</v>
      </c>
      <c r="J78" s="138">
        <f t="shared" si="20"/>
        <v>0</v>
      </c>
      <c r="K78" s="139">
        <f t="shared" si="20"/>
        <v>0</v>
      </c>
    </row>
    <row r="79" spans="2:11" s="136" customFormat="1" ht="20.25" customHeight="1">
      <c r="B79" s="137" t="s">
        <v>239</v>
      </c>
      <c r="C79" s="162" t="s">
        <v>37</v>
      </c>
      <c r="D79" s="171">
        <f t="shared" si="14"/>
        <v>0</v>
      </c>
      <c r="E79" s="138">
        <f t="shared" si="15"/>
        <v>0</v>
      </c>
      <c r="F79" s="138">
        <f t="shared" si="16"/>
        <v>0</v>
      </c>
      <c r="G79" s="138">
        <f t="shared" si="17"/>
        <v>0</v>
      </c>
      <c r="H79" s="138">
        <f t="shared" si="18"/>
        <v>0</v>
      </c>
      <c r="I79" s="138">
        <f t="shared" si="19"/>
        <v>0</v>
      </c>
      <c r="J79" s="138">
        <f t="shared" si="20"/>
        <v>0</v>
      </c>
      <c r="K79" s="139">
        <f t="shared" si="20"/>
        <v>0</v>
      </c>
    </row>
    <row r="80" spans="2:11" s="136" customFormat="1" ht="20.25" customHeight="1">
      <c r="B80" s="137" t="s">
        <v>240</v>
      </c>
      <c r="C80" s="162" t="s">
        <v>17</v>
      </c>
      <c r="D80" s="171">
        <f t="shared" si="14"/>
        <v>0</v>
      </c>
      <c r="E80" s="138">
        <f t="shared" si="15"/>
        <v>0</v>
      </c>
      <c r="F80" s="138">
        <f t="shared" si="16"/>
        <v>0</v>
      </c>
      <c r="G80" s="138">
        <f t="shared" si="17"/>
        <v>0</v>
      </c>
      <c r="H80" s="138">
        <f t="shared" si="18"/>
        <v>0</v>
      </c>
      <c r="I80" s="138">
        <f t="shared" si="19"/>
        <v>0</v>
      </c>
      <c r="J80" s="138">
        <f t="shared" si="20"/>
        <v>0</v>
      </c>
      <c r="K80" s="139">
        <f t="shared" si="20"/>
        <v>0</v>
      </c>
    </row>
    <row r="81" spans="2:14" s="136" customFormat="1" ht="20.25" customHeight="1">
      <c r="B81" s="137" t="s">
        <v>241</v>
      </c>
      <c r="C81" s="162" t="s">
        <v>18</v>
      </c>
      <c r="D81" s="171">
        <f t="shared" si="14"/>
        <v>0</v>
      </c>
      <c r="E81" s="138">
        <f t="shared" si="15"/>
        <v>0</v>
      </c>
      <c r="F81" s="138">
        <f t="shared" si="16"/>
        <v>0</v>
      </c>
      <c r="G81" s="138">
        <f t="shared" si="17"/>
        <v>0</v>
      </c>
      <c r="H81" s="138">
        <f t="shared" si="18"/>
        <v>0</v>
      </c>
      <c r="I81" s="138">
        <f t="shared" si="19"/>
        <v>0</v>
      </c>
      <c r="J81" s="138">
        <f t="shared" si="20"/>
        <v>0</v>
      </c>
      <c r="K81" s="139">
        <f t="shared" si="20"/>
        <v>0</v>
      </c>
    </row>
    <row r="82" spans="2:14" s="136" customFormat="1" ht="20.25" customHeight="1">
      <c r="B82" s="137" t="s">
        <v>242</v>
      </c>
      <c r="C82" s="162" t="s">
        <v>19</v>
      </c>
      <c r="D82" s="171">
        <f t="shared" si="14"/>
        <v>0</v>
      </c>
      <c r="E82" s="138">
        <f t="shared" si="15"/>
        <v>0</v>
      </c>
      <c r="F82" s="138">
        <f t="shared" si="16"/>
        <v>0</v>
      </c>
      <c r="G82" s="138">
        <f t="shared" si="17"/>
        <v>0</v>
      </c>
      <c r="H82" s="138">
        <f t="shared" si="18"/>
        <v>0</v>
      </c>
      <c r="I82" s="138">
        <f t="shared" si="19"/>
        <v>0</v>
      </c>
      <c r="J82" s="138">
        <f t="shared" si="20"/>
        <v>0</v>
      </c>
      <c r="K82" s="139">
        <f t="shared" si="20"/>
        <v>0</v>
      </c>
    </row>
    <row r="83" spans="2:14" s="136" customFormat="1" ht="20.25" customHeight="1">
      <c r="B83" s="137" t="s">
        <v>243</v>
      </c>
      <c r="C83" s="162" t="s">
        <v>39</v>
      </c>
      <c r="D83" s="171">
        <f t="shared" si="14"/>
        <v>0</v>
      </c>
      <c r="E83" s="138">
        <f t="shared" si="15"/>
        <v>0</v>
      </c>
      <c r="F83" s="138">
        <f t="shared" si="16"/>
        <v>0</v>
      </c>
      <c r="G83" s="138">
        <f t="shared" si="17"/>
        <v>0</v>
      </c>
      <c r="H83" s="138">
        <f t="shared" si="18"/>
        <v>0</v>
      </c>
      <c r="I83" s="138">
        <f t="shared" si="19"/>
        <v>0</v>
      </c>
      <c r="J83" s="138">
        <f t="shared" si="20"/>
        <v>0</v>
      </c>
      <c r="K83" s="139">
        <f t="shared" si="20"/>
        <v>0</v>
      </c>
    </row>
    <row r="84" spans="2:14" s="136" customFormat="1" ht="20.25" customHeight="1">
      <c r="B84" s="137" t="s">
        <v>244</v>
      </c>
      <c r="C84" s="162" t="s">
        <v>20</v>
      </c>
      <c r="D84" s="171">
        <f t="shared" si="14"/>
        <v>0</v>
      </c>
      <c r="E84" s="138">
        <f t="shared" si="15"/>
        <v>0</v>
      </c>
      <c r="F84" s="138">
        <f t="shared" si="16"/>
        <v>0</v>
      </c>
      <c r="G84" s="138">
        <f t="shared" si="17"/>
        <v>0</v>
      </c>
      <c r="H84" s="138">
        <f t="shared" si="18"/>
        <v>0</v>
      </c>
      <c r="I84" s="138">
        <f t="shared" si="19"/>
        <v>0</v>
      </c>
      <c r="J84" s="138">
        <f t="shared" si="20"/>
        <v>0</v>
      </c>
      <c r="K84" s="139">
        <f t="shared" si="20"/>
        <v>0</v>
      </c>
    </row>
    <row r="85" spans="2:14" s="136" customFormat="1" ht="20.25" customHeight="1">
      <c r="B85" s="137" t="s">
        <v>245</v>
      </c>
      <c r="C85" s="162" t="s">
        <v>21</v>
      </c>
      <c r="D85" s="171">
        <f t="shared" si="14"/>
        <v>0</v>
      </c>
      <c r="E85" s="138">
        <f t="shared" si="15"/>
        <v>0</v>
      </c>
      <c r="F85" s="138">
        <f t="shared" si="16"/>
        <v>0</v>
      </c>
      <c r="G85" s="138">
        <f t="shared" si="17"/>
        <v>0</v>
      </c>
      <c r="H85" s="138">
        <f t="shared" si="18"/>
        <v>0</v>
      </c>
      <c r="I85" s="138">
        <f t="shared" si="19"/>
        <v>0</v>
      </c>
      <c r="J85" s="138">
        <f t="shared" si="20"/>
        <v>0</v>
      </c>
      <c r="K85" s="139">
        <f t="shared" si="20"/>
        <v>0</v>
      </c>
    </row>
    <row r="86" spans="2:14" s="136" customFormat="1" ht="20.25" customHeight="1">
      <c r="B86" s="137" t="s">
        <v>246</v>
      </c>
      <c r="C86" s="162" t="s">
        <v>22</v>
      </c>
      <c r="D86" s="171">
        <f t="shared" si="14"/>
        <v>0</v>
      </c>
      <c r="E86" s="138">
        <f t="shared" si="15"/>
        <v>0</v>
      </c>
      <c r="F86" s="138">
        <f t="shared" si="16"/>
        <v>0</v>
      </c>
      <c r="G86" s="138">
        <f t="shared" si="17"/>
        <v>0</v>
      </c>
      <c r="H86" s="138">
        <f t="shared" si="18"/>
        <v>0</v>
      </c>
      <c r="I86" s="138">
        <f t="shared" si="19"/>
        <v>0</v>
      </c>
      <c r="J86" s="138">
        <f t="shared" si="20"/>
        <v>0</v>
      </c>
      <c r="K86" s="139">
        <f t="shared" si="20"/>
        <v>0</v>
      </c>
    </row>
    <row r="87" spans="2:14" s="136" customFormat="1" ht="20.25" customHeight="1">
      <c r="B87" s="137" t="s">
        <v>247</v>
      </c>
      <c r="C87" s="162" t="s">
        <v>38</v>
      </c>
      <c r="D87" s="171">
        <f t="shared" si="14"/>
        <v>0</v>
      </c>
      <c r="E87" s="138">
        <f t="shared" si="15"/>
        <v>0</v>
      </c>
      <c r="F87" s="138">
        <f t="shared" si="16"/>
        <v>0</v>
      </c>
      <c r="G87" s="138">
        <f t="shared" si="17"/>
        <v>0</v>
      </c>
      <c r="H87" s="138">
        <f t="shared" si="18"/>
        <v>0</v>
      </c>
      <c r="I87" s="138">
        <f t="shared" si="19"/>
        <v>0</v>
      </c>
      <c r="J87" s="138">
        <f t="shared" si="20"/>
        <v>0</v>
      </c>
      <c r="K87" s="139">
        <f t="shared" si="20"/>
        <v>0</v>
      </c>
    </row>
    <row r="88" spans="2:14" s="136" customFormat="1" ht="20.25" customHeight="1">
      <c r="B88" s="137" t="s">
        <v>248</v>
      </c>
      <c r="C88" s="162" t="s">
        <v>249</v>
      </c>
      <c r="D88" s="171">
        <f t="shared" si="14"/>
        <v>0</v>
      </c>
      <c r="E88" s="138">
        <f t="shared" si="15"/>
        <v>0</v>
      </c>
      <c r="F88" s="138">
        <f t="shared" si="16"/>
        <v>0</v>
      </c>
      <c r="G88" s="138">
        <f t="shared" si="17"/>
        <v>0</v>
      </c>
      <c r="H88" s="138">
        <f t="shared" si="18"/>
        <v>0</v>
      </c>
      <c r="I88" s="138">
        <f t="shared" si="19"/>
        <v>0</v>
      </c>
      <c r="J88" s="138">
        <f t="shared" si="20"/>
        <v>0</v>
      </c>
      <c r="K88" s="139">
        <f t="shared" si="20"/>
        <v>0</v>
      </c>
    </row>
    <row r="89" spans="2:14" s="136" customFormat="1" ht="20.25" customHeight="1">
      <c r="B89" s="137" t="s">
        <v>250</v>
      </c>
      <c r="C89" s="162" t="s">
        <v>23</v>
      </c>
      <c r="D89" s="171">
        <f t="shared" si="14"/>
        <v>0</v>
      </c>
      <c r="E89" s="138">
        <f t="shared" si="15"/>
        <v>0</v>
      </c>
      <c r="F89" s="138">
        <f t="shared" si="16"/>
        <v>0</v>
      </c>
      <c r="G89" s="138">
        <f t="shared" si="17"/>
        <v>0</v>
      </c>
      <c r="H89" s="138">
        <f t="shared" si="18"/>
        <v>0</v>
      </c>
      <c r="I89" s="138">
        <f t="shared" si="19"/>
        <v>0</v>
      </c>
      <c r="J89" s="138">
        <f t="shared" si="20"/>
        <v>0</v>
      </c>
      <c r="K89" s="139">
        <f t="shared" si="20"/>
        <v>0</v>
      </c>
    </row>
    <row r="90" spans="2:14" s="136" customFormat="1" ht="20.25" customHeight="1">
      <c r="B90" s="137" t="s">
        <v>251</v>
      </c>
      <c r="C90" s="162" t="s">
        <v>24</v>
      </c>
      <c r="D90" s="171">
        <f t="shared" si="14"/>
        <v>0</v>
      </c>
      <c r="E90" s="138">
        <f t="shared" si="15"/>
        <v>0</v>
      </c>
      <c r="F90" s="138">
        <f t="shared" si="16"/>
        <v>0</v>
      </c>
      <c r="G90" s="138">
        <f t="shared" si="17"/>
        <v>0</v>
      </c>
      <c r="H90" s="138">
        <f t="shared" si="18"/>
        <v>0</v>
      </c>
      <c r="I90" s="138">
        <f t="shared" si="19"/>
        <v>0</v>
      </c>
      <c r="J90" s="138">
        <f t="shared" si="20"/>
        <v>0</v>
      </c>
      <c r="K90" s="139">
        <f t="shared" si="20"/>
        <v>0</v>
      </c>
    </row>
    <row r="91" spans="2:14" s="136" customFormat="1" ht="20.25" customHeight="1">
      <c r="B91" s="137" t="s">
        <v>252</v>
      </c>
      <c r="C91" s="162" t="s">
        <v>25</v>
      </c>
      <c r="D91" s="171">
        <f t="shared" si="14"/>
        <v>0</v>
      </c>
      <c r="E91" s="138">
        <f t="shared" si="15"/>
        <v>0</v>
      </c>
      <c r="F91" s="138">
        <f t="shared" si="16"/>
        <v>0</v>
      </c>
      <c r="G91" s="138">
        <f t="shared" si="17"/>
        <v>0</v>
      </c>
      <c r="H91" s="138">
        <f t="shared" si="18"/>
        <v>0</v>
      </c>
      <c r="I91" s="138">
        <f t="shared" si="19"/>
        <v>0</v>
      </c>
      <c r="J91" s="138">
        <f t="shared" si="20"/>
        <v>0</v>
      </c>
      <c r="K91" s="139">
        <f t="shared" si="20"/>
        <v>0</v>
      </c>
    </row>
    <row r="92" spans="2:14" s="136" customFormat="1" ht="20.25" customHeight="1">
      <c r="B92" s="137" t="s">
        <v>253</v>
      </c>
      <c r="C92" s="162" t="s">
        <v>26</v>
      </c>
      <c r="D92" s="171">
        <f t="shared" si="14"/>
        <v>0</v>
      </c>
      <c r="E92" s="138">
        <f t="shared" si="15"/>
        <v>0</v>
      </c>
      <c r="F92" s="138">
        <f t="shared" si="16"/>
        <v>0</v>
      </c>
      <c r="G92" s="138">
        <f t="shared" si="17"/>
        <v>0</v>
      </c>
      <c r="H92" s="138">
        <f t="shared" si="18"/>
        <v>0</v>
      </c>
      <c r="I92" s="138">
        <f t="shared" si="19"/>
        <v>0</v>
      </c>
      <c r="J92" s="138">
        <f t="shared" si="20"/>
        <v>0</v>
      </c>
      <c r="K92" s="139">
        <f t="shared" si="20"/>
        <v>0</v>
      </c>
    </row>
    <row r="93" spans="2:14" s="136" customFormat="1" ht="20.25" customHeight="1">
      <c r="B93" s="140"/>
      <c r="C93" s="165" t="s">
        <v>254</v>
      </c>
      <c r="D93" s="166">
        <f>SUM(D54:D92)</f>
        <v>0</v>
      </c>
      <c r="E93" s="141">
        <f t="shared" ref="E93:K93" si="21">SUM(E54:E92)</f>
        <v>0</v>
      </c>
      <c r="F93" s="141">
        <f t="shared" si="21"/>
        <v>0</v>
      </c>
      <c r="G93" s="141">
        <f t="shared" si="21"/>
        <v>0</v>
      </c>
      <c r="H93" s="141">
        <f t="shared" si="21"/>
        <v>0</v>
      </c>
      <c r="I93" s="141">
        <f t="shared" si="21"/>
        <v>0</v>
      </c>
      <c r="J93" s="141">
        <f t="shared" si="21"/>
        <v>0</v>
      </c>
      <c r="K93" s="142">
        <f t="shared" si="21"/>
        <v>0</v>
      </c>
    </row>
    <row r="94" spans="2:14" s="136" customFormat="1" ht="20.25" customHeight="1">
      <c r="B94" s="172"/>
      <c r="C94" s="172"/>
      <c r="D94" s="173"/>
      <c r="E94" s="173"/>
      <c r="F94" s="173"/>
      <c r="G94" s="173"/>
      <c r="H94" s="173"/>
      <c r="I94" s="173"/>
      <c r="J94" s="173"/>
      <c r="K94" s="173"/>
    </row>
    <row r="95" spans="2:14" ht="20.25" customHeight="1">
      <c r="J95" s="127"/>
    </row>
    <row r="96" spans="2:14" ht="20.25" customHeight="1">
      <c r="B96" s="174"/>
      <c r="C96" s="175"/>
      <c r="D96" s="887" t="s">
        <v>504</v>
      </c>
      <c r="E96" s="888"/>
      <c r="F96" s="888"/>
      <c r="G96" s="888"/>
      <c r="H96" s="888"/>
      <c r="I96" s="888"/>
      <c r="J96" s="888"/>
      <c r="K96" s="888"/>
      <c r="L96" s="888"/>
      <c r="M96" s="888"/>
      <c r="N96" s="889"/>
    </row>
    <row r="97" spans="2:14" ht="36" customHeight="1">
      <c r="B97" s="176"/>
      <c r="C97" s="177"/>
      <c r="D97" s="178" t="s">
        <v>505</v>
      </c>
      <c r="E97" s="179" t="s">
        <v>506</v>
      </c>
      <c r="F97" s="179" t="s">
        <v>507</v>
      </c>
      <c r="G97" s="179" t="s">
        <v>474</v>
      </c>
      <c r="H97" s="179" t="s">
        <v>508</v>
      </c>
      <c r="I97" s="179" t="s">
        <v>72</v>
      </c>
      <c r="J97" s="180" t="s">
        <v>509</v>
      </c>
      <c r="K97" s="179" t="s">
        <v>456</v>
      </c>
      <c r="L97" s="180" t="s">
        <v>457</v>
      </c>
      <c r="M97" s="179" t="s">
        <v>510</v>
      </c>
      <c r="N97" s="181" t="s">
        <v>511</v>
      </c>
    </row>
    <row r="98" spans="2:14" s="149" customFormat="1" ht="20.25" customHeight="1">
      <c r="B98" s="147"/>
      <c r="C98" s="182"/>
      <c r="D98" s="183" t="s">
        <v>458</v>
      </c>
      <c r="E98" s="148" t="s">
        <v>459</v>
      </c>
      <c r="F98" s="148" t="s">
        <v>460</v>
      </c>
      <c r="G98" s="184" t="s">
        <v>473</v>
      </c>
      <c r="H98" s="184" t="s">
        <v>476</v>
      </c>
      <c r="I98" s="148" t="s">
        <v>461</v>
      </c>
      <c r="J98" s="185" t="s">
        <v>462</v>
      </c>
      <c r="K98" s="148" t="s">
        <v>463</v>
      </c>
      <c r="L98" s="186" t="s">
        <v>481</v>
      </c>
      <c r="M98" s="187" t="s">
        <v>512</v>
      </c>
      <c r="N98" s="188" t="s">
        <v>512</v>
      </c>
    </row>
    <row r="99" spans="2:14" ht="20.25" customHeight="1">
      <c r="B99" s="137" t="s">
        <v>210</v>
      </c>
      <c r="C99" s="160" t="s">
        <v>0</v>
      </c>
      <c r="D99" s="189">
        <f>県内自給率!E6</f>
        <v>0.49177300000000002</v>
      </c>
      <c r="E99" s="151">
        <f t="array" ref="E99:E137">TRANSPOSE(投入係数!D52:AP52)</f>
        <v>0.49663807220553308</v>
      </c>
      <c r="F99" s="151">
        <f t="array" ref="F99:F137">TRANSPOSE(投入係数!D47:AP47)</f>
        <v>8.9020594518973206E-2</v>
      </c>
      <c r="G99" s="890" t="s">
        <v>513</v>
      </c>
      <c r="H99" s="890" t="s">
        <v>513</v>
      </c>
      <c r="I99" s="892"/>
      <c r="J99" s="152">
        <f>消費パターン!E6</f>
        <v>1.1789000000000001E-2</v>
      </c>
      <c r="K99" s="152">
        <f>雇用表!L8</f>
        <v>0.34712999999999999</v>
      </c>
      <c r="L99" s="150">
        <f>雇用表!M8</f>
        <v>4.9653999999999997E-2</v>
      </c>
      <c r="M99" s="301">
        <v>0.44599800000000001</v>
      </c>
      <c r="N99" s="302">
        <v>3.6947000000000001E-2</v>
      </c>
    </row>
    <row r="100" spans="2:14" ht="20.25" customHeight="1">
      <c r="B100" s="137" t="s">
        <v>211</v>
      </c>
      <c r="C100" s="162" t="s">
        <v>212</v>
      </c>
      <c r="D100" s="190">
        <f>県内自給率!E7</f>
        <v>0.80410400000000004</v>
      </c>
      <c r="E100" s="151">
        <v>0.68345706764471004</v>
      </c>
      <c r="F100" s="151">
        <v>0.26102517081250554</v>
      </c>
      <c r="G100" s="891"/>
      <c r="H100" s="891"/>
      <c r="I100" s="893"/>
      <c r="J100" s="152">
        <f>消費パターン!E7</f>
        <v>5.7899999999999998E-4</v>
      </c>
      <c r="K100" s="152">
        <f>雇用表!L9</f>
        <v>7.8589000000000006E-2</v>
      </c>
      <c r="L100" s="152">
        <f>雇用表!M9</f>
        <v>7.2288000000000005E-2</v>
      </c>
      <c r="M100" s="301">
        <v>0.47138999999999998</v>
      </c>
      <c r="N100" s="302">
        <v>1.7278999999999999E-2</v>
      </c>
    </row>
    <row r="101" spans="2:14" ht="20.25" customHeight="1">
      <c r="B101" s="137" t="s">
        <v>213</v>
      </c>
      <c r="C101" s="162" t="s">
        <v>214</v>
      </c>
      <c r="D101" s="190">
        <f>県内自給率!E8</f>
        <v>0.27551800000000004</v>
      </c>
      <c r="E101" s="151">
        <v>0.62753890793985756</v>
      </c>
      <c r="F101" s="151">
        <v>0.19440780796623583</v>
      </c>
      <c r="G101" s="891"/>
      <c r="H101" s="891"/>
      <c r="I101" s="893"/>
      <c r="J101" s="152">
        <f>消費パターン!E8</f>
        <v>1.096E-3</v>
      </c>
      <c r="K101" s="152">
        <f>雇用表!L10</f>
        <v>0.21445500000000001</v>
      </c>
      <c r="L101" s="152">
        <f>雇用表!M10</f>
        <v>7.2539999999999993E-2</v>
      </c>
      <c r="M101" s="301">
        <v>0.46442699999999998</v>
      </c>
      <c r="N101" s="302">
        <v>2.3938999999999998E-2</v>
      </c>
    </row>
    <row r="102" spans="2:14" ht="20.25" customHeight="1">
      <c r="B102" s="137" t="s">
        <v>215</v>
      </c>
      <c r="C102" s="162" t="s">
        <v>1</v>
      </c>
      <c r="D102" s="190">
        <f>県内自給率!E9</f>
        <v>5.901500000000004E-2</v>
      </c>
      <c r="E102" s="151">
        <v>0.55118903667875851</v>
      </c>
      <c r="F102" s="151">
        <v>0.17963186887007926</v>
      </c>
      <c r="G102" s="891"/>
      <c r="H102" s="891"/>
      <c r="I102" s="893"/>
      <c r="J102" s="152">
        <f>消費パターン!E9</f>
        <v>0</v>
      </c>
      <c r="K102" s="152">
        <f>雇用表!L11</f>
        <v>4.7157999999999999E-2</v>
      </c>
      <c r="L102" s="152">
        <f>雇用表!M11</f>
        <v>4.6822999999999997E-2</v>
      </c>
      <c r="M102" s="301">
        <v>0.83044300000000004</v>
      </c>
      <c r="N102" s="302">
        <v>3.8536000000000001E-2</v>
      </c>
    </row>
    <row r="103" spans="2:14" ht="20.25" customHeight="1">
      <c r="B103" s="137" t="s">
        <v>216</v>
      </c>
      <c r="C103" s="162" t="s">
        <v>2</v>
      </c>
      <c r="D103" s="190">
        <f>県内自給率!E10</f>
        <v>0.27283400000000002</v>
      </c>
      <c r="E103" s="151">
        <v>0.33337984539391063</v>
      </c>
      <c r="F103" s="151">
        <v>0.14989674322551838</v>
      </c>
      <c r="G103" s="891"/>
      <c r="H103" s="891"/>
      <c r="I103" s="893"/>
      <c r="J103" s="152">
        <f>消費パターン!E10</f>
        <v>9.9676000000000001E-2</v>
      </c>
      <c r="K103" s="152">
        <f>雇用表!L12</f>
        <v>6.6461000000000006E-2</v>
      </c>
      <c r="L103" s="152">
        <f>雇用表!M12</f>
        <v>6.5401000000000001E-2</v>
      </c>
      <c r="M103" s="301">
        <v>0.38100099999999998</v>
      </c>
      <c r="N103" s="302">
        <v>2.6009000000000001E-2</v>
      </c>
    </row>
    <row r="104" spans="2:14" ht="20.25" customHeight="1">
      <c r="B104" s="137" t="s">
        <v>217</v>
      </c>
      <c r="C104" s="162" t="s">
        <v>3</v>
      </c>
      <c r="D104" s="190">
        <f>県内自給率!E11</f>
        <v>4.1777999999999982E-2</v>
      </c>
      <c r="E104" s="151">
        <v>0.41947716735782353</v>
      </c>
      <c r="F104" s="151">
        <v>0.2699915593232779</v>
      </c>
      <c r="G104" s="891"/>
      <c r="H104" s="891"/>
      <c r="I104" s="893"/>
      <c r="J104" s="152">
        <f>消費パターン!E11</f>
        <v>3.1896000000000001E-2</v>
      </c>
      <c r="K104" s="152">
        <f>雇用表!L13</f>
        <v>9.2529E-2</v>
      </c>
      <c r="L104" s="152">
        <f>雇用表!M13</f>
        <v>9.1881000000000004E-2</v>
      </c>
      <c r="M104" s="301">
        <v>0.55920400000000003</v>
      </c>
      <c r="N104" s="302">
        <v>2.1035000000000002E-2</v>
      </c>
    </row>
    <row r="105" spans="2:14" ht="20.25" customHeight="1">
      <c r="B105" s="137" t="s">
        <v>218</v>
      </c>
      <c r="C105" s="164" t="s">
        <v>4</v>
      </c>
      <c r="D105" s="190">
        <f>県内自給率!E12</f>
        <v>0.21689999999999998</v>
      </c>
      <c r="E105" s="151">
        <v>0.31652645604850471</v>
      </c>
      <c r="F105" s="151">
        <v>0.13546159122625814</v>
      </c>
      <c r="G105" s="891"/>
      <c r="H105" s="891"/>
      <c r="I105" s="893"/>
      <c r="J105" s="152">
        <f>消費パターン!E12</f>
        <v>1.5989999999999999E-3</v>
      </c>
      <c r="K105" s="152">
        <f>雇用表!L14</f>
        <v>3.4896000000000003E-2</v>
      </c>
      <c r="L105" s="152">
        <f>雇用表!M14</f>
        <v>3.3870999999999998E-2</v>
      </c>
      <c r="M105" s="301">
        <v>0.57720199999999999</v>
      </c>
      <c r="N105" s="302">
        <v>3.1583E-2</v>
      </c>
    </row>
    <row r="106" spans="2:14" ht="20.25" customHeight="1">
      <c r="B106" s="137" t="s">
        <v>219</v>
      </c>
      <c r="C106" s="162" t="s">
        <v>5</v>
      </c>
      <c r="D106" s="190">
        <f>県内自給率!E13</f>
        <v>4.783599999999999E-2</v>
      </c>
      <c r="E106" s="151">
        <v>0.49097754264263604</v>
      </c>
      <c r="F106" s="151">
        <v>9.3045463526002681E-2</v>
      </c>
      <c r="G106" s="891"/>
      <c r="H106" s="891"/>
      <c r="I106" s="893"/>
      <c r="J106" s="152">
        <f>消費パターン!E13</f>
        <v>8.3800000000000003E-3</v>
      </c>
      <c r="K106" s="152">
        <f>雇用表!L15</f>
        <v>1.5268E-2</v>
      </c>
      <c r="L106" s="152">
        <f>雇用表!M15</f>
        <v>1.5268E-2</v>
      </c>
      <c r="M106" s="301">
        <v>0.552477</v>
      </c>
      <c r="N106" s="302">
        <v>1.146E-2</v>
      </c>
    </row>
    <row r="107" spans="2:14" ht="20.25" customHeight="1">
      <c r="B107" s="137" t="s">
        <v>220</v>
      </c>
      <c r="C107" s="164" t="s">
        <v>6</v>
      </c>
      <c r="D107" s="190">
        <f>県内自給率!E14</f>
        <v>3.1436000000000019E-2</v>
      </c>
      <c r="E107" s="151">
        <v>0.36985357450473727</v>
      </c>
      <c r="F107" s="151">
        <v>8.8372093023255813E-2</v>
      </c>
      <c r="G107" s="891"/>
      <c r="H107" s="891"/>
      <c r="I107" s="893"/>
      <c r="J107" s="152">
        <f>消費パターン!E14</f>
        <v>1.6721E-2</v>
      </c>
      <c r="K107" s="152">
        <f>雇用表!L16</f>
        <v>2.0671999999999999E-2</v>
      </c>
      <c r="L107" s="152">
        <f>雇用表!M16</f>
        <v>2.0671999999999999E-2</v>
      </c>
      <c r="M107" s="301">
        <v>0.33857199999999998</v>
      </c>
      <c r="N107" s="302">
        <v>1.5691E-2</v>
      </c>
    </row>
    <row r="108" spans="2:14" ht="20.25" customHeight="1">
      <c r="B108" s="137" t="s">
        <v>221</v>
      </c>
      <c r="C108" s="164" t="s">
        <v>222</v>
      </c>
      <c r="D108" s="190">
        <f>県内自給率!E15</f>
        <v>0.15337699999999999</v>
      </c>
      <c r="E108" s="151">
        <v>0.39133767727098506</v>
      </c>
      <c r="F108" s="151">
        <v>0.2386291043822665</v>
      </c>
      <c r="G108" s="891"/>
      <c r="H108" s="891"/>
      <c r="I108" s="893"/>
      <c r="J108" s="152">
        <f>消費パターン!E15</f>
        <v>3.0019999999999999E-3</v>
      </c>
      <c r="K108" s="152">
        <f>雇用表!L17</f>
        <v>6.88E-2</v>
      </c>
      <c r="L108" s="152">
        <f>雇用表!M17</f>
        <v>6.8640999999999994E-2</v>
      </c>
      <c r="M108" s="301">
        <v>0.52326799999999996</v>
      </c>
      <c r="N108" s="302">
        <v>3.8129000000000003E-2</v>
      </c>
    </row>
    <row r="109" spans="2:14" ht="20.25" customHeight="1">
      <c r="B109" s="137" t="s">
        <v>223</v>
      </c>
      <c r="C109" s="162" t="s">
        <v>7</v>
      </c>
      <c r="D109" s="190">
        <f>県内自給率!E16</f>
        <v>0.37539199999999995</v>
      </c>
      <c r="E109" s="151">
        <v>0.49326006203806533</v>
      </c>
      <c r="F109" s="151">
        <v>0.23134071152299621</v>
      </c>
      <c r="G109" s="891"/>
      <c r="H109" s="891"/>
      <c r="I109" s="893"/>
      <c r="J109" s="152">
        <f>消費パターン!E16</f>
        <v>4.6200000000000001E-4</v>
      </c>
      <c r="K109" s="152">
        <f>雇用表!L18</f>
        <v>3.5307999999999999E-2</v>
      </c>
      <c r="L109" s="152">
        <f>雇用表!M18</f>
        <v>3.5173999999999997E-2</v>
      </c>
      <c r="M109" s="301">
        <v>0.55282200000000004</v>
      </c>
      <c r="N109" s="302">
        <v>2.4368999999999998E-2</v>
      </c>
    </row>
    <row r="110" spans="2:14" ht="20.25" customHeight="1">
      <c r="B110" s="137" t="s">
        <v>224</v>
      </c>
      <c r="C110" s="162" t="s">
        <v>8</v>
      </c>
      <c r="D110" s="190">
        <f>県内自給率!E17</f>
        <v>7.7842999999999996E-2</v>
      </c>
      <c r="E110" s="151">
        <v>0.39755922469490307</v>
      </c>
      <c r="F110" s="151">
        <v>0.13443407513759273</v>
      </c>
      <c r="G110" s="891"/>
      <c r="H110" s="891"/>
      <c r="I110" s="893"/>
      <c r="J110" s="152">
        <f>消費パターン!E17</f>
        <v>-6.7999999999999999E-5</v>
      </c>
      <c r="K110" s="152">
        <f>雇用表!L19</f>
        <v>4.4172999999999997E-2</v>
      </c>
      <c r="L110" s="152">
        <f>雇用表!M19</f>
        <v>4.3886000000000001E-2</v>
      </c>
      <c r="M110" s="301">
        <v>0.38709700000000002</v>
      </c>
      <c r="N110" s="302">
        <v>1.6129000000000001E-2</v>
      </c>
    </row>
    <row r="111" spans="2:14" ht="20.25" customHeight="1">
      <c r="B111" s="137" t="s">
        <v>225</v>
      </c>
      <c r="C111" s="162" t="s">
        <v>9</v>
      </c>
      <c r="D111" s="190">
        <f>県内自給率!E18</f>
        <v>0.13757799999999998</v>
      </c>
      <c r="E111" s="151">
        <v>0.27015403345331357</v>
      </c>
      <c r="F111" s="151">
        <v>8.3328922295151389E-2</v>
      </c>
      <c r="G111" s="891"/>
      <c r="H111" s="891"/>
      <c r="I111" s="893"/>
      <c r="J111" s="152">
        <f>消費パターン!E18</f>
        <v>5.62E-4</v>
      </c>
      <c r="K111" s="152">
        <f>雇用表!L20</f>
        <v>1.7586999999999998E-2</v>
      </c>
      <c r="L111" s="152">
        <f>雇用表!M20</f>
        <v>1.7559999999999999E-2</v>
      </c>
      <c r="M111" s="301">
        <v>0.57617099999999999</v>
      </c>
      <c r="N111" s="302">
        <v>1.6257000000000001E-2</v>
      </c>
    </row>
    <row r="112" spans="2:14" ht="20.25" customHeight="1">
      <c r="B112" s="137" t="s">
        <v>226</v>
      </c>
      <c r="C112" s="162" t="s">
        <v>10</v>
      </c>
      <c r="D112" s="190">
        <f>県内自給率!E19</f>
        <v>0.18662100000000004</v>
      </c>
      <c r="E112" s="151">
        <v>0.43780285259318868</v>
      </c>
      <c r="F112" s="151">
        <v>0.2725202472475729</v>
      </c>
      <c r="G112" s="891"/>
      <c r="H112" s="891"/>
      <c r="I112" s="893"/>
      <c r="J112" s="152">
        <f>消費パターン!E19</f>
        <v>9.2400000000000002E-4</v>
      </c>
      <c r="K112" s="152">
        <f>雇用表!L21</f>
        <v>6.3832E-2</v>
      </c>
      <c r="L112" s="152">
        <f>雇用表!M21</f>
        <v>6.3386999999999999E-2</v>
      </c>
      <c r="M112" s="301">
        <v>0.531748</v>
      </c>
      <c r="N112" s="302">
        <v>1.9185000000000001E-2</v>
      </c>
    </row>
    <row r="113" spans="2:14" ht="20.25" customHeight="1">
      <c r="B113" s="137" t="s">
        <v>227</v>
      </c>
      <c r="C113" s="162" t="s">
        <v>64</v>
      </c>
      <c r="D113" s="190">
        <f>県内自給率!E20</f>
        <v>0.10160400000000003</v>
      </c>
      <c r="E113" s="151">
        <v>0.46877172078244467</v>
      </c>
      <c r="F113" s="151">
        <v>0.28547314070102275</v>
      </c>
      <c r="G113" s="891"/>
      <c r="H113" s="891"/>
      <c r="I113" s="893"/>
      <c r="J113" s="152">
        <f>消費パターン!E20</f>
        <v>4.3999999999999999E-5</v>
      </c>
      <c r="K113" s="152">
        <f>雇用表!L22</f>
        <v>5.8682999999999999E-2</v>
      </c>
      <c r="L113" s="152">
        <f>雇用表!M22</f>
        <v>5.8187000000000003E-2</v>
      </c>
      <c r="M113" s="301">
        <v>0.501641</v>
      </c>
      <c r="N113" s="302">
        <v>8.1150000000000007E-3</v>
      </c>
    </row>
    <row r="114" spans="2:14" ht="20.25" customHeight="1">
      <c r="B114" s="137" t="s">
        <v>228</v>
      </c>
      <c r="C114" s="162" t="s">
        <v>65</v>
      </c>
      <c r="D114" s="190">
        <f>県内自給率!E21</f>
        <v>0.27219300000000002</v>
      </c>
      <c r="E114" s="151">
        <v>0.4727360722736072</v>
      </c>
      <c r="F114" s="151">
        <v>0.26000215100021512</v>
      </c>
      <c r="G114" s="891"/>
      <c r="H114" s="891"/>
      <c r="I114" s="893"/>
      <c r="J114" s="152">
        <f>消費パターン!E21</f>
        <v>2.5999999999999998E-5</v>
      </c>
      <c r="K114" s="152">
        <f>雇用表!L23</f>
        <v>4.8709000000000002E-2</v>
      </c>
      <c r="L114" s="152">
        <f>雇用表!M23</f>
        <v>4.8505E-2</v>
      </c>
      <c r="M114" s="301">
        <v>0.69600300000000004</v>
      </c>
      <c r="N114" s="302">
        <v>5.7320000000000001E-3</v>
      </c>
    </row>
    <row r="115" spans="2:14" ht="20.25" customHeight="1">
      <c r="B115" s="137" t="s">
        <v>229</v>
      </c>
      <c r="C115" s="162" t="s">
        <v>66</v>
      </c>
      <c r="D115" s="190">
        <f>県内自給率!E22</f>
        <v>3.7355999999999945E-2</v>
      </c>
      <c r="E115" s="151">
        <v>0.44339815463676713</v>
      </c>
      <c r="F115" s="151">
        <v>0.23829128708245736</v>
      </c>
      <c r="G115" s="891"/>
      <c r="H115" s="891"/>
      <c r="I115" s="893"/>
      <c r="J115" s="152">
        <f>消費パターン!E22</f>
        <v>3.3599999999999998E-4</v>
      </c>
      <c r="K115" s="152">
        <f>雇用表!L24</f>
        <v>5.2032000000000002E-2</v>
      </c>
      <c r="L115" s="152">
        <f>雇用表!M24</f>
        <v>5.1987999999999999E-2</v>
      </c>
      <c r="M115" s="301">
        <v>0.70589299999999999</v>
      </c>
      <c r="N115" s="302">
        <v>4.8989999999999997E-3</v>
      </c>
    </row>
    <row r="116" spans="2:14" ht="20.25" customHeight="1">
      <c r="B116" s="137" t="s">
        <v>230</v>
      </c>
      <c r="C116" s="162" t="s">
        <v>12</v>
      </c>
      <c r="D116" s="190">
        <f>県内自給率!E23</f>
        <v>7.158500000000001E-2</v>
      </c>
      <c r="E116" s="151">
        <v>0.36318951862819365</v>
      </c>
      <c r="F116" s="151">
        <v>0.23013796111378923</v>
      </c>
      <c r="G116" s="891"/>
      <c r="H116" s="891"/>
      <c r="I116" s="893"/>
      <c r="J116" s="152">
        <f>消費パターン!E23</f>
        <v>5.2099999999999998E-4</v>
      </c>
      <c r="K116" s="152">
        <f>雇用表!L25</f>
        <v>3.5230999999999998E-2</v>
      </c>
      <c r="L116" s="152">
        <f>雇用表!M25</f>
        <v>3.5208000000000003E-2</v>
      </c>
      <c r="M116" s="301">
        <v>0.26346999999999998</v>
      </c>
      <c r="N116" s="302">
        <v>1.1185E-2</v>
      </c>
    </row>
    <row r="117" spans="2:14" ht="20.25" customHeight="1">
      <c r="B117" s="137" t="s">
        <v>231</v>
      </c>
      <c r="C117" s="162" t="s">
        <v>11</v>
      </c>
      <c r="D117" s="190">
        <f>県内自給率!E24</f>
        <v>6.5110000000000445E-3</v>
      </c>
      <c r="E117" s="151">
        <v>0.38601152479210515</v>
      </c>
      <c r="F117" s="151">
        <v>0.20472033401193884</v>
      </c>
      <c r="G117" s="891"/>
      <c r="H117" s="891"/>
      <c r="I117" s="893"/>
      <c r="J117" s="152">
        <f>消費パターン!E24</f>
        <v>1.039E-2</v>
      </c>
      <c r="K117" s="152">
        <f>雇用表!L26</f>
        <v>6.8528000000000006E-2</v>
      </c>
      <c r="L117" s="152">
        <f>雇用表!M26</f>
        <v>6.8354999999999999E-2</v>
      </c>
      <c r="M117" s="301">
        <v>0.40240500000000001</v>
      </c>
      <c r="N117" s="302">
        <v>6.7320000000000001E-3</v>
      </c>
    </row>
    <row r="118" spans="2:14" ht="20.25" customHeight="1">
      <c r="B118" s="137" t="s">
        <v>232</v>
      </c>
      <c r="C118" s="162" t="s">
        <v>233</v>
      </c>
      <c r="D118" s="190">
        <f>県内自給率!E25</f>
        <v>7.1590000000000265E-3</v>
      </c>
      <c r="E118" s="151">
        <v>0.37528089887640448</v>
      </c>
      <c r="F118" s="151">
        <v>0.21158167675021608</v>
      </c>
      <c r="G118" s="891"/>
      <c r="H118" s="891"/>
      <c r="I118" s="893"/>
      <c r="J118" s="152">
        <f>消費パターン!E25</f>
        <v>1.1502E-2</v>
      </c>
      <c r="K118" s="152">
        <f>雇用表!L27</f>
        <v>0.14502999999999999</v>
      </c>
      <c r="L118" s="152">
        <f>雇用表!M27</f>
        <v>0.14468500000000001</v>
      </c>
      <c r="M118" s="301">
        <v>0.27023000000000003</v>
      </c>
      <c r="N118" s="302">
        <v>7.607E-3</v>
      </c>
    </row>
    <row r="119" spans="2:14" ht="20.25" customHeight="1">
      <c r="B119" s="137" t="s">
        <v>234</v>
      </c>
      <c r="C119" s="162" t="s">
        <v>13</v>
      </c>
      <c r="D119" s="190">
        <f>県内自給率!E26</f>
        <v>1.4216000000000006E-2</v>
      </c>
      <c r="E119" s="151">
        <v>0.26554595194671321</v>
      </c>
      <c r="F119" s="151">
        <v>0.16022520022202838</v>
      </c>
      <c r="G119" s="891"/>
      <c r="H119" s="891"/>
      <c r="I119" s="893"/>
      <c r="J119" s="152">
        <f>消費パターン!E26</f>
        <v>1.9706999999999999E-2</v>
      </c>
      <c r="K119" s="152">
        <f>雇用表!L28</f>
        <v>3.9125E-2</v>
      </c>
      <c r="L119" s="152">
        <f>雇用表!M28</f>
        <v>3.9093000000000003E-2</v>
      </c>
      <c r="M119" s="301">
        <v>0.325293</v>
      </c>
      <c r="N119" s="302">
        <v>1.5640000000000001E-2</v>
      </c>
    </row>
    <row r="120" spans="2:14" ht="20.25" customHeight="1">
      <c r="B120" s="137" t="s">
        <v>235</v>
      </c>
      <c r="C120" s="162" t="s">
        <v>14</v>
      </c>
      <c r="D120" s="190">
        <f>県内自給率!E27</f>
        <v>0.19950400000000001</v>
      </c>
      <c r="E120" s="151">
        <v>0.42779027621547305</v>
      </c>
      <c r="F120" s="151">
        <v>0.25934258217722783</v>
      </c>
      <c r="G120" s="891"/>
      <c r="H120" s="891"/>
      <c r="I120" s="893"/>
      <c r="J120" s="152">
        <f>消費パターン!E27</f>
        <v>1.0224E-2</v>
      </c>
      <c r="K120" s="152">
        <f>雇用表!L29</f>
        <v>0.105768</v>
      </c>
      <c r="L120" s="152">
        <f>雇用表!M29</f>
        <v>0.10036200000000001</v>
      </c>
      <c r="M120" s="301">
        <v>0.53887600000000002</v>
      </c>
      <c r="N120" s="302">
        <v>1.847E-2</v>
      </c>
    </row>
    <row r="121" spans="2:14" ht="20.25" customHeight="1">
      <c r="B121" s="137" t="s">
        <v>236</v>
      </c>
      <c r="C121" s="162" t="s">
        <v>15</v>
      </c>
      <c r="D121" s="190">
        <f>県内自給率!E28</f>
        <v>1</v>
      </c>
      <c r="E121" s="151">
        <v>0.47825465738353734</v>
      </c>
      <c r="F121" s="151">
        <v>0.35319163701902961</v>
      </c>
      <c r="G121" s="891"/>
      <c r="H121" s="891"/>
      <c r="I121" s="893"/>
      <c r="J121" s="152">
        <f>消費パターン!E28</f>
        <v>0</v>
      </c>
      <c r="K121" s="152">
        <f>雇用表!L30</f>
        <v>9.9030000000000007E-2</v>
      </c>
      <c r="L121" s="152">
        <f>雇用表!M30</f>
        <v>8.1623000000000001E-2</v>
      </c>
      <c r="M121" s="301">
        <v>0</v>
      </c>
      <c r="N121" s="302">
        <v>0</v>
      </c>
    </row>
    <row r="122" spans="2:14" ht="20.25" customHeight="1">
      <c r="B122" s="137" t="s">
        <v>237</v>
      </c>
      <c r="C122" s="162" t="s">
        <v>16</v>
      </c>
      <c r="D122" s="190">
        <f>県内自給率!E29</f>
        <v>0.776536</v>
      </c>
      <c r="E122" s="151">
        <v>0.36288682822335372</v>
      </c>
      <c r="F122" s="151">
        <v>8.0564512895706014E-2</v>
      </c>
      <c r="G122" s="891"/>
      <c r="H122" s="891"/>
      <c r="I122" s="893"/>
      <c r="J122" s="152">
        <f>消費パターン!E29</f>
        <v>2.2811999999999999E-2</v>
      </c>
      <c r="K122" s="152">
        <f>雇用表!L31</f>
        <v>5.0860000000000002E-3</v>
      </c>
      <c r="L122" s="152">
        <f>雇用表!M31</f>
        <v>5.0860000000000002E-3</v>
      </c>
      <c r="M122" s="301">
        <v>0</v>
      </c>
      <c r="N122" s="302">
        <v>0</v>
      </c>
    </row>
    <row r="123" spans="2:14" ht="20.25" customHeight="1">
      <c r="B123" s="137" t="s">
        <v>238</v>
      </c>
      <c r="C123" s="162" t="s">
        <v>36</v>
      </c>
      <c r="D123" s="190">
        <f>県内自給率!E30</f>
        <v>0.99990999999999997</v>
      </c>
      <c r="E123" s="151">
        <v>0.49728968883830971</v>
      </c>
      <c r="F123" s="151">
        <v>0.14321224281992154</v>
      </c>
      <c r="G123" s="891"/>
      <c r="H123" s="891"/>
      <c r="I123" s="893"/>
      <c r="J123" s="152">
        <f>消費パターン!E30</f>
        <v>6.5750000000000001E-3</v>
      </c>
      <c r="K123" s="152">
        <f>雇用表!L32</f>
        <v>2.1263000000000001E-2</v>
      </c>
      <c r="L123" s="152">
        <f>雇用表!M32</f>
        <v>2.1263000000000001E-2</v>
      </c>
      <c r="M123" s="301">
        <v>0</v>
      </c>
      <c r="N123" s="302">
        <v>0</v>
      </c>
    </row>
    <row r="124" spans="2:14" ht="20.25" customHeight="1">
      <c r="B124" s="137" t="s">
        <v>239</v>
      </c>
      <c r="C124" s="162" t="s">
        <v>37</v>
      </c>
      <c r="D124" s="190">
        <f>県内自給率!E31</f>
        <v>0.93095700000000003</v>
      </c>
      <c r="E124" s="151">
        <v>0.66192534194528874</v>
      </c>
      <c r="F124" s="151">
        <v>0.48050436930091184</v>
      </c>
      <c r="G124" s="891"/>
      <c r="H124" s="891"/>
      <c r="I124" s="893"/>
      <c r="J124" s="152">
        <f>消費パターン!E31</f>
        <v>1.044E-3</v>
      </c>
      <c r="K124" s="152">
        <f>雇用表!L33</f>
        <v>6.8934999999999996E-2</v>
      </c>
      <c r="L124" s="152">
        <f>雇用表!M33</f>
        <v>6.7604999999999998E-2</v>
      </c>
      <c r="M124" s="301">
        <v>0</v>
      </c>
      <c r="N124" s="302">
        <v>0</v>
      </c>
    </row>
    <row r="125" spans="2:14" ht="20.25" customHeight="1">
      <c r="B125" s="137" t="s">
        <v>240</v>
      </c>
      <c r="C125" s="162" t="s">
        <v>17</v>
      </c>
      <c r="D125" s="190">
        <f>県内自給率!E32</f>
        <v>0.62944500000000003</v>
      </c>
      <c r="E125" s="151">
        <v>0.61945494943998547</v>
      </c>
      <c r="F125" s="151">
        <v>0.35366798168049701</v>
      </c>
      <c r="G125" s="891"/>
      <c r="H125" s="891"/>
      <c r="I125" s="893"/>
      <c r="J125" s="152">
        <f>消費パターン!E32</f>
        <v>0.16015599999999999</v>
      </c>
      <c r="K125" s="152">
        <f>雇用表!L34</f>
        <v>0.14697299999999999</v>
      </c>
      <c r="L125" s="152">
        <f>雇用表!M34</f>
        <v>0.128694</v>
      </c>
      <c r="M125" s="301">
        <v>0</v>
      </c>
      <c r="N125" s="302">
        <v>0</v>
      </c>
    </row>
    <row r="126" spans="2:14" ht="20.25" customHeight="1">
      <c r="B126" s="137" t="s">
        <v>241</v>
      </c>
      <c r="C126" s="162" t="s">
        <v>18</v>
      </c>
      <c r="D126" s="190">
        <f>県内自給率!E33</f>
        <v>0.78769699999999998</v>
      </c>
      <c r="E126" s="151">
        <v>0.679115241176107</v>
      </c>
      <c r="F126" s="151">
        <v>0.32178105618857272</v>
      </c>
      <c r="G126" s="891"/>
      <c r="H126" s="891"/>
      <c r="I126" s="893"/>
      <c r="J126" s="152">
        <f>消費パターン!E33</f>
        <v>6.4534999999999995E-2</v>
      </c>
      <c r="K126" s="152">
        <f>雇用表!L35</f>
        <v>6.7557000000000006E-2</v>
      </c>
      <c r="L126" s="152">
        <f>雇用表!M35</f>
        <v>6.5810999999999995E-2</v>
      </c>
      <c r="M126" s="301">
        <v>0</v>
      </c>
      <c r="N126" s="302">
        <v>0</v>
      </c>
    </row>
    <row r="127" spans="2:14" ht="20.25" customHeight="1">
      <c r="B127" s="137" t="s">
        <v>242</v>
      </c>
      <c r="C127" s="162" t="s">
        <v>19</v>
      </c>
      <c r="D127" s="190">
        <f>県内自給率!E34</f>
        <v>0.89658899999999997</v>
      </c>
      <c r="E127" s="151">
        <v>0.87527114421600949</v>
      </c>
      <c r="F127" s="151">
        <v>2.5878859558619995E-2</v>
      </c>
      <c r="G127" s="891"/>
      <c r="H127" s="891"/>
      <c r="I127" s="893"/>
      <c r="J127" s="152">
        <f>消費パターン!E34</f>
        <v>0.17646400000000001</v>
      </c>
      <c r="K127" s="152">
        <f>雇用表!L36</f>
        <v>8.3700000000000007E-3</v>
      </c>
      <c r="L127" s="152">
        <f>雇用表!M36</f>
        <v>6.0470000000000003E-3</v>
      </c>
      <c r="M127" s="301">
        <v>0</v>
      </c>
      <c r="N127" s="302">
        <v>0</v>
      </c>
    </row>
    <row r="128" spans="2:14" ht="20.25" customHeight="1">
      <c r="B128" s="137" t="s">
        <v>243</v>
      </c>
      <c r="C128" s="162" t="s">
        <v>39</v>
      </c>
      <c r="D128" s="190">
        <f>県内自給率!E35</f>
        <v>0.56455199999999994</v>
      </c>
      <c r="E128" s="151">
        <v>0.39083152467243143</v>
      </c>
      <c r="F128" s="151">
        <v>0.23698625417714542</v>
      </c>
      <c r="G128" s="891"/>
      <c r="H128" s="891"/>
      <c r="I128" s="893"/>
      <c r="J128" s="152">
        <f>消費パターン!E35</f>
        <v>3.6087000000000001E-2</v>
      </c>
      <c r="K128" s="152">
        <f>雇用表!L37</f>
        <v>7.6495999999999995E-2</v>
      </c>
      <c r="L128" s="152">
        <f>雇用表!M37</f>
        <v>7.5577000000000005E-2</v>
      </c>
      <c r="M128" s="301">
        <v>0</v>
      </c>
      <c r="N128" s="302">
        <v>0</v>
      </c>
    </row>
    <row r="129" spans="2:15" ht="20.25" customHeight="1">
      <c r="B129" s="137" t="s">
        <v>244</v>
      </c>
      <c r="C129" s="162" t="s">
        <v>20</v>
      </c>
      <c r="D129" s="190">
        <f>県内自給率!E36</f>
        <v>0.64604499999999998</v>
      </c>
      <c r="E129" s="151">
        <v>0.51317615170321929</v>
      </c>
      <c r="F129" s="151">
        <v>0.15028879973325016</v>
      </c>
      <c r="G129" s="891"/>
      <c r="H129" s="891"/>
      <c r="I129" s="893"/>
      <c r="J129" s="152">
        <f>消費パターン!E36</f>
        <v>4.5569999999999999E-2</v>
      </c>
      <c r="K129" s="152">
        <f>雇用表!L38</f>
        <v>2.3921000000000001E-2</v>
      </c>
      <c r="L129" s="152">
        <f>雇用表!M38</f>
        <v>2.2894000000000001E-2</v>
      </c>
      <c r="M129" s="301">
        <v>8.4829000000000002E-2</v>
      </c>
      <c r="N129" s="302">
        <v>5.855E-3</v>
      </c>
    </row>
    <row r="130" spans="2:15" ht="20.25" customHeight="1">
      <c r="B130" s="137" t="s">
        <v>245</v>
      </c>
      <c r="C130" s="162" t="s">
        <v>21</v>
      </c>
      <c r="D130" s="190">
        <f>県内自給率!E37</f>
        <v>1</v>
      </c>
      <c r="E130" s="151">
        <v>0.7174306556417458</v>
      </c>
      <c r="F130" s="151">
        <v>0.36598424964460863</v>
      </c>
      <c r="G130" s="891"/>
      <c r="H130" s="891"/>
      <c r="I130" s="893"/>
      <c r="J130" s="152">
        <f>消費パターン!E37</f>
        <v>3.8839999999999999E-3</v>
      </c>
      <c r="K130" s="152">
        <f>雇用表!L39</f>
        <v>5.3893999999999997E-2</v>
      </c>
      <c r="L130" s="152">
        <f>雇用表!M39</f>
        <v>5.3893999999999997E-2</v>
      </c>
      <c r="M130" s="301">
        <v>0</v>
      </c>
      <c r="N130" s="302">
        <v>0</v>
      </c>
    </row>
    <row r="131" spans="2:15" ht="20.25" customHeight="1">
      <c r="B131" s="137" t="s">
        <v>246</v>
      </c>
      <c r="C131" s="162" t="s">
        <v>22</v>
      </c>
      <c r="D131" s="190">
        <f>県内自給率!E38</f>
        <v>0.93800499999999998</v>
      </c>
      <c r="E131" s="151">
        <v>0.74984624240679865</v>
      </c>
      <c r="F131" s="151">
        <v>0.50367048914607726</v>
      </c>
      <c r="G131" s="891"/>
      <c r="H131" s="891"/>
      <c r="I131" s="893"/>
      <c r="J131" s="152">
        <f>消費パターン!E38</f>
        <v>1.3818E-2</v>
      </c>
      <c r="K131" s="152">
        <f>雇用表!L40</f>
        <v>8.4732000000000002E-2</v>
      </c>
      <c r="L131" s="152">
        <f>雇用表!M40</f>
        <v>8.2101999999999994E-2</v>
      </c>
      <c r="M131" s="301">
        <v>0</v>
      </c>
      <c r="N131" s="302">
        <v>0</v>
      </c>
    </row>
    <row r="132" spans="2:15" ht="20.25" customHeight="1">
      <c r="B132" s="137" t="s">
        <v>247</v>
      </c>
      <c r="C132" s="162" t="s">
        <v>38</v>
      </c>
      <c r="D132" s="190">
        <f>県内自給率!E39</f>
        <v>0.99397599999999997</v>
      </c>
      <c r="E132" s="151">
        <v>0.6154160700104675</v>
      </c>
      <c r="F132" s="151">
        <v>0.50362888010723239</v>
      </c>
      <c r="G132" s="891"/>
      <c r="H132" s="891"/>
      <c r="I132" s="893"/>
      <c r="J132" s="152">
        <f>消費パターン!E39</f>
        <v>6.7088999999999996E-2</v>
      </c>
      <c r="K132" s="152">
        <f>雇用表!L41</f>
        <v>0.12191399999999999</v>
      </c>
      <c r="L132" s="152">
        <f>雇用表!M41</f>
        <v>0.119648</v>
      </c>
      <c r="M132" s="301">
        <v>0</v>
      </c>
      <c r="N132" s="302">
        <v>0</v>
      </c>
    </row>
    <row r="133" spans="2:15" ht="20.25" customHeight="1">
      <c r="B133" s="137" t="s">
        <v>248</v>
      </c>
      <c r="C133" s="162" t="s">
        <v>249</v>
      </c>
      <c r="D133" s="190">
        <f>県内自給率!E40</f>
        <v>0.99280599999999997</v>
      </c>
      <c r="E133" s="151">
        <v>0.58429734102929454</v>
      </c>
      <c r="F133" s="151">
        <v>0.49175260221701644</v>
      </c>
      <c r="G133" s="891"/>
      <c r="H133" s="891"/>
      <c r="I133" s="893"/>
      <c r="J133" s="152">
        <f>消費パターン!E40</f>
        <v>1.6064999999999999E-2</v>
      </c>
      <c r="K133" s="152">
        <f>雇用表!L42</f>
        <v>0.128577</v>
      </c>
      <c r="L133" s="152">
        <f>雇用表!M42</f>
        <v>0.119811</v>
      </c>
      <c r="M133" s="301">
        <v>0</v>
      </c>
      <c r="N133" s="302">
        <v>0</v>
      </c>
    </row>
    <row r="134" spans="2:15" ht="20.25" customHeight="1">
      <c r="B134" s="137" t="s">
        <v>250</v>
      </c>
      <c r="C134" s="162" t="s">
        <v>23</v>
      </c>
      <c r="D134" s="190">
        <f>県内自給率!E41</f>
        <v>0.52265699999999993</v>
      </c>
      <c r="E134" s="151">
        <v>0.62004222748489635</v>
      </c>
      <c r="F134" s="151">
        <v>0.35565158442659911</v>
      </c>
      <c r="G134" s="891"/>
      <c r="H134" s="891"/>
      <c r="I134" s="893"/>
      <c r="J134" s="152">
        <f>消費パターン!E41</f>
        <v>1.2689000000000001E-2</v>
      </c>
      <c r="K134" s="152">
        <f>雇用表!L43</f>
        <v>0.103239</v>
      </c>
      <c r="L134" s="152">
        <f>雇用表!M43</f>
        <v>8.9538000000000006E-2</v>
      </c>
      <c r="M134" s="301">
        <v>0</v>
      </c>
      <c r="N134" s="302">
        <v>0</v>
      </c>
    </row>
    <row r="135" spans="2:15" ht="20.25" customHeight="1">
      <c r="B135" s="137" t="s">
        <v>251</v>
      </c>
      <c r="C135" s="162" t="s">
        <v>24</v>
      </c>
      <c r="D135" s="190">
        <f>県内自給率!E42</f>
        <v>0.71028400000000003</v>
      </c>
      <c r="E135" s="151">
        <v>0.51958817861752604</v>
      </c>
      <c r="F135" s="151">
        <v>0.25761863497815457</v>
      </c>
      <c r="G135" s="191"/>
      <c r="H135" s="191"/>
      <c r="I135" s="893"/>
      <c r="J135" s="152">
        <f>消費パターン!E42</f>
        <v>0.143812</v>
      </c>
      <c r="K135" s="152">
        <f>雇用表!L44</f>
        <v>0.1741</v>
      </c>
      <c r="L135" s="152">
        <f>雇用表!M44</f>
        <v>0.13689899999999999</v>
      </c>
      <c r="M135" s="301">
        <v>0</v>
      </c>
      <c r="N135" s="302">
        <v>0</v>
      </c>
    </row>
    <row r="136" spans="2:15" ht="20.25" customHeight="1">
      <c r="B136" s="137" t="s">
        <v>252</v>
      </c>
      <c r="C136" s="162" t="s">
        <v>25</v>
      </c>
      <c r="D136" s="190">
        <f>県内自給率!E43</f>
        <v>1</v>
      </c>
      <c r="E136" s="151">
        <v>0</v>
      </c>
      <c r="F136" s="151">
        <v>0</v>
      </c>
      <c r="G136" s="191"/>
      <c r="H136" s="191"/>
      <c r="I136" s="893"/>
      <c r="J136" s="152">
        <f>消費パターン!E43</f>
        <v>0</v>
      </c>
      <c r="K136" s="152">
        <f>雇用表!L45</f>
        <v>0</v>
      </c>
      <c r="L136" s="152">
        <f>雇用表!M45</f>
        <v>0</v>
      </c>
      <c r="M136" s="301">
        <v>0</v>
      </c>
      <c r="N136" s="302">
        <v>0</v>
      </c>
    </row>
    <row r="137" spans="2:15" ht="20.25" customHeight="1">
      <c r="B137" s="137" t="s">
        <v>253</v>
      </c>
      <c r="C137" s="162" t="s">
        <v>26</v>
      </c>
      <c r="D137" s="190">
        <f>県内自給率!E44</f>
        <v>0.90303800000000001</v>
      </c>
      <c r="E137" s="151">
        <v>0.41207023657931774</v>
      </c>
      <c r="F137" s="151">
        <v>1.2700221164801287E-2</v>
      </c>
      <c r="G137" s="191"/>
      <c r="H137" s="191"/>
      <c r="I137" s="894"/>
      <c r="J137" s="152">
        <f>消費パターン!E44</f>
        <v>3.4E-5</v>
      </c>
      <c r="K137" s="152">
        <f>雇用表!L46</f>
        <v>0.26211400000000001</v>
      </c>
      <c r="L137" s="152">
        <f>雇用表!M46</f>
        <v>0.230682</v>
      </c>
      <c r="M137" s="301">
        <v>2.4375999999999998E-2</v>
      </c>
      <c r="N137" s="302">
        <v>3.04E-2</v>
      </c>
      <c r="O137" s="126" t="s">
        <v>644</v>
      </c>
    </row>
    <row r="138" spans="2:15" ht="20.25" customHeight="1">
      <c r="B138" s="140"/>
      <c r="C138" s="165" t="s">
        <v>254</v>
      </c>
      <c r="D138" s="192" t="s">
        <v>465</v>
      </c>
      <c r="E138" s="153" t="s">
        <v>465</v>
      </c>
      <c r="F138" s="153" t="s">
        <v>465</v>
      </c>
      <c r="G138" s="153" t="s">
        <v>465</v>
      </c>
      <c r="H138" s="153" t="s">
        <v>465</v>
      </c>
      <c r="I138" s="193">
        <f>データ入力表!D57</f>
        <v>0.528698</v>
      </c>
      <c r="J138" s="154">
        <f>消費パターン!E45</f>
        <v>1.0000020000000001</v>
      </c>
      <c r="K138" s="154">
        <f>雇用表!L47</f>
        <v>8.6990999999999999E-2</v>
      </c>
      <c r="L138" s="154">
        <f>雇用表!M47</f>
        <v>7.1327000000000002E-2</v>
      </c>
      <c r="M138" s="194" t="s">
        <v>465</v>
      </c>
      <c r="N138" s="195" t="s">
        <v>465</v>
      </c>
    </row>
  </sheetData>
  <sheetProtection sheet="1"/>
  <mergeCells count="26">
    <mergeCell ref="B52:C52"/>
    <mergeCell ref="B53:C53"/>
    <mergeCell ref="D96:N96"/>
    <mergeCell ref="G99:G134"/>
    <mergeCell ref="H99:H134"/>
    <mergeCell ref="I99:I137"/>
    <mergeCell ref="B6:C6"/>
    <mergeCell ref="B7:C7"/>
    <mergeCell ref="M8:M46"/>
    <mergeCell ref="N8:N46"/>
    <mergeCell ref="D50:E50"/>
    <mergeCell ref="F50:G50"/>
    <mergeCell ref="H50:I50"/>
    <mergeCell ref="J50:K50"/>
    <mergeCell ref="T4:V4"/>
    <mergeCell ref="B2:C2"/>
    <mergeCell ref="D4:D5"/>
    <mergeCell ref="E4:G4"/>
    <mergeCell ref="H4:H5"/>
    <mergeCell ref="I4:I5"/>
    <mergeCell ref="J4:L4"/>
    <mergeCell ref="M4:M5"/>
    <mergeCell ref="N4:N5"/>
    <mergeCell ref="O4:O5"/>
    <mergeCell ref="P4:P5"/>
    <mergeCell ref="Q4:S4"/>
  </mergeCells>
  <phoneticPr fontId="29"/>
  <pageMargins left="0.78740157480314965" right="0.78740157480314965" top="0.78740157480314965" bottom="0.78740157480314965" header="0" footer="0.19685039370078741"/>
  <pageSetup paperSize="9" scale="27" orientation="portrait" useFirstPageNumber="1" r:id="rId1"/>
  <headerFooter alignWithMargins="0">
    <oddFooter>&amp;C&amp;P / 3 ﾍﾟｰｼﾞ</oddFooter>
  </headerFooter>
  <rowBreaks count="2" manualBreakCount="2">
    <brk id="48" min="1" max="22" man="1"/>
    <brk id="94" min="1"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pageSetUpPr autoPageBreaks="0"/>
  </sheetPr>
  <dimension ref="B2:BE53"/>
  <sheetViews>
    <sheetView view="pageBreakPreview" zoomScaleNormal="100" zoomScaleSheetLayoutView="100" workbookViewId="0"/>
  </sheetViews>
  <sheetFormatPr defaultColWidth="13.5" defaultRowHeight="16.5" customHeight="1"/>
  <cols>
    <col min="1" max="1" width="2.1640625" style="149" customWidth="1"/>
    <col min="2" max="2" width="4" style="149" bestFit="1" customWidth="1"/>
    <col min="3" max="3" width="38.5" style="149" bestFit="1" customWidth="1"/>
    <col min="4" max="57" width="12.1640625" style="149" customWidth="1"/>
    <col min="58" max="16384" width="13.5" style="149"/>
  </cols>
  <sheetData>
    <row r="2" spans="2:57" ht="20.25" customHeight="1">
      <c r="B2" s="815" t="s">
        <v>514</v>
      </c>
      <c r="C2" s="816"/>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row>
    <row r="3" spans="2:57" ht="16.5" customHeight="1">
      <c r="B3" s="610"/>
      <c r="C3" s="563"/>
      <c r="D3" s="563"/>
      <c r="E3" s="563"/>
      <c r="F3" s="563"/>
      <c r="G3" s="563"/>
      <c r="H3" s="563"/>
      <c r="I3" s="563"/>
      <c r="J3" s="563"/>
      <c r="K3" s="563"/>
      <c r="L3" s="563"/>
      <c r="M3" s="563"/>
      <c r="N3" s="563"/>
      <c r="O3" s="563"/>
      <c r="P3" s="563"/>
      <c r="Q3" s="563"/>
      <c r="R3" s="563"/>
      <c r="S3" s="563"/>
      <c r="T3" s="563"/>
      <c r="U3" s="627"/>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627" t="s">
        <v>204</v>
      </c>
    </row>
    <row r="4" spans="2:57" ht="16.5" customHeight="1">
      <c r="B4" s="611"/>
      <c r="C4" s="612"/>
      <c r="D4" s="628" t="s">
        <v>210</v>
      </c>
      <c r="E4" s="629" t="s">
        <v>211</v>
      </c>
      <c r="F4" s="629" t="s">
        <v>213</v>
      </c>
      <c r="G4" s="629" t="s">
        <v>215</v>
      </c>
      <c r="H4" s="629" t="s">
        <v>216</v>
      </c>
      <c r="I4" s="629" t="s">
        <v>217</v>
      </c>
      <c r="J4" s="629" t="s">
        <v>218</v>
      </c>
      <c r="K4" s="629" t="s">
        <v>219</v>
      </c>
      <c r="L4" s="629" t="s">
        <v>220</v>
      </c>
      <c r="M4" s="629" t="s">
        <v>221</v>
      </c>
      <c r="N4" s="629" t="s">
        <v>223</v>
      </c>
      <c r="O4" s="629" t="s">
        <v>224</v>
      </c>
      <c r="P4" s="629" t="s">
        <v>225</v>
      </c>
      <c r="Q4" s="629" t="s">
        <v>226</v>
      </c>
      <c r="R4" s="629" t="s">
        <v>227</v>
      </c>
      <c r="S4" s="629" t="s">
        <v>228</v>
      </c>
      <c r="T4" s="629" t="s">
        <v>229</v>
      </c>
      <c r="U4" s="629" t="s">
        <v>230</v>
      </c>
      <c r="V4" s="629" t="s">
        <v>231</v>
      </c>
      <c r="W4" s="629" t="s">
        <v>232</v>
      </c>
      <c r="X4" s="629" t="s">
        <v>234</v>
      </c>
      <c r="Y4" s="629" t="s">
        <v>235</v>
      </c>
      <c r="Z4" s="629" t="s">
        <v>236</v>
      </c>
      <c r="AA4" s="629" t="s">
        <v>237</v>
      </c>
      <c r="AB4" s="629" t="s">
        <v>238</v>
      </c>
      <c r="AC4" s="629" t="s">
        <v>239</v>
      </c>
      <c r="AD4" s="629" t="s">
        <v>240</v>
      </c>
      <c r="AE4" s="629" t="s">
        <v>241</v>
      </c>
      <c r="AF4" s="629" t="s">
        <v>242</v>
      </c>
      <c r="AG4" s="629" t="s">
        <v>243</v>
      </c>
      <c r="AH4" s="629" t="s">
        <v>244</v>
      </c>
      <c r="AI4" s="629" t="s">
        <v>245</v>
      </c>
      <c r="AJ4" s="629" t="s">
        <v>246</v>
      </c>
      <c r="AK4" s="629" t="s">
        <v>247</v>
      </c>
      <c r="AL4" s="629" t="s">
        <v>248</v>
      </c>
      <c r="AM4" s="629" t="s">
        <v>250</v>
      </c>
      <c r="AN4" s="629">
        <v>37</v>
      </c>
      <c r="AO4" s="629">
        <v>38</v>
      </c>
      <c r="AP4" s="629">
        <v>39</v>
      </c>
      <c r="AQ4" s="630" t="s">
        <v>515</v>
      </c>
      <c r="AR4" s="629" t="s">
        <v>516</v>
      </c>
      <c r="AS4" s="629" t="s">
        <v>517</v>
      </c>
      <c r="AT4" s="629" t="s">
        <v>518</v>
      </c>
      <c r="AU4" s="629" t="s">
        <v>519</v>
      </c>
      <c r="AV4" s="629" t="s">
        <v>520</v>
      </c>
      <c r="AW4" s="629" t="s">
        <v>521</v>
      </c>
      <c r="AX4" s="631" t="s">
        <v>522</v>
      </c>
      <c r="AY4" s="631" t="s">
        <v>523</v>
      </c>
      <c r="AZ4" s="631" t="s">
        <v>524</v>
      </c>
      <c r="BA4" s="631" t="s">
        <v>525</v>
      </c>
      <c r="BB4" s="631" t="s">
        <v>526</v>
      </c>
      <c r="BC4" s="631" t="s">
        <v>527</v>
      </c>
      <c r="BD4" s="631" t="s">
        <v>528</v>
      </c>
      <c r="BE4" s="632" t="s">
        <v>529</v>
      </c>
    </row>
    <row r="5" spans="2:57" ht="36" customHeight="1">
      <c r="B5" s="613"/>
      <c r="C5" s="614"/>
      <c r="D5" s="633" t="s">
        <v>0</v>
      </c>
      <c r="E5" s="634" t="s">
        <v>212</v>
      </c>
      <c r="F5" s="634" t="s">
        <v>214</v>
      </c>
      <c r="G5" s="634" t="s">
        <v>1</v>
      </c>
      <c r="H5" s="634" t="s">
        <v>2</v>
      </c>
      <c r="I5" s="634" t="s">
        <v>3</v>
      </c>
      <c r="J5" s="634" t="s">
        <v>4</v>
      </c>
      <c r="K5" s="634" t="s">
        <v>5</v>
      </c>
      <c r="L5" s="634" t="s">
        <v>6</v>
      </c>
      <c r="M5" s="634" t="s">
        <v>222</v>
      </c>
      <c r="N5" s="634" t="s">
        <v>7</v>
      </c>
      <c r="O5" s="634" t="s">
        <v>8</v>
      </c>
      <c r="P5" s="634" t="s">
        <v>9</v>
      </c>
      <c r="Q5" s="634" t="s">
        <v>10</v>
      </c>
      <c r="R5" s="634" t="s">
        <v>64</v>
      </c>
      <c r="S5" s="634" t="s">
        <v>65</v>
      </c>
      <c r="T5" s="634" t="s">
        <v>66</v>
      </c>
      <c r="U5" s="634" t="s">
        <v>12</v>
      </c>
      <c r="V5" s="634" t="s">
        <v>11</v>
      </c>
      <c r="W5" s="634" t="s">
        <v>233</v>
      </c>
      <c r="X5" s="634" t="s">
        <v>13</v>
      </c>
      <c r="Y5" s="634" t="s">
        <v>14</v>
      </c>
      <c r="Z5" s="634" t="s">
        <v>15</v>
      </c>
      <c r="AA5" s="634" t="s">
        <v>16</v>
      </c>
      <c r="AB5" s="634" t="s">
        <v>36</v>
      </c>
      <c r="AC5" s="634" t="s">
        <v>37</v>
      </c>
      <c r="AD5" s="634" t="s">
        <v>17</v>
      </c>
      <c r="AE5" s="634" t="s">
        <v>18</v>
      </c>
      <c r="AF5" s="634" t="s">
        <v>19</v>
      </c>
      <c r="AG5" s="634" t="s">
        <v>39</v>
      </c>
      <c r="AH5" s="634" t="s">
        <v>20</v>
      </c>
      <c r="AI5" s="634" t="s">
        <v>21</v>
      </c>
      <c r="AJ5" s="634" t="s">
        <v>22</v>
      </c>
      <c r="AK5" s="634" t="s">
        <v>38</v>
      </c>
      <c r="AL5" s="634" t="s">
        <v>249</v>
      </c>
      <c r="AM5" s="634" t="s">
        <v>23</v>
      </c>
      <c r="AN5" s="634" t="s">
        <v>24</v>
      </c>
      <c r="AO5" s="634" t="s">
        <v>25</v>
      </c>
      <c r="AP5" s="634" t="s">
        <v>26</v>
      </c>
      <c r="AQ5" s="635" t="s">
        <v>40</v>
      </c>
      <c r="AR5" s="634" t="s">
        <v>530</v>
      </c>
      <c r="AS5" s="634" t="s">
        <v>531</v>
      </c>
      <c r="AT5" s="634" t="s">
        <v>532</v>
      </c>
      <c r="AU5" s="634" t="s">
        <v>533</v>
      </c>
      <c r="AV5" s="634" t="s">
        <v>534</v>
      </c>
      <c r="AW5" s="634" t="s">
        <v>52</v>
      </c>
      <c r="AX5" s="636" t="s">
        <v>535</v>
      </c>
      <c r="AY5" s="636" t="s">
        <v>536</v>
      </c>
      <c r="AZ5" s="636" t="s">
        <v>537</v>
      </c>
      <c r="BA5" s="636" t="s">
        <v>53</v>
      </c>
      <c r="BB5" s="636" t="s">
        <v>54</v>
      </c>
      <c r="BC5" s="636" t="s">
        <v>538</v>
      </c>
      <c r="BD5" s="636" t="s">
        <v>539</v>
      </c>
      <c r="BE5" s="637" t="s">
        <v>48</v>
      </c>
    </row>
    <row r="6" spans="2:57" ht="16.5" customHeight="1">
      <c r="B6" s="508" t="s">
        <v>210</v>
      </c>
      <c r="C6" s="615" t="s">
        <v>0</v>
      </c>
      <c r="D6" s="303">
        <v>20122</v>
      </c>
      <c r="E6" s="304">
        <v>50</v>
      </c>
      <c r="F6" s="304">
        <v>0</v>
      </c>
      <c r="G6" s="304">
        <v>0</v>
      </c>
      <c r="H6" s="304">
        <v>30780</v>
      </c>
      <c r="I6" s="304">
        <v>24</v>
      </c>
      <c r="J6" s="304">
        <v>93</v>
      </c>
      <c r="K6" s="304">
        <v>309</v>
      </c>
      <c r="L6" s="304">
        <v>0</v>
      </c>
      <c r="M6" s="304">
        <v>59</v>
      </c>
      <c r="N6" s="304">
        <v>0</v>
      </c>
      <c r="O6" s="304">
        <v>0</v>
      </c>
      <c r="P6" s="304">
        <v>0</v>
      </c>
      <c r="Q6" s="304">
        <v>0</v>
      </c>
      <c r="R6" s="304">
        <v>0</v>
      </c>
      <c r="S6" s="304">
        <v>0</v>
      </c>
      <c r="T6" s="304">
        <v>0</v>
      </c>
      <c r="U6" s="304">
        <v>0</v>
      </c>
      <c r="V6" s="304">
        <v>0</v>
      </c>
      <c r="W6" s="304">
        <v>0</v>
      </c>
      <c r="X6" s="304">
        <v>0</v>
      </c>
      <c r="Y6" s="304">
        <v>141</v>
      </c>
      <c r="Z6" s="304">
        <v>563</v>
      </c>
      <c r="AA6" s="304">
        <v>0</v>
      </c>
      <c r="AB6" s="304">
        <v>0</v>
      </c>
      <c r="AC6" s="304">
        <v>0</v>
      </c>
      <c r="AD6" s="304">
        <v>88</v>
      </c>
      <c r="AE6" s="304">
        <v>0</v>
      </c>
      <c r="AF6" s="304">
        <v>1</v>
      </c>
      <c r="AG6" s="304">
        <v>9</v>
      </c>
      <c r="AH6" s="304">
        <v>0</v>
      </c>
      <c r="AI6" s="304">
        <v>9</v>
      </c>
      <c r="AJ6" s="304">
        <v>695</v>
      </c>
      <c r="AK6" s="304">
        <v>1603</v>
      </c>
      <c r="AL6" s="304">
        <v>79</v>
      </c>
      <c r="AM6" s="304">
        <v>1</v>
      </c>
      <c r="AN6" s="304">
        <v>5619</v>
      </c>
      <c r="AO6" s="304">
        <v>0</v>
      </c>
      <c r="AP6" s="304">
        <v>0</v>
      </c>
      <c r="AQ6" s="305">
        <v>60245</v>
      </c>
      <c r="AR6" s="304">
        <v>296</v>
      </c>
      <c r="AS6" s="304">
        <v>25305</v>
      </c>
      <c r="AT6" s="304">
        <v>0</v>
      </c>
      <c r="AU6" s="304">
        <v>0</v>
      </c>
      <c r="AV6" s="304">
        <v>1195</v>
      </c>
      <c r="AW6" s="304">
        <v>-1166</v>
      </c>
      <c r="AX6" s="306">
        <v>25630</v>
      </c>
      <c r="AY6" s="306">
        <v>85875</v>
      </c>
      <c r="AZ6" s="306">
        <v>142187</v>
      </c>
      <c r="BA6" s="306">
        <v>167817</v>
      </c>
      <c r="BB6" s="306">
        <v>228062</v>
      </c>
      <c r="BC6" s="306">
        <v>-43644</v>
      </c>
      <c r="BD6" s="306">
        <v>124173</v>
      </c>
      <c r="BE6" s="307">
        <v>184418</v>
      </c>
    </row>
    <row r="7" spans="2:57" ht="16.5" customHeight="1">
      <c r="B7" s="508" t="s">
        <v>211</v>
      </c>
      <c r="C7" s="616" t="s">
        <v>212</v>
      </c>
      <c r="D7" s="308">
        <v>19</v>
      </c>
      <c r="E7" s="304">
        <v>4703</v>
      </c>
      <c r="F7" s="304">
        <v>0</v>
      </c>
      <c r="G7" s="304">
        <v>2</v>
      </c>
      <c r="H7" s="304">
        <v>70</v>
      </c>
      <c r="I7" s="304">
        <v>0</v>
      </c>
      <c r="J7" s="304">
        <v>10375</v>
      </c>
      <c r="K7" s="304">
        <v>18</v>
      </c>
      <c r="L7" s="304">
        <v>0</v>
      </c>
      <c r="M7" s="304">
        <v>0</v>
      </c>
      <c r="N7" s="304">
        <v>0</v>
      </c>
      <c r="O7" s="304">
        <v>0</v>
      </c>
      <c r="P7" s="304">
        <v>0</v>
      </c>
      <c r="Q7" s="304">
        <v>0</v>
      </c>
      <c r="R7" s="304">
        <v>0</v>
      </c>
      <c r="S7" s="304">
        <v>0</v>
      </c>
      <c r="T7" s="304">
        <v>0</v>
      </c>
      <c r="U7" s="304">
        <v>0</v>
      </c>
      <c r="V7" s="304">
        <v>0</v>
      </c>
      <c r="W7" s="304">
        <v>0</v>
      </c>
      <c r="X7" s="304">
        <v>0</v>
      </c>
      <c r="Y7" s="304">
        <v>4</v>
      </c>
      <c r="Z7" s="304">
        <v>32</v>
      </c>
      <c r="AA7" s="304">
        <v>0</v>
      </c>
      <c r="AB7" s="304">
        <v>0</v>
      </c>
      <c r="AC7" s="304">
        <v>0</v>
      </c>
      <c r="AD7" s="304">
        <v>0</v>
      </c>
      <c r="AE7" s="304">
        <v>0</v>
      </c>
      <c r="AF7" s="304">
        <v>0</v>
      </c>
      <c r="AG7" s="304">
        <v>0</v>
      </c>
      <c r="AH7" s="304">
        <v>0</v>
      </c>
      <c r="AI7" s="304">
        <v>1</v>
      </c>
      <c r="AJ7" s="304">
        <v>15</v>
      </c>
      <c r="AK7" s="304">
        <v>45</v>
      </c>
      <c r="AL7" s="304">
        <v>0</v>
      </c>
      <c r="AM7" s="304">
        <v>0</v>
      </c>
      <c r="AN7" s="304">
        <v>348</v>
      </c>
      <c r="AO7" s="304">
        <v>0</v>
      </c>
      <c r="AP7" s="304">
        <v>0</v>
      </c>
      <c r="AQ7" s="305">
        <v>15632</v>
      </c>
      <c r="AR7" s="304">
        <v>18</v>
      </c>
      <c r="AS7" s="304">
        <v>1243</v>
      </c>
      <c r="AT7" s="304">
        <v>0</v>
      </c>
      <c r="AU7" s="304">
        <v>0</v>
      </c>
      <c r="AV7" s="304">
        <v>0</v>
      </c>
      <c r="AW7" s="304">
        <v>10203</v>
      </c>
      <c r="AX7" s="306">
        <v>11464</v>
      </c>
      <c r="AY7" s="306">
        <v>27096</v>
      </c>
      <c r="AZ7" s="306">
        <v>12021</v>
      </c>
      <c r="BA7" s="306">
        <v>23485</v>
      </c>
      <c r="BB7" s="306">
        <v>39117</v>
      </c>
      <c r="BC7" s="306">
        <v>-5308</v>
      </c>
      <c r="BD7" s="306">
        <v>18177</v>
      </c>
      <c r="BE7" s="307">
        <v>33809</v>
      </c>
    </row>
    <row r="8" spans="2:57" ht="16.5" customHeight="1">
      <c r="B8" s="508" t="s">
        <v>213</v>
      </c>
      <c r="C8" s="616" t="s">
        <v>214</v>
      </c>
      <c r="D8" s="308">
        <v>0</v>
      </c>
      <c r="E8" s="304">
        <v>0</v>
      </c>
      <c r="F8" s="304">
        <v>59</v>
      </c>
      <c r="G8" s="304">
        <v>0</v>
      </c>
      <c r="H8" s="304">
        <v>1845</v>
      </c>
      <c r="I8" s="304">
        <v>0</v>
      </c>
      <c r="J8" s="304">
        <v>0</v>
      </c>
      <c r="K8" s="304">
        <v>10</v>
      </c>
      <c r="L8" s="304">
        <v>0</v>
      </c>
      <c r="M8" s="304">
        <v>0</v>
      </c>
      <c r="N8" s="304">
        <v>0</v>
      </c>
      <c r="O8" s="304">
        <v>0</v>
      </c>
      <c r="P8" s="304">
        <v>0</v>
      </c>
      <c r="Q8" s="304">
        <v>0</v>
      </c>
      <c r="R8" s="304">
        <v>0</v>
      </c>
      <c r="S8" s="304">
        <v>0</v>
      </c>
      <c r="T8" s="304">
        <v>0</v>
      </c>
      <c r="U8" s="304">
        <v>0</v>
      </c>
      <c r="V8" s="304">
        <v>0</v>
      </c>
      <c r="W8" s="304">
        <v>0</v>
      </c>
      <c r="X8" s="304">
        <v>0</v>
      </c>
      <c r="Y8" s="304">
        <v>221</v>
      </c>
      <c r="Z8" s="304">
        <v>0</v>
      </c>
      <c r="AA8" s="304">
        <v>0</v>
      </c>
      <c r="AB8" s="304">
        <v>0</v>
      </c>
      <c r="AC8" s="304">
        <v>0</v>
      </c>
      <c r="AD8" s="304">
        <v>0</v>
      </c>
      <c r="AE8" s="304">
        <v>0</v>
      </c>
      <c r="AF8" s="304">
        <v>0</v>
      </c>
      <c r="AG8" s="304">
        <v>1</v>
      </c>
      <c r="AH8" s="304">
        <v>0</v>
      </c>
      <c r="AI8" s="304">
        <v>1</v>
      </c>
      <c r="AJ8" s="304">
        <v>16</v>
      </c>
      <c r="AK8" s="304">
        <v>381</v>
      </c>
      <c r="AL8" s="304">
        <v>0</v>
      </c>
      <c r="AM8" s="304">
        <v>0</v>
      </c>
      <c r="AN8" s="304">
        <v>1247</v>
      </c>
      <c r="AO8" s="304">
        <v>0</v>
      </c>
      <c r="AP8" s="304">
        <v>0</v>
      </c>
      <c r="AQ8" s="305">
        <v>3781</v>
      </c>
      <c r="AR8" s="304">
        <v>85</v>
      </c>
      <c r="AS8" s="304">
        <v>2353</v>
      </c>
      <c r="AT8" s="304">
        <v>0</v>
      </c>
      <c r="AU8" s="304">
        <v>0</v>
      </c>
      <c r="AV8" s="304">
        <v>0</v>
      </c>
      <c r="AW8" s="304">
        <v>2</v>
      </c>
      <c r="AX8" s="306">
        <v>2440</v>
      </c>
      <c r="AY8" s="306">
        <v>6221</v>
      </c>
      <c r="AZ8" s="306">
        <v>2077</v>
      </c>
      <c r="BA8" s="306">
        <v>4517</v>
      </c>
      <c r="BB8" s="306">
        <v>8298</v>
      </c>
      <c r="BC8" s="306">
        <v>-4507</v>
      </c>
      <c r="BD8" s="306">
        <v>10</v>
      </c>
      <c r="BE8" s="307">
        <v>3791</v>
      </c>
    </row>
    <row r="9" spans="2:57" ht="16.5" customHeight="1">
      <c r="B9" s="508" t="s">
        <v>215</v>
      </c>
      <c r="C9" s="616" t="s">
        <v>1</v>
      </c>
      <c r="D9" s="308">
        <v>1</v>
      </c>
      <c r="E9" s="304">
        <v>13</v>
      </c>
      <c r="F9" s="304">
        <v>0</v>
      </c>
      <c r="G9" s="304">
        <v>14</v>
      </c>
      <c r="H9" s="304">
        <v>41</v>
      </c>
      <c r="I9" s="304">
        <v>2</v>
      </c>
      <c r="J9" s="304">
        <v>816</v>
      </c>
      <c r="K9" s="304">
        <v>490</v>
      </c>
      <c r="L9" s="304">
        <v>377</v>
      </c>
      <c r="M9" s="304">
        <v>3</v>
      </c>
      <c r="N9" s="304">
        <v>2938</v>
      </c>
      <c r="O9" s="304">
        <v>36</v>
      </c>
      <c r="P9" s="304">
        <v>22057</v>
      </c>
      <c r="Q9" s="304">
        <v>12</v>
      </c>
      <c r="R9" s="304">
        <v>0</v>
      </c>
      <c r="S9" s="304">
        <v>3</v>
      </c>
      <c r="T9" s="304">
        <v>15</v>
      </c>
      <c r="U9" s="304">
        <v>66</v>
      </c>
      <c r="V9" s="304">
        <v>0</v>
      </c>
      <c r="W9" s="304">
        <v>0</v>
      </c>
      <c r="X9" s="304">
        <v>10</v>
      </c>
      <c r="Y9" s="304">
        <v>18</v>
      </c>
      <c r="Z9" s="304">
        <v>4106</v>
      </c>
      <c r="AA9" s="304">
        <v>97392</v>
      </c>
      <c r="AB9" s="304">
        <v>0</v>
      </c>
      <c r="AC9" s="304">
        <v>0</v>
      </c>
      <c r="AD9" s="304">
        <v>1</v>
      </c>
      <c r="AE9" s="304">
        <v>0</v>
      </c>
      <c r="AF9" s="304">
        <v>0</v>
      </c>
      <c r="AG9" s="304">
        <v>0</v>
      </c>
      <c r="AH9" s="304">
        <v>0</v>
      </c>
      <c r="AI9" s="304">
        <v>3</v>
      </c>
      <c r="AJ9" s="304">
        <v>7</v>
      </c>
      <c r="AK9" s="304">
        <v>6</v>
      </c>
      <c r="AL9" s="304">
        <v>3</v>
      </c>
      <c r="AM9" s="304">
        <v>1</v>
      </c>
      <c r="AN9" s="304">
        <v>6</v>
      </c>
      <c r="AO9" s="304">
        <v>0</v>
      </c>
      <c r="AP9" s="304">
        <v>6</v>
      </c>
      <c r="AQ9" s="305">
        <v>128443</v>
      </c>
      <c r="AR9" s="304">
        <v>-32</v>
      </c>
      <c r="AS9" s="304">
        <v>0</v>
      </c>
      <c r="AT9" s="304">
        <v>0</v>
      </c>
      <c r="AU9" s="304">
        <v>0</v>
      </c>
      <c r="AV9" s="304">
        <v>0</v>
      </c>
      <c r="AW9" s="304">
        <v>31</v>
      </c>
      <c r="AX9" s="306">
        <v>-1</v>
      </c>
      <c r="AY9" s="306">
        <v>128442</v>
      </c>
      <c r="AZ9" s="306">
        <v>7306</v>
      </c>
      <c r="BA9" s="306">
        <v>7305</v>
      </c>
      <c r="BB9" s="306">
        <v>135748</v>
      </c>
      <c r="BC9" s="306">
        <v>-120862</v>
      </c>
      <c r="BD9" s="306">
        <v>-113557</v>
      </c>
      <c r="BE9" s="307">
        <v>14886</v>
      </c>
    </row>
    <row r="10" spans="2:57" ht="16.5" customHeight="1">
      <c r="B10" s="508" t="s">
        <v>216</v>
      </c>
      <c r="C10" s="616" t="s">
        <v>2</v>
      </c>
      <c r="D10" s="308">
        <v>16225</v>
      </c>
      <c r="E10" s="304">
        <v>619</v>
      </c>
      <c r="F10" s="304">
        <v>172</v>
      </c>
      <c r="G10" s="304">
        <v>0</v>
      </c>
      <c r="H10" s="304">
        <v>26273</v>
      </c>
      <c r="I10" s="304">
        <v>2</v>
      </c>
      <c r="J10" s="304">
        <v>332</v>
      </c>
      <c r="K10" s="304">
        <v>867</v>
      </c>
      <c r="L10" s="304">
        <v>0</v>
      </c>
      <c r="M10" s="304">
        <v>1</v>
      </c>
      <c r="N10" s="304">
        <v>17</v>
      </c>
      <c r="O10" s="304">
        <v>0</v>
      </c>
      <c r="P10" s="304">
        <v>0</v>
      </c>
      <c r="Q10" s="304">
        <v>0</v>
      </c>
      <c r="R10" s="304">
        <v>0</v>
      </c>
      <c r="S10" s="304">
        <v>0</v>
      </c>
      <c r="T10" s="304">
        <v>0</v>
      </c>
      <c r="U10" s="304">
        <v>0</v>
      </c>
      <c r="V10" s="304">
        <v>0</v>
      </c>
      <c r="W10" s="304">
        <v>0</v>
      </c>
      <c r="X10" s="304">
        <v>0</v>
      </c>
      <c r="Y10" s="304">
        <v>54</v>
      </c>
      <c r="Z10" s="304">
        <v>34</v>
      </c>
      <c r="AA10" s="304">
        <v>0</v>
      </c>
      <c r="AB10" s="304">
        <v>0</v>
      </c>
      <c r="AC10" s="304">
        <v>0</v>
      </c>
      <c r="AD10" s="304">
        <v>79</v>
      </c>
      <c r="AE10" s="304">
        <v>0</v>
      </c>
      <c r="AF10" s="304">
        <v>0</v>
      </c>
      <c r="AG10" s="304">
        <v>40</v>
      </c>
      <c r="AH10" s="304">
        <v>0</v>
      </c>
      <c r="AI10" s="304">
        <v>104</v>
      </c>
      <c r="AJ10" s="304">
        <v>1733</v>
      </c>
      <c r="AK10" s="304">
        <v>6047</v>
      </c>
      <c r="AL10" s="304">
        <v>53</v>
      </c>
      <c r="AM10" s="304">
        <v>1</v>
      </c>
      <c r="AN10" s="304">
        <v>41404</v>
      </c>
      <c r="AO10" s="304">
        <v>0</v>
      </c>
      <c r="AP10" s="304">
        <v>91</v>
      </c>
      <c r="AQ10" s="305">
        <v>94148</v>
      </c>
      <c r="AR10" s="304">
        <v>5137</v>
      </c>
      <c r="AS10" s="304">
        <v>213956</v>
      </c>
      <c r="AT10" s="304">
        <v>0</v>
      </c>
      <c r="AU10" s="304">
        <v>0</v>
      </c>
      <c r="AV10" s="304">
        <v>0</v>
      </c>
      <c r="AW10" s="304">
        <v>-692</v>
      </c>
      <c r="AX10" s="306">
        <v>218401</v>
      </c>
      <c r="AY10" s="306">
        <v>312549</v>
      </c>
      <c r="AZ10" s="306">
        <v>58058</v>
      </c>
      <c r="BA10" s="306">
        <v>276459</v>
      </c>
      <c r="BB10" s="306">
        <v>370607</v>
      </c>
      <c r="BC10" s="306">
        <v>-227275</v>
      </c>
      <c r="BD10" s="306">
        <v>49184</v>
      </c>
      <c r="BE10" s="307">
        <v>143332</v>
      </c>
    </row>
    <row r="11" spans="2:57" ht="16.5" customHeight="1">
      <c r="B11" s="508" t="s">
        <v>217</v>
      </c>
      <c r="C11" s="616" t="s">
        <v>3</v>
      </c>
      <c r="D11" s="308">
        <v>949</v>
      </c>
      <c r="E11" s="304">
        <v>47</v>
      </c>
      <c r="F11" s="304">
        <v>94</v>
      </c>
      <c r="G11" s="304">
        <v>59</v>
      </c>
      <c r="H11" s="304">
        <v>167</v>
      </c>
      <c r="I11" s="304">
        <v>22284</v>
      </c>
      <c r="J11" s="304">
        <v>406</v>
      </c>
      <c r="K11" s="304">
        <v>104</v>
      </c>
      <c r="L11" s="304">
        <v>1</v>
      </c>
      <c r="M11" s="304">
        <v>151</v>
      </c>
      <c r="N11" s="304">
        <v>107</v>
      </c>
      <c r="O11" s="304">
        <v>16</v>
      </c>
      <c r="P11" s="304">
        <v>17</v>
      </c>
      <c r="Q11" s="304">
        <v>67</v>
      </c>
      <c r="R11" s="304">
        <v>13</v>
      </c>
      <c r="S11" s="304">
        <v>158</v>
      </c>
      <c r="T11" s="304">
        <v>90</v>
      </c>
      <c r="U11" s="304">
        <v>1093</v>
      </c>
      <c r="V11" s="304">
        <v>29</v>
      </c>
      <c r="W11" s="304">
        <v>8</v>
      </c>
      <c r="X11" s="304">
        <v>79</v>
      </c>
      <c r="Y11" s="304">
        <v>113</v>
      </c>
      <c r="Z11" s="304">
        <v>1365</v>
      </c>
      <c r="AA11" s="304">
        <v>48</v>
      </c>
      <c r="AB11" s="304">
        <v>29</v>
      </c>
      <c r="AC11" s="304">
        <v>80</v>
      </c>
      <c r="AD11" s="304">
        <v>2413</v>
      </c>
      <c r="AE11" s="304">
        <v>272</v>
      </c>
      <c r="AF11" s="304">
        <v>3</v>
      </c>
      <c r="AG11" s="304">
        <v>347</v>
      </c>
      <c r="AH11" s="304">
        <v>139</v>
      </c>
      <c r="AI11" s="304">
        <v>1525</v>
      </c>
      <c r="AJ11" s="304">
        <v>170</v>
      </c>
      <c r="AK11" s="304">
        <v>1860</v>
      </c>
      <c r="AL11" s="304">
        <v>1228</v>
      </c>
      <c r="AM11" s="304">
        <v>691</v>
      </c>
      <c r="AN11" s="304">
        <v>1583</v>
      </c>
      <c r="AO11" s="304">
        <v>200</v>
      </c>
      <c r="AP11" s="304">
        <v>13</v>
      </c>
      <c r="AQ11" s="305">
        <v>38018</v>
      </c>
      <c r="AR11" s="304">
        <v>653</v>
      </c>
      <c r="AS11" s="304">
        <v>68464</v>
      </c>
      <c r="AT11" s="304">
        <v>0</v>
      </c>
      <c r="AU11" s="304">
        <v>2</v>
      </c>
      <c r="AV11" s="304">
        <v>9688</v>
      </c>
      <c r="AW11" s="304">
        <v>8</v>
      </c>
      <c r="AX11" s="306">
        <v>78815</v>
      </c>
      <c r="AY11" s="306">
        <v>116833</v>
      </c>
      <c r="AZ11" s="306">
        <v>76866</v>
      </c>
      <c r="BA11" s="306">
        <v>155681</v>
      </c>
      <c r="BB11" s="306">
        <v>193699</v>
      </c>
      <c r="BC11" s="306">
        <v>-111952</v>
      </c>
      <c r="BD11" s="306">
        <v>43729</v>
      </c>
      <c r="BE11" s="307">
        <v>81747</v>
      </c>
    </row>
    <row r="12" spans="2:57" ht="16.5" customHeight="1">
      <c r="B12" s="508" t="s">
        <v>218</v>
      </c>
      <c r="C12" s="617" t="s">
        <v>4</v>
      </c>
      <c r="D12" s="308">
        <v>3554</v>
      </c>
      <c r="E12" s="304">
        <v>232</v>
      </c>
      <c r="F12" s="304">
        <v>7</v>
      </c>
      <c r="G12" s="304">
        <v>45</v>
      </c>
      <c r="H12" s="304">
        <v>2625</v>
      </c>
      <c r="I12" s="304">
        <v>406</v>
      </c>
      <c r="J12" s="304">
        <v>37308</v>
      </c>
      <c r="K12" s="304">
        <v>1864</v>
      </c>
      <c r="L12" s="304">
        <v>0</v>
      </c>
      <c r="M12" s="304">
        <v>217</v>
      </c>
      <c r="N12" s="304">
        <v>1708</v>
      </c>
      <c r="O12" s="304">
        <v>22</v>
      </c>
      <c r="P12" s="304">
        <v>34</v>
      </c>
      <c r="Q12" s="304">
        <v>130</v>
      </c>
      <c r="R12" s="304">
        <v>19</v>
      </c>
      <c r="S12" s="304">
        <v>63</v>
      </c>
      <c r="T12" s="304">
        <v>664</v>
      </c>
      <c r="U12" s="304">
        <v>2242</v>
      </c>
      <c r="V12" s="304">
        <v>195</v>
      </c>
      <c r="W12" s="304">
        <v>27</v>
      </c>
      <c r="X12" s="304">
        <v>87</v>
      </c>
      <c r="Y12" s="304">
        <v>1991</v>
      </c>
      <c r="Z12" s="304">
        <v>19298</v>
      </c>
      <c r="AA12" s="304">
        <v>1202</v>
      </c>
      <c r="AB12" s="304">
        <v>95</v>
      </c>
      <c r="AC12" s="304">
        <v>144</v>
      </c>
      <c r="AD12" s="304">
        <v>4321</v>
      </c>
      <c r="AE12" s="304">
        <v>860</v>
      </c>
      <c r="AF12" s="304">
        <v>135</v>
      </c>
      <c r="AG12" s="304">
        <v>620</v>
      </c>
      <c r="AH12" s="304">
        <v>3113</v>
      </c>
      <c r="AI12" s="304">
        <v>540</v>
      </c>
      <c r="AJ12" s="304">
        <v>1744</v>
      </c>
      <c r="AK12" s="304">
        <v>3595</v>
      </c>
      <c r="AL12" s="304">
        <v>768</v>
      </c>
      <c r="AM12" s="304">
        <v>1349</v>
      </c>
      <c r="AN12" s="304">
        <v>1950</v>
      </c>
      <c r="AO12" s="304">
        <v>4420</v>
      </c>
      <c r="AP12" s="304">
        <v>35</v>
      </c>
      <c r="AQ12" s="305">
        <v>97629</v>
      </c>
      <c r="AR12" s="304">
        <v>426</v>
      </c>
      <c r="AS12" s="304">
        <v>3432</v>
      </c>
      <c r="AT12" s="304">
        <v>12</v>
      </c>
      <c r="AU12" s="304">
        <v>49</v>
      </c>
      <c r="AV12" s="304">
        <v>1679</v>
      </c>
      <c r="AW12" s="304">
        <v>383</v>
      </c>
      <c r="AX12" s="306">
        <v>5981</v>
      </c>
      <c r="AY12" s="306">
        <v>103610</v>
      </c>
      <c r="AZ12" s="306">
        <v>104360</v>
      </c>
      <c r="BA12" s="306">
        <v>110341</v>
      </c>
      <c r="BB12" s="306">
        <v>207970</v>
      </c>
      <c r="BC12" s="306">
        <v>-81137</v>
      </c>
      <c r="BD12" s="306">
        <v>29204</v>
      </c>
      <c r="BE12" s="307">
        <v>126833</v>
      </c>
    </row>
    <row r="13" spans="2:57" ht="16.5" customHeight="1">
      <c r="B13" s="508" t="s">
        <v>219</v>
      </c>
      <c r="C13" s="616" t="s">
        <v>5</v>
      </c>
      <c r="D13" s="308">
        <v>15037</v>
      </c>
      <c r="E13" s="304">
        <v>24</v>
      </c>
      <c r="F13" s="304">
        <v>13</v>
      </c>
      <c r="G13" s="304">
        <v>133</v>
      </c>
      <c r="H13" s="304">
        <v>1021</v>
      </c>
      <c r="I13" s="304">
        <v>2471</v>
      </c>
      <c r="J13" s="304">
        <v>6234</v>
      </c>
      <c r="K13" s="304">
        <v>17863</v>
      </c>
      <c r="L13" s="304">
        <v>216</v>
      </c>
      <c r="M13" s="304">
        <v>5774</v>
      </c>
      <c r="N13" s="304">
        <v>2175</v>
      </c>
      <c r="O13" s="304">
        <v>98</v>
      </c>
      <c r="P13" s="304">
        <v>260</v>
      </c>
      <c r="Q13" s="304">
        <v>676</v>
      </c>
      <c r="R13" s="304">
        <v>51</v>
      </c>
      <c r="S13" s="304">
        <v>372</v>
      </c>
      <c r="T13" s="304">
        <v>1046</v>
      </c>
      <c r="U13" s="304">
        <v>5046</v>
      </c>
      <c r="V13" s="304">
        <v>260</v>
      </c>
      <c r="W13" s="304">
        <v>45</v>
      </c>
      <c r="X13" s="304">
        <v>880</v>
      </c>
      <c r="Y13" s="304">
        <v>818</v>
      </c>
      <c r="Z13" s="304">
        <v>2346</v>
      </c>
      <c r="AA13" s="304">
        <v>130</v>
      </c>
      <c r="AB13" s="304">
        <v>293</v>
      </c>
      <c r="AC13" s="304">
        <v>595</v>
      </c>
      <c r="AD13" s="304">
        <v>5</v>
      </c>
      <c r="AE13" s="304">
        <v>4</v>
      </c>
      <c r="AF13" s="304">
        <v>15</v>
      </c>
      <c r="AG13" s="304">
        <v>84</v>
      </c>
      <c r="AH13" s="304">
        <v>315</v>
      </c>
      <c r="AI13" s="304">
        <v>360</v>
      </c>
      <c r="AJ13" s="304">
        <v>1633</v>
      </c>
      <c r="AK13" s="304">
        <v>86611</v>
      </c>
      <c r="AL13" s="304">
        <v>106</v>
      </c>
      <c r="AM13" s="304">
        <v>1735</v>
      </c>
      <c r="AN13" s="304">
        <v>1916</v>
      </c>
      <c r="AO13" s="304">
        <v>96</v>
      </c>
      <c r="AP13" s="304">
        <v>219</v>
      </c>
      <c r="AQ13" s="305">
        <v>156976</v>
      </c>
      <c r="AR13" s="304">
        <v>1020</v>
      </c>
      <c r="AS13" s="304">
        <v>17987</v>
      </c>
      <c r="AT13" s="304">
        <v>0</v>
      </c>
      <c r="AU13" s="304">
        <v>0</v>
      </c>
      <c r="AV13" s="304">
        <v>0</v>
      </c>
      <c r="AW13" s="304">
        <v>2354</v>
      </c>
      <c r="AX13" s="306">
        <v>21361</v>
      </c>
      <c r="AY13" s="306">
        <v>178337</v>
      </c>
      <c r="AZ13" s="306">
        <v>82575</v>
      </c>
      <c r="BA13" s="306">
        <v>103936</v>
      </c>
      <c r="BB13" s="306">
        <v>260912</v>
      </c>
      <c r="BC13" s="306">
        <v>-169806</v>
      </c>
      <c r="BD13" s="306">
        <v>-65870</v>
      </c>
      <c r="BE13" s="307">
        <v>91106</v>
      </c>
    </row>
    <row r="14" spans="2:57" ht="16.5" customHeight="1">
      <c r="B14" s="508" t="s">
        <v>220</v>
      </c>
      <c r="C14" s="617" t="s">
        <v>6</v>
      </c>
      <c r="D14" s="308">
        <v>1223</v>
      </c>
      <c r="E14" s="304">
        <v>308</v>
      </c>
      <c r="F14" s="304">
        <v>246</v>
      </c>
      <c r="G14" s="304">
        <v>252</v>
      </c>
      <c r="H14" s="304">
        <v>536</v>
      </c>
      <c r="I14" s="304">
        <v>149</v>
      </c>
      <c r="J14" s="304">
        <v>589</v>
      </c>
      <c r="K14" s="304">
        <v>490</v>
      </c>
      <c r="L14" s="304">
        <v>1890</v>
      </c>
      <c r="M14" s="304">
        <v>51</v>
      </c>
      <c r="N14" s="304">
        <v>955</v>
      </c>
      <c r="O14" s="304">
        <v>181</v>
      </c>
      <c r="P14" s="304">
        <v>742</v>
      </c>
      <c r="Q14" s="304">
        <v>147</v>
      </c>
      <c r="R14" s="304">
        <v>13</v>
      </c>
      <c r="S14" s="304">
        <v>67</v>
      </c>
      <c r="T14" s="304">
        <v>125</v>
      </c>
      <c r="U14" s="304">
        <v>423</v>
      </c>
      <c r="V14" s="304">
        <v>23</v>
      </c>
      <c r="W14" s="304">
        <v>0</v>
      </c>
      <c r="X14" s="304">
        <v>136</v>
      </c>
      <c r="Y14" s="304">
        <v>69</v>
      </c>
      <c r="Z14" s="304">
        <v>7971</v>
      </c>
      <c r="AA14" s="304">
        <v>20720</v>
      </c>
      <c r="AB14" s="304">
        <v>388</v>
      </c>
      <c r="AC14" s="304">
        <v>485</v>
      </c>
      <c r="AD14" s="304">
        <v>973</v>
      </c>
      <c r="AE14" s="304">
        <v>91</v>
      </c>
      <c r="AF14" s="304">
        <v>64</v>
      </c>
      <c r="AG14" s="304">
        <v>43609</v>
      </c>
      <c r="AH14" s="304">
        <v>146</v>
      </c>
      <c r="AI14" s="304">
        <v>3502</v>
      </c>
      <c r="AJ14" s="304">
        <v>992</v>
      </c>
      <c r="AK14" s="304">
        <v>1413</v>
      </c>
      <c r="AL14" s="304">
        <v>151</v>
      </c>
      <c r="AM14" s="304">
        <v>805</v>
      </c>
      <c r="AN14" s="304">
        <v>1702</v>
      </c>
      <c r="AO14" s="304">
        <v>0</v>
      </c>
      <c r="AP14" s="304">
        <v>578</v>
      </c>
      <c r="AQ14" s="305">
        <v>92205</v>
      </c>
      <c r="AR14" s="304">
        <v>94</v>
      </c>
      <c r="AS14" s="304">
        <v>35892</v>
      </c>
      <c r="AT14" s="304">
        <v>0</v>
      </c>
      <c r="AU14" s="304">
        <v>0</v>
      </c>
      <c r="AV14" s="304">
        <v>0</v>
      </c>
      <c r="AW14" s="304">
        <v>230</v>
      </c>
      <c r="AX14" s="306">
        <v>36216</v>
      </c>
      <c r="AY14" s="306">
        <v>128421</v>
      </c>
      <c r="AZ14" s="306">
        <v>1768</v>
      </c>
      <c r="BA14" s="306">
        <v>37984</v>
      </c>
      <c r="BB14" s="306">
        <v>130189</v>
      </c>
      <c r="BC14" s="306">
        <v>-124384</v>
      </c>
      <c r="BD14" s="306">
        <v>-86400</v>
      </c>
      <c r="BE14" s="307">
        <v>5805</v>
      </c>
    </row>
    <row r="15" spans="2:57" ht="16.5" customHeight="1">
      <c r="B15" s="508" t="s">
        <v>221</v>
      </c>
      <c r="C15" s="617" t="s">
        <v>222</v>
      </c>
      <c r="D15" s="308">
        <v>905</v>
      </c>
      <c r="E15" s="304">
        <v>327</v>
      </c>
      <c r="F15" s="304">
        <v>70</v>
      </c>
      <c r="G15" s="304">
        <v>80</v>
      </c>
      <c r="H15" s="304">
        <v>2175</v>
      </c>
      <c r="I15" s="304">
        <v>587</v>
      </c>
      <c r="J15" s="304">
        <v>597</v>
      </c>
      <c r="K15" s="304">
        <v>2900</v>
      </c>
      <c r="L15" s="304">
        <v>4</v>
      </c>
      <c r="M15" s="304">
        <v>6966</v>
      </c>
      <c r="N15" s="304">
        <v>421</v>
      </c>
      <c r="O15" s="304">
        <v>42</v>
      </c>
      <c r="P15" s="304">
        <v>132</v>
      </c>
      <c r="Q15" s="304">
        <v>209</v>
      </c>
      <c r="R15" s="304">
        <v>97</v>
      </c>
      <c r="S15" s="304">
        <v>1358</v>
      </c>
      <c r="T15" s="304">
        <v>4163</v>
      </c>
      <c r="U15" s="304">
        <v>5030</v>
      </c>
      <c r="V15" s="304">
        <v>1192</v>
      </c>
      <c r="W15" s="304">
        <v>236</v>
      </c>
      <c r="X15" s="304">
        <v>2682</v>
      </c>
      <c r="Y15" s="304">
        <v>1721</v>
      </c>
      <c r="Z15" s="304">
        <v>6515</v>
      </c>
      <c r="AA15" s="304">
        <v>0</v>
      </c>
      <c r="AB15" s="304">
        <v>1268</v>
      </c>
      <c r="AC15" s="304">
        <v>570</v>
      </c>
      <c r="AD15" s="304">
        <v>3504</v>
      </c>
      <c r="AE15" s="304">
        <v>599</v>
      </c>
      <c r="AF15" s="304">
        <v>198</v>
      </c>
      <c r="AG15" s="304">
        <v>1051</v>
      </c>
      <c r="AH15" s="304">
        <v>357</v>
      </c>
      <c r="AI15" s="304">
        <v>712</v>
      </c>
      <c r="AJ15" s="304">
        <v>769</v>
      </c>
      <c r="AK15" s="304">
        <v>1288</v>
      </c>
      <c r="AL15" s="304">
        <v>365</v>
      </c>
      <c r="AM15" s="304">
        <v>4483</v>
      </c>
      <c r="AN15" s="304">
        <v>951</v>
      </c>
      <c r="AO15" s="304">
        <v>484</v>
      </c>
      <c r="AP15" s="304">
        <v>116</v>
      </c>
      <c r="AQ15" s="305">
        <v>55124</v>
      </c>
      <c r="AR15" s="304">
        <v>149</v>
      </c>
      <c r="AS15" s="304">
        <v>6444</v>
      </c>
      <c r="AT15" s="304">
        <v>20</v>
      </c>
      <c r="AU15" s="304">
        <v>0</v>
      </c>
      <c r="AV15" s="304">
        <v>-4</v>
      </c>
      <c r="AW15" s="304">
        <v>-231</v>
      </c>
      <c r="AX15" s="306">
        <v>6378</v>
      </c>
      <c r="AY15" s="306">
        <v>61502</v>
      </c>
      <c r="AZ15" s="306">
        <v>21875</v>
      </c>
      <c r="BA15" s="306">
        <v>28253</v>
      </c>
      <c r="BB15" s="306">
        <v>83377</v>
      </c>
      <c r="BC15" s="306">
        <v>-52069</v>
      </c>
      <c r="BD15" s="306">
        <v>-23816</v>
      </c>
      <c r="BE15" s="307">
        <v>31308</v>
      </c>
    </row>
    <row r="16" spans="2:57" ht="16.5" customHeight="1">
      <c r="B16" s="508" t="s">
        <v>223</v>
      </c>
      <c r="C16" s="616" t="s">
        <v>7</v>
      </c>
      <c r="D16" s="308">
        <v>491</v>
      </c>
      <c r="E16" s="304">
        <v>18</v>
      </c>
      <c r="F16" s="304">
        <v>0</v>
      </c>
      <c r="G16" s="304">
        <v>15</v>
      </c>
      <c r="H16" s="304">
        <v>672</v>
      </c>
      <c r="I16" s="304">
        <v>31</v>
      </c>
      <c r="J16" s="304">
        <v>244</v>
      </c>
      <c r="K16" s="304">
        <v>1016</v>
      </c>
      <c r="L16" s="304">
        <v>61</v>
      </c>
      <c r="M16" s="304">
        <v>99</v>
      </c>
      <c r="N16" s="304">
        <v>4685</v>
      </c>
      <c r="O16" s="304">
        <v>294</v>
      </c>
      <c r="P16" s="304">
        <v>273</v>
      </c>
      <c r="Q16" s="304">
        <v>220</v>
      </c>
      <c r="R16" s="304">
        <v>144</v>
      </c>
      <c r="S16" s="304">
        <v>417</v>
      </c>
      <c r="T16" s="304">
        <v>2311</v>
      </c>
      <c r="U16" s="304">
        <v>13311</v>
      </c>
      <c r="V16" s="304">
        <v>230</v>
      </c>
      <c r="W16" s="304">
        <v>12</v>
      </c>
      <c r="X16" s="304">
        <v>137</v>
      </c>
      <c r="Y16" s="304">
        <v>157</v>
      </c>
      <c r="Z16" s="304">
        <v>27284</v>
      </c>
      <c r="AA16" s="304">
        <v>12</v>
      </c>
      <c r="AB16" s="304">
        <v>150</v>
      </c>
      <c r="AC16" s="304">
        <v>21</v>
      </c>
      <c r="AD16" s="304">
        <v>125</v>
      </c>
      <c r="AE16" s="304">
        <v>1</v>
      </c>
      <c r="AF16" s="304">
        <v>35</v>
      </c>
      <c r="AG16" s="304">
        <v>4</v>
      </c>
      <c r="AH16" s="304">
        <v>1</v>
      </c>
      <c r="AI16" s="304">
        <v>81</v>
      </c>
      <c r="AJ16" s="304">
        <v>737</v>
      </c>
      <c r="AK16" s="304">
        <v>518</v>
      </c>
      <c r="AL16" s="304">
        <v>23</v>
      </c>
      <c r="AM16" s="304">
        <v>349</v>
      </c>
      <c r="AN16" s="304">
        <v>460</v>
      </c>
      <c r="AO16" s="304">
        <v>51</v>
      </c>
      <c r="AP16" s="304">
        <v>140</v>
      </c>
      <c r="AQ16" s="305">
        <v>54830</v>
      </c>
      <c r="AR16" s="304">
        <v>69</v>
      </c>
      <c r="AS16" s="304">
        <v>992</v>
      </c>
      <c r="AT16" s="304">
        <v>0</v>
      </c>
      <c r="AU16" s="304">
        <v>0</v>
      </c>
      <c r="AV16" s="304">
        <v>0</v>
      </c>
      <c r="AW16" s="304">
        <v>-658</v>
      </c>
      <c r="AX16" s="306">
        <v>403</v>
      </c>
      <c r="AY16" s="306">
        <v>55233</v>
      </c>
      <c r="AZ16" s="306">
        <v>31492</v>
      </c>
      <c r="BA16" s="306">
        <v>31895</v>
      </c>
      <c r="BB16" s="306">
        <v>86725</v>
      </c>
      <c r="BC16" s="306">
        <v>-34499</v>
      </c>
      <c r="BD16" s="306">
        <v>-2604</v>
      </c>
      <c r="BE16" s="307">
        <v>52226</v>
      </c>
    </row>
    <row r="17" spans="2:57" ht="16.5" customHeight="1">
      <c r="B17" s="508" t="s">
        <v>224</v>
      </c>
      <c r="C17" s="616" t="s">
        <v>8</v>
      </c>
      <c r="D17" s="308">
        <v>3</v>
      </c>
      <c r="E17" s="304">
        <v>0</v>
      </c>
      <c r="F17" s="304">
        <v>0</v>
      </c>
      <c r="G17" s="304">
        <v>66</v>
      </c>
      <c r="H17" s="304">
        <v>0</v>
      </c>
      <c r="I17" s="304">
        <v>3</v>
      </c>
      <c r="J17" s="304">
        <v>174</v>
      </c>
      <c r="K17" s="304">
        <v>0</v>
      </c>
      <c r="L17" s="304">
        <v>0</v>
      </c>
      <c r="M17" s="304">
        <v>74</v>
      </c>
      <c r="N17" s="304">
        <v>363</v>
      </c>
      <c r="O17" s="304">
        <v>7145</v>
      </c>
      <c r="P17" s="304">
        <v>16</v>
      </c>
      <c r="Q17" s="304">
        <v>14921</v>
      </c>
      <c r="R17" s="304">
        <v>1174</v>
      </c>
      <c r="S17" s="304">
        <v>8128</v>
      </c>
      <c r="T17" s="304">
        <v>913</v>
      </c>
      <c r="U17" s="304">
        <v>2918</v>
      </c>
      <c r="V17" s="304">
        <v>1411</v>
      </c>
      <c r="W17" s="304">
        <v>46</v>
      </c>
      <c r="X17" s="304">
        <v>2978</v>
      </c>
      <c r="Y17" s="304">
        <v>111</v>
      </c>
      <c r="Z17" s="304">
        <v>10276</v>
      </c>
      <c r="AA17" s="304">
        <v>0</v>
      </c>
      <c r="AB17" s="304">
        <v>1</v>
      </c>
      <c r="AC17" s="304">
        <v>0</v>
      </c>
      <c r="AD17" s="304">
        <v>0</v>
      </c>
      <c r="AE17" s="304">
        <v>0</v>
      </c>
      <c r="AF17" s="304">
        <v>0</v>
      </c>
      <c r="AG17" s="304">
        <v>27</v>
      </c>
      <c r="AH17" s="304">
        <v>0</v>
      </c>
      <c r="AI17" s="304">
        <v>8</v>
      </c>
      <c r="AJ17" s="304">
        <v>0</v>
      </c>
      <c r="AK17" s="304">
        <v>1</v>
      </c>
      <c r="AL17" s="304">
        <v>0</v>
      </c>
      <c r="AM17" s="304">
        <v>45</v>
      </c>
      <c r="AN17" s="304">
        <v>6</v>
      </c>
      <c r="AO17" s="304">
        <v>0</v>
      </c>
      <c r="AP17" s="304">
        <v>146</v>
      </c>
      <c r="AQ17" s="305">
        <v>50954</v>
      </c>
      <c r="AR17" s="304">
        <v>0</v>
      </c>
      <c r="AS17" s="304">
        <v>-147</v>
      </c>
      <c r="AT17" s="304">
        <v>0</v>
      </c>
      <c r="AU17" s="304">
        <v>-134</v>
      </c>
      <c r="AV17" s="304">
        <v>-168</v>
      </c>
      <c r="AW17" s="304">
        <v>-109</v>
      </c>
      <c r="AX17" s="306">
        <v>-558</v>
      </c>
      <c r="AY17" s="306">
        <v>50396</v>
      </c>
      <c r="AZ17" s="306">
        <v>16972</v>
      </c>
      <c r="BA17" s="306">
        <v>16414</v>
      </c>
      <c r="BB17" s="306">
        <v>67368</v>
      </c>
      <c r="BC17" s="306">
        <v>-46473</v>
      </c>
      <c r="BD17" s="306">
        <v>-30059</v>
      </c>
      <c r="BE17" s="307">
        <v>20895</v>
      </c>
    </row>
    <row r="18" spans="2:57" ht="16.5" customHeight="1">
      <c r="B18" s="508" t="s">
        <v>225</v>
      </c>
      <c r="C18" s="616" t="s">
        <v>9</v>
      </c>
      <c r="D18" s="308">
        <v>0</v>
      </c>
      <c r="E18" s="304">
        <v>0</v>
      </c>
      <c r="F18" s="304">
        <v>0</v>
      </c>
      <c r="G18" s="304">
        <v>17</v>
      </c>
      <c r="H18" s="304">
        <v>382</v>
      </c>
      <c r="I18" s="304">
        <v>0</v>
      </c>
      <c r="J18" s="304">
        <v>67</v>
      </c>
      <c r="K18" s="304">
        <v>402</v>
      </c>
      <c r="L18" s="304">
        <v>0</v>
      </c>
      <c r="M18" s="304">
        <v>68</v>
      </c>
      <c r="N18" s="304">
        <v>379</v>
      </c>
      <c r="O18" s="304">
        <v>98</v>
      </c>
      <c r="P18" s="304">
        <v>12829</v>
      </c>
      <c r="Q18" s="304">
        <v>3273</v>
      </c>
      <c r="R18" s="304">
        <v>435</v>
      </c>
      <c r="S18" s="304">
        <v>2006</v>
      </c>
      <c r="T18" s="304">
        <v>4534</v>
      </c>
      <c r="U18" s="304">
        <v>19021</v>
      </c>
      <c r="V18" s="304">
        <v>2103</v>
      </c>
      <c r="W18" s="304">
        <v>274</v>
      </c>
      <c r="X18" s="304">
        <v>1937</v>
      </c>
      <c r="Y18" s="304">
        <v>471</v>
      </c>
      <c r="Z18" s="304">
        <v>4182</v>
      </c>
      <c r="AA18" s="304">
        <v>123</v>
      </c>
      <c r="AB18" s="304">
        <v>9</v>
      </c>
      <c r="AC18" s="304">
        <v>0</v>
      </c>
      <c r="AD18" s="304">
        <v>7</v>
      </c>
      <c r="AE18" s="304">
        <v>0</v>
      </c>
      <c r="AF18" s="304">
        <v>0</v>
      </c>
      <c r="AG18" s="304">
        <v>1</v>
      </c>
      <c r="AH18" s="304">
        <v>24</v>
      </c>
      <c r="AI18" s="304">
        <v>55</v>
      </c>
      <c r="AJ18" s="304">
        <v>18</v>
      </c>
      <c r="AK18" s="304">
        <v>714</v>
      </c>
      <c r="AL18" s="304">
        <v>10</v>
      </c>
      <c r="AM18" s="304">
        <v>142</v>
      </c>
      <c r="AN18" s="304">
        <v>120</v>
      </c>
      <c r="AO18" s="304">
        <v>10</v>
      </c>
      <c r="AP18" s="304">
        <v>114</v>
      </c>
      <c r="AQ18" s="305">
        <v>53825</v>
      </c>
      <c r="AR18" s="304">
        <v>8</v>
      </c>
      <c r="AS18" s="304">
        <v>1206</v>
      </c>
      <c r="AT18" s="304">
        <v>0</v>
      </c>
      <c r="AU18" s="304">
        <v>0</v>
      </c>
      <c r="AV18" s="304">
        <v>-913</v>
      </c>
      <c r="AW18" s="304">
        <v>-353</v>
      </c>
      <c r="AX18" s="306">
        <v>-52</v>
      </c>
      <c r="AY18" s="306">
        <v>53773</v>
      </c>
      <c r="AZ18" s="306">
        <v>68170</v>
      </c>
      <c r="BA18" s="306">
        <v>68118</v>
      </c>
      <c r="BB18" s="306">
        <v>121943</v>
      </c>
      <c r="BC18" s="306">
        <v>-46375</v>
      </c>
      <c r="BD18" s="306">
        <v>21743</v>
      </c>
      <c r="BE18" s="307">
        <v>75568</v>
      </c>
    </row>
    <row r="19" spans="2:57" ht="16.5" customHeight="1">
      <c r="B19" s="508" t="s">
        <v>226</v>
      </c>
      <c r="C19" s="616" t="s">
        <v>10</v>
      </c>
      <c r="D19" s="308">
        <v>327</v>
      </c>
      <c r="E19" s="304">
        <v>23</v>
      </c>
      <c r="F19" s="304">
        <v>4</v>
      </c>
      <c r="G19" s="304">
        <v>346</v>
      </c>
      <c r="H19" s="304">
        <v>784</v>
      </c>
      <c r="I19" s="304">
        <v>470</v>
      </c>
      <c r="J19" s="304">
        <v>608</v>
      </c>
      <c r="K19" s="304">
        <v>1103</v>
      </c>
      <c r="L19" s="304">
        <v>0</v>
      </c>
      <c r="M19" s="304">
        <v>250</v>
      </c>
      <c r="N19" s="304">
        <v>412</v>
      </c>
      <c r="O19" s="304">
        <v>69</v>
      </c>
      <c r="P19" s="304">
        <v>30</v>
      </c>
      <c r="Q19" s="304">
        <v>3565</v>
      </c>
      <c r="R19" s="304">
        <v>346</v>
      </c>
      <c r="S19" s="304">
        <v>2792</v>
      </c>
      <c r="T19" s="304">
        <v>1435</v>
      </c>
      <c r="U19" s="304">
        <v>7821</v>
      </c>
      <c r="V19" s="304">
        <v>768</v>
      </c>
      <c r="W19" s="304">
        <v>131</v>
      </c>
      <c r="X19" s="304">
        <v>637</v>
      </c>
      <c r="Y19" s="304">
        <v>421</v>
      </c>
      <c r="Z19" s="304">
        <v>41494</v>
      </c>
      <c r="AA19" s="304">
        <v>124</v>
      </c>
      <c r="AB19" s="304">
        <v>25</v>
      </c>
      <c r="AC19" s="304">
        <v>7</v>
      </c>
      <c r="AD19" s="304">
        <v>1424</v>
      </c>
      <c r="AE19" s="304">
        <v>23</v>
      </c>
      <c r="AF19" s="304">
        <v>140</v>
      </c>
      <c r="AG19" s="304">
        <v>206</v>
      </c>
      <c r="AH19" s="304">
        <v>79</v>
      </c>
      <c r="AI19" s="304">
        <v>1365</v>
      </c>
      <c r="AJ19" s="304">
        <v>52</v>
      </c>
      <c r="AK19" s="304">
        <v>210</v>
      </c>
      <c r="AL19" s="304">
        <v>111</v>
      </c>
      <c r="AM19" s="304">
        <v>385</v>
      </c>
      <c r="AN19" s="304">
        <v>758</v>
      </c>
      <c r="AO19" s="304">
        <v>4</v>
      </c>
      <c r="AP19" s="304">
        <v>174</v>
      </c>
      <c r="AQ19" s="305">
        <v>68923</v>
      </c>
      <c r="AR19" s="304">
        <v>177</v>
      </c>
      <c r="AS19" s="304">
        <v>1984</v>
      </c>
      <c r="AT19" s="304">
        <v>3</v>
      </c>
      <c r="AU19" s="304">
        <v>75</v>
      </c>
      <c r="AV19" s="304">
        <v>1119</v>
      </c>
      <c r="AW19" s="304">
        <v>353</v>
      </c>
      <c r="AX19" s="306">
        <v>3711</v>
      </c>
      <c r="AY19" s="306">
        <v>72634</v>
      </c>
      <c r="AZ19" s="306">
        <v>44848</v>
      </c>
      <c r="BA19" s="306">
        <v>48559</v>
      </c>
      <c r="BB19" s="306">
        <v>117482</v>
      </c>
      <c r="BC19" s="306">
        <v>-59079</v>
      </c>
      <c r="BD19" s="306">
        <v>-10520</v>
      </c>
      <c r="BE19" s="307">
        <v>58403</v>
      </c>
    </row>
    <row r="20" spans="2:57" ht="16.5" customHeight="1">
      <c r="B20" s="508" t="s">
        <v>227</v>
      </c>
      <c r="C20" s="616" t="s">
        <v>64</v>
      </c>
      <c r="D20" s="308">
        <v>0</v>
      </c>
      <c r="E20" s="304">
        <v>1</v>
      </c>
      <c r="F20" s="304">
        <v>0</v>
      </c>
      <c r="G20" s="304">
        <v>32</v>
      </c>
      <c r="H20" s="304">
        <v>0</v>
      </c>
      <c r="I20" s="304">
        <v>0</v>
      </c>
      <c r="J20" s="304">
        <v>57</v>
      </c>
      <c r="K20" s="304">
        <v>0</v>
      </c>
      <c r="L20" s="304">
        <v>0</v>
      </c>
      <c r="M20" s="304">
        <v>12</v>
      </c>
      <c r="N20" s="304">
        <v>9</v>
      </c>
      <c r="O20" s="304">
        <v>11</v>
      </c>
      <c r="P20" s="304">
        <v>0</v>
      </c>
      <c r="Q20" s="304">
        <v>76</v>
      </c>
      <c r="R20" s="304">
        <v>1388</v>
      </c>
      <c r="S20" s="304">
        <v>4682</v>
      </c>
      <c r="T20" s="304">
        <v>371</v>
      </c>
      <c r="U20" s="304">
        <v>865</v>
      </c>
      <c r="V20" s="304">
        <v>374</v>
      </c>
      <c r="W20" s="304">
        <v>12</v>
      </c>
      <c r="X20" s="304">
        <v>693</v>
      </c>
      <c r="Y20" s="304">
        <v>49</v>
      </c>
      <c r="Z20" s="304">
        <v>3089</v>
      </c>
      <c r="AA20" s="304">
        <v>0</v>
      </c>
      <c r="AB20" s="304">
        <v>349</v>
      </c>
      <c r="AC20" s="304">
        <v>0</v>
      </c>
      <c r="AD20" s="304">
        <v>3</v>
      </c>
      <c r="AE20" s="304">
        <v>0</v>
      </c>
      <c r="AF20" s="304">
        <v>0</v>
      </c>
      <c r="AG20" s="304">
        <v>15</v>
      </c>
      <c r="AH20" s="304">
        <v>0</v>
      </c>
      <c r="AI20" s="304">
        <v>93</v>
      </c>
      <c r="AJ20" s="304">
        <v>0</v>
      </c>
      <c r="AK20" s="304">
        <v>0</v>
      </c>
      <c r="AL20" s="304">
        <v>0</v>
      </c>
      <c r="AM20" s="304">
        <v>2364</v>
      </c>
      <c r="AN20" s="304">
        <v>1</v>
      </c>
      <c r="AO20" s="304">
        <v>0</v>
      </c>
      <c r="AP20" s="304">
        <v>0</v>
      </c>
      <c r="AQ20" s="305">
        <v>14546</v>
      </c>
      <c r="AR20" s="304">
        <v>0</v>
      </c>
      <c r="AS20" s="304">
        <v>95</v>
      </c>
      <c r="AT20" s="304">
        <v>0</v>
      </c>
      <c r="AU20" s="304">
        <v>57</v>
      </c>
      <c r="AV20" s="304">
        <v>2028</v>
      </c>
      <c r="AW20" s="304">
        <v>291</v>
      </c>
      <c r="AX20" s="306">
        <v>2471</v>
      </c>
      <c r="AY20" s="306">
        <v>17017</v>
      </c>
      <c r="AZ20" s="306">
        <v>8342</v>
      </c>
      <c r="BA20" s="306">
        <v>10813</v>
      </c>
      <c r="BB20" s="306">
        <v>25359</v>
      </c>
      <c r="BC20" s="306">
        <v>-15288</v>
      </c>
      <c r="BD20" s="306">
        <v>-4475</v>
      </c>
      <c r="BE20" s="307">
        <v>10071</v>
      </c>
    </row>
    <row r="21" spans="2:57" ht="16.5" customHeight="1">
      <c r="B21" s="508" t="s">
        <v>228</v>
      </c>
      <c r="C21" s="616" t="s">
        <v>65</v>
      </c>
      <c r="D21" s="308">
        <v>0</v>
      </c>
      <c r="E21" s="304">
        <v>6</v>
      </c>
      <c r="F21" s="304">
        <v>0</v>
      </c>
      <c r="G21" s="304">
        <v>31</v>
      </c>
      <c r="H21" s="304">
        <v>0</v>
      </c>
      <c r="I21" s="304">
        <v>0</v>
      </c>
      <c r="J21" s="304">
        <v>4</v>
      </c>
      <c r="K21" s="304">
        <v>0</v>
      </c>
      <c r="L21" s="304">
        <v>1</v>
      </c>
      <c r="M21" s="304">
        <v>81</v>
      </c>
      <c r="N21" s="304">
        <v>16</v>
      </c>
      <c r="O21" s="304">
        <v>11</v>
      </c>
      <c r="P21" s="304">
        <v>1</v>
      </c>
      <c r="Q21" s="304">
        <v>24</v>
      </c>
      <c r="R21" s="304">
        <v>73</v>
      </c>
      <c r="S21" s="304">
        <v>12203</v>
      </c>
      <c r="T21" s="304">
        <v>31</v>
      </c>
      <c r="U21" s="304">
        <v>934</v>
      </c>
      <c r="V21" s="304">
        <v>65</v>
      </c>
      <c r="W21" s="304">
        <v>3</v>
      </c>
      <c r="X21" s="304">
        <v>63</v>
      </c>
      <c r="Y21" s="304">
        <v>9</v>
      </c>
      <c r="Z21" s="304">
        <v>41</v>
      </c>
      <c r="AA21" s="304">
        <v>0</v>
      </c>
      <c r="AB21" s="304">
        <v>8</v>
      </c>
      <c r="AC21" s="304">
        <v>0</v>
      </c>
      <c r="AD21" s="304">
        <v>2</v>
      </c>
      <c r="AE21" s="304">
        <v>0</v>
      </c>
      <c r="AF21" s="304">
        <v>0</v>
      </c>
      <c r="AG21" s="304">
        <v>9</v>
      </c>
      <c r="AH21" s="304">
        <v>0</v>
      </c>
      <c r="AI21" s="304">
        <v>5</v>
      </c>
      <c r="AJ21" s="304">
        <v>0</v>
      </c>
      <c r="AK21" s="304">
        <v>0</v>
      </c>
      <c r="AL21" s="304">
        <v>0</v>
      </c>
      <c r="AM21" s="304">
        <v>3453</v>
      </c>
      <c r="AN21" s="304">
        <v>1</v>
      </c>
      <c r="AO21" s="304">
        <v>0</v>
      </c>
      <c r="AP21" s="304">
        <v>0</v>
      </c>
      <c r="AQ21" s="305">
        <v>17075</v>
      </c>
      <c r="AR21" s="304">
        <v>0</v>
      </c>
      <c r="AS21" s="304">
        <v>55</v>
      </c>
      <c r="AT21" s="304">
        <v>0</v>
      </c>
      <c r="AU21" s="304">
        <v>459</v>
      </c>
      <c r="AV21" s="304">
        <v>46969</v>
      </c>
      <c r="AW21" s="304">
        <v>1094</v>
      </c>
      <c r="AX21" s="306">
        <v>48577</v>
      </c>
      <c r="AY21" s="306">
        <v>65652</v>
      </c>
      <c r="AZ21" s="306">
        <v>75110</v>
      </c>
      <c r="BA21" s="306">
        <v>123687</v>
      </c>
      <c r="BB21" s="306">
        <v>140762</v>
      </c>
      <c r="BC21" s="306">
        <v>-47782</v>
      </c>
      <c r="BD21" s="306">
        <v>75905</v>
      </c>
      <c r="BE21" s="307">
        <v>92980</v>
      </c>
    </row>
    <row r="22" spans="2:57" ht="16.5" customHeight="1">
      <c r="B22" s="508" t="s">
        <v>229</v>
      </c>
      <c r="C22" s="616" t="s">
        <v>66</v>
      </c>
      <c r="D22" s="308">
        <v>29</v>
      </c>
      <c r="E22" s="304">
        <v>1</v>
      </c>
      <c r="F22" s="304">
        <v>0</v>
      </c>
      <c r="G22" s="304">
        <v>0</v>
      </c>
      <c r="H22" s="304">
        <v>0</v>
      </c>
      <c r="I22" s="304">
        <v>0</v>
      </c>
      <c r="J22" s="304">
        <v>0</v>
      </c>
      <c r="K22" s="304">
        <v>0</v>
      </c>
      <c r="L22" s="304">
        <v>0</v>
      </c>
      <c r="M22" s="304">
        <v>0</v>
      </c>
      <c r="N22" s="304">
        <v>0</v>
      </c>
      <c r="O22" s="304">
        <v>0</v>
      </c>
      <c r="P22" s="304">
        <v>0</v>
      </c>
      <c r="Q22" s="304">
        <v>2</v>
      </c>
      <c r="R22" s="304">
        <v>17</v>
      </c>
      <c r="S22" s="304">
        <v>540</v>
      </c>
      <c r="T22" s="304">
        <v>4652</v>
      </c>
      <c r="U22" s="304">
        <v>38</v>
      </c>
      <c r="V22" s="304">
        <v>12</v>
      </c>
      <c r="W22" s="304">
        <v>2</v>
      </c>
      <c r="X22" s="304">
        <v>28</v>
      </c>
      <c r="Y22" s="304">
        <v>6</v>
      </c>
      <c r="Z22" s="304">
        <v>85</v>
      </c>
      <c r="AA22" s="304">
        <v>0</v>
      </c>
      <c r="AB22" s="304">
        <v>4</v>
      </c>
      <c r="AC22" s="304">
        <v>1</v>
      </c>
      <c r="AD22" s="304">
        <v>469</v>
      </c>
      <c r="AE22" s="304">
        <v>2</v>
      </c>
      <c r="AF22" s="304">
        <v>0</v>
      </c>
      <c r="AG22" s="304">
        <v>3</v>
      </c>
      <c r="AH22" s="304">
        <v>21</v>
      </c>
      <c r="AI22" s="304">
        <v>875</v>
      </c>
      <c r="AJ22" s="304">
        <v>0</v>
      </c>
      <c r="AK22" s="304">
        <v>6018</v>
      </c>
      <c r="AL22" s="304">
        <v>0</v>
      </c>
      <c r="AM22" s="304">
        <v>1201</v>
      </c>
      <c r="AN22" s="304">
        <v>315</v>
      </c>
      <c r="AO22" s="304">
        <v>253</v>
      </c>
      <c r="AP22" s="304">
        <v>0</v>
      </c>
      <c r="AQ22" s="305">
        <v>14574</v>
      </c>
      <c r="AR22" s="304">
        <v>14</v>
      </c>
      <c r="AS22" s="304">
        <v>722</v>
      </c>
      <c r="AT22" s="304">
        <v>6</v>
      </c>
      <c r="AU22" s="304">
        <v>4455</v>
      </c>
      <c r="AV22" s="304">
        <v>46950</v>
      </c>
      <c r="AW22" s="304">
        <v>685</v>
      </c>
      <c r="AX22" s="306">
        <v>52832</v>
      </c>
      <c r="AY22" s="306">
        <v>67406</v>
      </c>
      <c r="AZ22" s="306">
        <v>65978</v>
      </c>
      <c r="BA22" s="306">
        <v>118810</v>
      </c>
      <c r="BB22" s="306">
        <v>133384</v>
      </c>
      <c r="BC22" s="306">
        <v>-64888</v>
      </c>
      <c r="BD22" s="306">
        <v>53922</v>
      </c>
      <c r="BE22" s="307">
        <v>68496</v>
      </c>
    </row>
    <row r="23" spans="2:57" ht="16.5" customHeight="1">
      <c r="B23" s="508" t="s">
        <v>230</v>
      </c>
      <c r="C23" s="616" t="s">
        <v>12</v>
      </c>
      <c r="D23" s="308">
        <v>0</v>
      </c>
      <c r="E23" s="304">
        <v>0</v>
      </c>
      <c r="F23" s="304">
        <v>0</v>
      </c>
      <c r="G23" s="304">
        <v>0</v>
      </c>
      <c r="H23" s="304">
        <v>0</v>
      </c>
      <c r="I23" s="304">
        <v>0</v>
      </c>
      <c r="J23" s="304">
        <v>0</v>
      </c>
      <c r="K23" s="304">
        <v>1</v>
      </c>
      <c r="L23" s="304">
        <v>0</v>
      </c>
      <c r="M23" s="304">
        <v>0</v>
      </c>
      <c r="N23" s="304">
        <v>0</v>
      </c>
      <c r="O23" s="304">
        <v>0</v>
      </c>
      <c r="P23" s="304">
        <v>2</v>
      </c>
      <c r="Q23" s="304">
        <v>2</v>
      </c>
      <c r="R23" s="304">
        <v>27</v>
      </c>
      <c r="S23" s="304">
        <v>807</v>
      </c>
      <c r="T23" s="304">
        <v>6846</v>
      </c>
      <c r="U23" s="304">
        <v>101634</v>
      </c>
      <c r="V23" s="304">
        <v>4237</v>
      </c>
      <c r="W23" s="304">
        <v>1696</v>
      </c>
      <c r="X23" s="304">
        <v>1404</v>
      </c>
      <c r="Y23" s="304">
        <v>391</v>
      </c>
      <c r="Z23" s="304">
        <v>103</v>
      </c>
      <c r="AA23" s="304">
        <v>2</v>
      </c>
      <c r="AB23" s="304">
        <v>1</v>
      </c>
      <c r="AC23" s="304">
        <v>0</v>
      </c>
      <c r="AD23" s="304">
        <v>16</v>
      </c>
      <c r="AE23" s="304">
        <v>7</v>
      </c>
      <c r="AF23" s="304">
        <v>0</v>
      </c>
      <c r="AG23" s="304">
        <v>0</v>
      </c>
      <c r="AH23" s="304">
        <v>195</v>
      </c>
      <c r="AI23" s="304">
        <v>598</v>
      </c>
      <c r="AJ23" s="304">
        <v>295</v>
      </c>
      <c r="AK23" s="304">
        <v>2</v>
      </c>
      <c r="AL23" s="304">
        <v>0</v>
      </c>
      <c r="AM23" s="304">
        <v>3478</v>
      </c>
      <c r="AN23" s="304">
        <v>2</v>
      </c>
      <c r="AO23" s="304">
        <v>368</v>
      </c>
      <c r="AP23" s="304">
        <v>0</v>
      </c>
      <c r="AQ23" s="305">
        <v>122114</v>
      </c>
      <c r="AR23" s="304">
        <v>3</v>
      </c>
      <c r="AS23" s="304">
        <v>1119</v>
      </c>
      <c r="AT23" s="304">
        <v>0</v>
      </c>
      <c r="AU23" s="304">
        <v>0</v>
      </c>
      <c r="AV23" s="304">
        <v>0</v>
      </c>
      <c r="AW23" s="304">
        <v>5464</v>
      </c>
      <c r="AX23" s="306">
        <v>6586</v>
      </c>
      <c r="AY23" s="306">
        <v>128700</v>
      </c>
      <c r="AZ23" s="306">
        <v>339291</v>
      </c>
      <c r="BA23" s="306">
        <v>345877</v>
      </c>
      <c r="BB23" s="306">
        <v>467991</v>
      </c>
      <c r="BC23" s="306">
        <v>-119487</v>
      </c>
      <c r="BD23" s="306">
        <v>226390</v>
      </c>
      <c r="BE23" s="307">
        <v>348504</v>
      </c>
    </row>
    <row r="24" spans="2:57" ht="16.5" customHeight="1">
      <c r="B24" s="508" t="s">
        <v>231</v>
      </c>
      <c r="C24" s="616" t="s">
        <v>11</v>
      </c>
      <c r="D24" s="308">
        <v>2</v>
      </c>
      <c r="E24" s="304">
        <v>0</v>
      </c>
      <c r="F24" s="304">
        <v>9</v>
      </c>
      <c r="G24" s="304">
        <v>0</v>
      </c>
      <c r="H24" s="304">
        <v>0</v>
      </c>
      <c r="I24" s="304">
        <v>0</v>
      </c>
      <c r="J24" s="304">
        <v>6</v>
      </c>
      <c r="K24" s="304">
        <v>0</v>
      </c>
      <c r="L24" s="304">
        <v>0</v>
      </c>
      <c r="M24" s="304">
        <v>1</v>
      </c>
      <c r="N24" s="304">
        <v>1</v>
      </c>
      <c r="O24" s="304">
        <v>0</v>
      </c>
      <c r="P24" s="304">
        <v>0</v>
      </c>
      <c r="Q24" s="304">
        <v>35</v>
      </c>
      <c r="R24" s="304">
        <v>67</v>
      </c>
      <c r="S24" s="304">
        <v>2480</v>
      </c>
      <c r="T24" s="304">
        <v>724</v>
      </c>
      <c r="U24" s="304">
        <v>7348</v>
      </c>
      <c r="V24" s="304">
        <v>2501</v>
      </c>
      <c r="W24" s="304">
        <v>105</v>
      </c>
      <c r="X24" s="304">
        <v>1648</v>
      </c>
      <c r="Y24" s="304">
        <v>83</v>
      </c>
      <c r="Z24" s="304">
        <v>3573</v>
      </c>
      <c r="AA24" s="304">
        <v>1</v>
      </c>
      <c r="AB24" s="304">
        <v>6</v>
      </c>
      <c r="AC24" s="304">
        <v>0</v>
      </c>
      <c r="AD24" s="304">
        <v>113</v>
      </c>
      <c r="AE24" s="304">
        <v>0</v>
      </c>
      <c r="AF24" s="304">
        <v>2</v>
      </c>
      <c r="AG24" s="304">
        <v>49</v>
      </c>
      <c r="AH24" s="304">
        <v>34</v>
      </c>
      <c r="AI24" s="304">
        <v>569</v>
      </c>
      <c r="AJ24" s="304">
        <v>217</v>
      </c>
      <c r="AK24" s="304">
        <v>40</v>
      </c>
      <c r="AL24" s="304">
        <v>0</v>
      </c>
      <c r="AM24" s="304">
        <v>2302</v>
      </c>
      <c r="AN24" s="304">
        <v>42</v>
      </c>
      <c r="AO24" s="304">
        <v>0</v>
      </c>
      <c r="AP24" s="304">
        <v>34</v>
      </c>
      <c r="AQ24" s="305">
        <v>21992</v>
      </c>
      <c r="AR24" s="304">
        <v>389</v>
      </c>
      <c r="AS24" s="304">
        <v>22302</v>
      </c>
      <c r="AT24" s="304">
        <v>0</v>
      </c>
      <c r="AU24" s="304">
        <v>725</v>
      </c>
      <c r="AV24" s="304">
        <v>8732</v>
      </c>
      <c r="AW24" s="304">
        <v>232</v>
      </c>
      <c r="AX24" s="306">
        <v>32380</v>
      </c>
      <c r="AY24" s="306">
        <v>54372</v>
      </c>
      <c r="AZ24" s="306">
        <v>28627</v>
      </c>
      <c r="BA24" s="306">
        <v>61007</v>
      </c>
      <c r="BB24" s="306">
        <v>82999</v>
      </c>
      <c r="BC24" s="306">
        <v>-54018</v>
      </c>
      <c r="BD24" s="306">
        <v>6989</v>
      </c>
      <c r="BE24" s="307">
        <v>28981</v>
      </c>
    </row>
    <row r="25" spans="2:57" ht="16.5" customHeight="1">
      <c r="B25" s="508" t="s">
        <v>232</v>
      </c>
      <c r="C25" s="616" t="s">
        <v>233</v>
      </c>
      <c r="D25" s="308">
        <v>0</v>
      </c>
      <c r="E25" s="304">
        <v>3</v>
      </c>
      <c r="F25" s="304">
        <v>0</v>
      </c>
      <c r="G25" s="304">
        <v>0</v>
      </c>
      <c r="H25" s="304">
        <v>2</v>
      </c>
      <c r="I25" s="304">
        <v>0</v>
      </c>
      <c r="J25" s="304">
        <v>0</v>
      </c>
      <c r="K25" s="304">
        <v>9</v>
      </c>
      <c r="L25" s="304">
        <v>0</v>
      </c>
      <c r="M25" s="304">
        <v>0</v>
      </c>
      <c r="N25" s="304">
        <v>0</v>
      </c>
      <c r="O25" s="304">
        <v>0</v>
      </c>
      <c r="P25" s="304">
        <v>0</v>
      </c>
      <c r="Q25" s="304">
        <v>5</v>
      </c>
      <c r="R25" s="304">
        <v>1</v>
      </c>
      <c r="S25" s="304">
        <v>35</v>
      </c>
      <c r="T25" s="304">
        <v>3</v>
      </c>
      <c r="U25" s="304">
        <v>16</v>
      </c>
      <c r="V25" s="304">
        <v>0</v>
      </c>
      <c r="W25" s="304">
        <v>181</v>
      </c>
      <c r="X25" s="304">
        <v>1</v>
      </c>
      <c r="Y25" s="304">
        <v>0</v>
      </c>
      <c r="Z25" s="304">
        <v>926</v>
      </c>
      <c r="AA25" s="304">
        <v>6</v>
      </c>
      <c r="AB25" s="304">
        <v>0</v>
      </c>
      <c r="AC25" s="304">
        <v>1</v>
      </c>
      <c r="AD25" s="304">
        <v>162</v>
      </c>
      <c r="AE25" s="304">
        <v>26</v>
      </c>
      <c r="AF25" s="304">
        <v>9</v>
      </c>
      <c r="AG25" s="304">
        <v>18</v>
      </c>
      <c r="AH25" s="304">
        <v>32</v>
      </c>
      <c r="AI25" s="304">
        <v>436</v>
      </c>
      <c r="AJ25" s="304">
        <v>24</v>
      </c>
      <c r="AK25" s="304">
        <v>14</v>
      </c>
      <c r="AL25" s="304">
        <v>3</v>
      </c>
      <c r="AM25" s="304">
        <v>365</v>
      </c>
      <c r="AN25" s="304">
        <v>47</v>
      </c>
      <c r="AO25" s="304">
        <v>0</v>
      </c>
      <c r="AP25" s="304">
        <v>0</v>
      </c>
      <c r="AQ25" s="305">
        <v>2325</v>
      </c>
      <c r="AR25" s="304">
        <v>220</v>
      </c>
      <c r="AS25" s="304">
        <v>24690</v>
      </c>
      <c r="AT25" s="304">
        <v>0</v>
      </c>
      <c r="AU25" s="304">
        <v>1839</v>
      </c>
      <c r="AV25" s="304">
        <v>6437</v>
      </c>
      <c r="AW25" s="304">
        <v>-31</v>
      </c>
      <c r="AX25" s="306">
        <v>33155</v>
      </c>
      <c r="AY25" s="306">
        <v>35480</v>
      </c>
      <c r="AZ25" s="306">
        <v>5531</v>
      </c>
      <c r="BA25" s="306">
        <v>38686</v>
      </c>
      <c r="BB25" s="306">
        <v>41011</v>
      </c>
      <c r="BC25" s="306">
        <v>-35226</v>
      </c>
      <c r="BD25" s="306">
        <v>3460</v>
      </c>
      <c r="BE25" s="307">
        <v>5785</v>
      </c>
    </row>
    <row r="26" spans="2:57" ht="16.5" customHeight="1">
      <c r="B26" s="508" t="s">
        <v>234</v>
      </c>
      <c r="C26" s="616" t="s">
        <v>13</v>
      </c>
      <c r="D26" s="308">
        <v>0</v>
      </c>
      <c r="E26" s="304">
        <v>0</v>
      </c>
      <c r="F26" s="304">
        <v>212</v>
      </c>
      <c r="G26" s="304">
        <v>0</v>
      </c>
      <c r="H26" s="304">
        <v>0</v>
      </c>
      <c r="I26" s="304">
        <v>0</v>
      </c>
      <c r="J26" s="304">
        <v>0</v>
      </c>
      <c r="K26" s="304">
        <v>0</v>
      </c>
      <c r="L26" s="304">
        <v>0</v>
      </c>
      <c r="M26" s="304">
        <v>0</v>
      </c>
      <c r="N26" s="304">
        <v>0</v>
      </c>
      <c r="O26" s="304">
        <v>0</v>
      </c>
      <c r="P26" s="304">
        <v>0</v>
      </c>
      <c r="Q26" s="304">
        <v>0</v>
      </c>
      <c r="R26" s="304">
        <v>0</v>
      </c>
      <c r="S26" s="304">
        <v>3</v>
      </c>
      <c r="T26" s="304">
        <v>0</v>
      </c>
      <c r="U26" s="304">
        <v>0</v>
      </c>
      <c r="V26" s="304">
        <v>0</v>
      </c>
      <c r="W26" s="304">
        <v>0</v>
      </c>
      <c r="X26" s="304">
        <v>25716</v>
      </c>
      <c r="Y26" s="304">
        <v>0</v>
      </c>
      <c r="Z26" s="304">
        <v>0</v>
      </c>
      <c r="AA26" s="304">
        <v>0</v>
      </c>
      <c r="AB26" s="304">
        <v>0</v>
      </c>
      <c r="AC26" s="304">
        <v>0</v>
      </c>
      <c r="AD26" s="304">
        <v>0</v>
      </c>
      <c r="AE26" s="304">
        <v>0</v>
      </c>
      <c r="AF26" s="304">
        <v>0</v>
      </c>
      <c r="AG26" s="304">
        <v>2516</v>
      </c>
      <c r="AH26" s="304">
        <v>0</v>
      </c>
      <c r="AI26" s="304">
        <v>1490</v>
      </c>
      <c r="AJ26" s="304">
        <v>30</v>
      </c>
      <c r="AK26" s="304">
        <v>0</v>
      </c>
      <c r="AL26" s="304">
        <v>0</v>
      </c>
      <c r="AM26" s="304">
        <v>13329</v>
      </c>
      <c r="AN26" s="304">
        <v>4</v>
      </c>
      <c r="AO26" s="304">
        <v>0</v>
      </c>
      <c r="AP26" s="304">
        <v>0</v>
      </c>
      <c r="AQ26" s="305">
        <v>43300</v>
      </c>
      <c r="AR26" s="304">
        <v>0</v>
      </c>
      <c r="AS26" s="304">
        <v>42301</v>
      </c>
      <c r="AT26" s="304">
        <v>0</v>
      </c>
      <c r="AU26" s="304">
        <v>409</v>
      </c>
      <c r="AV26" s="304">
        <v>1468</v>
      </c>
      <c r="AW26" s="304">
        <v>592</v>
      </c>
      <c r="AX26" s="306">
        <v>44770</v>
      </c>
      <c r="AY26" s="306">
        <v>88070</v>
      </c>
      <c r="AZ26" s="306">
        <v>61803</v>
      </c>
      <c r="BA26" s="306">
        <v>106573</v>
      </c>
      <c r="BB26" s="306">
        <v>149873</v>
      </c>
      <c r="BC26" s="306">
        <v>-86818</v>
      </c>
      <c r="BD26" s="306">
        <v>19755</v>
      </c>
      <c r="BE26" s="307">
        <v>63055</v>
      </c>
    </row>
    <row r="27" spans="2:57" ht="16.5" customHeight="1">
      <c r="B27" s="508" t="s">
        <v>235</v>
      </c>
      <c r="C27" s="616" t="s">
        <v>14</v>
      </c>
      <c r="D27" s="308">
        <v>206</v>
      </c>
      <c r="E27" s="304">
        <v>143</v>
      </c>
      <c r="F27" s="304">
        <v>36</v>
      </c>
      <c r="G27" s="304">
        <v>54</v>
      </c>
      <c r="H27" s="304">
        <v>1300</v>
      </c>
      <c r="I27" s="304">
        <v>2854</v>
      </c>
      <c r="J27" s="304">
        <v>2082</v>
      </c>
      <c r="K27" s="304">
        <v>272</v>
      </c>
      <c r="L27" s="304">
        <v>7</v>
      </c>
      <c r="M27" s="304">
        <v>65</v>
      </c>
      <c r="N27" s="304">
        <v>741</v>
      </c>
      <c r="O27" s="304">
        <v>174</v>
      </c>
      <c r="P27" s="304">
        <v>3261</v>
      </c>
      <c r="Q27" s="304">
        <v>71</v>
      </c>
      <c r="R27" s="304">
        <v>10</v>
      </c>
      <c r="S27" s="304">
        <v>246</v>
      </c>
      <c r="T27" s="304">
        <v>457</v>
      </c>
      <c r="U27" s="304">
        <v>1573</v>
      </c>
      <c r="V27" s="304">
        <v>71</v>
      </c>
      <c r="W27" s="304">
        <v>42</v>
      </c>
      <c r="X27" s="304">
        <v>97</v>
      </c>
      <c r="Y27" s="304">
        <v>2254</v>
      </c>
      <c r="Z27" s="304">
        <v>1704</v>
      </c>
      <c r="AA27" s="304">
        <v>3192</v>
      </c>
      <c r="AB27" s="304">
        <v>121</v>
      </c>
      <c r="AC27" s="304">
        <v>163</v>
      </c>
      <c r="AD27" s="304">
        <v>3731</v>
      </c>
      <c r="AE27" s="304">
        <v>3137</v>
      </c>
      <c r="AF27" s="304">
        <v>9</v>
      </c>
      <c r="AG27" s="304">
        <v>521</v>
      </c>
      <c r="AH27" s="304">
        <v>3309</v>
      </c>
      <c r="AI27" s="304">
        <v>3524</v>
      </c>
      <c r="AJ27" s="304">
        <v>4831</v>
      </c>
      <c r="AK27" s="304">
        <v>2603</v>
      </c>
      <c r="AL27" s="304">
        <v>1867</v>
      </c>
      <c r="AM27" s="304">
        <v>3131</v>
      </c>
      <c r="AN27" s="304">
        <v>2138</v>
      </c>
      <c r="AO27" s="304">
        <v>1503</v>
      </c>
      <c r="AP27" s="304">
        <v>50</v>
      </c>
      <c r="AQ27" s="305">
        <v>51550</v>
      </c>
      <c r="AR27" s="304">
        <v>1294</v>
      </c>
      <c r="AS27" s="304">
        <v>21945</v>
      </c>
      <c r="AT27" s="304">
        <v>0</v>
      </c>
      <c r="AU27" s="304">
        <v>451</v>
      </c>
      <c r="AV27" s="304">
        <v>3921</v>
      </c>
      <c r="AW27" s="304">
        <v>-70</v>
      </c>
      <c r="AX27" s="306">
        <v>27541</v>
      </c>
      <c r="AY27" s="306">
        <v>79091</v>
      </c>
      <c r="AZ27" s="306">
        <v>16225</v>
      </c>
      <c r="BA27" s="306">
        <v>43766</v>
      </c>
      <c r="BB27" s="306">
        <v>95316</v>
      </c>
      <c r="BC27" s="306">
        <v>-63312</v>
      </c>
      <c r="BD27" s="306">
        <v>-19546</v>
      </c>
      <c r="BE27" s="307">
        <v>32004</v>
      </c>
    </row>
    <row r="28" spans="2:57" ht="16.5" customHeight="1">
      <c r="B28" s="508" t="s">
        <v>236</v>
      </c>
      <c r="C28" s="616" t="s">
        <v>15</v>
      </c>
      <c r="D28" s="308">
        <v>522</v>
      </c>
      <c r="E28" s="304">
        <v>36</v>
      </c>
      <c r="F28" s="304">
        <v>0</v>
      </c>
      <c r="G28" s="304">
        <v>48</v>
      </c>
      <c r="H28" s="304">
        <v>96</v>
      </c>
      <c r="I28" s="304">
        <v>214</v>
      </c>
      <c r="J28" s="304">
        <v>370</v>
      </c>
      <c r="K28" s="304">
        <v>165</v>
      </c>
      <c r="L28" s="304">
        <v>22</v>
      </c>
      <c r="M28" s="304">
        <v>96</v>
      </c>
      <c r="N28" s="304">
        <v>280</v>
      </c>
      <c r="O28" s="304">
        <v>120</v>
      </c>
      <c r="P28" s="304">
        <v>363</v>
      </c>
      <c r="Q28" s="304">
        <v>205</v>
      </c>
      <c r="R28" s="304">
        <v>21</v>
      </c>
      <c r="S28" s="304">
        <v>180</v>
      </c>
      <c r="T28" s="304">
        <v>103</v>
      </c>
      <c r="U28" s="304">
        <v>1391</v>
      </c>
      <c r="V28" s="304">
        <v>51</v>
      </c>
      <c r="W28" s="304">
        <v>10</v>
      </c>
      <c r="X28" s="304">
        <v>41</v>
      </c>
      <c r="Y28" s="304">
        <v>33</v>
      </c>
      <c r="Z28" s="304">
        <v>290</v>
      </c>
      <c r="AA28" s="304">
        <v>4450</v>
      </c>
      <c r="AB28" s="304">
        <v>978</v>
      </c>
      <c r="AC28" s="304">
        <v>120</v>
      </c>
      <c r="AD28" s="304">
        <v>1693</v>
      </c>
      <c r="AE28" s="304">
        <v>480</v>
      </c>
      <c r="AF28" s="304">
        <v>3858</v>
      </c>
      <c r="AG28" s="304">
        <v>1930</v>
      </c>
      <c r="AH28" s="304">
        <v>760</v>
      </c>
      <c r="AI28" s="304">
        <v>3885</v>
      </c>
      <c r="AJ28" s="304">
        <v>1276</v>
      </c>
      <c r="AK28" s="304">
        <v>1370</v>
      </c>
      <c r="AL28" s="304">
        <v>83</v>
      </c>
      <c r="AM28" s="304">
        <v>578</v>
      </c>
      <c r="AN28" s="304">
        <v>677</v>
      </c>
      <c r="AO28" s="304">
        <v>0</v>
      </c>
      <c r="AP28" s="304">
        <v>0</v>
      </c>
      <c r="AQ28" s="305">
        <v>26795</v>
      </c>
      <c r="AR28" s="304">
        <v>0</v>
      </c>
      <c r="AS28" s="304">
        <v>0</v>
      </c>
      <c r="AT28" s="304">
        <v>0</v>
      </c>
      <c r="AU28" s="304">
        <v>226237</v>
      </c>
      <c r="AV28" s="304">
        <v>236889</v>
      </c>
      <c r="AW28" s="304">
        <v>0</v>
      </c>
      <c r="AX28" s="306">
        <v>463126</v>
      </c>
      <c r="AY28" s="306">
        <v>489921</v>
      </c>
      <c r="AZ28" s="306">
        <v>0</v>
      </c>
      <c r="BA28" s="306">
        <v>463126</v>
      </c>
      <c r="BB28" s="306">
        <v>489921</v>
      </c>
      <c r="BC28" s="306">
        <v>0</v>
      </c>
      <c r="BD28" s="306">
        <v>463126</v>
      </c>
      <c r="BE28" s="307">
        <v>489921</v>
      </c>
    </row>
    <row r="29" spans="2:57" ht="16.5" customHeight="1">
      <c r="B29" s="508" t="s">
        <v>237</v>
      </c>
      <c r="C29" s="616" t="s">
        <v>16</v>
      </c>
      <c r="D29" s="308">
        <v>1997</v>
      </c>
      <c r="E29" s="304">
        <v>170</v>
      </c>
      <c r="F29" s="304">
        <v>13</v>
      </c>
      <c r="G29" s="304">
        <v>654</v>
      </c>
      <c r="H29" s="304">
        <v>2121</v>
      </c>
      <c r="I29" s="304">
        <v>2071</v>
      </c>
      <c r="J29" s="304">
        <v>7132</v>
      </c>
      <c r="K29" s="304">
        <v>1552</v>
      </c>
      <c r="L29" s="304">
        <v>126</v>
      </c>
      <c r="M29" s="304">
        <v>986</v>
      </c>
      <c r="N29" s="304">
        <v>2431</v>
      </c>
      <c r="O29" s="304">
        <v>2109</v>
      </c>
      <c r="P29" s="304">
        <v>9130</v>
      </c>
      <c r="Q29" s="304">
        <v>1168</v>
      </c>
      <c r="R29" s="304">
        <v>159</v>
      </c>
      <c r="S29" s="304">
        <v>1032</v>
      </c>
      <c r="T29" s="304">
        <v>874</v>
      </c>
      <c r="U29" s="304">
        <v>8608</v>
      </c>
      <c r="V29" s="304">
        <v>338</v>
      </c>
      <c r="W29" s="304">
        <v>31</v>
      </c>
      <c r="X29" s="304">
        <v>841</v>
      </c>
      <c r="Y29" s="304">
        <v>532</v>
      </c>
      <c r="Z29" s="304">
        <v>1325</v>
      </c>
      <c r="AA29" s="304">
        <v>33344</v>
      </c>
      <c r="AB29" s="304">
        <v>1421</v>
      </c>
      <c r="AC29" s="304">
        <v>3107</v>
      </c>
      <c r="AD29" s="304">
        <v>15656</v>
      </c>
      <c r="AE29" s="304">
        <v>1014</v>
      </c>
      <c r="AF29" s="304">
        <v>593</v>
      </c>
      <c r="AG29" s="304">
        <v>1776</v>
      </c>
      <c r="AH29" s="304">
        <v>1438</v>
      </c>
      <c r="AI29" s="304">
        <v>4901</v>
      </c>
      <c r="AJ29" s="304">
        <v>7532</v>
      </c>
      <c r="AK29" s="304">
        <v>8069</v>
      </c>
      <c r="AL29" s="304">
        <v>188</v>
      </c>
      <c r="AM29" s="304">
        <v>1938</v>
      </c>
      <c r="AN29" s="304">
        <v>13358</v>
      </c>
      <c r="AO29" s="304">
        <v>0</v>
      </c>
      <c r="AP29" s="304">
        <v>135</v>
      </c>
      <c r="AQ29" s="305">
        <v>139870</v>
      </c>
      <c r="AR29" s="304">
        <v>40</v>
      </c>
      <c r="AS29" s="304">
        <v>48966</v>
      </c>
      <c r="AT29" s="304">
        <v>0</v>
      </c>
      <c r="AU29" s="304">
        <v>0</v>
      </c>
      <c r="AV29" s="304">
        <v>0</v>
      </c>
      <c r="AW29" s="304">
        <v>0</v>
      </c>
      <c r="AX29" s="306">
        <v>49006</v>
      </c>
      <c r="AY29" s="306">
        <v>188876</v>
      </c>
      <c r="AZ29" s="306">
        <v>202517</v>
      </c>
      <c r="BA29" s="306">
        <v>251523</v>
      </c>
      <c r="BB29" s="306">
        <v>391393</v>
      </c>
      <c r="BC29" s="306">
        <v>-42207</v>
      </c>
      <c r="BD29" s="306">
        <v>209316</v>
      </c>
      <c r="BE29" s="307">
        <v>349186</v>
      </c>
    </row>
    <row r="30" spans="2:57" ht="16.5" customHeight="1">
      <c r="B30" s="508" t="s">
        <v>238</v>
      </c>
      <c r="C30" s="616" t="s">
        <v>36</v>
      </c>
      <c r="D30" s="308">
        <v>71</v>
      </c>
      <c r="E30" s="304">
        <v>6</v>
      </c>
      <c r="F30" s="304">
        <v>0</v>
      </c>
      <c r="G30" s="304">
        <v>46</v>
      </c>
      <c r="H30" s="304">
        <v>320</v>
      </c>
      <c r="I30" s="304">
        <v>83</v>
      </c>
      <c r="J30" s="304">
        <v>357</v>
      </c>
      <c r="K30" s="304">
        <v>278</v>
      </c>
      <c r="L30" s="304">
        <v>3</v>
      </c>
      <c r="M30" s="304">
        <v>31</v>
      </c>
      <c r="N30" s="304">
        <v>71</v>
      </c>
      <c r="O30" s="304">
        <v>22</v>
      </c>
      <c r="P30" s="304">
        <v>132</v>
      </c>
      <c r="Q30" s="304">
        <v>39</v>
      </c>
      <c r="R30" s="304">
        <v>10</v>
      </c>
      <c r="S30" s="304">
        <v>64</v>
      </c>
      <c r="T30" s="304">
        <v>45</v>
      </c>
      <c r="U30" s="304">
        <v>582</v>
      </c>
      <c r="V30" s="304">
        <v>10</v>
      </c>
      <c r="W30" s="304">
        <v>1</v>
      </c>
      <c r="X30" s="304">
        <v>19</v>
      </c>
      <c r="Y30" s="304">
        <v>33</v>
      </c>
      <c r="Z30" s="304">
        <v>354</v>
      </c>
      <c r="AA30" s="304">
        <v>152</v>
      </c>
      <c r="AB30" s="304">
        <v>2973</v>
      </c>
      <c r="AC30" s="304">
        <v>380</v>
      </c>
      <c r="AD30" s="304">
        <v>1550</v>
      </c>
      <c r="AE30" s="304">
        <v>248</v>
      </c>
      <c r="AF30" s="304">
        <v>54</v>
      </c>
      <c r="AG30" s="304">
        <v>1305</v>
      </c>
      <c r="AH30" s="304">
        <v>480</v>
      </c>
      <c r="AI30" s="304">
        <v>1701</v>
      </c>
      <c r="AJ30" s="304">
        <v>3231</v>
      </c>
      <c r="AK30" s="304">
        <v>3081</v>
      </c>
      <c r="AL30" s="304">
        <v>92</v>
      </c>
      <c r="AM30" s="304">
        <v>412</v>
      </c>
      <c r="AN30" s="304">
        <v>3175</v>
      </c>
      <c r="AO30" s="304">
        <v>0</v>
      </c>
      <c r="AP30" s="304">
        <v>42</v>
      </c>
      <c r="AQ30" s="305">
        <v>21453</v>
      </c>
      <c r="AR30" s="304">
        <v>16</v>
      </c>
      <c r="AS30" s="304">
        <v>14113</v>
      </c>
      <c r="AT30" s="304">
        <v>-2222</v>
      </c>
      <c r="AU30" s="304">
        <v>0</v>
      </c>
      <c r="AV30" s="304">
        <v>0</v>
      </c>
      <c r="AW30" s="304">
        <v>0</v>
      </c>
      <c r="AX30" s="306">
        <v>11907</v>
      </c>
      <c r="AY30" s="306">
        <v>33360</v>
      </c>
      <c r="AZ30" s="306">
        <v>34</v>
      </c>
      <c r="BA30" s="306">
        <v>11941</v>
      </c>
      <c r="BB30" s="306">
        <v>33394</v>
      </c>
      <c r="BC30" s="306">
        <v>-3</v>
      </c>
      <c r="BD30" s="306">
        <v>11938</v>
      </c>
      <c r="BE30" s="307">
        <v>33391</v>
      </c>
    </row>
    <row r="31" spans="2:57" ht="16.5" customHeight="1">
      <c r="B31" s="508" t="s">
        <v>239</v>
      </c>
      <c r="C31" s="616" t="s">
        <v>37</v>
      </c>
      <c r="D31" s="308">
        <v>60</v>
      </c>
      <c r="E31" s="304">
        <v>4</v>
      </c>
      <c r="F31" s="304">
        <v>0</v>
      </c>
      <c r="G31" s="304">
        <v>39</v>
      </c>
      <c r="H31" s="304">
        <v>138</v>
      </c>
      <c r="I31" s="304">
        <v>30</v>
      </c>
      <c r="J31" s="304">
        <v>168</v>
      </c>
      <c r="K31" s="304">
        <v>310</v>
      </c>
      <c r="L31" s="304">
        <v>0</v>
      </c>
      <c r="M31" s="304">
        <v>1</v>
      </c>
      <c r="N31" s="304">
        <v>92</v>
      </c>
      <c r="O31" s="304">
        <v>0</v>
      </c>
      <c r="P31" s="304">
        <v>3</v>
      </c>
      <c r="Q31" s="304">
        <v>4</v>
      </c>
      <c r="R31" s="304">
        <v>2</v>
      </c>
      <c r="S31" s="304">
        <v>1</v>
      </c>
      <c r="T31" s="304">
        <v>11</v>
      </c>
      <c r="U31" s="304">
        <v>217</v>
      </c>
      <c r="V31" s="304">
        <v>8</v>
      </c>
      <c r="W31" s="304">
        <v>1</v>
      </c>
      <c r="X31" s="304">
        <v>11</v>
      </c>
      <c r="Y31" s="304">
        <v>7</v>
      </c>
      <c r="Z31" s="304">
        <v>1235</v>
      </c>
      <c r="AA31" s="304">
        <v>4461</v>
      </c>
      <c r="AB31" s="304">
        <v>66</v>
      </c>
      <c r="AC31" s="304">
        <v>0</v>
      </c>
      <c r="AD31" s="304">
        <v>774</v>
      </c>
      <c r="AE31" s="304">
        <v>636</v>
      </c>
      <c r="AF31" s="304">
        <v>2</v>
      </c>
      <c r="AG31" s="304">
        <v>613</v>
      </c>
      <c r="AH31" s="304">
        <v>1024</v>
      </c>
      <c r="AI31" s="304">
        <v>13091</v>
      </c>
      <c r="AJ31" s="304">
        <v>1760</v>
      </c>
      <c r="AK31" s="304">
        <v>2233</v>
      </c>
      <c r="AL31" s="304">
        <v>2</v>
      </c>
      <c r="AM31" s="304">
        <v>142</v>
      </c>
      <c r="AN31" s="304">
        <v>6891</v>
      </c>
      <c r="AO31" s="304">
        <v>0</v>
      </c>
      <c r="AP31" s="304">
        <v>428</v>
      </c>
      <c r="AQ31" s="305">
        <v>34465</v>
      </c>
      <c r="AR31" s="304">
        <v>0</v>
      </c>
      <c r="AS31" s="304">
        <v>2240</v>
      </c>
      <c r="AT31" s="304">
        <v>8470</v>
      </c>
      <c r="AU31" s="304">
        <v>0</v>
      </c>
      <c r="AV31" s="304">
        <v>0</v>
      </c>
      <c r="AW31" s="304">
        <v>0</v>
      </c>
      <c r="AX31" s="306">
        <v>10710</v>
      </c>
      <c r="AY31" s="306">
        <v>45175</v>
      </c>
      <c r="AZ31" s="306">
        <v>56</v>
      </c>
      <c r="BA31" s="306">
        <v>10766</v>
      </c>
      <c r="BB31" s="306">
        <v>45231</v>
      </c>
      <c r="BC31" s="306">
        <v>-3119</v>
      </c>
      <c r="BD31" s="306">
        <v>7647</v>
      </c>
      <c r="BE31" s="307">
        <v>42112</v>
      </c>
    </row>
    <row r="32" spans="2:57" ht="16.5" customHeight="1">
      <c r="B32" s="508" t="s">
        <v>240</v>
      </c>
      <c r="C32" s="616" t="s">
        <v>17</v>
      </c>
      <c r="D32" s="308">
        <v>12691</v>
      </c>
      <c r="E32" s="304">
        <v>595</v>
      </c>
      <c r="F32" s="304">
        <v>164</v>
      </c>
      <c r="G32" s="304">
        <v>277</v>
      </c>
      <c r="H32" s="304">
        <v>10874</v>
      </c>
      <c r="I32" s="304">
        <v>6746</v>
      </c>
      <c r="J32" s="304">
        <v>8276</v>
      </c>
      <c r="K32" s="304">
        <v>3734</v>
      </c>
      <c r="L32" s="304">
        <v>319</v>
      </c>
      <c r="M32" s="304">
        <v>1742</v>
      </c>
      <c r="N32" s="304">
        <v>1899</v>
      </c>
      <c r="O32" s="304">
        <v>563</v>
      </c>
      <c r="P32" s="304">
        <v>1477</v>
      </c>
      <c r="Q32" s="304">
        <v>2693</v>
      </c>
      <c r="R32" s="304">
        <v>428</v>
      </c>
      <c r="S32" s="304">
        <v>3765</v>
      </c>
      <c r="T32" s="304">
        <v>3145</v>
      </c>
      <c r="U32" s="304">
        <v>13607</v>
      </c>
      <c r="V32" s="304">
        <v>1380</v>
      </c>
      <c r="W32" s="304">
        <v>238</v>
      </c>
      <c r="X32" s="304">
        <v>3063</v>
      </c>
      <c r="Y32" s="304">
        <v>2290</v>
      </c>
      <c r="Z32" s="304">
        <v>25583</v>
      </c>
      <c r="AA32" s="304">
        <v>5856</v>
      </c>
      <c r="AB32" s="304">
        <v>600</v>
      </c>
      <c r="AC32" s="304">
        <v>620</v>
      </c>
      <c r="AD32" s="304">
        <v>5856</v>
      </c>
      <c r="AE32" s="304">
        <v>1051</v>
      </c>
      <c r="AF32" s="304">
        <v>396</v>
      </c>
      <c r="AG32" s="304">
        <v>12870</v>
      </c>
      <c r="AH32" s="304">
        <v>2150</v>
      </c>
      <c r="AI32" s="304">
        <v>3875</v>
      </c>
      <c r="AJ32" s="304">
        <v>5019</v>
      </c>
      <c r="AK32" s="304">
        <v>33196</v>
      </c>
      <c r="AL32" s="304">
        <v>1655</v>
      </c>
      <c r="AM32" s="304">
        <v>7690</v>
      </c>
      <c r="AN32" s="304">
        <v>25126</v>
      </c>
      <c r="AO32" s="304">
        <v>2320</v>
      </c>
      <c r="AP32" s="304">
        <v>300</v>
      </c>
      <c r="AQ32" s="305">
        <v>214129</v>
      </c>
      <c r="AR32" s="304">
        <v>9796</v>
      </c>
      <c r="AS32" s="304">
        <v>343776</v>
      </c>
      <c r="AT32" s="304">
        <v>69</v>
      </c>
      <c r="AU32" s="304">
        <v>2399</v>
      </c>
      <c r="AV32" s="304">
        <v>35096</v>
      </c>
      <c r="AW32" s="304">
        <v>1150</v>
      </c>
      <c r="AX32" s="306">
        <v>392286</v>
      </c>
      <c r="AY32" s="306">
        <v>606415</v>
      </c>
      <c r="AZ32" s="306">
        <v>169620</v>
      </c>
      <c r="BA32" s="306">
        <v>561906</v>
      </c>
      <c r="BB32" s="306">
        <v>776035</v>
      </c>
      <c r="BC32" s="306">
        <v>-224710</v>
      </c>
      <c r="BD32" s="306">
        <v>337196</v>
      </c>
      <c r="BE32" s="307">
        <v>551325</v>
      </c>
    </row>
    <row r="33" spans="2:57" ht="16.5" customHeight="1">
      <c r="B33" s="508" t="s">
        <v>241</v>
      </c>
      <c r="C33" s="616" t="s">
        <v>18</v>
      </c>
      <c r="D33" s="308">
        <v>1243</v>
      </c>
      <c r="E33" s="304">
        <v>284</v>
      </c>
      <c r="F33" s="304">
        <v>36</v>
      </c>
      <c r="G33" s="304">
        <v>563</v>
      </c>
      <c r="H33" s="304">
        <v>778</v>
      </c>
      <c r="I33" s="304">
        <v>1507</v>
      </c>
      <c r="J33" s="304">
        <v>1047</v>
      </c>
      <c r="K33" s="304">
        <v>562</v>
      </c>
      <c r="L33" s="304">
        <v>11</v>
      </c>
      <c r="M33" s="304">
        <v>120</v>
      </c>
      <c r="N33" s="304">
        <v>549</v>
      </c>
      <c r="O33" s="304">
        <v>112</v>
      </c>
      <c r="P33" s="304">
        <v>486</v>
      </c>
      <c r="Q33" s="304">
        <v>717</v>
      </c>
      <c r="R33" s="304">
        <v>68</v>
      </c>
      <c r="S33" s="304">
        <v>618</v>
      </c>
      <c r="T33" s="304">
        <v>1016</v>
      </c>
      <c r="U33" s="304">
        <v>2229</v>
      </c>
      <c r="V33" s="304">
        <v>157</v>
      </c>
      <c r="W33" s="304">
        <v>32</v>
      </c>
      <c r="X33" s="304">
        <v>210</v>
      </c>
      <c r="Y33" s="304">
        <v>451</v>
      </c>
      <c r="Z33" s="304">
        <v>6761</v>
      </c>
      <c r="AA33" s="304">
        <v>6404</v>
      </c>
      <c r="AB33" s="304">
        <v>797</v>
      </c>
      <c r="AC33" s="304">
        <v>1124</v>
      </c>
      <c r="AD33" s="304">
        <v>8992</v>
      </c>
      <c r="AE33" s="304">
        <v>7771</v>
      </c>
      <c r="AF33" s="304">
        <v>29746</v>
      </c>
      <c r="AG33" s="304">
        <v>6557</v>
      </c>
      <c r="AH33" s="304">
        <v>1190</v>
      </c>
      <c r="AI33" s="304">
        <v>7970</v>
      </c>
      <c r="AJ33" s="304">
        <v>2674</v>
      </c>
      <c r="AK33" s="304">
        <v>5394</v>
      </c>
      <c r="AL33" s="304">
        <v>990</v>
      </c>
      <c r="AM33" s="304">
        <v>2329</v>
      </c>
      <c r="AN33" s="304">
        <v>2768</v>
      </c>
      <c r="AO33" s="304">
        <v>0</v>
      </c>
      <c r="AP33" s="304">
        <v>85</v>
      </c>
      <c r="AQ33" s="305">
        <v>104348</v>
      </c>
      <c r="AR33" s="304">
        <v>2</v>
      </c>
      <c r="AS33" s="304">
        <v>138525</v>
      </c>
      <c r="AT33" s="304">
        <v>0</v>
      </c>
      <c r="AU33" s="304">
        <v>0</v>
      </c>
      <c r="AV33" s="304">
        <v>0</v>
      </c>
      <c r="AW33" s="304">
        <v>0</v>
      </c>
      <c r="AX33" s="306">
        <v>138527</v>
      </c>
      <c r="AY33" s="306">
        <v>242875</v>
      </c>
      <c r="AZ33" s="306">
        <v>2820</v>
      </c>
      <c r="BA33" s="306">
        <v>141347</v>
      </c>
      <c r="BB33" s="306">
        <v>245695</v>
      </c>
      <c r="BC33" s="306">
        <v>-51563</v>
      </c>
      <c r="BD33" s="306">
        <v>89784</v>
      </c>
      <c r="BE33" s="307">
        <v>194132</v>
      </c>
    </row>
    <row r="34" spans="2:57" ht="16.5" customHeight="1">
      <c r="B34" s="508" t="s">
        <v>242</v>
      </c>
      <c r="C34" s="616" t="s">
        <v>19</v>
      </c>
      <c r="D34" s="308">
        <v>152</v>
      </c>
      <c r="E34" s="304">
        <v>24</v>
      </c>
      <c r="F34" s="304">
        <v>1</v>
      </c>
      <c r="G34" s="304">
        <v>182</v>
      </c>
      <c r="H34" s="304">
        <v>450</v>
      </c>
      <c r="I34" s="304">
        <v>402</v>
      </c>
      <c r="J34" s="304">
        <v>238</v>
      </c>
      <c r="K34" s="304">
        <v>322</v>
      </c>
      <c r="L34" s="304">
        <v>9</v>
      </c>
      <c r="M34" s="304">
        <v>103</v>
      </c>
      <c r="N34" s="304">
        <v>171</v>
      </c>
      <c r="O34" s="304">
        <v>51</v>
      </c>
      <c r="P34" s="304">
        <v>47</v>
      </c>
      <c r="Q34" s="304">
        <v>349</v>
      </c>
      <c r="R34" s="304">
        <v>34</v>
      </c>
      <c r="S34" s="304">
        <v>284</v>
      </c>
      <c r="T34" s="304">
        <v>110</v>
      </c>
      <c r="U34" s="304">
        <v>535</v>
      </c>
      <c r="V34" s="304">
        <v>62</v>
      </c>
      <c r="W34" s="304">
        <v>12</v>
      </c>
      <c r="X34" s="304">
        <v>27</v>
      </c>
      <c r="Y34" s="304">
        <v>70</v>
      </c>
      <c r="Z34" s="304">
        <v>1647</v>
      </c>
      <c r="AA34" s="304">
        <v>1813</v>
      </c>
      <c r="AB34" s="304">
        <v>46</v>
      </c>
      <c r="AC34" s="304">
        <v>76</v>
      </c>
      <c r="AD34" s="304">
        <v>14068</v>
      </c>
      <c r="AE34" s="304">
        <v>2884</v>
      </c>
      <c r="AF34" s="304">
        <v>7770</v>
      </c>
      <c r="AG34" s="304">
        <v>4917</v>
      </c>
      <c r="AH34" s="304">
        <v>2792</v>
      </c>
      <c r="AI34" s="304">
        <v>495</v>
      </c>
      <c r="AJ34" s="304">
        <v>1553</v>
      </c>
      <c r="AK34" s="304">
        <v>9488</v>
      </c>
      <c r="AL34" s="304">
        <v>801</v>
      </c>
      <c r="AM34" s="304">
        <v>2348</v>
      </c>
      <c r="AN34" s="304">
        <v>4900</v>
      </c>
      <c r="AO34" s="304">
        <v>0</v>
      </c>
      <c r="AP34" s="304">
        <v>940</v>
      </c>
      <c r="AQ34" s="305">
        <v>60173</v>
      </c>
      <c r="AR34" s="304">
        <v>0</v>
      </c>
      <c r="AS34" s="304">
        <v>378781</v>
      </c>
      <c r="AT34" s="304">
        <v>66</v>
      </c>
      <c r="AU34" s="304">
        <v>0</v>
      </c>
      <c r="AV34" s="304">
        <v>4203</v>
      </c>
      <c r="AW34" s="304">
        <v>0</v>
      </c>
      <c r="AX34" s="306">
        <v>383050</v>
      </c>
      <c r="AY34" s="306">
        <v>443223</v>
      </c>
      <c r="AZ34" s="306">
        <v>1</v>
      </c>
      <c r="BA34" s="306">
        <v>383051</v>
      </c>
      <c r="BB34" s="306">
        <v>443224</v>
      </c>
      <c r="BC34" s="306">
        <v>-45834</v>
      </c>
      <c r="BD34" s="306">
        <v>337217</v>
      </c>
      <c r="BE34" s="307">
        <v>397390</v>
      </c>
    </row>
    <row r="35" spans="2:57" ht="16.5" customHeight="1">
      <c r="B35" s="508" t="s">
        <v>243</v>
      </c>
      <c r="C35" s="616" t="s">
        <v>39</v>
      </c>
      <c r="D35" s="308">
        <v>10161</v>
      </c>
      <c r="E35" s="304">
        <v>2001</v>
      </c>
      <c r="F35" s="304">
        <v>153</v>
      </c>
      <c r="G35" s="304">
        <v>2356</v>
      </c>
      <c r="H35" s="304">
        <v>4707</v>
      </c>
      <c r="I35" s="304">
        <v>1996</v>
      </c>
      <c r="J35" s="304">
        <v>5122</v>
      </c>
      <c r="K35" s="304">
        <v>2433</v>
      </c>
      <c r="L35" s="304">
        <v>361</v>
      </c>
      <c r="M35" s="304">
        <v>611</v>
      </c>
      <c r="N35" s="304">
        <v>3065</v>
      </c>
      <c r="O35" s="304">
        <v>524</v>
      </c>
      <c r="P35" s="304">
        <v>2283</v>
      </c>
      <c r="Q35" s="304">
        <v>1888</v>
      </c>
      <c r="R35" s="304">
        <v>213</v>
      </c>
      <c r="S35" s="304">
        <v>1732</v>
      </c>
      <c r="T35" s="304">
        <v>1547</v>
      </c>
      <c r="U35" s="304">
        <v>6243</v>
      </c>
      <c r="V35" s="304">
        <v>552</v>
      </c>
      <c r="W35" s="304">
        <v>130</v>
      </c>
      <c r="X35" s="304">
        <v>836</v>
      </c>
      <c r="Y35" s="304">
        <v>4294</v>
      </c>
      <c r="Z35" s="304">
        <v>21314</v>
      </c>
      <c r="AA35" s="304">
        <v>12093</v>
      </c>
      <c r="AB35" s="304">
        <v>662</v>
      </c>
      <c r="AC35" s="304">
        <v>2608</v>
      </c>
      <c r="AD35" s="304">
        <v>65978</v>
      </c>
      <c r="AE35" s="304">
        <v>7041</v>
      </c>
      <c r="AF35" s="304">
        <v>605</v>
      </c>
      <c r="AG35" s="304">
        <v>28807</v>
      </c>
      <c r="AH35" s="304">
        <v>5102</v>
      </c>
      <c r="AI35" s="304">
        <v>13201</v>
      </c>
      <c r="AJ35" s="304">
        <v>9456</v>
      </c>
      <c r="AK35" s="304">
        <v>9836</v>
      </c>
      <c r="AL35" s="304">
        <v>1612</v>
      </c>
      <c r="AM35" s="304">
        <v>5751</v>
      </c>
      <c r="AN35" s="304">
        <v>15039</v>
      </c>
      <c r="AO35" s="304">
        <v>520</v>
      </c>
      <c r="AP35" s="304">
        <v>2823</v>
      </c>
      <c r="AQ35" s="305">
        <v>255656</v>
      </c>
      <c r="AR35" s="304">
        <v>2450</v>
      </c>
      <c r="AS35" s="304">
        <v>77460</v>
      </c>
      <c r="AT35" s="304">
        <v>752</v>
      </c>
      <c r="AU35" s="304">
        <v>230</v>
      </c>
      <c r="AV35" s="304">
        <v>3002</v>
      </c>
      <c r="AW35" s="304">
        <v>325</v>
      </c>
      <c r="AX35" s="306">
        <v>84219</v>
      </c>
      <c r="AY35" s="306">
        <v>339875</v>
      </c>
      <c r="AZ35" s="306">
        <v>69366</v>
      </c>
      <c r="BA35" s="306">
        <v>153585</v>
      </c>
      <c r="BB35" s="306">
        <v>409241</v>
      </c>
      <c r="BC35" s="306">
        <v>-147998</v>
      </c>
      <c r="BD35" s="306">
        <v>5587</v>
      </c>
      <c r="BE35" s="307">
        <v>261243</v>
      </c>
    </row>
    <row r="36" spans="2:57" ht="16.5" customHeight="1">
      <c r="B36" s="508" t="s">
        <v>244</v>
      </c>
      <c r="C36" s="616" t="s">
        <v>20</v>
      </c>
      <c r="D36" s="308">
        <v>594</v>
      </c>
      <c r="E36" s="304">
        <v>55</v>
      </c>
      <c r="F36" s="304">
        <v>21</v>
      </c>
      <c r="G36" s="304">
        <v>155</v>
      </c>
      <c r="H36" s="304">
        <v>691</v>
      </c>
      <c r="I36" s="304">
        <v>454</v>
      </c>
      <c r="J36" s="304">
        <v>580</v>
      </c>
      <c r="K36" s="304">
        <v>2584</v>
      </c>
      <c r="L36" s="304">
        <v>23</v>
      </c>
      <c r="M36" s="304">
        <v>201</v>
      </c>
      <c r="N36" s="304">
        <v>258</v>
      </c>
      <c r="O36" s="304">
        <v>80</v>
      </c>
      <c r="P36" s="304">
        <v>401</v>
      </c>
      <c r="Q36" s="304">
        <v>362</v>
      </c>
      <c r="R36" s="304">
        <v>52</v>
      </c>
      <c r="S36" s="304">
        <v>1269</v>
      </c>
      <c r="T36" s="304">
        <v>543</v>
      </c>
      <c r="U36" s="304">
        <v>3204</v>
      </c>
      <c r="V36" s="304">
        <v>394</v>
      </c>
      <c r="W36" s="304">
        <v>87</v>
      </c>
      <c r="X36" s="304">
        <v>184</v>
      </c>
      <c r="Y36" s="304">
        <v>188</v>
      </c>
      <c r="Z36" s="304">
        <v>4460</v>
      </c>
      <c r="AA36" s="304">
        <v>4149</v>
      </c>
      <c r="AB36" s="304">
        <v>1321</v>
      </c>
      <c r="AC36" s="304">
        <v>407</v>
      </c>
      <c r="AD36" s="304">
        <v>21550</v>
      </c>
      <c r="AE36" s="304">
        <v>11262</v>
      </c>
      <c r="AF36" s="304">
        <v>605</v>
      </c>
      <c r="AG36" s="304">
        <v>2173</v>
      </c>
      <c r="AH36" s="304">
        <v>37759</v>
      </c>
      <c r="AI36" s="304">
        <v>11883</v>
      </c>
      <c r="AJ36" s="304">
        <v>7288</v>
      </c>
      <c r="AK36" s="304">
        <v>7609</v>
      </c>
      <c r="AL36" s="304">
        <v>3037</v>
      </c>
      <c r="AM36" s="304">
        <v>16084</v>
      </c>
      <c r="AN36" s="304">
        <v>6582</v>
      </c>
      <c r="AO36" s="304">
        <v>0</v>
      </c>
      <c r="AP36" s="304">
        <v>2254</v>
      </c>
      <c r="AQ36" s="305">
        <v>150803</v>
      </c>
      <c r="AR36" s="304">
        <v>1065</v>
      </c>
      <c r="AS36" s="304">
        <v>97816</v>
      </c>
      <c r="AT36" s="304">
        <v>260</v>
      </c>
      <c r="AU36" s="304">
        <v>716</v>
      </c>
      <c r="AV36" s="304">
        <v>5732</v>
      </c>
      <c r="AW36" s="304">
        <v>-218</v>
      </c>
      <c r="AX36" s="306">
        <v>105371</v>
      </c>
      <c r="AY36" s="306">
        <v>256174</v>
      </c>
      <c r="AZ36" s="306">
        <v>20442</v>
      </c>
      <c r="BA36" s="306">
        <v>125813</v>
      </c>
      <c r="BB36" s="306">
        <v>276616</v>
      </c>
      <c r="BC36" s="306">
        <v>-90674</v>
      </c>
      <c r="BD36" s="306">
        <v>35139</v>
      </c>
      <c r="BE36" s="307">
        <v>185942</v>
      </c>
    </row>
    <row r="37" spans="2:57" ht="16.5" customHeight="1">
      <c r="B37" s="508" t="s">
        <v>245</v>
      </c>
      <c r="C37" s="616" t="s">
        <v>21</v>
      </c>
      <c r="D37" s="308">
        <v>0</v>
      </c>
      <c r="E37" s="304">
        <v>0</v>
      </c>
      <c r="F37" s="304">
        <v>0</v>
      </c>
      <c r="G37" s="304">
        <v>0</v>
      </c>
      <c r="H37" s="304">
        <v>0</v>
      </c>
      <c r="I37" s="304">
        <v>0</v>
      </c>
      <c r="J37" s="304">
        <v>0</v>
      </c>
      <c r="K37" s="304">
        <v>0</v>
      </c>
      <c r="L37" s="304">
        <v>0</v>
      </c>
      <c r="M37" s="304">
        <v>0</v>
      </c>
      <c r="N37" s="304">
        <v>0</v>
      </c>
      <c r="O37" s="304">
        <v>0</v>
      </c>
      <c r="P37" s="304">
        <v>0</v>
      </c>
      <c r="Q37" s="304">
        <v>0</v>
      </c>
      <c r="R37" s="304">
        <v>0</v>
      </c>
      <c r="S37" s="304">
        <v>0</v>
      </c>
      <c r="T37" s="304">
        <v>0</v>
      </c>
      <c r="U37" s="304">
        <v>0</v>
      </c>
      <c r="V37" s="304">
        <v>0</v>
      </c>
      <c r="W37" s="304">
        <v>0</v>
      </c>
      <c r="X37" s="304">
        <v>0</v>
      </c>
      <c r="Y37" s="304">
        <v>0</v>
      </c>
      <c r="Z37" s="304">
        <v>0</v>
      </c>
      <c r="AA37" s="304">
        <v>0</v>
      </c>
      <c r="AB37" s="304">
        <v>0</v>
      </c>
      <c r="AC37" s="304">
        <v>0</v>
      </c>
      <c r="AD37" s="304">
        <v>0</v>
      </c>
      <c r="AE37" s="304">
        <v>0</v>
      </c>
      <c r="AF37" s="304">
        <v>0</v>
      </c>
      <c r="AG37" s="304">
        <v>0</v>
      </c>
      <c r="AH37" s="304">
        <v>0</v>
      </c>
      <c r="AI37" s="304">
        <v>0</v>
      </c>
      <c r="AJ37" s="304">
        <v>0</v>
      </c>
      <c r="AK37" s="304">
        <v>0</v>
      </c>
      <c r="AL37" s="304">
        <v>0</v>
      </c>
      <c r="AM37" s="304">
        <v>0</v>
      </c>
      <c r="AN37" s="304">
        <v>0</v>
      </c>
      <c r="AO37" s="304">
        <v>0</v>
      </c>
      <c r="AP37" s="304">
        <v>7359</v>
      </c>
      <c r="AQ37" s="305">
        <v>7359</v>
      </c>
      <c r="AR37" s="304">
        <v>0</v>
      </c>
      <c r="AS37" s="304">
        <v>8337</v>
      </c>
      <c r="AT37" s="304">
        <v>390898</v>
      </c>
      <c r="AU37" s="304">
        <v>0</v>
      </c>
      <c r="AV37" s="304">
        <v>0</v>
      </c>
      <c r="AW37" s="304">
        <v>0</v>
      </c>
      <c r="AX37" s="306">
        <v>399235</v>
      </c>
      <c r="AY37" s="306">
        <v>406594</v>
      </c>
      <c r="AZ37" s="306">
        <v>0</v>
      </c>
      <c r="BA37" s="306">
        <v>399235</v>
      </c>
      <c r="BB37" s="306">
        <v>406594</v>
      </c>
      <c r="BC37" s="306">
        <v>0</v>
      </c>
      <c r="BD37" s="306">
        <v>399235</v>
      </c>
      <c r="BE37" s="307">
        <v>406594</v>
      </c>
    </row>
    <row r="38" spans="2:57" ht="16.5" customHeight="1">
      <c r="B38" s="508" t="s">
        <v>246</v>
      </c>
      <c r="C38" s="616" t="s">
        <v>22</v>
      </c>
      <c r="D38" s="308">
        <v>2</v>
      </c>
      <c r="E38" s="304">
        <v>6</v>
      </c>
      <c r="F38" s="304">
        <v>0</v>
      </c>
      <c r="G38" s="304">
        <v>1</v>
      </c>
      <c r="H38" s="304">
        <v>48</v>
      </c>
      <c r="I38" s="304">
        <v>2</v>
      </c>
      <c r="J38" s="304">
        <v>18</v>
      </c>
      <c r="K38" s="304">
        <v>24</v>
      </c>
      <c r="L38" s="304">
        <v>0</v>
      </c>
      <c r="M38" s="304">
        <v>5</v>
      </c>
      <c r="N38" s="304">
        <v>3</v>
      </c>
      <c r="O38" s="304">
        <v>3</v>
      </c>
      <c r="P38" s="304">
        <v>0</v>
      </c>
      <c r="Q38" s="304">
        <v>39</v>
      </c>
      <c r="R38" s="304">
        <v>7</v>
      </c>
      <c r="S38" s="304">
        <v>38</v>
      </c>
      <c r="T38" s="304">
        <v>20</v>
      </c>
      <c r="U38" s="304">
        <v>432</v>
      </c>
      <c r="V38" s="304">
        <v>24</v>
      </c>
      <c r="W38" s="304">
        <v>11</v>
      </c>
      <c r="X38" s="304">
        <v>8</v>
      </c>
      <c r="Y38" s="304">
        <v>3</v>
      </c>
      <c r="Z38" s="304">
        <v>72</v>
      </c>
      <c r="AA38" s="304">
        <v>219</v>
      </c>
      <c r="AB38" s="304">
        <v>3</v>
      </c>
      <c r="AC38" s="304">
        <v>6</v>
      </c>
      <c r="AD38" s="304">
        <v>123</v>
      </c>
      <c r="AE38" s="304">
        <v>46</v>
      </c>
      <c r="AF38" s="304">
        <v>0</v>
      </c>
      <c r="AG38" s="304">
        <v>131</v>
      </c>
      <c r="AH38" s="304">
        <v>758</v>
      </c>
      <c r="AI38" s="304">
        <v>33</v>
      </c>
      <c r="AJ38" s="304">
        <v>0</v>
      </c>
      <c r="AK38" s="304">
        <v>52</v>
      </c>
      <c r="AL38" s="304">
        <v>0</v>
      </c>
      <c r="AM38" s="304">
        <v>144</v>
      </c>
      <c r="AN38" s="304">
        <v>131</v>
      </c>
      <c r="AO38" s="304">
        <v>0</v>
      </c>
      <c r="AP38" s="304">
        <v>5</v>
      </c>
      <c r="AQ38" s="305">
        <v>2417</v>
      </c>
      <c r="AR38" s="304">
        <v>0</v>
      </c>
      <c r="AS38" s="304">
        <v>29660</v>
      </c>
      <c r="AT38" s="304">
        <v>203147</v>
      </c>
      <c r="AU38" s="304">
        <v>46504</v>
      </c>
      <c r="AV38" s="304">
        <v>62253</v>
      </c>
      <c r="AW38" s="304">
        <v>0</v>
      </c>
      <c r="AX38" s="306">
        <v>341564</v>
      </c>
      <c r="AY38" s="306">
        <v>343981</v>
      </c>
      <c r="AZ38" s="306">
        <v>7409</v>
      </c>
      <c r="BA38" s="306">
        <v>348973</v>
      </c>
      <c r="BB38" s="306">
        <v>351390</v>
      </c>
      <c r="BC38" s="306">
        <v>-21325</v>
      </c>
      <c r="BD38" s="306">
        <v>327648</v>
      </c>
      <c r="BE38" s="307">
        <v>330065</v>
      </c>
    </row>
    <row r="39" spans="2:57" ht="16.5" customHeight="1">
      <c r="B39" s="508" t="s">
        <v>247</v>
      </c>
      <c r="C39" s="616" t="s">
        <v>38</v>
      </c>
      <c r="D39" s="308">
        <v>26</v>
      </c>
      <c r="E39" s="304">
        <v>0</v>
      </c>
      <c r="F39" s="304">
        <v>0</v>
      </c>
      <c r="G39" s="304">
        <v>0</v>
      </c>
      <c r="H39" s="304">
        <v>0</v>
      </c>
      <c r="I39" s="304">
        <v>0</v>
      </c>
      <c r="J39" s="304">
        <v>0</v>
      </c>
      <c r="K39" s="304">
        <v>5</v>
      </c>
      <c r="L39" s="304">
        <v>0</v>
      </c>
      <c r="M39" s="304">
        <v>0</v>
      </c>
      <c r="N39" s="304">
        <v>0</v>
      </c>
      <c r="O39" s="304">
        <v>0</v>
      </c>
      <c r="P39" s="304">
        <v>0</v>
      </c>
      <c r="Q39" s="304">
        <v>0</v>
      </c>
      <c r="R39" s="304">
        <v>0</v>
      </c>
      <c r="S39" s="304">
        <v>0</v>
      </c>
      <c r="T39" s="304">
        <v>0</v>
      </c>
      <c r="U39" s="304">
        <v>0</v>
      </c>
      <c r="V39" s="304">
        <v>0</v>
      </c>
      <c r="W39" s="304">
        <v>0</v>
      </c>
      <c r="X39" s="304">
        <v>0</v>
      </c>
      <c r="Y39" s="304">
        <v>0</v>
      </c>
      <c r="Z39" s="304">
        <v>0</v>
      </c>
      <c r="AA39" s="304">
        <v>14</v>
      </c>
      <c r="AB39" s="304">
        <v>10</v>
      </c>
      <c r="AC39" s="304">
        <v>0</v>
      </c>
      <c r="AD39" s="304">
        <v>15</v>
      </c>
      <c r="AE39" s="304">
        <v>34</v>
      </c>
      <c r="AF39" s="304">
        <v>1</v>
      </c>
      <c r="AG39" s="304">
        <v>225</v>
      </c>
      <c r="AH39" s="304">
        <v>159</v>
      </c>
      <c r="AI39" s="304">
        <v>9</v>
      </c>
      <c r="AJ39" s="304">
        <v>5</v>
      </c>
      <c r="AK39" s="304">
        <v>8973</v>
      </c>
      <c r="AL39" s="304">
        <v>0</v>
      </c>
      <c r="AM39" s="304">
        <v>12</v>
      </c>
      <c r="AN39" s="304">
        <v>22</v>
      </c>
      <c r="AO39" s="304">
        <v>0</v>
      </c>
      <c r="AP39" s="304">
        <v>73</v>
      </c>
      <c r="AQ39" s="305">
        <v>9583</v>
      </c>
      <c r="AR39" s="304">
        <v>4715</v>
      </c>
      <c r="AS39" s="304">
        <v>144008</v>
      </c>
      <c r="AT39" s="304">
        <v>473948</v>
      </c>
      <c r="AU39" s="304">
        <v>0</v>
      </c>
      <c r="AV39" s="304">
        <v>0</v>
      </c>
      <c r="AW39" s="304">
        <v>0</v>
      </c>
      <c r="AX39" s="306">
        <v>622671</v>
      </c>
      <c r="AY39" s="306">
        <v>632254</v>
      </c>
      <c r="AZ39" s="306">
        <v>4946</v>
      </c>
      <c r="BA39" s="306">
        <v>627617</v>
      </c>
      <c r="BB39" s="306">
        <v>637200</v>
      </c>
      <c r="BC39" s="306">
        <v>-3809</v>
      </c>
      <c r="BD39" s="306">
        <v>623808</v>
      </c>
      <c r="BE39" s="307">
        <v>633391</v>
      </c>
    </row>
    <row r="40" spans="2:57" ht="16.5" customHeight="1">
      <c r="B40" s="508" t="s">
        <v>248</v>
      </c>
      <c r="C40" s="616" t="s">
        <v>249</v>
      </c>
      <c r="D40" s="308">
        <v>7</v>
      </c>
      <c r="E40" s="304">
        <v>3</v>
      </c>
      <c r="F40" s="304">
        <v>18</v>
      </c>
      <c r="G40" s="304">
        <v>53</v>
      </c>
      <c r="H40" s="304">
        <v>115</v>
      </c>
      <c r="I40" s="304">
        <v>104</v>
      </c>
      <c r="J40" s="304">
        <v>117</v>
      </c>
      <c r="K40" s="304">
        <v>320</v>
      </c>
      <c r="L40" s="304">
        <v>5</v>
      </c>
      <c r="M40" s="304">
        <v>13</v>
      </c>
      <c r="N40" s="304">
        <v>37</v>
      </c>
      <c r="O40" s="304">
        <v>21</v>
      </c>
      <c r="P40" s="304">
        <v>25</v>
      </c>
      <c r="Q40" s="304">
        <v>59</v>
      </c>
      <c r="R40" s="304">
        <v>24</v>
      </c>
      <c r="S40" s="304">
        <v>263</v>
      </c>
      <c r="T40" s="304">
        <v>46</v>
      </c>
      <c r="U40" s="304">
        <v>237</v>
      </c>
      <c r="V40" s="304">
        <v>25</v>
      </c>
      <c r="W40" s="304">
        <v>10</v>
      </c>
      <c r="X40" s="304">
        <v>7</v>
      </c>
      <c r="Y40" s="304">
        <v>27</v>
      </c>
      <c r="Z40" s="304">
        <v>619</v>
      </c>
      <c r="AA40" s="304">
        <v>388</v>
      </c>
      <c r="AB40" s="304">
        <v>303</v>
      </c>
      <c r="AC40" s="304">
        <v>81</v>
      </c>
      <c r="AD40" s="304">
        <v>355</v>
      </c>
      <c r="AE40" s="304">
        <v>609</v>
      </c>
      <c r="AF40" s="304">
        <v>59</v>
      </c>
      <c r="AG40" s="304">
        <v>238</v>
      </c>
      <c r="AH40" s="304">
        <v>276</v>
      </c>
      <c r="AI40" s="304">
        <v>1</v>
      </c>
      <c r="AJ40" s="304">
        <v>336</v>
      </c>
      <c r="AK40" s="304">
        <v>562</v>
      </c>
      <c r="AL40" s="304">
        <v>0</v>
      </c>
      <c r="AM40" s="304">
        <v>660</v>
      </c>
      <c r="AN40" s="304">
        <v>909</v>
      </c>
      <c r="AO40" s="304">
        <v>0</v>
      </c>
      <c r="AP40" s="304">
        <v>144</v>
      </c>
      <c r="AQ40" s="305">
        <v>7076</v>
      </c>
      <c r="AR40" s="304">
        <v>0</v>
      </c>
      <c r="AS40" s="304">
        <v>34484</v>
      </c>
      <c r="AT40" s="304">
        <v>0</v>
      </c>
      <c r="AU40" s="304">
        <v>0</v>
      </c>
      <c r="AV40" s="304">
        <v>0</v>
      </c>
      <c r="AW40" s="304">
        <v>0</v>
      </c>
      <c r="AX40" s="306">
        <v>34484</v>
      </c>
      <c r="AY40" s="306">
        <v>41560</v>
      </c>
      <c r="AZ40" s="306">
        <v>146</v>
      </c>
      <c r="BA40" s="306">
        <v>34630</v>
      </c>
      <c r="BB40" s="306">
        <v>41706</v>
      </c>
      <c r="BC40" s="306">
        <v>-299</v>
      </c>
      <c r="BD40" s="306">
        <v>34331</v>
      </c>
      <c r="BE40" s="307">
        <v>41407</v>
      </c>
    </row>
    <row r="41" spans="2:57" ht="16.5" customHeight="1">
      <c r="B41" s="508" t="s">
        <v>250</v>
      </c>
      <c r="C41" s="616" t="s">
        <v>23</v>
      </c>
      <c r="D41" s="308">
        <v>5197</v>
      </c>
      <c r="E41" s="304">
        <v>791</v>
      </c>
      <c r="F41" s="304">
        <v>41</v>
      </c>
      <c r="G41" s="304">
        <v>988</v>
      </c>
      <c r="H41" s="304">
        <v>5540</v>
      </c>
      <c r="I41" s="304">
        <v>4096</v>
      </c>
      <c r="J41" s="304">
        <v>2228</v>
      </c>
      <c r="K41" s="304">
        <v>6122</v>
      </c>
      <c r="L41" s="304">
        <v>193</v>
      </c>
      <c r="M41" s="304">
        <v>1200</v>
      </c>
      <c r="N41" s="304">
        <v>2307</v>
      </c>
      <c r="O41" s="304">
        <v>566</v>
      </c>
      <c r="P41" s="304">
        <v>874</v>
      </c>
      <c r="Q41" s="304">
        <v>1656</v>
      </c>
      <c r="R41" s="304">
        <v>377</v>
      </c>
      <c r="S41" s="304">
        <v>2855</v>
      </c>
      <c r="T41" s="304">
        <v>2021</v>
      </c>
      <c r="U41" s="304">
        <v>14712</v>
      </c>
      <c r="V41" s="304">
        <v>1217</v>
      </c>
      <c r="W41" s="304">
        <v>214</v>
      </c>
      <c r="X41" s="304">
        <v>1794</v>
      </c>
      <c r="Y41" s="304">
        <v>1174</v>
      </c>
      <c r="Z41" s="304">
        <v>50182</v>
      </c>
      <c r="AA41" s="304">
        <v>25059</v>
      </c>
      <c r="AB41" s="304">
        <v>4518</v>
      </c>
      <c r="AC41" s="304">
        <v>2607</v>
      </c>
      <c r="AD41" s="304">
        <v>50203</v>
      </c>
      <c r="AE41" s="304">
        <v>22485</v>
      </c>
      <c r="AF41" s="304">
        <v>4819</v>
      </c>
      <c r="AG41" s="304">
        <v>46412</v>
      </c>
      <c r="AH41" s="304">
        <v>25827</v>
      </c>
      <c r="AI41" s="304">
        <v>36210</v>
      </c>
      <c r="AJ41" s="304">
        <v>23600</v>
      </c>
      <c r="AK41" s="304">
        <v>28829</v>
      </c>
      <c r="AL41" s="304">
        <v>3433</v>
      </c>
      <c r="AM41" s="304">
        <v>47232</v>
      </c>
      <c r="AN41" s="304">
        <v>11364</v>
      </c>
      <c r="AO41" s="304">
        <v>0</v>
      </c>
      <c r="AP41" s="304">
        <v>1191</v>
      </c>
      <c r="AQ41" s="305">
        <v>440134</v>
      </c>
      <c r="AR41" s="304">
        <v>474</v>
      </c>
      <c r="AS41" s="304">
        <v>27237</v>
      </c>
      <c r="AT41" s="304">
        <v>0</v>
      </c>
      <c r="AU41" s="304">
        <v>703</v>
      </c>
      <c r="AV41" s="304">
        <v>7248</v>
      </c>
      <c r="AW41" s="304">
        <v>0</v>
      </c>
      <c r="AX41" s="306">
        <v>35662</v>
      </c>
      <c r="AY41" s="306">
        <v>475796</v>
      </c>
      <c r="AZ41" s="306">
        <v>86175</v>
      </c>
      <c r="BA41" s="306">
        <v>121837</v>
      </c>
      <c r="BB41" s="306">
        <v>561971</v>
      </c>
      <c r="BC41" s="306">
        <v>-227118</v>
      </c>
      <c r="BD41" s="306">
        <v>-105281</v>
      </c>
      <c r="BE41" s="307">
        <v>334853</v>
      </c>
    </row>
    <row r="42" spans="2:57" ht="16.5" customHeight="1">
      <c r="B42" s="508">
        <v>37</v>
      </c>
      <c r="C42" s="616" t="s">
        <v>24</v>
      </c>
      <c r="D42" s="308">
        <v>15</v>
      </c>
      <c r="E42" s="304">
        <v>4</v>
      </c>
      <c r="F42" s="304">
        <v>3</v>
      </c>
      <c r="G42" s="304">
        <v>0</v>
      </c>
      <c r="H42" s="304">
        <v>34</v>
      </c>
      <c r="I42" s="304">
        <v>18</v>
      </c>
      <c r="J42" s="304">
        <v>6</v>
      </c>
      <c r="K42" s="304">
        <v>14</v>
      </c>
      <c r="L42" s="304">
        <v>0</v>
      </c>
      <c r="M42" s="304">
        <v>2</v>
      </c>
      <c r="N42" s="304">
        <v>2</v>
      </c>
      <c r="O42" s="304">
        <v>0</v>
      </c>
      <c r="P42" s="304">
        <v>5</v>
      </c>
      <c r="Q42" s="304">
        <v>3</v>
      </c>
      <c r="R42" s="304">
        <v>1</v>
      </c>
      <c r="S42" s="304">
        <v>9</v>
      </c>
      <c r="T42" s="304">
        <v>7</v>
      </c>
      <c r="U42" s="304">
        <v>50</v>
      </c>
      <c r="V42" s="304">
        <v>0</v>
      </c>
      <c r="W42" s="304">
        <v>0</v>
      </c>
      <c r="X42" s="304">
        <v>5</v>
      </c>
      <c r="Y42" s="304">
        <v>0</v>
      </c>
      <c r="Z42" s="304">
        <v>134</v>
      </c>
      <c r="AA42" s="304">
        <v>30</v>
      </c>
      <c r="AB42" s="304">
        <v>8</v>
      </c>
      <c r="AC42" s="304">
        <v>3</v>
      </c>
      <c r="AD42" s="304">
        <v>439</v>
      </c>
      <c r="AE42" s="304">
        <v>41</v>
      </c>
      <c r="AF42" s="304">
        <v>150</v>
      </c>
      <c r="AG42" s="304">
        <v>72</v>
      </c>
      <c r="AH42" s="304">
        <v>1873</v>
      </c>
      <c r="AI42" s="304">
        <v>177</v>
      </c>
      <c r="AJ42" s="304">
        <v>814</v>
      </c>
      <c r="AK42" s="304">
        <v>7828</v>
      </c>
      <c r="AL42" s="304">
        <v>107</v>
      </c>
      <c r="AM42" s="304">
        <v>418</v>
      </c>
      <c r="AN42" s="304">
        <v>5298</v>
      </c>
      <c r="AO42" s="304">
        <v>0</v>
      </c>
      <c r="AP42" s="304">
        <v>50</v>
      </c>
      <c r="AQ42" s="305">
        <v>17620</v>
      </c>
      <c r="AR42" s="304">
        <v>60081</v>
      </c>
      <c r="AS42" s="304">
        <v>308694</v>
      </c>
      <c r="AT42" s="304">
        <v>0</v>
      </c>
      <c r="AU42" s="304">
        <v>0</v>
      </c>
      <c r="AV42" s="304">
        <v>0</v>
      </c>
      <c r="AW42" s="304">
        <v>0</v>
      </c>
      <c r="AX42" s="306">
        <v>368775</v>
      </c>
      <c r="AY42" s="306">
        <v>386395</v>
      </c>
      <c r="AZ42" s="306">
        <v>55596</v>
      </c>
      <c r="BA42" s="306">
        <v>424371</v>
      </c>
      <c r="BB42" s="306">
        <v>441991</v>
      </c>
      <c r="BC42" s="306">
        <v>-111945</v>
      </c>
      <c r="BD42" s="306">
        <v>312426</v>
      </c>
      <c r="BE42" s="307">
        <v>330046</v>
      </c>
    </row>
    <row r="43" spans="2:57" ht="16.5" customHeight="1">
      <c r="B43" s="508">
        <v>38</v>
      </c>
      <c r="C43" s="616" t="s">
        <v>25</v>
      </c>
      <c r="D43" s="308">
        <v>85</v>
      </c>
      <c r="E43" s="304">
        <v>71</v>
      </c>
      <c r="F43" s="304">
        <v>4</v>
      </c>
      <c r="G43" s="304">
        <v>7</v>
      </c>
      <c r="H43" s="304">
        <v>127</v>
      </c>
      <c r="I43" s="304">
        <v>115</v>
      </c>
      <c r="J43" s="304">
        <v>72</v>
      </c>
      <c r="K43" s="304">
        <v>55</v>
      </c>
      <c r="L43" s="304">
        <v>2</v>
      </c>
      <c r="M43" s="304">
        <v>5</v>
      </c>
      <c r="N43" s="304">
        <v>83</v>
      </c>
      <c r="O43" s="304">
        <v>7</v>
      </c>
      <c r="P43" s="304">
        <v>18</v>
      </c>
      <c r="Q43" s="304">
        <v>22</v>
      </c>
      <c r="R43" s="304">
        <v>6</v>
      </c>
      <c r="S43" s="304">
        <v>120</v>
      </c>
      <c r="T43" s="304">
        <v>101</v>
      </c>
      <c r="U43" s="304">
        <v>250</v>
      </c>
      <c r="V43" s="304">
        <v>21</v>
      </c>
      <c r="W43" s="304">
        <v>8</v>
      </c>
      <c r="X43" s="304">
        <v>18</v>
      </c>
      <c r="Y43" s="304">
        <v>38</v>
      </c>
      <c r="Z43" s="304">
        <v>584</v>
      </c>
      <c r="AA43" s="304">
        <v>13</v>
      </c>
      <c r="AB43" s="304">
        <v>31</v>
      </c>
      <c r="AC43" s="304">
        <v>137</v>
      </c>
      <c r="AD43" s="304">
        <v>1176</v>
      </c>
      <c r="AE43" s="304">
        <v>704</v>
      </c>
      <c r="AF43" s="304">
        <v>50</v>
      </c>
      <c r="AG43" s="304">
        <v>430</v>
      </c>
      <c r="AH43" s="304">
        <v>421</v>
      </c>
      <c r="AI43" s="304">
        <v>1252</v>
      </c>
      <c r="AJ43" s="304">
        <v>1206</v>
      </c>
      <c r="AK43" s="304">
        <v>1545</v>
      </c>
      <c r="AL43" s="304">
        <v>221</v>
      </c>
      <c r="AM43" s="304">
        <v>663</v>
      </c>
      <c r="AN43" s="304">
        <v>566</v>
      </c>
      <c r="AO43" s="304">
        <v>0</v>
      </c>
      <c r="AP43" s="304">
        <v>0</v>
      </c>
      <c r="AQ43" s="305">
        <v>10234</v>
      </c>
      <c r="AR43" s="304">
        <v>0</v>
      </c>
      <c r="AS43" s="304">
        <v>0</v>
      </c>
      <c r="AT43" s="304">
        <v>0</v>
      </c>
      <c r="AU43" s="304">
        <v>0</v>
      </c>
      <c r="AV43" s="304">
        <v>0</v>
      </c>
      <c r="AW43" s="304">
        <v>0</v>
      </c>
      <c r="AX43" s="306">
        <v>0</v>
      </c>
      <c r="AY43" s="306">
        <v>10234</v>
      </c>
      <c r="AZ43" s="306">
        <v>0</v>
      </c>
      <c r="BA43" s="306">
        <v>0</v>
      </c>
      <c r="BB43" s="306">
        <v>10234</v>
      </c>
      <c r="BC43" s="306">
        <v>0</v>
      </c>
      <c r="BD43" s="306">
        <v>0</v>
      </c>
      <c r="BE43" s="307">
        <v>10234</v>
      </c>
    </row>
    <row r="44" spans="2:57" ht="16.5" customHeight="1">
      <c r="B44" s="508">
        <v>39</v>
      </c>
      <c r="C44" s="616" t="s">
        <v>26</v>
      </c>
      <c r="D44" s="308">
        <v>913</v>
      </c>
      <c r="E44" s="304">
        <v>134</v>
      </c>
      <c r="F44" s="304">
        <v>36</v>
      </c>
      <c r="G44" s="304">
        <v>166</v>
      </c>
      <c r="H44" s="304">
        <v>836</v>
      </c>
      <c r="I44" s="304">
        <v>335</v>
      </c>
      <c r="J44" s="304">
        <v>964</v>
      </c>
      <c r="K44" s="304">
        <v>177</v>
      </c>
      <c r="L44" s="304">
        <v>27</v>
      </c>
      <c r="M44" s="304">
        <v>68</v>
      </c>
      <c r="N44" s="304">
        <v>290</v>
      </c>
      <c r="O44" s="304">
        <v>213</v>
      </c>
      <c r="P44" s="304">
        <v>255</v>
      </c>
      <c r="Q44" s="304">
        <v>195</v>
      </c>
      <c r="R44" s="304">
        <v>73</v>
      </c>
      <c r="S44" s="304">
        <v>435</v>
      </c>
      <c r="T44" s="304">
        <v>156</v>
      </c>
      <c r="U44" s="304">
        <v>255</v>
      </c>
      <c r="V44" s="304">
        <v>84</v>
      </c>
      <c r="W44" s="304">
        <v>9</v>
      </c>
      <c r="X44" s="304">
        <v>34</v>
      </c>
      <c r="Y44" s="304">
        <v>71</v>
      </c>
      <c r="Z44" s="304">
        <v>6067</v>
      </c>
      <c r="AA44" s="304">
        <v>1074</v>
      </c>
      <c r="AB44" s="304">
        <v>302</v>
      </c>
      <c r="AC44" s="304">
        <v>894</v>
      </c>
      <c r="AD44" s="304">
        <v>3940</v>
      </c>
      <c r="AE44" s="304">
        <v>966</v>
      </c>
      <c r="AF44" s="304">
        <v>247</v>
      </c>
      <c r="AG44" s="304">
        <v>1555</v>
      </c>
      <c r="AH44" s="304">
        <v>747</v>
      </c>
      <c r="AI44" s="304">
        <v>351</v>
      </c>
      <c r="AJ44" s="304">
        <v>2839</v>
      </c>
      <c r="AK44" s="304">
        <v>2558</v>
      </c>
      <c r="AL44" s="304">
        <v>225</v>
      </c>
      <c r="AM44" s="304">
        <v>1219</v>
      </c>
      <c r="AN44" s="304">
        <v>1132</v>
      </c>
      <c r="AO44" s="304">
        <v>5</v>
      </c>
      <c r="AP44" s="304">
        <v>0</v>
      </c>
      <c r="AQ44" s="305">
        <v>29847</v>
      </c>
      <c r="AR44" s="304">
        <v>0</v>
      </c>
      <c r="AS44" s="304">
        <v>72</v>
      </c>
      <c r="AT44" s="304">
        <v>0</v>
      </c>
      <c r="AU44" s="304">
        <v>0</v>
      </c>
      <c r="AV44" s="304">
        <v>0</v>
      </c>
      <c r="AW44" s="304">
        <v>0</v>
      </c>
      <c r="AX44" s="306">
        <v>72</v>
      </c>
      <c r="AY44" s="306">
        <v>29919</v>
      </c>
      <c r="AZ44" s="306">
        <v>2824</v>
      </c>
      <c r="BA44" s="306">
        <v>2896</v>
      </c>
      <c r="BB44" s="306">
        <v>32743</v>
      </c>
      <c r="BC44" s="306">
        <v>-2901</v>
      </c>
      <c r="BD44" s="306">
        <v>-5</v>
      </c>
      <c r="BE44" s="307">
        <v>29842</v>
      </c>
    </row>
    <row r="45" spans="2:57" ht="16.5" customHeight="1">
      <c r="B45" s="618" t="s">
        <v>540</v>
      </c>
      <c r="C45" s="619" t="s">
        <v>40</v>
      </c>
      <c r="D45" s="309">
        <v>92829</v>
      </c>
      <c r="E45" s="310">
        <v>10702</v>
      </c>
      <c r="F45" s="310">
        <v>1412</v>
      </c>
      <c r="G45" s="310">
        <v>6681</v>
      </c>
      <c r="H45" s="310">
        <v>95548</v>
      </c>
      <c r="I45" s="310">
        <v>47456</v>
      </c>
      <c r="J45" s="310">
        <v>86687</v>
      </c>
      <c r="K45" s="310">
        <v>46375</v>
      </c>
      <c r="L45" s="310">
        <v>3658</v>
      </c>
      <c r="M45" s="310">
        <v>19056</v>
      </c>
      <c r="N45" s="310">
        <v>26465</v>
      </c>
      <c r="O45" s="310">
        <v>12588</v>
      </c>
      <c r="P45" s="310">
        <v>55153</v>
      </c>
      <c r="Q45" s="310">
        <v>32834</v>
      </c>
      <c r="R45" s="310">
        <v>5350</v>
      </c>
      <c r="S45" s="310">
        <v>49025</v>
      </c>
      <c r="T45" s="310">
        <v>38125</v>
      </c>
      <c r="U45" s="310">
        <v>221931</v>
      </c>
      <c r="V45" s="310">
        <v>17794</v>
      </c>
      <c r="W45" s="310">
        <v>3614</v>
      </c>
      <c r="X45" s="310">
        <v>46311</v>
      </c>
      <c r="Y45" s="310">
        <v>18313</v>
      </c>
      <c r="Z45" s="310">
        <v>255614</v>
      </c>
      <c r="AA45" s="310">
        <v>222471</v>
      </c>
      <c r="AB45" s="310">
        <v>16786</v>
      </c>
      <c r="AC45" s="310">
        <v>14237</v>
      </c>
      <c r="AD45" s="310">
        <v>209804</v>
      </c>
      <c r="AE45" s="310">
        <v>62294</v>
      </c>
      <c r="AF45" s="310">
        <v>49566</v>
      </c>
      <c r="AG45" s="310">
        <v>159141</v>
      </c>
      <c r="AH45" s="310">
        <v>90521</v>
      </c>
      <c r="AI45" s="310">
        <v>114891</v>
      </c>
      <c r="AJ45" s="310">
        <v>82567</v>
      </c>
      <c r="AK45" s="310">
        <v>243592</v>
      </c>
      <c r="AL45" s="310">
        <v>17213</v>
      </c>
      <c r="AM45" s="310">
        <v>127230</v>
      </c>
      <c r="AN45" s="310">
        <v>158558</v>
      </c>
      <c r="AO45" s="310">
        <v>10234</v>
      </c>
      <c r="AP45" s="310">
        <v>17545</v>
      </c>
      <c r="AQ45" s="311">
        <v>2790171</v>
      </c>
      <c r="AR45" s="312">
        <v>88659</v>
      </c>
      <c r="AS45" s="313">
        <v>2146509</v>
      </c>
      <c r="AT45" s="313">
        <v>1075429</v>
      </c>
      <c r="AU45" s="313">
        <v>285176</v>
      </c>
      <c r="AV45" s="313">
        <v>483524</v>
      </c>
      <c r="AW45" s="313">
        <v>19869</v>
      </c>
      <c r="AX45" s="314">
        <v>4099166</v>
      </c>
      <c r="AY45" s="314">
        <v>6889337</v>
      </c>
      <c r="AZ45" s="314">
        <v>1893434</v>
      </c>
      <c r="BA45" s="314">
        <v>5992600</v>
      </c>
      <c r="BB45" s="314">
        <v>8782771</v>
      </c>
      <c r="BC45" s="314">
        <v>-2587694</v>
      </c>
      <c r="BD45" s="314">
        <v>3404906</v>
      </c>
      <c r="BE45" s="315">
        <v>6195077</v>
      </c>
    </row>
    <row r="46" spans="2:57" ht="16.5" customHeight="1">
      <c r="B46" s="620" t="s">
        <v>516</v>
      </c>
      <c r="C46" s="621" t="s">
        <v>41</v>
      </c>
      <c r="D46" s="308">
        <v>381</v>
      </c>
      <c r="E46" s="304">
        <v>324</v>
      </c>
      <c r="F46" s="304">
        <v>135</v>
      </c>
      <c r="G46" s="304">
        <v>551</v>
      </c>
      <c r="H46" s="304">
        <v>1504</v>
      </c>
      <c r="I46" s="304">
        <v>1101</v>
      </c>
      <c r="J46" s="304">
        <v>1280</v>
      </c>
      <c r="K46" s="304">
        <v>1505</v>
      </c>
      <c r="L46" s="304">
        <v>56</v>
      </c>
      <c r="M46" s="304">
        <v>582</v>
      </c>
      <c r="N46" s="304">
        <v>892</v>
      </c>
      <c r="O46" s="304">
        <v>166</v>
      </c>
      <c r="P46" s="304">
        <v>704</v>
      </c>
      <c r="Q46" s="304">
        <v>1158</v>
      </c>
      <c r="R46" s="304">
        <v>149</v>
      </c>
      <c r="S46" s="304">
        <v>1732</v>
      </c>
      <c r="T46" s="304">
        <v>1174</v>
      </c>
      <c r="U46" s="304">
        <v>4926</v>
      </c>
      <c r="V46" s="304">
        <v>516</v>
      </c>
      <c r="W46" s="304">
        <v>102</v>
      </c>
      <c r="X46" s="304">
        <v>445</v>
      </c>
      <c r="Y46" s="304">
        <v>587</v>
      </c>
      <c r="Z46" s="304">
        <v>9751</v>
      </c>
      <c r="AA46" s="304">
        <v>3603</v>
      </c>
      <c r="AB46" s="304">
        <v>470</v>
      </c>
      <c r="AC46" s="304">
        <v>1034</v>
      </c>
      <c r="AD46" s="304">
        <v>12019</v>
      </c>
      <c r="AE46" s="304">
        <v>5871</v>
      </c>
      <c r="AF46" s="304">
        <v>683</v>
      </c>
      <c r="AG46" s="304">
        <v>3350</v>
      </c>
      <c r="AH46" s="304">
        <v>2959</v>
      </c>
      <c r="AI46" s="304">
        <v>3961</v>
      </c>
      <c r="AJ46" s="304">
        <v>3018</v>
      </c>
      <c r="AK46" s="304">
        <v>7111</v>
      </c>
      <c r="AL46" s="304">
        <v>1535</v>
      </c>
      <c r="AM46" s="304">
        <v>5686</v>
      </c>
      <c r="AN46" s="304">
        <v>7514</v>
      </c>
      <c r="AO46" s="304">
        <v>0</v>
      </c>
      <c r="AP46" s="304">
        <v>124</v>
      </c>
      <c r="AQ46" s="305">
        <v>88659</v>
      </c>
      <c r="AR46" s="146"/>
      <c r="AS46" s="146"/>
      <c r="AT46" s="146"/>
      <c r="AU46" s="146"/>
      <c r="AV46" s="146"/>
      <c r="AW46" s="146"/>
      <c r="AX46" s="146"/>
      <c r="AY46" s="146"/>
      <c r="AZ46" s="146"/>
      <c r="BA46" s="146"/>
      <c r="BB46" s="146"/>
      <c r="BC46" s="146"/>
      <c r="BD46" s="146"/>
      <c r="BE46" s="146"/>
    </row>
    <row r="47" spans="2:57" ht="16.5" customHeight="1">
      <c r="B47" s="620" t="s">
        <v>541</v>
      </c>
      <c r="C47" s="621" t="s">
        <v>42</v>
      </c>
      <c r="D47" s="308">
        <v>16417</v>
      </c>
      <c r="E47" s="304">
        <v>8825</v>
      </c>
      <c r="F47" s="304">
        <v>737</v>
      </c>
      <c r="G47" s="304">
        <v>2674</v>
      </c>
      <c r="H47" s="304">
        <v>21485</v>
      </c>
      <c r="I47" s="304">
        <v>22071</v>
      </c>
      <c r="J47" s="304">
        <v>17181</v>
      </c>
      <c r="K47" s="304">
        <v>8477</v>
      </c>
      <c r="L47" s="304">
        <v>513</v>
      </c>
      <c r="M47" s="304">
        <v>7471</v>
      </c>
      <c r="N47" s="304">
        <v>12082</v>
      </c>
      <c r="O47" s="304">
        <v>2809</v>
      </c>
      <c r="P47" s="304">
        <v>6297</v>
      </c>
      <c r="Q47" s="304">
        <v>15916</v>
      </c>
      <c r="R47" s="304">
        <v>2875</v>
      </c>
      <c r="S47" s="304">
        <v>24175</v>
      </c>
      <c r="T47" s="304">
        <v>16322</v>
      </c>
      <c r="U47" s="304">
        <v>80204</v>
      </c>
      <c r="V47" s="304">
        <v>5933</v>
      </c>
      <c r="W47" s="304">
        <v>1224</v>
      </c>
      <c r="X47" s="304">
        <v>10103</v>
      </c>
      <c r="Y47" s="304">
        <v>8300</v>
      </c>
      <c r="Z47" s="304">
        <v>173036</v>
      </c>
      <c r="AA47" s="304">
        <v>28132</v>
      </c>
      <c r="AB47" s="304">
        <v>4782</v>
      </c>
      <c r="AC47" s="304">
        <v>20235</v>
      </c>
      <c r="AD47" s="304">
        <v>194986</v>
      </c>
      <c r="AE47" s="304">
        <v>62468</v>
      </c>
      <c r="AF47" s="304">
        <v>10284</v>
      </c>
      <c r="AG47" s="304">
        <v>61911</v>
      </c>
      <c r="AH47" s="304">
        <v>27945</v>
      </c>
      <c r="AI47" s="304">
        <v>148807</v>
      </c>
      <c r="AJ47" s="304">
        <v>166244</v>
      </c>
      <c r="AK47" s="304">
        <v>318994</v>
      </c>
      <c r="AL47" s="304">
        <v>20362</v>
      </c>
      <c r="AM47" s="304">
        <v>119091</v>
      </c>
      <c r="AN47" s="304">
        <v>85026</v>
      </c>
      <c r="AO47" s="304">
        <v>0</v>
      </c>
      <c r="AP47" s="304">
        <v>379</v>
      </c>
      <c r="AQ47" s="305">
        <v>1734773</v>
      </c>
      <c r="AR47" s="146"/>
      <c r="AS47" s="146"/>
      <c r="AT47" s="146"/>
      <c r="AU47" s="146"/>
      <c r="AV47" s="146"/>
      <c r="AW47" s="146"/>
      <c r="AX47" s="146"/>
      <c r="AY47" s="146"/>
      <c r="AZ47" s="146"/>
      <c r="BA47" s="146"/>
      <c r="BB47" s="146"/>
      <c r="BC47" s="146"/>
      <c r="BD47" s="146"/>
      <c r="BE47" s="146"/>
    </row>
    <row r="48" spans="2:57" ht="16.5" customHeight="1">
      <c r="B48" s="620" t="s">
        <v>542</v>
      </c>
      <c r="C48" s="621" t="s">
        <v>43</v>
      </c>
      <c r="D48" s="308">
        <v>45294</v>
      </c>
      <c r="E48" s="304">
        <v>11651</v>
      </c>
      <c r="F48" s="304">
        <v>681</v>
      </c>
      <c r="G48" s="304">
        <v>1582</v>
      </c>
      <c r="H48" s="304">
        <v>10147</v>
      </c>
      <c r="I48" s="304">
        <v>-202</v>
      </c>
      <c r="J48" s="304">
        <v>9699</v>
      </c>
      <c r="K48" s="304">
        <v>11547</v>
      </c>
      <c r="L48" s="304">
        <v>879</v>
      </c>
      <c r="M48" s="304">
        <v>17</v>
      </c>
      <c r="N48" s="304">
        <v>3697</v>
      </c>
      <c r="O48" s="304">
        <v>3484</v>
      </c>
      <c r="P48" s="304">
        <v>8476</v>
      </c>
      <c r="Q48" s="304">
        <v>2046</v>
      </c>
      <c r="R48" s="304">
        <v>597</v>
      </c>
      <c r="S48" s="304">
        <v>6719</v>
      </c>
      <c r="T48" s="304">
        <v>1940</v>
      </c>
      <c r="U48" s="304">
        <v>-23159</v>
      </c>
      <c r="V48" s="304">
        <v>28</v>
      </c>
      <c r="W48" s="304">
        <v>-348</v>
      </c>
      <c r="X48" s="304">
        <v>201</v>
      </c>
      <c r="Y48" s="304">
        <v>940</v>
      </c>
      <c r="Z48" s="304">
        <v>12746</v>
      </c>
      <c r="AA48" s="304">
        <v>2589</v>
      </c>
      <c r="AB48" s="304">
        <v>4373</v>
      </c>
      <c r="AC48" s="304">
        <v>2427</v>
      </c>
      <c r="AD48" s="304">
        <v>62401</v>
      </c>
      <c r="AE48" s="304">
        <v>48152</v>
      </c>
      <c r="AF48" s="304">
        <v>179121</v>
      </c>
      <c r="AG48" s="304">
        <v>11764</v>
      </c>
      <c r="AH48" s="304">
        <v>34020</v>
      </c>
      <c r="AI48" s="304">
        <v>0</v>
      </c>
      <c r="AJ48" s="304">
        <v>3453</v>
      </c>
      <c r="AK48" s="304">
        <v>21277</v>
      </c>
      <c r="AL48" s="304">
        <v>-367</v>
      </c>
      <c r="AM48" s="304">
        <v>32089</v>
      </c>
      <c r="AN48" s="304">
        <v>32480</v>
      </c>
      <c r="AO48" s="304">
        <v>0</v>
      </c>
      <c r="AP48" s="304">
        <v>9950</v>
      </c>
      <c r="AQ48" s="305">
        <v>552391</v>
      </c>
      <c r="AR48" s="146"/>
      <c r="AS48" s="146"/>
      <c r="AT48" s="146"/>
      <c r="AU48" s="146"/>
      <c r="AV48" s="146"/>
      <c r="AW48" s="146"/>
      <c r="AX48" s="146"/>
      <c r="AY48" s="146"/>
      <c r="AZ48" s="146"/>
      <c r="BA48" s="146"/>
      <c r="BB48" s="146"/>
      <c r="BC48" s="146"/>
      <c r="BD48" s="146"/>
      <c r="BE48" s="146"/>
    </row>
    <row r="49" spans="2:57" ht="16.5" customHeight="1">
      <c r="B49" s="620" t="s">
        <v>543</v>
      </c>
      <c r="C49" s="621" t="s">
        <v>44</v>
      </c>
      <c r="D49" s="308">
        <v>39521</v>
      </c>
      <c r="E49" s="304">
        <v>3009</v>
      </c>
      <c r="F49" s="304">
        <v>597</v>
      </c>
      <c r="G49" s="304">
        <v>1909</v>
      </c>
      <c r="H49" s="304">
        <v>7595</v>
      </c>
      <c r="I49" s="304">
        <v>7882</v>
      </c>
      <c r="J49" s="304">
        <v>8665</v>
      </c>
      <c r="K49" s="304">
        <v>20881</v>
      </c>
      <c r="L49" s="304">
        <v>603</v>
      </c>
      <c r="M49" s="304">
        <v>2975</v>
      </c>
      <c r="N49" s="304">
        <v>7539</v>
      </c>
      <c r="O49" s="304">
        <v>1034</v>
      </c>
      <c r="P49" s="304">
        <v>4308</v>
      </c>
      <c r="Q49" s="304">
        <v>4757</v>
      </c>
      <c r="R49" s="304">
        <v>990</v>
      </c>
      <c r="S49" s="304">
        <v>10779</v>
      </c>
      <c r="T49" s="304">
        <v>10034</v>
      </c>
      <c r="U49" s="304">
        <v>61176</v>
      </c>
      <c r="V49" s="304">
        <v>4426</v>
      </c>
      <c r="W49" s="304">
        <v>1104</v>
      </c>
      <c r="X49" s="304">
        <v>5669</v>
      </c>
      <c r="Y49" s="304">
        <v>2859</v>
      </c>
      <c r="Z49" s="304">
        <v>22302</v>
      </c>
      <c r="AA49" s="304">
        <v>79297</v>
      </c>
      <c r="AB49" s="304">
        <v>7135</v>
      </c>
      <c r="AC49" s="304">
        <v>3376</v>
      </c>
      <c r="AD49" s="304">
        <v>49686</v>
      </c>
      <c r="AE49" s="304">
        <v>14408</v>
      </c>
      <c r="AF49" s="304">
        <v>140067</v>
      </c>
      <c r="AG49" s="304">
        <v>16967</v>
      </c>
      <c r="AH49" s="304">
        <v>24141</v>
      </c>
      <c r="AI49" s="304">
        <v>138454</v>
      </c>
      <c r="AJ49" s="304">
        <v>70755</v>
      </c>
      <c r="AK49" s="304">
        <v>40194</v>
      </c>
      <c r="AL49" s="304">
        <v>2487</v>
      </c>
      <c r="AM49" s="304">
        <v>33794</v>
      </c>
      <c r="AN49" s="304">
        <v>34114</v>
      </c>
      <c r="AO49" s="304">
        <v>0</v>
      </c>
      <c r="AP49" s="304">
        <v>1463</v>
      </c>
      <c r="AQ49" s="305">
        <v>886952</v>
      </c>
      <c r="AR49" s="146"/>
      <c r="AS49" s="146"/>
      <c r="AT49" s="146"/>
      <c r="AU49" s="146"/>
      <c r="AV49" s="146"/>
      <c r="AW49" s="146"/>
      <c r="AX49" s="146"/>
      <c r="AY49" s="146"/>
      <c r="AZ49" s="146"/>
      <c r="BA49" s="146"/>
      <c r="BB49" s="146"/>
      <c r="BC49" s="146"/>
      <c r="BD49" s="146"/>
      <c r="BE49" s="146"/>
    </row>
    <row r="50" spans="2:57" ht="16.5" customHeight="1">
      <c r="B50" s="620" t="s">
        <v>544</v>
      </c>
      <c r="C50" s="622" t="s">
        <v>45</v>
      </c>
      <c r="D50" s="308">
        <v>8820</v>
      </c>
      <c r="E50" s="304">
        <v>874</v>
      </c>
      <c r="F50" s="304">
        <v>234</v>
      </c>
      <c r="G50" s="304">
        <v>1499</v>
      </c>
      <c r="H50" s="304">
        <v>7659</v>
      </c>
      <c r="I50" s="304">
        <v>3440</v>
      </c>
      <c r="J50" s="304">
        <v>3322</v>
      </c>
      <c r="K50" s="304">
        <v>2321</v>
      </c>
      <c r="L50" s="304">
        <v>96</v>
      </c>
      <c r="M50" s="304">
        <v>1207</v>
      </c>
      <c r="N50" s="304">
        <v>1551</v>
      </c>
      <c r="O50" s="304">
        <v>814</v>
      </c>
      <c r="P50" s="304">
        <v>630</v>
      </c>
      <c r="Q50" s="304">
        <v>1692</v>
      </c>
      <c r="R50" s="304">
        <v>110</v>
      </c>
      <c r="S50" s="304">
        <v>550</v>
      </c>
      <c r="T50" s="304">
        <v>901</v>
      </c>
      <c r="U50" s="304">
        <v>3428</v>
      </c>
      <c r="V50" s="304">
        <v>284</v>
      </c>
      <c r="W50" s="304">
        <v>89</v>
      </c>
      <c r="X50" s="304">
        <v>326</v>
      </c>
      <c r="Y50" s="304">
        <v>1005</v>
      </c>
      <c r="Z50" s="304">
        <v>18566</v>
      </c>
      <c r="AA50" s="304">
        <v>13119</v>
      </c>
      <c r="AB50" s="304">
        <v>1492</v>
      </c>
      <c r="AC50" s="304">
        <v>803</v>
      </c>
      <c r="AD50" s="304">
        <v>22693</v>
      </c>
      <c r="AE50" s="304">
        <v>3713</v>
      </c>
      <c r="AF50" s="304">
        <v>17738</v>
      </c>
      <c r="AG50" s="304">
        <v>8534</v>
      </c>
      <c r="AH50" s="304">
        <v>6357</v>
      </c>
      <c r="AI50" s="304">
        <v>481</v>
      </c>
      <c r="AJ50" s="304">
        <v>4082</v>
      </c>
      <c r="AK50" s="304">
        <v>9087</v>
      </c>
      <c r="AL50" s="304">
        <v>1372</v>
      </c>
      <c r="AM50" s="304">
        <v>16978</v>
      </c>
      <c r="AN50" s="304">
        <v>12355</v>
      </c>
      <c r="AO50" s="304">
        <v>0</v>
      </c>
      <c r="AP50" s="304">
        <v>532</v>
      </c>
      <c r="AQ50" s="305">
        <v>178754</v>
      </c>
      <c r="AR50" s="146"/>
      <c r="AS50" s="146"/>
      <c r="AT50" s="146"/>
      <c r="AU50" s="146"/>
      <c r="AV50" s="146"/>
      <c r="AW50" s="146"/>
      <c r="AX50" s="146"/>
      <c r="AY50" s="146"/>
      <c r="AZ50" s="146"/>
      <c r="BA50" s="146"/>
      <c r="BB50" s="146"/>
      <c r="BC50" s="146"/>
      <c r="BD50" s="146"/>
      <c r="BE50" s="146"/>
    </row>
    <row r="51" spans="2:57" ht="16.5" customHeight="1">
      <c r="B51" s="620" t="s">
        <v>545</v>
      </c>
      <c r="C51" s="621" t="s">
        <v>46</v>
      </c>
      <c r="D51" s="308">
        <v>-18844</v>
      </c>
      <c r="E51" s="304">
        <v>-1576</v>
      </c>
      <c r="F51" s="304">
        <v>-5</v>
      </c>
      <c r="G51" s="304">
        <v>-10</v>
      </c>
      <c r="H51" s="304">
        <v>-606</v>
      </c>
      <c r="I51" s="304">
        <v>-1</v>
      </c>
      <c r="J51" s="304">
        <v>-1</v>
      </c>
      <c r="K51" s="304">
        <v>0</v>
      </c>
      <c r="L51" s="304">
        <v>0</v>
      </c>
      <c r="M51" s="304">
        <v>0</v>
      </c>
      <c r="N51" s="304">
        <v>0</v>
      </c>
      <c r="O51" s="304">
        <v>0</v>
      </c>
      <c r="P51" s="304">
        <v>0</v>
      </c>
      <c r="Q51" s="304">
        <v>0</v>
      </c>
      <c r="R51" s="304">
        <v>0</v>
      </c>
      <c r="S51" s="304">
        <v>0</v>
      </c>
      <c r="T51" s="304">
        <v>0</v>
      </c>
      <c r="U51" s="304">
        <v>-2</v>
      </c>
      <c r="V51" s="304">
        <v>0</v>
      </c>
      <c r="W51" s="304">
        <v>0</v>
      </c>
      <c r="X51" s="304">
        <v>0</v>
      </c>
      <c r="Y51" s="304">
        <v>0</v>
      </c>
      <c r="Z51" s="304">
        <v>-2094</v>
      </c>
      <c r="AA51" s="304">
        <v>-25</v>
      </c>
      <c r="AB51" s="304">
        <v>-1647</v>
      </c>
      <c r="AC51" s="304">
        <v>0</v>
      </c>
      <c r="AD51" s="304">
        <v>-264</v>
      </c>
      <c r="AE51" s="304">
        <v>-2774</v>
      </c>
      <c r="AF51" s="304">
        <v>-69</v>
      </c>
      <c r="AG51" s="304">
        <v>-424</v>
      </c>
      <c r="AH51" s="304">
        <v>-1</v>
      </c>
      <c r="AI51" s="304">
        <v>0</v>
      </c>
      <c r="AJ51" s="304">
        <v>-54</v>
      </c>
      <c r="AK51" s="304">
        <v>-6864</v>
      </c>
      <c r="AL51" s="304">
        <v>-1195</v>
      </c>
      <c r="AM51" s="304">
        <v>-15</v>
      </c>
      <c r="AN51" s="304">
        <v>-1</v>
      </c>
      <c r="AO51" s="304">
        <v>0</v>
      </c>
      <c r="AP51" s="304">
        <v>-151</v>
      </c>
      <c r="AQ51" s="305">
        <v>-36623</v>
      </c>
      <c r="AR51" s="146"/>
      <c r="AS51" s="146"/>
      <c r="AT51" s="146"/>
      <c r="AU51" s="146"/>
      <c r="AV51" s="146"/>
      <c r="AW51" s="146"/>
      <c r="AX51" s="146"/>
      <c r="AY51" s="146"/>
      <c r="AZ51" s="146"/>
      <c r="BA51" s="146"/>
      <c r="BB51" s="146"/>
      <c r="BC51" s="146"/>
      <c r="BD51" s="146"/>
      <c r="BE51" s="146"/>
    </row>
    <row r="52" spans="2:57" ht="16.5" customHeight="1">
      <c r="B52" s="623" t="s">
        <v>546</v>
      </c>
      <c r="C52" s="624" t="s">
        <v>47</v>
      </c>
      <c r="D52" s="309">
        <v>91589</v>
      </c>
      <c r="E52" s="310">
        <v>23107</v>
      </c>
      <c r="F52" s="310">
        <v>2379</v>
      </c>
      <c r="G52" s="310">
        <v>8205</v>
      </c>
      <c r="H52" s="310">
        <v>47784</v>
      </c>
      <c r="I52" s="310">
        <v>34291</v>
      </c>
      <c r="J52" s="310">
        <v>40146</v>
      </c>
      <c r="K52" s="310">
        <v>44731</v>
      </c>
      <c r="L52" s="310">
        <v>2147</v>
      </c>
      <c r="M52" s="310">
        <v>12252</v>
      </c>
      <c r="N52" s="310">
        <v>25761</v>
      </c>
      <c r="O52" s="310">
        <v>8307</v>
      </c>
      <c r="P52" s="310">
        <v>20415</v>
      </c>
      <c r="Q52" s="310">
        <v>25569</v>
      </c>
      <c r="R52" s="310">
        <v>4721</v>
      </c>
      <c r="S52" s="310">
        <v>43955</v>
      </c>
      <c r="T52" s="310">
        <v>30371</v>
      </c>
      <c r="U52" s="310">
        <v>126573</v>
      </c>
      <c r="V52" s="310">
        <v>11187</v>
      </c>
      <c r="W52" s="310">
        <v>2171</v>
      </c>
      <c r="X52" s="310">
        <v>16744</v>
      </c>
      <c r="Y52" s="310">
        <v>13691</v>
      </c>
      <c r="Z52" s="310">
        <v>234307</v>
      </c>
      <c r="AA52" s="310">
        <v>126715</v>
      </c>
      <c r="AB52" s="310">
        <v>16605</v>
      </c>
      <c r="AC52" s="310">
        <v>27875</v>
      </c>
      <c r="AD52" s="310">
        <v>341521</v>
      </c>
      <c r="AE52" s="310">
        <v>131838</v>
      </c>
      <c r="AF52" s="310">
        <v>347824</v>
      </c>
      <c r="AG52" s="310">
        <v>102102</v>
      </c>
      <c r="AH52" s="310">
        <v>95421</v>
      </c>
      <c r="AI52" s="310">
        <v>291703</v>
      </c>
      <c r="AJ52" s="310">
        <v>247498</v>
      </c>
      <c r="AK52" s="310">
        <v>389799</v>
      </c>
      <c r="AL52" s="310">
        <v>24194</v>
      </c>
      <c r="AM52" s="310">
        <v>207623</v>
      </c>
      <c r="AN52" s="310">
        <v>171488</v>
      </c>
      <c r="AO52" s="310">
        <v>0</v>
      </c>
      <c r="AP52" s="310">
        <v>12297</v>
      </c>
      <c r="AQ52" s="311">
        <v>3404906</v>
      </c>
      <c r="AR52" s="146"/>
      <c r="AS52" s="146"/>
      <c r="AT52" s="146"/>
      <c r="AU52" s="146"/>
      <c r="AV52" s="146"/>
      <c r="AW52" s="146"/>
      <c r="AX52" s="146"/>
      <c r="AY52" s="146"/>
      <c r="AZ52" s="146"/>
      <c r="BA52" s="146"/>
      <c r="BB52" s="146"/>
      <c r="BC52" s="146"/>
      <c r="BD52" s="146"/>
      <c r="BE52" s="146"/>
    </row>
    <row r="53" spans="2:57" ht="16.5" customHeight="1">
      <c r="B53" s="625" t="s">
        <v>529</v>
      </c>
      <c r="C53" s="626" t="s">
        <v>48</v>
      </c>
      <c r="D53" s="316">
        <v>184418</v>
      </c>
      <c r="E53" s="317">
        <v>33809</v>
      </c>
      <c r="F53" s="317">
        <v>3791</v>
      </c>
      <c r="G53" s="317">
        <v>14886</v>
      </c>
      <c r="H53" s="317">
        <v>143332</v>
      </c>
      <c r="I53" s="317">
        <v>81747</v>
      </c>
      <c r="J53" s="317">
        <v>126833</v>
      </c>
      <c r="K53" s="317">
        <v>91106</v>
      </c>
      <c r="L53" s="317">
        <v>5805</v>
      </c>
      <c r="M53" s="317">
        <v>31308</v>
      </c>
      <c r="N53" s="317">
        <v>52226</v>
      </c>
      <c r="O53" s="317">
        <v>20895</v>
      </c>
      <c r="P53" s="317">
        <v>75568</v>
      </c>
      <c r="Q53" s="317">
        <v>58403</v>
      </c>
      <c r="R53" s="317">
        <v>10071</v>
      </c>
      <c r="S53" s="317">
        <v>92980</v>
      </c>
      <c r="T53" s="317">
        <v>68496</v>
      </c>
      <c r="U53" s="317">
        <v>348504</v>
      </c>
      <c r="V53" s="317">
        <v>28981</v>
      </c>
      <c r="W53" s="317">
        <v>5785</v>
      </c>
      <c r="X53" s="317">
        <v>63055</v>
      </c>
      <c r="Y53" s="317">
        <v>32004</v>
      </c>
      <c r="Z53" s="317">
        <v>489921</v>
      </c>
      <c r="AA53" s="317">
        <v>349186</v>
      </c>
      <c r="AB53" s="317">
        <v>33391</v>
      </c>
      <c r="AC53" s="317">
        <v>42112</v>
      </c>
      <c r="AD53" s="317">
        <v>551325</v>
      </c>
      <c r="AE53" s="317">
        <v>194132</v>
      </c>
      <c r="AF53" s="317">
        <v>397390</v>
      </c>
      <c r="AG53" s="317">
        <v>261243</v>
      </c>
      <c r="AH53" s="317">
        <v>185942</v>
      </c>
      <c r="AI53" s="317">
        <v>406594</v>
      </c>
      <c r="AJ53" s="317">
        <v>330065</v>
      </c>
      <c r="AK53" s="317">
        <v>633391</v>
      </c>
      <c r="AL53" s="317">
        <v>41407</v>
      </c>
      <c r="AM53" s="317">
        <v>334853</v>
      </c>
      <c r="AN53" s="317">
        <v>330046</v>
      </c>
      <c r="AO53" s="317">
        <v>10234</v>
      </c>
      <c r="AP53" s="317">
        <v>29842</v>
      </c>
      <c r="AQ53" s="318">
        <v>6195077</v>
      </c>
      <c r="AR53" s="146"/>
      <c r="AS53" s="146"/>
      <c r="AT53" s="146"/>
      <c r="AU53" s="146"/>
      <c r="AV53" s="146"/>
      <c r="AW53" s="146"/>
      <c r="AX53" s="146"/>
      <c r="AY53" s="146"/>
      <c r="AZ53" s="146"/>
      <c r="BA53" s="146"/>
      <c r="BB53" s="146"/>
      <c r="BC53" s="146"/>
      <c r="BD53" s="146"/>
      <c r="BE53" s="146"/>
    </row>
  </sheetData>
  <sheetProtection sheet="1"/>
  <mergeCells count="1">
    <mergeCell ref="B2:C2"/>
  </mergeCells>
  <phoneticPr fontId="29"/>
  <pageMargins left="0.78740157480314965" right="0.78740157480314965" top="0.78740157480314965" bottom="0.78740157480314965" header="0" footer="0.19685039370078741"/>
  <pageSetup paperSize="8" scale="83" orientation="landscape" useFirstPageNumber="1" r:id="rId1"/>
  <headerFooter alignWithMargins="0">
    <oddFooter>&amp;C&amp;P / 3 ﾍﾟｰｼﾞ</oddFooter>
  </headerFooter>
  <colBreaks count="2" manualBreakCount="2">
    <brk id="21" min="1" max="49" man="1"/>
    <brk id="40" min="1" max="5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sheetPr>
  <dimension ref="B2:BE53"/>
  <sheetViews>
    <sheetView view="pageBreakPreview" zoomScaleNormal="100" zoomScaleSheetLayoutView="100" workbookViewId="0"/>
  </sheetViews>
  <sheetFormatPr defaultColWidth="13.5" defaultRowHeight="16.5" customHeight="1"/>
  <cols>
    <col min="1" max="1" width="2.1640625" style="149" customWidth="1"/>
    <col min="2" max="2" width="3.5" style="149" bestFit="1" customWidth="1"/>
    <col min="3" max="3" width="38.5" style="149" bestFit="1" customWidth="1"/>
    <col min="4" max="43" width="12.1640625" style="149" customWidth="1"/>
    <col min="44" max="16384" width="13.5" style="149"/>
  </cols>
  <sheetData>
    <row r="2" spans="2:43" ht="20.25" customHeight="1">
      <c r="B2" s="815" t="s">
        <v>547</v>
      </c>
      <c r="C2" s="816"/>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row>
    <row r="3" spans="2:43" ht="16.5" customHeight="1">
      <c r="B3" s="610"/>
      <c r="C3" s="563"/>
      <c r="D3" s="563"/>
      <c r="E3" s="563"/>
      <c r="F3" s="563"/>
      <c r="G3" s="563"/>
      <c r="H3" s="563"/>
      <c r="I3" s="563"/>
      <c r="J3" s="563"/>
      <c r="K3" s="563"/>
      <c r="L3" s="563"/>
      <c r="M3" s="563"/>
      <c r="N3" s="563"/>
      <c r="O3" s="563"/>
      <c r="P3" s="563"/>
      <c r="Q3" s="563"/>
      <c r="R3" s="563"/>
      <c r="S3" s="563"/>
      <c r="T3" s="563"/>
      <c r="U3" s="627"/>
      <c r="V3" s="563"/>
      <c r="W3" s="563"/>
      <c r="X3" s="563"/>
      <c r="Y3" s="563"/>
      <c r="Z3" s="563"/>
      <c r="AA3" s="563"/>
      <c r="AB3" s="563"/>
      <c r="AC3" s="563"/>
      <c r="AD3" s="563"/>
      <c r="AE3" s="563"/>
      <c r="AF3" s="563"/>
      <c r="AG3" s="563"/>
      <c r="AH3" s="563"/>
      <c r="AI3" s="563"/>
      <c r="AJ3" s="563"/>
      <c r="AK3" s="563"/>
      <c r="AL3" s="563"/>
      <c r="AM3" s="563"/>
      <c r="AN3" s="563"/>
      <c r="AO3" s="563"/>
      <c r="AP3" s="563"/>
      <c r="AQ3" s="563"/>
    </row>
    <row r="4" spans="2:43" ht="16.5" customHeight="1">
      <c r="B4" s="611"/>
      <c r="C4" s="612"/>
      <c r="D4" s="628" t="s">
        <v>210</v>
      </c>
      <c r="E4" s="629" t="s">
        <v>211</v>
      </c>
      <c r="F4" s="629" t="s">
        <v>213</v>
      </c>
      <c r="G4" s="629" t="s">
        <v>215</v>
      </c>
      <c r="H4" s="629" t="s">
        <v>216</v>
      </c>
      <c r="I4" s="629" t="s">
        <v>217</v>
      </c>
      <c r="J4" s="629" t="s">
        <v>218</v>
      </c>
      <c r="K4" s="629" t="s">
        <v>219</v>
      </c>
      <c r="L4" s="629" t="s">
        <v>220</v>
      </c>
      <c r="M4" s="629" t="s">
        <v>221</v>
      </c>
      <c r="N4" s="629" t="s">
        <v>223</v>
      </c>
      <c r="O4" s="629" t="s">
        <v>224</v>
      </c>
      <c r="P4" s="629" t="s">
        <v>225</v>
      </c>
      <c r="Q4" s="629" t="s">
        <v>226</v>
      </c>
      <c r="R4" s="629" t="s">
        <v>227</v>
      </c>
      <c r="S4" s="629" t="s">
        <v>228</v>
      </c>
      <c r="T4" s="629" t="s">
        <v>229</v>
      </c>
      <c r="U4" s="629" t="s">
        <v>230</v>
      </c>
      <c r="V4" s="629" t="s">
        <v>231</v>
      </c>
      <c r="W4" s="629" t="s">
        <v>232</v>
      </c>
      <c r="X4" s="629" t="s">
        <v>234</v>
      </c>
      <c r="Y4" s="629" t="s">
        <v>235</v>
      </c>
      <c r="Z4" s="629" t="s">
        <v>236</v>
      </c>
      <c r="AA4" s="629" t="s">
        <v>237</v>
      </c>
      <c r="AB4" s="629" t="s">
        <v>238</v>
      </c>
      <c r="AC4" s="629" t="s">
        <v>239</v>
      </c>
      <c r="AD4" s="629" t="s">
        <v>240</v>
      </c>
      <c r="AE4" s="629" t="s">
        <v>241</v>
      </c>
      <c r="AF4" s="629" t="s">
        <v>242</v>
      </c>
      <c r="AG4" s="629" t="s">
        <v>243</v>
      </c>
      <c r="AH4" s="629" t="s">
        <v>244</v>
      </c>
      <c r="AI4" s="629" t="s">
        <v>245</v>
      </c>
      <c r="AJ4" s="629" t="s">
        <v>246</v>
      </c>
      <c r="AK4" s="629" t="s">
        <v>247</v>
      </c>
      <c r="AL4" s="629" t="s">
        <v>248</v>
      </c>
      <c r="AM4" s="629" t="s">
        <v>250</v>
      </c>
      <c r="AN4" s="629">
        <v>37</v>
      </c>
      <c r="AO4" s="629">
        <v>38</v>
      </c>
      <c r="AP4" s="629">
        <v>39</v>
      </c>
      <c r="AQ4" s="632" t="s">
        <v>515</v>
      </c>
    </row>
    <row r="5" spans="2:43" ht="36" customHeight="1">
      <c r="B5" s="613"/>
      <c r="C5" s="614"/>
      <c r="D5" s="633" t="s">
        <v>0</v>
      </c>
      <c r="E5" s="644" t="s">
        <v>212</v>
      </c>
      <c r="F5" s="644" t="s">
        <v>214</v>
      </c>
      <c r="G5" s="644" t="s">
        <v>1</v>
      </c>
      <c r="H5" s="644" t="s">
        <v>2</v>
      </c>
      <c r="I5" s="644" t="s">
        <v>3</v>
      </c>
      <c r="J5" s="644" t="s">
        <v>4</v>
      </c>
      <c r="K5" s="644" t="s">
        <v>5</v>
      </c>
      <c r="L5" s="644" t="s">
        <v>6</v>
      </c>
      <c r="M5" s="644" t="s">
        <v>222</v>
      </c>
      <c r="N5" s="644" t="s">
        <v>7</v>
      </c>
      <c r="O5" s="644" t="s">
        <v>8</v>
      </c>
      <c r="P5" s="644" t="s">
        <v>9</v>
      </c>
      <c r="Q5" s="644" t="s">
        <v>10</v>
      </c>
      <c r="R5" s="644" t="s">
        <v>64</v>
      </c>
      <c r="S5" s="644" t="s">
        <v>65</v>
      </c>
      <c r="T5" s="644" t="s">
        <v>66</v>
      </c>
      <c r="U5" s="644" t="s">
        <v>12</v>
      </c>
      <c r="V5" s="644" t="s">
        <v>11</v>
      </c>
      <c r="W5" s="644" t="s">
        <v>233</v>
      </c>
      <c r="X5" s="644" t="s">
        <v>13</v>
      </c>
      <c r="Y5" s="644" t="s">
        <v>14</v>
      </c>
      <c r="Z5" s="644" t="s">
        <v>15</v>
      </c>
      <c r="AA5" s="644" t="s">
        <v>16</v>
      </c>
      <c r="AB5" s="644" t="s">
        <v>36</v>
      </c>
      <c r="AC5" s="644" t="s">
        <v>37</v>
      </c>
      <c r="AD5" s="644" t="s">
        <v>17</v>
      </c>
      <c r="AE5" s="644" t="s">
        <v>18</v>
      </c>
      <c r="AF5" s="644" t="s">
        <v>19</v>
      </c>
      <c r="AG5" s="644" t="s">
        <v>39</v>
      </c>
      <c r="AH5" s="644" t="s">
        <v>20</v>
      </c>
      <c r="AI5" s="644" t="s">
        <v>21</v>
      </c>
      <c r="AJ5" s="644" t="s">
        <v>22</v>
      </c>
      <c r="AK5" s="644" t="s">
        <v>38</v>
      </c>
      <c r="AL5" s="644" t="s">
        <v>249</v>
      </c>
      <c r="AM5" s="644" t="s">
        <v>23</v>
      </c>
      <c r="AN5" s="644" t="s">
        <v>24</v>
      </c>
      <c r="AO5" s="644" t="s">
        <v>25</v>
      </c>
      <c r="AP5" s="644" t="s">
        <v>26</v>
      </c>
      <c r="AQ5" s="645" t="s">
        <v>40</v>
      </c>
    </row>
    <row r="6" spans="2:43" ht="16.5" customHeight="1">
      <c r="B6" s="504" t="s">
        <v>210</v>
      </c>
      <c r="C6" s="615" t="s">
        <v>0</v>
      </c>
      <c r="D6" s="319">
        <v>0.10911082432300534</v>
      </c>
      <c r="E6" s="320">
        <v>1.4788961519122128E-3</v>
      </c>
      <c r="F6" s="320">
        <v>0</v>
      </c>
      <c r="G6" s="320">
        <v>0</v>
      </c>
      <c r="H6" s="320">
        <v>0.21474618368542964</v>
      </c>
      <c r="I6" s="320">
        <v>2.9358875555066241E-4</v>
      </c>
      <c r="J6" s="320">
        <v>7.3324765636703377E-4</v>
      </c>
      <c r="K6" s="320">
        <v>3.3916536781331635E-3</v>
      </c>
      <c r="L6" s="320">
        <v>0</v>
      </c>
      <c r="M6" s="320">
        <v>1.8845023636131341E-3</v>
      </c>
      <c r="N6" s="320">
        <v>0</v>
      </c>
      <c r="O6" s="320">
        <v>0</v>
      </c>
      <c r="P6" s="320">
        <v>0</v>
      </c>
      <c r="Q6" s="320">
        <v>0</v>
      </c>
      <c r="R6" s="320">
        <v>0</v>
      </c>
      <c r="S6" s="320">
        <v>0</v>
      </c>
      <c r="T6" s="320">
        <v>0</v>
      </c>
      <c r="U6" s="320">
        <v>0</v>
      </c>
      <c r="V6" s="320">
        <v>0</v>
      </c>
      <c r="W6" s="320">
        <v>0</v>
      </c>
      <c r="X6" s="320">
        <v>0</v>
      </c>
      <c r="Y6" s="320">
        <v>4.4056992875890514E-3</v>
      </c>
      <c r="Z6" s="320">
        <v>1.149164865355843E-3</v>
      </c>
      <c r="AA6" s="320">
        <v>0</v>
      </c>
      <c r="AB6" s="320">
        <v>0</v>
      </c>
      <c r="AC6" s="320">
        <v>0</v>
      </c>
      <c r="AD6" s="320">
        <v>1.5961547181789326E-4</v>
      </c>
      <c r="AE6" s="320">
        <v>0</v>
      </c>
      <c r="AF6" s="320">
        <v>2.5164196381388558E-6</v>
      </c>
      <c r="AG6" s="320">
        <v>3.4450683846074342E-5</v>
      </c>
      <c r="AH6" s="320">
        <v>0</v>
      </c>
      <c r="AI6" s="320">
        <v>2.2135102829849925E-5</v>
      </c>
      <c r="AJ6" s="320">
        <v>2.1056458576341024E-3</v>
      </c>
      <c r="AK6" s="320">
        <v>2.5308221935581654E-3</v>
      </c>
      <c r="AL6" s="320">
        <v>1.9078899702948777E-3</v>
      </c>
      <c r="AM6" s="320">
        <v>2.9863850704637558E-6</v>
      </c>
      <c r="AN6" s="320">
        <v>1.702489955945535E-2</v>
      </c>
      <c r="AO6" s="320">
        <v>0</v>
      </c>
      <c r="AP6" s="320">
        <v>0</v>
      </c>
      <c r="AQ6" s="321">
        <v>9.7246571753668281E-3</v>
      </c>
    </row>
    <row r="7" spans="2:43" ht="16.5" customHeight="1">
      <c r="B7" s="508" t="s">
        <v>211</v>
      </c>
      <c r="C7" s="616" t="s">
        <v>212</v>
      </c>
      <c r="D7" s="322">
        <v>1.0302681950785715E-4</v>
      </c>
      <c r="E7" s="323">
        <v>0.13910497204886274</v>
      </c>
      <c r="F7" s="323">
        <v>0</v>
      </c>
      <c r="G7" s="323">
        <v>1.3435442697836894E-4</v>
      </c>
      <c r="H7" s="323">
        <v>4.8837663606173085E-4</v>
      </c>
      <c r="I7" s="323">
        <v>0</v>
      </c>
      <c r="J7" s="323">
        <v>8.1800477793634155E-2</v>
      </c>
      <c r="K7" s="323">
        <v>1.9757205892037845E-4</v>
      </c>
      <c r="L7" s="323">
        <v>0</v>
      </c>
      <c r="M7" s="323">
        <v>0</v>
      </c>
      <c r="N7" s="323">
        <v>0</v>
      </c>
      <c r="O7" s="323">
        <v>0</v>
      </c>
      <c r="P7" s="323">
        <v>0</v>
      </c>
      <c r="Q7" s="323">
        <v>0</v>
      </c>
      <c r="R7" s="323">
        <v>0</v>
      </c>
      <c r="S7" s="323">
        <v>0</v>
      </c>
      <c r="T7" s="323">
        <v>0</v>
      </c>
      <c r="U7" s="323">
        <v>0</v>
      </c>
      <c r="V7" s="323">
        <v>0</v>
      </c>
      <c r="W7" s="323">
        <v>0</v>
      </c>
      <c r="X7" s="323">
        <v>0</v>
      </c>
      <c r="Y7" s="323">
        <v>1.2498437695288088E-4</v>
      </c>
      <c r="Z7" s="323">
        <v>6.5316653093049702E-5</v>
      </c>
      <c r="AA7" s="323">
        <v>0</v>
      </c>
      <c r="AB7" s="323">
        <v>0</v>
      </c>
      <c r="AC7" s="323">
        <v>0</v>
      </c>
      <c r="AD7" s="323">
        <v>0</v>
      </c>
      <c r="AE7" s="323">
        <v>0</v>
      </c>
      <c r="AF7" s="323">
        <v>0</v>
      </c>
      <c r="AG7" s="323">
        <v>0</v>
      </c>
      <c r="AH7" s="323">
        <v>0</v>
      </c>
      <c r="AI7" s="323">
        <v>2.459455869983325E-6</v>
      </c>
      <c r="AJ7" s="323">
        <v>4.5445594049656887E-5</v>
      </c>
      <c r="AK7" s="323">
        <v>7.1046162638875509E-5</v>
      </c>
      <c r="AL7" s="323">
        <v>0</v>
      </c>
      <c r="AM7" s="323">
        <v>0</v>
      </c>
      <c r="AN7" s="323">
        <v>1.0543984777879446E-3</v>
      </c>
      <c r="AO7" s="323">
        <v>0</v>
      </c>
      <c r="AP7" s="323">
        <v>0</v>
      </c>
      <c r="AQ7" s="302">
        <v>2.5232938993332934E-3</v>
      </c>
    </row>
    <row r="8" spans="2:43" ht="16.5" customHeight="1">
      <c r="B8" s="508" t="s">
        <v>213</v>
      </c>
      <c r="C8" s="616" t="s">
        <v>214</v>
      </c>
      <c r="D8" s="322">
        <v>0</v>
      </c>
      <c r="E8" s="323">
        <v>0</v>
      </c>
      <c r="F8" s="323">
        <v>1.556317594302295E-2</v>
      </c>
      <c r="G8" s="323">
        <v>0</v>
      </c>
      <c r="H8" s="323">
        <v>1.2872212764769905E-2</v>
      </c>
      <c r="I8" s="323">
        <v>0</v>
      </c>
      <c r="J8" s="323">
        <v>0</v>
      </c>
      <c r="K8" s="323">
        <v>1.0976225495576581E-4</v>
      </c>
      <c r="L8" s="323">
        <v>0</v>
      </c>
      <c r="M8" s="323">
        <v>0</v>
      </c>
      <c r="N8" s="323">
        <v>0</v>
      </c>
      <c r="O8" s="323">
        <v>0</v>
      </c>
      <c r="P8" s="323">
        <v>0</v>
      </c>
      <c r="Q8" s="323">
        <v>0</v>
      </c>
      <c r="R8" s="323">
        <v>0</v>
      </c>
      <c r="S8" s="323">
        <v>0</v>
      </c>
      <c r="T8" s="323">
        <v>0</v>
      </c>
      <c r="U8" s="323">
        <v>0</v>
      </c>
      <c r="V8" s="323">
        <v>0</v>
      </c>
      <c r="W8" s="323">
        <v>0</v>
      </c>
      <c r="X8" s="323">
        <v>0</v>
      </c>
      <c r="Y8" s="323">
        <v>6.905386826646669E-3</v>
      </c>
      <c r="Z8" s="323">
        <v>0</v>
      </c>
      <c r="AA8" s="323">
        <v>0</v>
      </c>
      <c r="AB8" s="323">
        <v>0</v>
      </c>
      <c r="AC8" s="323">
        <v>0</v>
      </c>
      <c r="AD8" s="323">
        <v>0</v>
      </c>
      <c r="AE8" s="323">
        <v>0</v>
      </c>
      <c r="AF8" s="323">
        <v>0</v>
      </c>
      <c r="AG8" s="323">
        <v>3.8278537606749271E-6</v>
      </c>
      <c r="AH8" s="323">
        <v>0</v>
      </c>
      <c r="AI8" s="323">
        <v>2.459455869983325E-6</v>
      </c>
      <c r="AJ8" s="323">
        <v>4.8475300319634008E-5</v>
      </c>
      <c r="AK8" s="323">
        <v>6.0152417700914604E-4</v>
      </c>
      <c r="AL8" s="323">
        <v>0</v>
      </c>
      <c r="AM8" s="323">
        <v>0</v>
      </c>
      <c r="AN8" s="323">
        <v>3.7782612120734684E-3</v>
      </c>
      <c r="AO8" s="323">
        <v>0</v>
      </c>
      <c r="AP8" s="323">
        <v>0</v>
      </c>
      <c r="AQ8" s="302">
        <v>6.1032332608618102E-4</v>
      </c>
    </row>
    <row r="9" spans="2:43" ht="16.5" customHeight="1">
      <c r="B9" s="508" t="s">
        <v>215</v>
      </c>
      <c r="C9" s="616" t="s">
        <v>1</v>
      </c>
      <c r="D9" s="322">
        <v>5.4224641846240607E-6</v>
      </c>
      <c r="E9" s="323">
        <v>3.8451299949717529E-4</v>
      </c>
      <c r="F9" s="323">
        <v>0</v>
      </c>
      <c r="G9" s="323">
        <v>9.404809888485826E-4</v>
      </c>
      <c r="H9" s="323">
        <v>2.8604917255044233E-4</v>
      </c>
      <c r="I9" s="323">
        <v>2.4465729629221868E-5</v>
      </c>
      <c r="J9" s="323">
        <v>6.433656855865587E-3</v>
      </c>
      <c r="K9" s="323">
        <v>5.3783504928325244E-3</v>
      </c>
      <c r="L9" s="323">
        <v>6.4944013781223081E-2</v>
      </c>
      <c r="M9" s="323">
        <v>9.582215408202377E-5</v>
      </c>
      <c r="N9" s="323">
        <v>5.6255504920920615E-2</v>
      </c>
      <c r="O9" s="323">
        <v>1.7229002153625269E-3</v>
      </c>
      <c r="P9" s="323">
        <v>0.29188280753758206</v>
      </c>
      <c r="Q9" s="323">
        <v>2.0546889714569456E-4</v>
      </c>
      <c r="R9" s="323">
        <v>0</v>
      </c>
      <c r="S9" s="323">
        <v>3.2265003226500322E-5</v>
      </c>
      <c r="T9" s="323">
        <v>2.1899088997897687E-4</v>
      </c>
      <c r="U9" s="323">
        <v>1.8938089663246332E-4</v>
      </c>
      <c r="V9" s="323">
        <v>0</v>
      </c>
      <c r="W9" s="323">
        <v>0</v>
      </c>
      <c r="X9" s="323">
        <v>1.5859170565379429E-4</v>
      </c>
      <c r="Y9" s="323">
        <v>5.6242969628796406E-4</v>
      </c>
      <c r="Z9" s="323">
        <v>8.3809430500019384E-3</v>
      </c>
      <c r="AA9" s="323">
        <v>0.2789115256625409</v>
      </c>
      <c r="AB9" s="323">
        <v>0</v>
      </c>
      <c r="AC9" s="323">
        <v>0</v>
      </c>
      <c r="AD9" s="323">
        <v>1.813812179748787E-6</v>
      </c>
      <c r="AE9" s="323">
        <v>0</v>
      </c>
      <c r="AF9" s="323">
        <v>0</v>
      </c>
      <c r="AG9" s="323">
        <v>0</v>
      </c>
      <c r="AH9" s="323">
        <v>0</v>
      </c>
      <c r="AI9" s="323">
        <v>7.3783676099499746E-6</v>
      </c>
      <c r="AJ9" s="323">
        <v>2.120794388983988E-5</v>
      </c>
      <c r="AK9" s="323">
        <v>9.4728216851834021E-6</v>
      </c>
      <c r="AL9" s="323">
        <v>7.2451517859299159E-5</v>
      </c>
      <c r="AM9" s="323">
        <v>2.9863850704637558E-6</v>
      </c>
      <c r="AN9" s="323">
        <v>1.817928409979215E-5</v>
      </c>
      <c r="AO9" s="323">
        <v>0</v>
      </c>
      <c r="AP9" s="323">
        <v>2.0105891026070638E-4</v>
      </c>
      <c r="AQ9" s="302">
        <v>2.0733075634088164E-2</v>
      </c>
    </row>
    <row r="10" spans="2:43" ht="16.5" customHeight="1">
      <c r="B10" s="508" t="s">
        <v>216</v>
      </c>
      <c r="C10" s="616" t="s">
        <v>2</v>
      </c>
      <c r="D10" s="322">
        <v>8.7979481395525388E-2</v>
      </c>
      <c r="E10" s="323">
        <v>1.8308734360673193E-2</v>
      </c>
      <c r="F10" s="323">
        <v>4.537061461355843E-2</v>
      </c>
      <c r="G10" s="323">
        <v>0</v>
      </c>
      <c r="H10" s="323">
        <v>0.18330170513214075</v>
      </c>
      <c r="I10" s="323">
        <v>2.4465729629221868E-5</v>
      </c>
      <c r="J10" s="323">
        <v>2.6176152893962927E-3</v>
      </c>
      <c r="K10" s="323">
        <v>9.5163875046648961E-3</v>
      </c>
      <c r="L10" s="323">
        <v>0</v>
      </c>
      <c r="M10" s="323">
        <v>3.1940718027341254E-5</v>
      </c>
      <c r="N10" s="323">
        <v>3.2550836747979932E-4</v>
      </c>
      <c r="O10" s="323">
        <v>0</v>
      </c>
      <c r="P10" s="323">
        <v>0</v>
      </c>
      <c r="Q10" s="323">
        <v>0</v>
      </c>
      <c r="R10" s="323">
        <v>0</v>
      </c>
      <c r="S10" s="323">
        <v>0</v>
      </c>
      <c r="T10" s="323">
        <v>0</v>
      </c>
      <c r="U10" s="323">
        <v>0</v>
      </c>
      <c r="V10" s="323">
        <v>0</v>
      </c>
      <c r="W10" s="323">
        <v>0</v>
      </c>
      <c r="X10" s="323">
        <v>0</v>
      </c>
      <c r="Y10" s="323">
        <v>1.687289088863892E-3</v>
      </c>
      <c r="Z10" s="323">
        <v>6.9398943911365304E-5</v>
      </c>
      <c r="AA10" s="323">
        <v>0</v>
      </c>
      <c r="AB10" s="323">
        <v>0</v>
      </c>
      <c r="AC10" s="323">
        <v>0</v>
      </c>
      <c r="AD10" s="323">
        <v>1.4329116220015417E-4</v>
      </c>
      <c r="AE10" s="323">
        <v>0</v>
      </c>
      <c r="AF10" s="323">
        <v>0</v>
      </c>
      <c r="AG10" s="323">
        <v>1.531141504269971E-4</v>
      </c>
      <c r="AH10" s="323">
        <v>0</v>
      </c>
      <c r="AI10" s="323">
        <v>2.5578341047826579E-4</v>
      </c>
      <c r="AJ10" s="323">
        <v>5.2504809658703586E-3</v>
      </c>
      <c r="AK10" s="323">
        <v>9.5470254550506714E-3</v>
      </c>
      <c r="AL10" s="323">
        <v>1.279976815514285E-3</v>
      </c>
      <c r="AM10" s="323">
        <v>2.9863850704637558E-6</v>
      </c>
      <c r="AN10" s="323">
        <v>0.12544917981129902</v>
      </c>
      <c r="AO10" s="323">
        <v>0</v>
      </c>
      <c r="AP10" s="323">
        <v>3.0493934722873803E-3</v>
      </c>
      <c r="AQ10" s="302">
        <v>1.5197228379889386E-2</v>
      </c>
    </row>
    <row r="11" spans="2:43" ht="16.5" customHeight="1">
      <c r="B11" s="508" t="s">
        <v>217</v>
      </c>
      <c r="C11" s="616" t="s">
        <v>3</v>
      </c>
      <c r="D11" s="322">
        <v>5.1459185112082331E-3</v>
      </c>
      <c r="E11" s="323">
        <v>1.39016238279748E-3</v>
      </c>
      <c r="F11" s="323">
        <v>2.4795568451595886E-2</v>
      </c>
      <c r="G11" s="323">
        <v>3.9634555958618835E-3</v>
      </c>
      <c r="H11" s="323">
        <v>1.1651271174615578E-3</v>
      </c>
      <c r="I11" s="323">
        <v>0.27259715952879005</v>
      </c>
      <c r="J11" s="323">
        <v>3.2010596611292013E-3</v>
      </c>
      <c r="K11" s="323">
        <v>1.1415274515399645E-3</v>
      </c>
      <c r="L11" s="323">
        <v>1.7226528854435831E-4</v>
      </c>
      <c r="M11" s="323">
        <v>4.8230484221285291E-3</v>
      </c>
      <c r="N11" s="323">
        <v>2.0487879600199137E-3</v>
      </c>
      <c r="O11" s="323">
        <v>7.6573342905001199E-4</v>
      </c>
      <c r="P11" s="323">
        <v>2.2496294727927164E-4</v>
      </c>
      <c r="Q11" s="323">
        <v>1.1472013423967948E-3</v>
      </c>
      <c r="R11" s="323">
        <v>1.2908350709959289E-3</v>
      </c>
      <c r="S11" s="323">
        <v>1.699290169929017E-3</v>
      </c>
      <c r="T11" s="323">
        <v>1.3139453398738612E-3</v>
      </c>
      <c r="U11" s="323">
        <v>3.1362624245345823E-3</v>
      </c>
      <c r="V11" s="323">
        <v>1.0006556019461026E-3</v>
      </c>
      <c r="W11" s="323">
        <v>1.3828867761452031E-3</v>
      </c>
      <c r="X11" s="323">
        <v>1.252874474664975E-3</v>
      </c>
      <c r="Y11" s="323">
        <v>3.5308086489188851E-3</v>
      </c>
      <c r="Z11" s="323">
        <v>2.7861634835004011E-3</v>
      </c>
      <c r="AA11" s="323">
        <v>1.3746255577256819E-4</v>
      </c>
      <c r="AB11" s="323">
        <v>8.6849749932616579E-4</v>
      </c>
      <c r="AC11" s="323">
        <v>1.8996960486322189E-3</v>
      </c>
      <c r="AD11" s="323">
        <v>4.3767287897338233E-3</v>
      </c>
      <c r="AE11" s="323">
        <v>1.4011085240970061E-3</v>
      </c>
      <c r="AF11" s="323">
        <v>7.549258914416568E-6</v>
      </c>
      <c r="AG11" s="323">
        <v>1.3282652549541998E-3</v>
      </c>
      <c r="AH11" s="323">
        <v>7.4754493336631853E-4</v>
      </c>
      <c r="AI11" s="323">
        <v>3.7506702017245704E-3</v>
      </c>
      <c r="AJ11" s="323">
        <v>5.1505006589611135E-4</v>
      </c>
      <c r="AK11" s="323">
        <v>2.9365747224068543E-3</v>
      </c>
      <c r="AL11" s="323">
        <v>2.9656821310406454E-2</v>
      </c>
      <c r="AM11" s="323">
        <v>2.0635920836904551E-3</v>
      </c>
      <c r="AN11" s="323">
        <v>4.7963011216618293E-3</v>
      </c>
      <c r="AO11" s="323">
        <v>1.9542700801250732E-2</v>
      </c>
      <c r="AP11" s="323">
        <v>4.3562763889819716E-4</v>
      </c>
      <c r="AQ11" s="302">
        <v>6.1368083076287832E-3</v>
      </c>
    </row>
    <row r="12" spans="2:43" ht="16.5" customHeight="1">
      <c r="B12" s="508" t="s">
        <v>218</v>
      </c>
      <c r="C12" s="617" t="s">
        <v>4</v>
      </c>
      <c r="D12" s="322">
        <v>1.9271437712153911E-2</v>
      </c>
      <c r="E12" s="323">
        <v>6.8620781448726674E-3</v>
      </c>
      <c r="F12" s="323">
        <v>1.8464785017145871E-3</v>
      </c>
      <c r="G12" s="323">
        <v>3.0229746070133011E-3</v>
      </c>
      <c r="H12" s="323">
        <v>1.8314123852314904E-2</v>
      </c>
      <c r="I12" s="323">
        <v>4.9665431147320393E-3</v>
      </c>
      <c r="J12" s="323">
        <v>0.29415057595420752</v>
      </c>
      <c r="K12" s="323">
        <v>2.0459684323754748E-2</v>
      </c>
      <c r="L12" s="323">
        <v>0</v>
      </c>
      <c r="M12" s="323">
        <v>6.9311358119330526E-3</v>
      </c>
      <c r="N12" s="323">
        <v>3.2704017156205724E-2</v>
      </c>
      <c r="O12" s="323">
        <v>1.0528834649437665E-3</v>
      </c>
      <c r="P12" s="323">
        <v>4.4992589455854329E-4</v>
      </c>
      <c r="Q12" s="323">
        <v>2.2259130524116912E-3</v>
      </c>
      <c r="R12" s="323">
        <v>1.8866051037632807E-3</v>
      </c>
      <c r="S12" s="323">
        <v>6.7756506775650677E-4</v>
      </c>
      <c r="T12" s="323">
        <v>9.6939967297360423E-3</v>
      </c>
      <c r="U12" s="323">
        <v>6.4332116704542844E-3</v>
      </c>
      <c r="V12" s="323">
        <v>6.7285462889479317E-3</v>
      </c>
      <c r="W12" s="323">
        <v>4.6672428694900601E-3</v>
      </c>
      <c r="X12" s="323">
        <v>1.3797478391880105E-3</v>
      </c>
      <c r="Y12" s="323">
        <v>6.2210973628296466E-2</v>
      </c>
      <c r="Z12" s="323">
        <v>3.9390024105927283E-2</v>
      </c>
      <c r="AA12" s="323">
        <v>3.4422915008047285E-3</v>
      </c>
      <c r="AB12" s="323">
        <v>2.845078015033991E-3</v>
      </c>
      <c r="AC12" s="323">
        <v>3.419452887537994E-3</v>
      </c>
      <c r="AD12" s="323">
        <v>7.8374824286945085E-3</v>
      </c>
      <c r="AE12" s="323">
        <v>4.4299754806008283E-3</v>
      </c>
      <c r="AF12" s="323">
        <v>3.3971665114874554E-4</v>
      </c>
      <c r="AG12" s="323">
        <v>2.3732693316184548E-3</v>
      </c>
      <c r="AH12" s="323">
        <v>1.6741779694743521E-2</v>
      </c>
      <c r="AI12" s="323">
        <v>1.3281061697909954E-3</v>
      </c>
      <c r="AJ12" s="323">
        <v>5.2838077348401069E-3</v>
      </c>
      <c r="AK12" s="323">
        <v>5.6757989930390548E-3</v>
      </c>
      <c r="AL12" s="323">
        <v>1.8547588571980585E-2</v>
      </c>
      <c r="AM12" s="323">
        <v>4.0286334600556067E-3</v>
      </c>
      <c r="AN12" s="323">
        <v>5.9082673324324488E-3</v>
      </c>
      <c r="AO12" s="323">
        <v>0.43189368770764119</v>
      </c>
      <c r="AP12" s="323">
        <v>1.1728436431874538E-3</v>
      </c>
      <c r="AQ12" s="302">
        <v>1.5759126157753971E-2</v>
      </c>
    </row>
    <row r="13" spans="2:43" ht="16.5" customHeight="1">
      <c r="B13" s="508" t="s">
        <v>219</v>
      </c>
      <c r="C13" s="616" t="s">
        <v>5</v>
      </c>
      <c r="D13" s="322">
        <v>8.1537593944191994E-2</v>
      </c>
      <c r="E13" s="323">
        <v>7.0987015291786211E-4</v>
      </c>
      <c r="F13" s="323">
        <v>3.4291743603270903E-3</v>
      </c>
      <c r="G13" s="323">
        <v>8.934569394061535E-3</v>
      </c>
      <c r="H13" s="323">
        <v>7.1233220774146733E-3</v>
      </c>
      <c r="I13" s="323">
        <v>3.0227408956903616E-2</v>
      </c>
      <c r="J13" s="323">
        <v>4.9151246126796652E-2</v>
      </c>
      <c r="K13" s="323">
        <v>0.19606831602748448</v>
      </c>
      <c r="L13" s="323">
        <v>3.7209302325581395E-2</v>
      </c>
      <c r="M13" s="323">
        <v>0.1844257058898684</v>
      </c>
      <c r="N13" s="323">
        <v>4.1645923486386092E-2</v>
      </c>
      <c r="O13" s="323">
        <v>4.6901172529313232E-3</v>
      </c>
      <c r="P13" s="323">
        <v>3.4406097819182722E-3</v>
      </c>
      <c r="Q13" s="323">
        <v>1.1574747872540795E-2</v>
      </c>
      <c r="R13" s="323">
        <v>5.0640452785224903E-3</v>
      </c>
      <c r="S13" s="323">
        <v>4.00086040008604E-3</v>
      </c>
      <c r="T13" s="323">
        <v>1.527096472786732E-2</v>
      </c>
      <c r="U13" s="323">
        <v>1.4479030369809243E-2</v>
      </c>
      <c r="V13" s="323">
        <v>8.9713950519305745E-3</v>
      </c>
      <c r="W13" s="323">
        <v>7.7787381158167671E-3</v>
      </c>
      <c r="X13" s="323">
        <v>1.3956070097533899E-2</v>
      </c>
      <c r="Y13" s="323">
        <v>2.5559305086864142E-2</v>
      </c>
      <c r="Z13" s="323">
        <v>4.7885271298842057E-3</v>
      </c>
      <c r="AA13" s="323">
        <v>3.7229442188403889E-4</v>
      </c>
      <c r="AB13" s="323">
        <v>8.7748195621574678E-3</v>
      </c>
      <c r="AC13" s="323">
        <v>1.4128989361702128E-2</v>
      </c>
      <c r="AD13" s="323">
        <v>9.0690608987439359E-6</v>
      </c>
      <c r="AE13" s="323">
        <v>2.0604537119073619E-5</v>
      </c>
      <c r="AF13" s="323">
        <v>3.7746294572082839E-5</v>
      </c>
      <c r="AG13" s="323">
        <v>3.2153971589669389E-4</v>
      </c>
      <c r="AH13" s="323">
        <v>1.694076647556765E-3</v>
      </c>
      <c r="AI13" s="323">
        <v>8.8540411319399694E-4</v>
      </c>
      <c r="AJ13" s="323">
        <v>4.9475103388726465E-3</v>
      </c>
      <c r="AK13" s="323">
        <v>0.13674175982923661</v>
      </c>
      <c r="AL13" s="323">
        <v>2.5599536310285699E-3</v>
      </c>
      <c r="AM13" s="323">
        <v>5.1813780972546162E-3</v>
      </c>
      <c r="AN13" s="323">
        <v>5.8052513892002935E-3</v>
      </c>
      <c r="AO13" s="323">
        <v>9.3804963846003519E-3</v>
      </c>
      <c r="AP13" s="323">
        <v>7.3386502245157831E-3</v>
      </c>
      <c r="AQ13" s="302">
        <v>2.5338829525444154E-2</v>
      </c>
    </row>
    <row r="14" spans="2:43" ht="16.5" customHeight="1">
      <c r="B14" s="508" t="s">
        <v>220</v>
      </c>
      <c r="C14" s="617" t="s">
        <v>6</v>
      </c>
      <c r="D14" s="322">
        <v>6.6316736977952264E-3</v>
      </c>
      <c r="E14" s="323">
        <v>9.110000295779231E-3</v>
      </c>
      <c r="F14" s="323">
        <v>6.489053020311264E-2</v>
      </c>
      <c r="G14" s="323">
        <v>1.6928657799274487E-2</v>
      </c>
      <c r="H14" s="323">
        <v>3.7395696704155389E-3</v>
      </c>
      <c r="I14" s="323">
        <v>1.8226968573770291E-3</v>
      </c>
      <c r="J14" s="323">
        <v>4.6439018236578812E-3</v>
      </c>
      <c r="K14" s="323">
        <v>5.3783504928325244E-3</v>
      </c>
      <c r="L14" s="323">
        <v>0.32558139534883723</v>
      </c>
      <c r="M14" s="323">
        <v>1.6289766193944039E-3</v>
      </c>
      <c r="N14" s="323">
        <v>1.8285911231953434E-2</v>
      </c>
      <c r="O14" s="323">
        <v>8.66235941612826E-3</v>
      </c>
      <c r="P14" s="323">
        <v>9.8189709930129147E-3</v>
      </c>
      <c r="Q14" s="323">
        <v>2.5169939900347585E-3</v>
      </c>
      <c r="R14" s="323">
        <v>1.2908350709959289E-3</v>
      </c>
      <c r="S14" s="323">
        <v>7.2058507205850721E-4</v>
      </c>
      <c r="T14" s="323">
        <v>1.8249240831581407E-3</v>
      </c>
      <c r="U14" s="323">
        <v>1.2137593829626059E-3</v>
      </c>
      <c r="V14" s="323">
        <v>7.9362340844001242E-4</v>
      </c>
      <c r="W14" s="323">
        <v>0</v>
      </c>
      <c r="X14" s="323">
        <v>2.1568471968916028E-3</v>
      </c>
      <c r="Y14" s="323">
        <v>2.1559805024371952E-3</v>
      </c>
      <c r="Z14" s="323">
        <v>1.6269970056396847E-2</v>
      </c>
      <c r="AA14" s="323">
        <v>5.9338003241825275E-2</v>
      </c>
      <c r="AB14" s="323">
        <v>1.1619897577191458E-2</v>
      </c>
      <c r="AC14" s="323">
        <v>1.1516907294832826E-2</v>
      </c>
      <c r="AD14" s="323">
        <v>1.7648392508955698E-3</v>
      </c>
      <c r="AE14" s="323">
        <v>4.6875321945892486E-4</v>
      </c>
      <c r="AF14" s="323">
        <v>1.6105085684088677E-4</v>
      </c>
      <c r="AG14" s="323">
        <v>0.16692887464927289</v>
      </c>
      <c r="AH14" s="323">
        <v>7.8519108108980216E-4</v>
      </c>
      <c r="AI14" s="323">
        <v>8.6130144566816044E-3</v>
      </c>
      <c r="AJ14" s="323">
        <v>3.0054686198173089E-3</v>
      </c>
      <c r="AK14" s="323">
        <v>2.230849506860691E-3</v>
      </c>
      <c r="AL14" s="323">
        <v>3.6467263989180573E-3</v>
      </c>
      <c r="AM14" s="323">
        <v>2.4040399817233235E-3</v>
      </c>
      <c r="AN14" s="323">
        <v>5.1568569229743736E-3</v>
      </c>
      <c r="AO14" s="323">
        <v>0</v>
      </c>
      <c r="AP14" s="323">
        <v>1.9368675021781381E-2</v>
      </c>
      <c r="AQ14" s="302">
        <v>1.4883592245907516E-2</v>
      </c>
    </row>
    <row r="15" spans="2:43" ht="16.5" customHeight="1">
      <c r="B15" s="508" t="s">
        <v>221</v>
      </c>
      <c r="C15" s="617" t="s">
        <v>222</v>
      </c>
      <c r="D15" s="322">
        <v>4.9073300870847748E-3</v>
      </c>
      <c r="E15" s="323">
        <v>9.6719808335058704E-3</v>
      </c>
      <c r="F15" s="323">
        <v>1.8464785017145872E-2</v>
      </c>
      <c r="G15" s="323">
        <v>5.3741770791347577E-3</v>
      </c>
      <c r="H15" s="323">
        <v>1.5174559763346637E-2</v>
      </c>
      <c r="I15" s="323">
        <v>7.1806916461766178E-3</v>
      </c>
      <c r="J15" s="323">
        <v>4.7069768908722491E-3</v>
      </c>
      <c r="K15" s="323">
        <v>3.1831053937172088E-2</v>
      </c>
      <c r="L15" s="323">
        <v>6.8906115417743323E-4</v>
      </c>
      <c r="M15" s="323">
        <v>0.22249904177845917</v>
      </c>
      <c r="N15" s="323">
        <v>8.061118982882089E-3</v>
      </c>
      <c r="O15" s="323">
        <v>2.0100502512562816E-3</v>
      </c>
      <c r="P15" s="323">
        <v>1.7467711200508153E-3</v>
      </c>
      <c r="Q15" s="323">
        <v>3.5785832919541806E-3</v>
      </c>
      <c r="R15" s="323">
        <v>9.6316155297388548E-3</v>
      </c>
      <c r="S15" s="323">
        <v>1.4605291460529145E-2</v>
      </c>
      <c r="T15" s="323">
        <v>6.0777271665498712E-2</v>
      </c>
      <c r="U15" s="323">
        <v>1.4433119849413494E-2</v>
      </c>
      <c r="V15" s="323">
        <v>4.1130395776543253E-2</v>
      </c>
      <c r="W15" s="323">
        <v>4.0795159896283489E-2</v>
      </c>
      <c r="X15" s="323">
        <v>4.2534295456347633E-2</v>
      </c>
      <c r="Y15" s="323">
        <v>5.3774528183977002E-2</v>
      </c>
      <c r="Z15" s="323">
        <v>1.3298062340663086E-2</v>
      </c>
      <c r="AA15" s="323">
        <v>0</v>
      </c>
      <c r="AB15" s="323">
        <v>3.7974304453295797E-2</v>
      </c>
      <c r="AC15" s="323">
        <v>1.3535334346504559E-2</v>
      </c>
      <c r="AD15" s="323">
        <v>6.3555978778397498E-3</v>
      </c>
      <c r="AE15" s="323">
        <v>3.0855294335812747E-3</v>
      </c>
      <c r="AF15" s="323">
        <v>4.9825108835149345E-4</v>
      </c>
      <c r="AG15" s="323">
        <v>4.0230743024693488E-3</v>
      </c>
      <c r="AH15" s="323">
        <v>1.919953533897667E-3</v>
      </c>
      <c r="AI15" s="323">
        <v>1.7511325794281273E-3</v>
      </c>
      <c r="AJ15" s="323">
        <v>2.3298441216124096E-3</v>
      </c>
      <c r="AK15" s="323">
        <v>2.0334990550860371E-3</v>
      </c>
      <c r="AL15" s="323">
        <v>8.8149346728813964E-3</v>
      </c>
      <c r="AM15" s="323">
        <v>1.3387964270889017E-2</v>
      </c>
      <c r="AN15" s="323">
        <v>2.8814165298170556E-3</v>
      </c>
      <c r="AO15" s="323">
        <v>4.7293335939026772E-2</v>
      </c>
      <c r="AP15" s="323">
        <v>3.8871389317069903E-3</v>
      </c>
      <c r="AQ15" s="302">
        <v>8.8980330672241842E-3</v>
      </c>
    </row>
    <row r="16" spans="2:43" ht="16.5" customHeight="1">
      <c r="B16" s="508" t="s">
        <v>223</v>
      </c>
      <c r="C16" s="616" t="s">
        <v>7</v>
      </c>
      <c r="D16" s="322">
        <v>2.6624299146504136E-3</v>
      </c>
      <c r="E16" s="323">
        <v>5.3240261468839661E-4</v>
      </c>
      <c r="F16" s="323">
        <v>0</v>
      </c>
      <c r="G16" s="323">
        <v>1.007658202337767E-3</v>
      </c>
      <c r="H16" s="323">
        <v>4.6884157061926161E-3</v>
      </c>
      <c r="I16" s="323">
        <v>3.7921880925293893E-4</v>
      </c>
      <c r="J16" s="323">
        <v>1.9237895500382393E-3</v>
      </c>
      <c r="K16" s="323">
        <v>1.1151845103505807E-2</v>
      </c>
      <c r="L16" s="323">
        <v>1.0508182601205857E-2</v>
      </c>
      <c r="M16" s="323">
        <v>3.162131084706784E-3</v>
      </c>
      <c r="N16" s="323">
        <v>8.9706276567227058E-2</v>
      </c>
      <c r="O16" s="323">
        <v>1.407035175879397E-2</v>
      </c>
      <c r="P16" s="323">
        <v>3.6126402710141858E-3</v>
      </c>
      <c r="Q16" s="323">
        <v>3.7669297810044005E-3</v>
      </c>
      <c r="R16" s="323">
        <v>1.4298480786416443E-2</v>
      </c>
      <c r="S16" s="323">
        <v>4.484835448483545E-3</v>
      </c>
      <c r="T16" s="323">
        <v>3.3739196449427702E-2</v>
      </c>
      <c r="U16" s="323">
        <v>3.819468356173817E-2</v>
      </c>
      <c r="V16" s="323">
        <v>7.9362340844001244E-3</v>
      </c>
      <c r="W16" s="323">
        <v>2.0743301642178048E-3</v>
      </c>
      <c r="X16" s="323">
        <v>2.1727063674569819E-3</v>
      </c>
      <c r="Y16" s="323">
        <v>4.9056367954005749E-3</v>
      </c>
      <c r="Z16" s="323">
        <v>5.5690611343461496E-2</v>
      </c>
      <c r="AA16" s="323">
        <v>3.4365638943142048E-5</v>
      </c>
      <c r="AB16" s="323">
        <v>4.4922284447905126E-3</v>
      </c>
      <c r="AC16" s="323">
        <v>4.9867021276595741E-4</v>
      </c>
      <c r="AD16" s="323">
        <v>2.2672652246859837E-4</v>
      </c>
      <c r="AE16" s="323">
        <v>5.1511342797684046E-6</v>
      </c>
      <c r="AF16" s="323">
        <v>8.8074687334859964E-5</v>
      </c>
      <c r="AG16" s="323">
        <v>1.5311415042699708E-5</v>
      </c>
      <c r="AH16" s="323">
        <v>5.3780211033548094E-6</v>
      </c>
      <c r="AI16" s="323">
        <v>1.9921592546864932E-4</v>
      </c>
      <c r="AJ16" s="323">
        <v>2.2328935209731415E-3</v>
      </c>
      <c r="AK16" s="323">
        <v>8.1782027215416707E-4</v>
      </c>
      <c r="AL16" s="323">
        <v>5.5546163692129352E-4</v>
      </c>
      <c r="AM16" s="323">
        <v>1.0422483895918507E-3</v>
      </c>
      <c r="AN16" s="323">
        <v>1.3937451143173983E-3</v>
      </c>
      <c r="AO16" s="323">
        <v>4.9833887043189366E-3</v>
      </c>
      <c r="AP16" s="323">
        <v>4.6913745727498153E-3</v>
      </c>
      <c r="AQ16" s="302">
        <v>8.8505760299670208E-3</v>
      </c>
    </row>
    <row r="17" spans="2:43" ht="16.5" customHeight="1">
      <c r="B17" s="508" t="s">
        <v>224</v>
      </c>
      <c r="C17" s="616" t="s">
        <v>8</v>
      </c>
      <c r="D17" s="322">
        <v>1.6267392553872182E-5</v>
      </c>
      <c r="E17" s="323">
        <v>0</v>
      </c>
      <c r="F17" s="323">
        <v>0</v>
      </c>
      <c r="G17" s="323">
        <v>4.4336960902861752E-3</v>
      </c>
      <c r="H17" s="323">
        <v>0</v>
      </c>
      <c r="I17" s="323">
        <v>3.6698594443832801E-5</v>
      </c>
      <c r="J17" s="323">
        <v>1.3718827119125149E-3</v>
      </c>
      <c r="K17" s="323">
        <v>0</v>
      </c>
      <c r="L17" s="323">
        <v>0</v>
      </c>
      <c r="M17" s="323">
        <v>2.3636131340232527E-3</v>
      </c>
      <c r="N17" s="323">
        <v>6.9505610232451272E-3</v>
      </c>
      <c r="O17" s="323">
        <v>0.34194783441014598</v>
      </c>
      <c r="P17" s="323">
        <v>2.1172983273343214E-4</v>
      </c>
      <c r="Q17" s="323">
        <v>0.25548345119257571</v>
      </c>
      <c r="R17" s="323">
        <v>0.1165723364114785</v>
      </c>
      <c r="S17" s="323">
        <v>8.7416648741664868E-2</v>
      </c>
      <c r="T17" s="323">
        <v>1.3329245503387059E-2</v>
      </c>
      <c r="U17" s="323">
        <v>8.3729311571746658E-3</v>
      </c>
      <c r="V17" s="323">
        <v>4.8687070839515546E-2</v>
      </c>
      <c r="W17" s="323">
        <v>7.9515989628349184E-3</v>
      </c>
      <c r="X17" s="323">
        <v>4.7228609943699942E-2</v>
      </c>
      <c r="Y17" s="323">
        <v>3.4683164604424445E-3</v>
      </c>
      <c r="Z17" s="323">
        <v>2.0974810224505584E-2</v>
      </c>
      <c r="AA17" s="323">
        <v>0</v>
      </c>
      <c r="AB17" s="323">
        <v>2.9948189631936749E-5</v>
      </c>
      <c r="AC17" s="323">
        <v>0</v>
      </c>
      <c r="AD17" s="323">
        <v>0</v>
      </c>
      <c r="AE17" s="323">
        <v>0</v>
      </c>
      <c r="AF17" s="323">
        <v>0</v>
      </c>
      <c r="AG17" s="323">
        <v>1.0335205153822304E-4</v>
      </c>
      <c r="AH17" s="323">
        <v>0</v>
      </c>
      <c r="AI17" s="323">
        <v>1.96756469598666E-5</v>
      </c>
      <c r="AJ17" s="323">
        <v>0</v>
      </c>
      <c r="AK17" s="323">
        <v>1.5788036141972335E-6</v>
      </c>
      <c r="AL17" s="323">
        <v>0</v>
      </c>
      <c r="AM17" s="323">
        <v>1.3438732817086901E-4</v>
      </c>
      <c r="AN17" s="323">
        <v>1.817928409979215E-5</v>
      </c>
      <c r="AO17" s="323">
        <v>0</v>
      </c>
      <c r="AP17" s="323">
        <v>4.8924334830105221E-3</v>
      </c>
      <c r="AQ17" s="302">
        <v>8.2249179469440006E-3</v>
      </c>
    </row>
    <row r="18" spans="2:43" ht="16.5" customHeight="1">
      <c r="B18" s="508" t="s">
        <v>225</v>
      </c>
      <c r="C18" s="616" t="s">
        <v>9</v>
      </c>
      <c r="D18" s="322">
        <v>0</v>
      </c>
      <c r="E18" s="323">
        <v>0</v>
      </c>
      <c r="F18" s="323">
        <v>0</v>
      </c>
      <c r="G18" s="323">
        <v>1.1420126293161361E-3</v>
      </c>
      <c r="H18" s="323">
        <v>2.6651410710797309E-3</v>
      </c>
      <c r="I18" s="323">
        <v>0</v>
      </c>
      <c r="J18" s="323">
        <v>5.2825368792033616E-4</v>
      </c>
      <c r="K18" s="323">
        <v>4.4124426492217856E-3</v>
      </c>
      <c r="L18" s="323">
        <v>0</v>
      </c>
      <c r="M18" s="323">
        <v>2.1719688258592055E-3</v>
      </c>
      <c r="N18" s="323">
        <v>7.2569218396967032E-3</v>
      </c>
      <c r="O18" s="323">
        <v>4.6901172529313232E-3</v>
      </c>
      <c r="P18" s="323">
        <v>0.16976762650857505</v>
      </c>
      <c r="Q18" s="323">
        <v>5.6041641696488197E-2</v>
      </c>
      <c r="R18" s="323">
        <v>4.3193327375633007E-2</v>
      </c>
      <c r="S18" s="323">
        <v>2.1574532157453214E-2</v>
      </c>
      <c r="T18" s="323">
        <v>6.6193646344312074E-2</v>
      </c>
      <c r="U18" s="323">
        <v>5.4579000527970982E-2</v>
      </c>
      <c r="V18" s="323">
        <v>7.2564783823884607E-2</v>
      </c>
      <c r="W18" s="323">
        <v>4.7363872082973206E-2</v>
      </c>
      <c r="X18" s="323">
        <v>3.0719213385139957E-2</v>
      </c>
      <c r="Y18" s="323">
        <v>1.4716910386201725E-2</v>
      </c>
      <c r="Z18" s="323">
        <v>8.5360701010979319E-3</v>
      </c>
      <c r="AA18" s="323">
        <v>3.5224779916720602E-4</v>
      </c>
      <c r="AB18" s="323">
        <v>2.6953370668743076E-4</v>
      </c>
      <c r="AC18" s="323">
        <v>0</v>
      </c>
      <c r="AD18" s="323">
        <v>1.269668525824151E-5</v>
      </c>
      <c r="AE18" s="323">
        <v>0</v>
      </c>
      <c r="AF18" s="323">
        <v>0</v>
      </c>
      <c r="AG18" s="323">
        <v>3.8278537606749271E-6</v>
      </c>
      <c r="AH18" s="323">
        <v>1.2907250648051542E-4</v>
      </c>
      <c r="AI18" s="323">
        <v>1.3527007284908286E-4</v>
      </c>
      <c r="AJ18" s="323">
        <v>5.4534712859588264E-5</v>
      </c>
      <c r="AK18" s="323">
        <v>1.1272657805368248E-3</v>
      </c>
      <c r="AL18" s="323">
        <v>2.4150505953099717E-4</v>
      </c>
      <c r="AM18" s="323">
        <v>4.2406668000585329E-4</v>
      </c>
      <c r="AN18" s="323">
        <v>3.6358568199584303E-4</v>
      </c>
      <c r="AO18" s="323">
        <v>9.7713504006253669E-4</v>
      </c>
      <c r="AP18" s="323">
        <v>3.8201192949534214E-3</v>
      </c>
      <c r="AQ18" s="302">
        <v>8.6883504434246746E-3</v>
      </c>
    </row>
    <row r="19" spans="2:43" ht="16.5" customHeight="1">
      <c r="B19" s="508" t="s">
        <v>226</v>
      </c>
      <c r="C19" s="616" t="s">
        <v>10</v>
      </c>
      <c r="D19" s="322">
        <v>1.7731457883720678E-3</v>
      </c>
      <c r="E19" s="323">
        <v>6.8029222987961782E-4</v>
      </c>
      <c r="F19" s="323">
        <v>1.0551305724083356E-3</v>
      </c>
      <c r="G19" s="323">
        <v>2.3243315867257825E-2</v>
      </c>
      <c r="H19" s="323">
        <v>5.4698183238913846E-3</v>
      </c>
      <c r="I19" s="323">
        <v>5.7494464628671388E-3</v>
      </c>
      <c r="J19" s="323">
        <v>4.7937051082920061E-3</v>
      </c>
      <c r="K19" s="323">
        <v>1.2106776721620969E-2</v>
      </c>
      <c r="L19" s="323">
        <v>0</v>
      </c>
      <c r="M19" s="323">
        <v>7.9851795068353135E-3</v>
      </c>
      <c r="N19" s="323">
        <v>7.8887910236280778E-3</v>
      </c>
      <c r="O19" s="323">
        <v>3.3022254127781764E-3</v>
      </c>
      <c r="P19" s="323">
        <v>3.9699343637518528E-4</v>
      </c>
      <c r="Q19" s="323">
        <v>6.1041384860366761E-2</v>
      </c>
      <c r="R19" s="323">
        <v>3.4356071889583957E-2</v>
      </c>
      <c r="S19" s="323">
        <v>3.0027963002796299E-2</v>
      </c>
      <c r="T19" s="323">
        <v>2.0950128474655456E-2</v>
      </c>
      <c r="U19" s="323">
        <v>2.2441636250946903E-2</v>
      </c>
      <c r="V19" s="323">
        <v>2.6500120768779546E-2</v>
      </c>
      <c r="W19" s="323">
        <v>2.26447709593777E-2</v>
      </c>
      <c r="X19" s="323">
        <v>1.0102291650146698E-2</v>
      </c>
      <c r="Y19" s="323">
        <v>1.3154605674290713E-2</v>
      </c>
      <c r="Z19" s="323">
        <v>8.4695287607593872E-2</v>
      </c>
      <c r="AA19" s="323">
        <v>3.5511160241246786E-4</v>
      </c>
      <c r="AB19" s="323">
        <v>7.4870474079841869E-4</v>
      </c>
      <c r="AC19" s="323">
        <v>1.6622340425531914E-4</v>
      </c>
      <c r="AD19" s="323">
        <v>2.5828685439622727E-3</v>
      </c>
      <c r="AE19" s="323">
        <v>1.1847608843467332E-4</v>
      </c>
      <c r="AF19" s="323">
        <v>3.5229874933943986E-4</v>
      </c>
      <c r="AG19" s="323">
        <v>7.8853787469903495E-4</v>
      </c>
      <c r="AH19" s="323">
        <v>4.2486366716502997E-4</v>
      </c>
      <c r="AI19" s="323">
        <v>3.3571572625272386E-3</v>
      </c>
      <c r="AJ19" s="323">
        <v>1.5754472603881053E-4</v>
      </c>
      <c r="AK19" s="323">
        <v>3.3154875898141909E-4</v>
      </c>
      <c r="AL19" s="323">
        <v>2.6807061607940687E-3</v>
      </c>
      <c r="AM19" s="323">
        <v>1.149758252128546E-3</v>
      </c>
      <c r="AN19" s="323">
        <v>2.2966495579404083E-3</v>
      </c>
      <c r="AO19" s="323">
        <v>3.9085401602501464E-4</v>
      </c>
      <c r="AP19" s="323">
        <v>5.830708397560485E-3</v>
      </c>
      <c r="AQ19" s="302">
        <v>1.1125446866923527E-2</v>
      </c>
    </row>
    <row r="20" spans="2:43" ht="16.5" customHeight="1">
      <c r="B20" s="508" t="s">
        <v>227</v>
      </c>
      <c r="C20" s="616" t="s">
        <v>64</v>
      </c>
      <c r="D20" s="322">
        <v>0</v>
      </c>
      <c r="E20" s="323">
        <v>2.9577923038244256E-5</v>
      </c>
      <c r="F20" s="323">
        <v>0</v>
      </c>
      <c r="G20" s="323">
        <v>2.1496708316539031E-3</v>
      </c>
      <c r="H20" s="323">
        <v>0</v>
      </c>
      <c r="I20" s="323">
        <v>0</v>
      </c>
      <c r="J20" s="323">
        <v>4.4940985390237557E-4</v>
      </c>
      <c r="K20" s="323">
        <v>0</v>
      </c>
      <c r="L20" s="323">
        <v>0</v>
      </c>
      <c r="M20" s="323">
        <v>3.8328861632809508E-4</v>
      </c>
      <c r="N20" s="323">
        <v>1.7232795925401141E-4</v>
      </c>
      <c r="O20" s="323">
        <v>5.2644173247188327E-4</v>
      </c>
      <c r="P20" s="323">
        <v>0</v>
      </c>
      <c r="Q20" s="323">
        <v>1.3013030152560657E-3</v>
      </c>
      <c r="R20" s="323">
        <v>0.13782146758018071</v>
      </c>
      <c r="S20" s="323">
        <v>5.0354915035491506E-2</v>
      </c>
      <c r="T20" s="323">
        <v>5.4163746788133613E-3</v>
      </c>
      <c r="U20" s="323">
        <v>2.4820375088951633E-3</v>
      </c>
      <c r="V20" s="323">
        <v>1.2905006728546289E-2</v>
      </c>
      <c r="W20" s="323">
        <v>2.0743301642178048E-3</v>
      </c>
      <c r="X20" s="323">
        <v>1.0990405201807945E-2</v>
      </c>
      <c r="Y20" s="323">
        <v>1.5310586176727908E-3</v>
      </c>
      <c r="Z20" s="323">
        <v>6.3050981688884539E-3</v>
      </c>
      <c r="AA20" s="323">
        <v>0</v>
      </c>
      <c r="AB20" s="323">
        <v>1.0451918181545925E-2</v>
      </c>
      <c r="AC20" s="323">
        <v>0</v>
      </c>
      <c r="AD20" s="323">
        <v>5.441436539246361E-6</v>
      </c>
      <c r="AE20" s="323">
        <v>0</v>
      </c>
      <c r="AF20" s="323">
        <v>0</v>
      </c>
      <c r="AG20" s="323">
        <v>5.7417806410123908E-5</v>
      </c>
      <c r="AH20" s="323">
        <v>0</v>
      </c>
      <c r="AI20" s="323">
        <v>2.2872939590844922E-4</v>
      </c>
      <c r="AJ20" s="323">
        <v>0</v>
      </c>
      <c r="AK20" s="323">
        <v>0</v>
      </c>
      <c r="AL20" s="323">
        <v>0</v>
      </c>
      <c r="AM20" s="323">
        <v>7.0598143065763183E-3</v>
      </c>
      <c r="AN20" s="323">
        <v>3.0298806832986917E-6</v>
      </c>
      <c r="AO20" s="323">
        <v>0</v>
      </c>
      <c r="AP20" s="323">
        <v>0</v>
      </c>
      <c r="AQ20" s="302">
        <v>2.3479934147711159E-3</v>
      </c>
    </row>
    <row r="21" spans="2:43" ht="16.5" customHeight="1">
      <c r="B21" s="508" t="s">
        <v>228</v>
      </c>
      <c r="C21" s="616" t="s">
        <v>65</v>
      </c>
      <c r="D21" s="322">
        <v>0</v>
      </c>
      <c r="E21" s="323">
        <v>1.7746753822946553E-4</v>
      </c>
      <c r="F21" s="323">
        <v>0</v>
      </c>
      <c r="G21" s="323">
        <v>2.0824936181647186E-3</v>
      </c>
      <c r="H21" s="323">
        <v>0</v>
      </c>
      <c r="I21" s="323">
        <v>0</v>
      </c>
      <c r="J21" s="323">
        <v>3.153753360718425E-5</v>
      </c>
      <c r="K21" s="323">
        <v>0</v>
      </c>
      <c r="L21" s="323">
        <v>1.7226528854435831E-4</v>
      </c>
      <c r="M21" s="323">
        <v>2.5871981602146417E-3</v>
      </c>
      <c r="N21" s="323">
        <v>3.0636081645157582E-4</v>
      </c>
      <c r="O21" s="323">
        <v>5.2644173247188327E-4</v>
      </c>
      <c r="P21" s="323">
        <v>1.3233114545839509E-5</v>
      </c>
      <c r="Q21" s="323">
        <v>4.1093779429138912E-4</v>
      </c>
      <c r="R21" s="323">
        <v>7.2485353986694468E-3</v>
      </c>
      <c r="S21" s="323">
        <v>0.13124327812432782</v>
      </c>
      <c r="T21" s="323">
        <v>4.5258117262321886E-4</v>
      </c>
      <c r="U21" s="323">
        <v>2.6800266281018295E-3</v>
      </c>
      <c r="V21" s="323">
        <v>2.2428487629826436E-3</v>
      </c>
      <c r="W21" s="323">
        <v>5.185825410544512E-4</v>
      </c>
      <c r="X21" s="323">
        <v>9.9912774561890412E-4</v>
      </c>
      <c r="Y21" s="323">
        <v>2.8121484814398203E-4</v>
      </c>
      <c r="Z21" s="323">
        <v>8.3686961775469919E-5</v>
      </c>
      <c r="AA21" s="323">
        <v>0</v>
      </c>
      <c r="AB21" s="323">
        <v>2.3958551705549399E-4</v>
      </c>
      <c r="AC21" s="323">
        <v>0</v>
      </c>
      <c r="AD21" s="323">
        <v>3.627624359497574E-6</v>
      </c>
      <c r="AE21" s="323">
        <v>0</v>
      </c>
      <c r="AF21" s="323">
        <v>0</v>
      </c>
      <c r="AG21" s="323">
        <v>3.4450683846074342E-5</v>
      </c>
      <c r="AH21" s="323">
        <v>0</v>
      </c>
      <c r="AI21" s="323">
        <v>1.2297279349916625E-5</v>
      </c>
      <c r="AJ21" s="323">
        <v>0</v>
      </c>
      <c r="AK21" s="323">
        <v>0</v>
      </c>
      <c r="AL21" s="323">
        <v>0</v>
      </c>
      <c r="AM21" s="323">
        <v>1.0311987648311349E-2</v>
      </c>
      <c r="AN21" s="323">
        <v>3.0298806832986917E-6</v>
      </c>
      <c r="AO21" s="323">
        <v>0</v>
      </c>
      <c r="AP21" s="323">
        <v>0</v>
      </c>
      <c r="AQ21" s="302">
        <v>2.7562207862791696E-3</v>
      </c>
    </row>
    <row r="22" spans="2:43" ht="16.5" customHeight="1">
      <c r="B22" s="508" t="s">
        <v>229</v>
      </c>
      <c r="C22" s="616" t="s">
        <v>66</v>
      </c>
      <c r="D22" s="322">
        <v>1.5725146135409776E-4</v>
      </c>
      <c r="E22" s="323">
        <v>2.9577923038244256E-5</v>
      </c>
      <c r="F22" s="323">
        <v>0</v>
      </c>
      <c r="G22" s="323">
        <v>0</v>
      </c>
      <c r="H22" s="323">
        <v>0</v>
      </c>
      <c r="I22" s="323">
        <v>0</v>
      </c>
      <c r="J22" s="323">
        <v>0</v>
      </c>
      <c r="K22" s="323">
        <v>0</v>
      </c>
      <c r="L22" s="323">
        <v>0</v>
      </c>
      <c r="M22" s="323">
        <v>0</v>
      </c>
      <c r="N22" s="323">
        <v>0</v>
      </c>
      <c r="O22" s="323">
        <v>0</v>
      </c>
      <c r="P22" s="323">
        <v>0</v>
      </c>
      <c r="Q22" s="323">
        <v>3.4244816190949095E-5</v>
      </c>
      <c r="R22" s="323">
        <v>1.68801509284083E-3</v>
      </c>
      <c r="S22" s="323">
        <v>5.8077005807700578E-3</v>
      </c>
      <c r="T22" s="323">
        <v>6.7916374678813368E-2</v>
      </c>
      <c r="U22" s="323">
        <v>1.0903748593990312E-4</v>
      </c>
      <c r="V22" s="323">
        <v>4.140643870121804E-4</v>
      </c>
      <c r="W22" s="323">
        <v>3.4572169403630077E-4</v>
      </c>
      <c r="X22" s="323">
        <v>4.4405677583062405E-4</v>
      </c>
      <c r="Y22" s="323">
        <v>1.8747656542932134E-4</v>
      </c>
      <c r="Z22" s="323">
        <v>1.7349735977841325E-4</v>
      </c>
      <c r="AA22" s="323">
        <v>0</v>
      </c>
      <c r="AB22" s="323">
        <v>1.19792758527747E-4</v>
      </c>
      <c r="AC22" s="323">
        <v>2.3746200607902735E-5</v>
      </c>
      <c r="AD22" s="323">
        <v>8.5067791230218116E-4</v>
      </c>
      <c r="AE22" s="323">
        <v>1.0302268559536809E-5</v>
      </c>
      <c r="AF22" s="323">
        <v>0</v>
      </c>
      <c r="AG22" s="323">
        <v>1.1483561282024781E-5</v>
      </c>
      <c r="AH22" s="323">
        <v>1.12938443170451E-4</v>
      </c>
      <c r="AI22" s="323">
        <v>2.1520238862354091E-3</v>
      </c>
      <c r="AJ22" s="323">
        <v>0</v>
      </c>
      <c r="AK22" s="323">
        <v>9.5012401502389526E-3</v>
      </c>
      <c r="AL22" s="323">
        <v>0</v>
      </c>
      <c r="AM22" s="323">
        <v>3.5866484696269706E-3</v>
      </c>
      <c r="AN22" s="323">
        <v>9.5441241523908787E-4</v>
      </c>
      <c r="AO22" s="323">
        <v>2.4721516513582176E-2</v>
      </c>
      <c r="AP22" s="323">
        <v>0</v>
      </c>
      <c r="AQ22" s="302">
        <v>2.3525131326051314E-3</v>
      </c>
    </row>
    <row r="23" spans="2:43" ht="16.5" customHeight="1">
      <c r="B23" s="508" t="s">
        <v>230</v>
      </c>
      <c r="C23" s="616" t="s">
        <v>12</v>
      </c>
      <c r="D23" s="322">
        <v>0</v>
      </c>
      <c r="E23" s="323">
        <v>0</v>
      </c>
      <c r="F23" s="323">
        <v>0</v>
      </c>
      <c r="G23" s="323">
        <v>0</v>
      </c>
      <c r="H23" s="323">
        <v>0</v>
      </c>
      <c r="I23" s="323">
        <v>0</v>
      </c>
      <c r="J23" s="323">
        <v>0</v>
      </c>
      <c r="K23" s="323">
        <v>1.097622549557658E-5</v>
      </c>
      <c r="L23" s="323">
        <v>0</v>
      </c>
      <c r="M23" s="323">
        <v>0</v>
      </c>
      <c r="N23" s="323">
        <v>0</v>
      </c>
      <c r="O23" s="323">
        <v>0</v>
      </c>
      <c r="P23" s="323">
        <v>2.6466229091679018E-5</v>
      </c>
      <c r="Q23" s="323">
        <v>3.4244816190949095E-5</v>
      </c>
      <c r="R23" s="323">
        <v>2.6809651474530832E-3</v>
      </c>
      <c r="S23" s="323">
        <v>8.6792858679285868E-3</v>
      </c>
      <c r="T23" s="323">
        <v>9.9947442186405042E-2</v>
      </c>
      <c r="U23" s="323">
        <v>0.29162936436884512</v>
      </c>
      <c r="V23" s="323">
        <v>0.14619923398088402</v>
      </c>
      <c r="W23" s="323">
        <v>0.29317199654278309</v>
      </c>
      <c r="X23" s="323">
        <v>2.2266275473792722E-2</v>
      </c>
      <c r="Y23" s="323">
        <v>1.2217222847144106E-2</v>
      </c>
      <c r="Z23" s="323">
        <v>2.1023797714325371E-4</v>
      </c>
      <c r="AA23" s="323">
        <v>5.7276064905236752E-6</v>
      </c>
      <c r="AB23" s="323">
        <v>2.9948189631936749E-5</v>
      </c>
      <c r="AC23" s="323">
        <v>0</v>
      </c>
      <c r="AD23" s="323">
        <v>2.9020994875980592E-5</v>
      </c>
      <c r="AE23" s="323">
        <v>3.6057939958378836E-5</v>
      </c>
      <c r="AF23" s="323">
        <v>0</v>
      </c>
      <c r="AG23" s="323">
        <v>0</v>
      </c>
      <c r="AH23" s="323">
        <v>1.0487141151541879E-3</v>
      </c>
      <c r="AI23" s="323">
        <v>1.4707546102500284E-3</v>
      </c>
      <c r="AJ23" s="323">
        <v>8.9376334964325207E-4</v>
      </c>
      <c r="AK23" s="323">
        <v>3.1576072283944671E-6</v>
      </c>
      <c r="AL23" s="323">
        <v>0</v>
      </c>
      <c r="AM23" s="323">
        <v>1.0386647275072942E-2</v>
      </c>
      <c r="AN23" s="323">
        <v>6.0597613665973834E-6</v>
      </c>
      <c r="AO23" s="323">
        <v>3.5958569474301351E-2</v>
      </c>
      <c r="AP23" s="323">
        <v>0</v>
      </c>
      <c r="AQ23" s="302">
        <v>1.971145798510656E-2</v>
      </c>
    </row>
    <row r="24" spans="2:43" ht="16.5" customHeight="1">
      <c r="B24" s="508" t="s">
        <v>231</v>
      </c>
      <c r="C24" s="616" t="s">
        <v>11</v>
      </c>
      <c r="D24" s="322">
        <v>1.0844928369248121E-5</v>
      </c>
      <c r="E24" s="323">
        <v>0</v>
      </c>
      <c r="F24" s="323">
        <v>2.3740437879187551E-3</v>
      </c>
      <c r="G24" s="323">
        <v>0</v>
      </c>
      <c r="H24" s="323">
        <v>0</v>
      </c>
      <c r="I24" s="323">
        <v>0</v>
      </c>
      <c r="J24" s="323">
        <v>4.7306300410776378E-5</v>
      </c>
      <c r="K24" s="323">
        <v>0</v>
      </c>
      <c r="L24" s="323">
        <v>0</v>
      </c>
      <c r="M24" s="323">
        <v>3.1940718027341254E-5</v>
      </c>
      <c r="N24" s="323">
        <v>1.9147551028223489E-5</v>
      </c>
      <c r="O24" s="323">
        <v>0</v>
      </c>
      <c r="P24" s="323">
        <v>0</v>
      </c>
      <c r="Q24" s="323">
        <v>5.9928428334160913E-4</v>
      </c>
      <c r="R24" s="323">
        <v>6.6527653659020948E-3</v>
      </c>
      <c r="S24" s="323">
        <v>2.6672402667240268E-2</v>
      </c>
      <c r="T24" s="323">
        <v>1.056996028965195E-2</v>
      </c>
      <c r="U24" s="323">
        <v>2.1084406491747584E-2</v>
      </c>
      <c r="V24" s="323">
        <v>8.6297919326455266E-2</v>
      </c>
      <c r="W24" s="323">
        <v>1.8150388936905792E-2</v>
      </c>
      <c r="X24" s="323">
        <v>2.6135913091745303E-2</v>
      </c>
      <c r="Y24" s="323">
        <v>2.5934258217722786E-3</v>
      </c>
      <c r="Z24" s="323">
        <v>7.2930125469208304E-3</v>
      </c>
      <c r="AA24" s="323">
        <v>2.8638032452618376E-6</v>
      </c>
      <c r="AB24" s="323">
        <v>1.796891377916205E-4</v>
      </c>
      <c r="AC24" s="323">
        <v>0</v>
      </c>
      <c r="AD24" s="323">
        <v>2.0496077631161294E-4</v>
      </c>
      <c r="AE24" s="323">
        <v>0</v>
      </c>
      <c r="AF24" s="323">
        <v>5.0328392762777117E-6</v>
      </c>
      <c r="AG24" s="323">
        <v>1.8756483427307142E-4</v>
      </c>
      <c r="AH24" s="323">
        <v>1.8285271751406352E-4</v>
      </c>
      <c r="AI24" s="323">
        <v>1.3994303900205119E-3</v>
      </c>
      <c r="AJ24" s="323">
        <v>6.574462605850363E-4</v>
      </c>
      <c r="AK24" s="323">
        <v>6.3152144567889338E-5</v>
      </c>
      <c r="AL24" s="323">
        <v>0</v>
      </c>
      <c r="AM24" s="323">
        <v>6.8746584322075654E-3</v>
      </c>
      <c r="AN24" s="323">
        <v>1.2725498869854506E-4</v>
      </c>
      <c r="AO24" s="323">
        <v>0</v>
      </c>
      <c r="AP24" s="323">
        <v>1.1393338248106696E-3</v>
      </c>
      <c r="AQ24" s="302">
        <v>3.5499155216311275E-3</v>
      </c>
    </row>
    <row r="25" spans="2:43" ht="16.5" customHeight="1">
      <c r="B25" s="508" t="s">
        <v>232</v>
      </c>
      <c r="C25" s="616" t="s">
        <v>233</v>
      </c>
      <c r="D25" s="322">
        <v>0</v>
      </c>
      <c r="E25" s="323">
        <v>8.8733769114732763E-5</v>
      </c>
      <c r="F25" s="323">
        <v>0</v>
      </c>
      <c r="G25" s="323">
        <v>0</v>
      </c>
      <c r="H25" s="323">
        <v>1.3953618173192309E-5</v>
      </c>
      <c r="I25" s="323">
        <v>0</v>
      </c>
      <c r="J25" s="323">
        <v>0</v>
      </c>
      <c r="K25" s="323">
        <v>9.8786029460189224E-5</v>
      </c>
      <c r="L25" s="323">
        <v>0</v>
      </c>
      <c r="M25" s="323">
        <v>0</v>
      </c>
      <c r="N25" s="323">
        <v>0</v>
      </c>
      <c r="O25" s="323">
        <v>0</v>
      </c>
      <c r="P25" s="323">
        <v>0</v>
      </c>
      <c r="Q25" s="323">
        <v>8.5612040477372735E-5</v>
      </c>
      <c r="R25" s="323">
        <v>9.9295005461225294E-5</v>
      </c>
      <c r="S25" s="323">
        <v>3.7642503764250375E-4</v>
      </c>
      <c r="T25" s="323">
        <v>4.3798177995795373E-5</v>
      </c>
      <c r="U25" s="323">
        <v>4.5910520395748689E-5</v>
      </c>
      <c r="V25" s="323">
        <v>0</v>
      </c>
      <c r="W25" s="323">
        <v>3.1287813310285219E-2</v>
      </c>
      <c r="X25" s="323">
        <v>1.5859170565379432E-5</v>
      </c>
      <c r="Y25" s="323">
        <v>0</v>
      </c>
      <c r="Z25" s="323">
        <v>1.8901006488801257E-3</v>
      </c>
      <c r="AA25" s="323">
        <v>1.7182819471571024E-5</v>
      </c>
      <c r="AB25" s="323">
        <v>0</v>
      </c>
      <c r="AC25" s="323">
        <v>2.3746200607902735E-5</v>
      </c>
      <c r="AD25" s="323">
        <v>2.9383757311930351E-4</v>
      </c>
      <c r="AE25" s="323">
        <v>1.3392949127397853E-4</v>
      </c>
      <c r="AF25" s="323">
        <v>2.2647776743249705E-5</v>
      </c>
      <c r="AG25" s="323">
        <v>6.8901367692148684E-5</v>
      </c>
      <c r="AH25" s="323">
        <v>1.720966753073539E-4</v>
      </c>
      <c r="AI25" s="323">
        <v>1.0723227593127296E-3</v>
      </c>
      <c r="AJ25" s="323">
        <v>7.2712950479451023E-5</v>
      </c>
      <c r="AK25" s="323">
        <v>2.210325059876127E-5</v>
      </c>
      <c r="AL25" s="323">
        <v>7.2451517859299159E-5</v>
      </c>
      <c r="AM25" s="323">
        <v>1.0900305507192708E-3</v>
      </c>
      <c r="AN25" s="323">
        <v>1.4240439211503852E-4</v>
      </c>
      <c r="AO25" s="323">
        <v>0</v>
      </c>
      <c r="AP25" s="323">
        <v>0</v>
      </c>
      <c r="AQ25" s="302">
        <v>3.7529799871736865E-4</v>
      </c>
    </row>
    <row r="26" spans="2:43" ht="16.5" customHeight="1">
      <c r="B26" s="508" t="s">
        <v>234</v>
      </c>
      <c r="C26" s="616" t="s">
        <v>13</v>
      </c>
      <c r="D26" s="322">
        <v>0</v>
      </c>
      <c r="E26" s="323">
        <v>0</v>
      </c>
      <c r="F26" s="323">
        <v>5.5921920337641783E-2</v>
      </c>
      <c r="G26" s="323">
        <v>0</v>
      </c>
      <c r="H26" s="323">
        <v>0</v>
      </c>
      <c r="I26" s="323">
        <v>0</v>
      </c>
      <c r="J26" s="323">
        <v>0</v>
      </c>
      <c r="K26" s="323">
        <v>0</v>
      </c>
      <c r="L26" s="323">
        <v>0</v>
      </c>
      <c r="M26" s="323">
        <v>0</v>
      </c>
      <c r="N26" s="323">
        <v>0</v>
      </c>
      <c r="O26" s="323">
        <v>0</v>
      </c>
      <c r="P26" s="323">
        <v>0</v>
      </c>
      <c r="Q26" s="323">
        <v>0</v>
      </c>
      <c r="R26" s="323">
        <v>0</v>
      </c>
      <c r="S26" s="323">
        <v>3.2265003226500322E-5</v>
      </c>
      <c r="T26" s="323">
        <v>0</v>
      </c>
      <c r="U26" s="323">
        <v>0</v>
      </c>
      <c r="V26" s="323">
        <v>0</v>
      </c>
      <c r="W26" s="323">
        <v>0</v>
      </c>
      <c r="X26" s="323">
        <v>0.40783443025929744</v>
      </c>
      <c r="Y26" s="323">
        <v>0</v>
      </c>
      <c r="Z26" s="323">
        <v>0</v>
      </c>
      <c r="AA26" s="323">
        <v>0</v>
      </c>
      <c r="AB26" s="323">
        <v>0</v>
      </c>
      <c r="AC26" s="323">
        <v>0</v>
      </c>
      <c r="AD26" s="323">
        <v>0</v>
      </c>
      <c r="AE26" s="323">
        <v>0</v>
      </c>
      <c r="AF26" s="323">
        <v>0</v>
      </c>
      <c r="AG26" s="323">
        <v>9.6308800618581172E-3</v>
      </c>
      <c r="AH26" s="323">
        <v>0</v>
      </c>
      <c r="AI26" s="323">
        <v>3.6645892462751541E-3</v>
      </c>
      <c r="AJ26" s="323">
        <v>9.0891188099313775E-5</v>
      </c>
      <c r="AK26" s="323">
        <v>0</v>
      </c>
      <c r="AL26" s="323">
        <v>0</v>
      </c>
      <c r="AM26" s="323">
        <v>3.9805526604211397E-2</v>
      </c>
      <c r="AN26" s="323">
        <v>1.2119522733194767E-5</v>
      </c>
      <c r="AO26" s="323">
        <v>0</v>
      </c>
      <c r="AP26" s="323">
        <v>0</v>
      </c>
      <c r="AQ26" s="302">
        <v>6.9894207933170159E-3</v>
      </c>
    </row>
    <row r="27" spans="2:43" ht="16.5" customHeight="1">
      <c r="B27" s="508" t="s">
        <v>235</v>
      </c>
      <c r="C27" s="616" t="s">
        <v>14</v>
      </c>
      <c r="D27" s="322">
        <v>1.1170276220325566E-3</v>
      </c>
      <c r="E27" s="323">
        <v>4.2296429944689287E-3</v>
      </c>
      <c r="F27" s="323">
        <v>9.4961751516750206E-3</v>
      </c>
      <c r="G27" s="323">
        <v>3.6275695284159614E-3</v>
      </c>
      <c r="H27" s="323">
        <v>9.0698518125750006E-3</v>
      </c>
      <c r="I27" s="323">
        <v>3.4912596180899605E-2</v>
      </c>
      <c r="J27" s="323">
        <v>1.6415286242539403E-2</v>
      </c>
      <c r="K27" s="323">
        <v>2.9855333347968299E-3</v>
      </c>
      <c r="L27" s="323">
        <v>1.2058570198105081E-3</v>
      </c>
      <c r="M27" s="323">
        <v>2.0761466717771817E-3</v>
      </c>
      <c r="N27" s="323">
        <v>1.4188335311913606E-2</v>
      </c>
      <c r="O27" s="323">
        <v>8.3273510409188796E-3</v>
      </c>
      <c r="P27" s="323">
        <v>4.3153186533982639E-2</v>
      </c>
      <c r="Q27" s="323">
        <v>1.2156909747786928E-3</v>
      </c>
      <c r="R27" s="323">
        <v>9.9295005461225291E-4</v>
      </c>
      <c r="S27" s="323">
        <v>2.6457302645730265E-3</v>
      </c>
      <c r="T27" s="323">
        <v>6.6719224480261624E-3</v>
      </c>
      <c r="U27" s="323">
        <v>4.513578036407043E-3</v>
      </c>
      <c r="V27" s="323">
        <v>2.4498809564887339E-3</v>
      </c>
      <c r="W27" s="323">
        <v>7.2601555747623166E-3</v>
      </c>
      <c r="X27" s="323">
        <v>1.5383395448418048E-3</v>
      </c>
      <c r="Y27" s="323">
        <v>7.0428696412948383E-2</v>
      </c>
      <c r="Z27" s="323">
        <v>3.4781117772048962E-3</v>
      </c>
      <c r="AA27" s="323">
        <v>9.1412599588757849E-3</v>
      </c>
      <c r="AB27" s="323">
        <v>3.6237309454643465E-3</v>
      </c>
      <c r="AC27" s="323">
        <v>3.8706306990881458E-3</v>
      </c>
      <c r="AD27" s="323">
        <v>6.767333242642724E-3</v>
      </c>
      <c r="AE27" s="323">
        <v>1.6159108235633487E-2</v>
      </c>
      <c r="AF27" s="323">
        <v>2.2647776743249705E-5</v>
      </c>
      <c r="AG27" s="323">
        <v>1.9943118093116372E-3</v>
      </c>
      <c r="AH27" s="323">
        <v>1.7795871831001064E-2</v>
      </c>
      <c r="AI27" s="323">
        <v>8.6671224858212367E-3</v>
      </c>
      <c r="AJ27" s="323">
        <v>1.4636510990259494E-2</v>
      </c>
      <c r="AK27" s="323">
        <v>4.1096258077553995E-3</v>
      </c>
      <c r="AL27" s="323">
        <v>4.5088994614437175E-2</v>
      </c>
      <c r="AM27" s="323">
        <v>9.3503716556220199E-3</v>
      </c>
      <c r="AN27" s="323">
        <v>6.4778849008926024E-3</v>
      </c>
      <c r="AO27" s="323">
        <v>0.14686339652139926</v>
      </c>
      <c r="AP27" s="323">
        <v>1.67549091883922E-3</v>
      </c>
      <c r="AQ27" s="302">
        <v>8.3211233694109044E-3</v>
      </c>
    </row>
    <row r="28" spans="2:43" ht="16.5" customHeight="1">
      <c r="B28" s="508" t="s">
        <v>236</v>
      </c>
      <c r="C28" s="616" t="s">
        <v>15</v>
      </c>
      <c r="D28" s="322">
        <v>2.8305263043737596E-3</v>
      </c>
      <c r="E28" s="323">
        <v>1.0648052293767932E-3</v>
      </c>
      <c r="F28" s="323">
        <v>0</v>
      </c>
      <c r="G28" s="323">
        <v>3.2245062474808546E-3</v>
      </c>
      <c r="H28" s="323">
        <v>6.6977367231323083E-4</v>
      </c>
      <c r="I28" s="323">
        <v>2.6178330703267396E-3</v>
      </c>
      <c r="J28" s="323">
        <v>2.9172218586645433E-3</v>
      </c>
      <c r="K28" s="323">
        <v>1.8110772067701359E-3</v>
      </c>
      <c r="L28" s="323">
        <v>3.7898363479758829E-3</v>
      </c>
      <c r="M28" s="323">
        <v>3.0663089306247606E-3</v>
      </c>
      <c r="N28" s="323">
        <v>5.3613142879025775E-3</v>
      </c>
      <c r="O28" s="323">
        <v>5.7430007178750899E-3</v>
      </c>
      <c r="P28" s="323">
        <v>4.8036205801397416E-3</v>
      </c>
      <c r="Q28" s="323">
        <v>3.5100936595722824E-3</v>
      </c>
      <c r="R28" s="323">
        <v>2.0851951146857312E-3</v>
      </c>
      <c r="S28" s="323">
        <v>1.9359001935900194E-3</v>
      </c>
      <c r="T28" s="323">
        <v>1.5037374445223079E-3</v>
      </c>
      <c r="U28" s="323">
        <v>3.9913458669054011E-3</v>
      </c>
      <c r="V28" s="323">
        <v>1.7597736448017667E-3</v>
      </c>
      <c r="W28" s="323">
        <v>1.7286084701815039E-3</v>
      </c>
      <c r="X28" s="323">
        <v>6.5022599318055661E-4</v>
      </c>
      <c r="Y28" s="323">
        <v>1.0311211098612673E-3</v>
      </c>
      <c r="Z28" s="323">
        <v>5.9193216865576284E-4</v>
      </c>
      <c r="AA28" s="323">
        <v>1.2743924441415177E-2</v>
      </c>
      <c r="AB28" s="323">
        <v>2.9289329460034142E-2</v>
      </c>
      <c r="AC28" s="323">
        <v>2.8495440729483282E-3</v>
      </c>
      <c r="AD28" s="323">
        <v>3.0707840203146966E-3</v>
      </c>
      <c r="AE28" s="323">
        <v>2.4725444542888345E-3</v>
      </c>
      <c r="AF28" s="323">
        <v>9.7083469639397072E-3</v>
      </c>
      <c r="AG28" s="323">
        <v>7.3877577581026093E-3</v>
      </c>
      <c r="AH28" s="323">
        <v>4.0872960385496555E-3</v>
      </c>
      <c r="AI28" s="323">
        <v>9.5549860548852176E-3</v>
      </c>
      <c r="AJ28" s="323">
        <v>3.8659052004908125E-3</v>
      </c>
      <c r="AK28" s="323">
        <v>2.1629609514502101E-3</v>
      </c>
      <c r="AL28" s="323">
        <v>2.0044919941072767E-3</v>
      </c>
      <c r="AM28" s="323">
        <v>1.7261305707280507E-3</v>
      </c>
      <c r="AN28" s="323">
        <v>2.0512292225932142E-3</v>
      </c>
      <c r="AO28" s="323">
        <v>0</v>
      </c>
      <c r="AP28" s="323">
        <v>0</v>
      </c>
      <c r="AQ28" s="302">
        <v>4.3252085486588784E-3</v>
      </c>
    </row>
    <row r="29" spans="2:43" ht="16.5" customHeight="1">
      <c r="B29" s="508" t="s">
        <v>237</v>
      </c>
      <c r="C29" s="616" t="s">
        <v>16</v>
      </c>
      <c r="D29" s="322">
        <v>1.0828660976694248E-2</v>
      </c>
      <c r="E29" s="323">
        <v>5.0282469165015232E-3</v>
      </c>
      <c r="F29" s="323">
        <v>3.4291743603270903E-3</v>
      </c>
      <c r="G29" s="323">
        <v>4.3933897621926642E-2</v>
      </c>
      <c r="H29" s="323">
        <v>1.4797812072670443E-2</v>
      </c>
      <c r="I29" s="323">
        <v>2.5334263031059245E-2</v>
      </c>
      <c r="J29" s="323">
        <v>5.6231422421609521E-2</v>
      </c>
      <c r="K29" s="323">
        <v>1.7035101969134853E-2</v>
      </c>
      <c r="L29" s="323">
        <v>2.1705426356589147E-2</v>
      </c>
      <c r="M29" s="323">
        <v>3.1493547974958479E-2</v>
      </c>
      <c r="N29" s="323">
        <v>4.6547696549611307E-2</v>
      </c>
      <c r="O29" s="323">
        <v>0.10093323761665471</v>
      </c>
      <c r="P29" s="323">
        <v>0.12081833580351471</v>
      </c>
      <c r="Q29" s="323">
        <v>1.9998972655514272E-2</v>
      </c>
      <c r="R29" s="323">
        <v>1.5787905868334822E-2</v>
      </c>
      <c r="S29" s="323">
        <v>1.1099161109916111E-2</v>
      </c>
      <c r="T29" s="323">
        <v>1.2759869189441719E-2</v>
      </c>
      <c r="U29" s="323">
        <v>2.4699859972912793E-2</v>
      </c>
      <c r="V29" s="323">
        <v>1.1662813567509749E-2</v>
      </c>
      <c r="W29" s="323">
        <v>5.3586862575626618E-3</v>
      </c>
      <c r="X29" s="323">
        <v>1.3337562445484102E-2</v>
      </c>
      <c r="Y29" s="323">
        <v>1.6622922134733157E-2</v>
      </c>
      <c r="Z29" s="323">
        <v>2.7045176671340889E-3</v>
      </c>
      <c r="AA29" s="323">
        <v>9.5490655410010714E-2</v>
      </c>
      <c r="AB29" s="323">
        <v>4.2556377466982119E-2</v>
      </c>
      <c r="AC29" s="323">
        <v>7.3779445288753798E-2</v>
      </c>
      <c r="AD29" s="323">
        <v>2.8397043486147008E-2</v>
      </c>
      <c r="AE29" s="323">
        <v>5.2232501596851623E-3</v>
      </c>
      <c r="AF29" s="323">
        <v>1.4922368454163416E-3</v>
      </c>
      <c r="AG29" s="323">
        <v>6.7982682789586709E-3</v>
      </c>
      <c r="AH29" s="323">
        <v>7.7335943466242162E-3</v>
      </c>
      <c r="AI29" s="323">
        <v>1.2053793218788276E-2</v>
      </c>
      <c r="AJ29" s="323">
        <v>2.281974762546771E-2</v>
      </c>
      <c r="AK29" s="323">
        <v>1.2739366362957479E-2</v>
      </c>
      <c r="AL29" s="323">
        <v>4.5402951191827468E-3</v>
      </c>
      <c r="AM29" s="323">
        <v>5.7876142665587585E-3</v>
      </c>
      <c r="AN29" s="323">
        <v>4.0473146167503922E-2</v>
      </c>
      <c r="AO29" s="323">
        <v>0</v>
      </c>
      <c r="AP29" s="323">
        <v>4.5238254808658935E-3</v>
      </c>
      <c r="AQ29" s="302">
        <v>2.2577604765848754E-2</v>
      </c>
    </row>
    <row r="30" spans="2:43" ht="16.5" customHeight="1">
      <c r="B30" s="508" t="s">
        <v>238</v>
      </c>
      <c r="C30" s="616" t="s">
        <v>36</v>
      </c>
      <c r="D30" s="322">
        <v>3.8499495710830829E-4</v>
      </c>
      <c r="E30" s="323">
        <v>1.7746753822946553E-4</v>
      </c>
      <c r="F30" s="323">
        <v>0</v>
      </c>
      <c r="G30" s="323">
        <v>3.0901518205024856E-3</v>
      </c>
      <c r="H30" s="323">
        <v>2.2325789077107692E-3</v>
      </c>
      <c r="I30" s="323">
        <v>1.0153277796127074E-3</v>
      </c>
      <c r="J30" s="323">
        <v>2.8147248744411942E-3</v>
      </c>
      <c r="K30" s="323">
        <v>3.0513906877702897E-3</v>
      </c>
      <c r="L30" s="323">
        <v>5.1679586563307489E-4</v>
      </c>
      <c r="M30" s="323">
        <v>9.9016225884757895E-4</v>
      </c>
      <c r="N30" s="323">
        <v>1.3594761230038678E-3</v>
      </c>
      <c r="O30" s="323">
        <v>1.0528834649437665E-3</v>
      </c>
      <c r="P30" s="323">
        <v>1.7467711200508153E-3</v>
      </c>
      <c r="Q30" s="323">
        <v>6.6777391572350731E-4</v>
      </c>
      <c r="R30" s="323">
        <v>9.9295005461225291E-4</v>
      </c>
      <c r="S30" s="323">
        <v>6.883200688320069E-4</v>
      </c>
      <c r="T30" s="323">
        <v>6.5697266993693061E-4</v>
      </c>
      <c r="U30" s="323">
        <v>1.6699951793953585E-3</v>
      </c>
      <c r="V30" s="323">
        <v>3.4505365584348364E-4</v>
      </c>
      <c r="W30" s="323">
        <v>1.7286084701815038E-4</v>
      </c>
      <c r="X30" s="323">
        <v>3.0132424074220916E-4</v>
      </c>
      <c r="Y30" s="323">
        <v>1.0311211098612673E-3</v>
      </c>
      <c r="Z30" s="323">
        <v>7.2256547484186222E-4</v>
      </c>
      <c r="AA30" s="323">
        <v>4.3529809327979928E-4</v>
      </c>
      <c r="AB30" s="323">
        <v>8.903596777574796E-2</v>
      </c>
      <c r="AC30" s="323">
        <v>9.0235562310030399E-3</v>
      </c>
      <c r="AD30" s="323">
        <v>2.8114088786106201E-3</v>
      </c>
      <c r="AE30" s="323">
        <v>1.2774813013825645E-3</v>
      </c>
      <c r="AF30" s="323">
        <v>1.3588666045949823E-4</v>
      </c>
      <c r="AG30" s="323">
        <v>4.9953491576807804E-3</v>
      </c>
      <c r="AH30" s="323">
        <v>2.5814501296103085E-3</v>
      </c>
      <c r="AI30" s="323">
        <v>4.1835344348416358E-3</v>
      </c>
      <c r="AJ30" s="323">
        <v>9.7889809582960927E-3</v>
      </c>
      <c r="AK30" s="323">
        <v>4.8642939353416769E-3</v>
      </c>
      <c r="AL30" s="323">
        <v>2.2218465476851741E-3</v>
      </c>
      <c r="AM30" s="323">
        <v>1.2303906490310674E-3</v>
      </c>
      <c r="AN30" s="323">
        <v>9.6198711694733454E-3</v>
      </c>
      <c r="AO30" s="323">
        <v>0</v>
      </c>
      <c r="AP30" s="323">
        <v>1.4074123718249448E-3</v>
      </c>
      <c r="AQ30" s="302">
        <v>3.4629109533263268E-3</v>
      </c>
    </row>
    <row r="31" spans="2:43" ht="16.5" customHeight="1">
      <c r="B31" s="508" t="s">
        <v>239</v>
      </c>
      <c r="C31" s="616" t="s">
        <v>37</v>
      </c>
      <c r="D31" s="322">
        <v>3.2534785107744363E-4</v>
      </c>
      <c r="E31" s="323">
        <v>1.1831169215297702E-4</v>
      </c>
      <c r="F31" s="323">
        <v>0</v>
      </c>
      <c r="G31" s="323">
        <v>2.6199113260781943E-3</v>
      </c>
      <c r="H31" s="323">
        <v>9.6279965395026934E-4</v>
      </c>
      <c r="I31" s="323">
        <v>3.6698594443832801E-4</v>
      </c>
      <c r="J31" s="323">
        <v>1.3245764115017386E-3</v>
      </c>
      <c r="K31" s="323">
        <v>3.4026299036287403E-3</v>
      </c>
      <c r="L31" s="323">
        <v>0</v>
      </c>
      <c r="M31" s="323">
        <v>3.1940718027341254E-5</v>
      </c>
      <c r="N31" s="323">
        <v>1.7615746945965612E-3</v>
      </c>
      <c r="O31" s="323">
        <v>0</v>
      </c>
      <c r="P31" s="323">
        <v>3.9699343637518527E-5</v>
      </c>
      <c r="Q31" s="323">
        <v>6.8489632381898191E-5</v>
      </c>
      <c r="R31" s="323">
        <v>1.9859001092245059E-4</v>
      </c>
      <c r="S31" s="323">
        <v>1.0755001075500108E-5</v>
      </c>
      <c r="T31" s="323">
        <v>1.6059331931791637E-4</v>
      </c>
      <c r="U31" s="323">
        <v>6.2266143286734152E-4</v>
      </c>
      <c r="V31" s="323">
        <v>2.7604292467478693E-4</v>
      </c>
      <c r="W31" s="323">
        <v>1.7286084701815038E-4</v>
      </c>
      <c r="X31" s="323">
        <v>1.7445087621917373E-4</v>
      </c>
      <c r="Y31" s="323">
        <v>2.1872265966754156E-4</v>
      </c>
      <c r="Z31" s="323">
        <v>2.5208145803098866E-3</v>
      </c>
      <c r="AA31" s="323">
        <v>1.2775426277113058E-2</v>
      </c>
      <c r="AB31" s="323">
        <v>1.9765805157078253E-3</v>
      </c>
      <c r="AC31" s="323">
        <v>0</v>
      </c>
      <c r="AD31" s="323">
        <v>1.4038906271255612E-3</v>
      </c>
      <c r="AE31" s="323">
        <v>3.2761214019327058E-3</v>
      </c>
      <c r="AF31" s="323">
        <v>5.0328392762777117E-6</v>
      </c>
      <c r="AG31" s="323">
        <v>2.3464743552937305E-3</v>
      </c>
      <c r="AH31" s="323">
        <v>5.5070936098353248E-3</v>
      </c>
      <c r="AI31" s="323">
        <v>3.2196736793951707E-2</v>
      </c>
      <c r="AJ31" s="323">
        <v>5.3322830351597416E-3</v>
      </c>
      <c r="AK31" s="323">
        <v>3.5254684705024225E-3</v>
      </c>
      <c r="AL31" s="323">
        <v>4.8301011906199433E-5</v>
      </c>
      <c r="AM31" s="323">
        <v>4.2406668000585329E-4</v>
      </c>
      <c r="AN31" s="323">
        <v>2.0878907788611286E-2</v>
      </c>
      <c r="AO31" s="323">
        <v>0</v>
      </c>
      <c r="AP31" s="323">
        <v>1.4342202265263723E-2</v>
      </c>
      <c r="AQ31" s="302">
        <v>5.5632883981910153E-3</v>
      </c>
    </row>
    <row r="32" spans="2:43" ht="16.5" customHeight="1">
      <c r="B32" s="508" t="s">
        <v>240</v>
      </c>
      <c r="C32" s="616" t="s">
        <v>17</v>
      </c>
      <c r="D32" s="322">
        <v>6.881649296706395E-2</v>
      </c>
      <c r="E32" s="323">
        <v>1.7598864207755333E-2</v>
      </c>
      <c r="F32" s="323">
        <v>4.3260353468741755E-2</v>
      </c>
      <c r="G32" s="323">
        <v>1.8608088136504098E-2</v>
      </c>
      <c r="H32" s="323">
        <v>7.5865822007646577E-2</v>
      </c>
      <c r="I32" s="323">
        <v>8.2522906039365365E-2</v>
      </c>
      <c r="J32" s="323">
        <v>6.5251157033264215E-2</v>
      </c>
      <c r="K32" s="323">
        <v>4.0985226000482954E-2</v>
      </c>
      <c r="L32" s="323">
        <v>5.49526270456503E-2</v>
      </c>
      <c r="M32" s="323">
        <v>5.5640730803628469E-2</v>
      </c>
      <c r="N32" s="323">
        <v>3.6361199402596411E-2</v>
      </c>
      <c r="O32" s="323">
        <v>2.6944245034697296E-2</v>
      </c>
      <c r="P32" s="323">
        <v>1.9545310184204953E-2</v>
      </c>
      <c r="Q32" s="323">
        <v>4.6110645001112956E-2</v>
      </c>
      <c r="R32" s="323">
        <v>4.2498262337404426E-2</v>
      </c>
      <c r="S32" s="323">
        <v>4.0492579049257904E-2</v>
      </c>
      <c r="T32" s="323">
        <v>4.5915089932258818E-2</v>
      </c>
      <c r="U32" s="323">
        <v>3.9044028189059526E-2</v>
      </c>
      <c r="V32" s="323">
        <v>4.7617404506400743E-2</v>
      </c>
      <c r="W32" s="323">
        <v>4.114088159031979E-2</v>
      </c>
      <c r="X32" s="323">
        <v>4.8576639441757198E-2</v>
      </c>
      <c r="Y32" s="323">
        <v>7.1553555805524305E-2</v>
      </c>
      <c r="Z32" s="323">
        <v>5.2218623002484074E-2</v>
      </c>
      <c r="AA32" s="323">
        <v>1.6770431804253319E-2</v>
      </c>
      <c r="AB32" s="323">
        <v>1.796891377916205E-2</v>
      </c>
      <c r="AC32" s="323">
        <v>1.4722644376899695E-2</v>
      </c>
      <c r="AD32" s="323">
        <v>1.0621684124608897E-2</v>
      </c>
      <c r="AE32" s="323">
        <v>5.4138421280365938E-3</v>
      </c>
      <c r="AF32" s="323">
        <v>9.965021767029869E-4</v>
      </c>
      <c r="AG32" s="323">
        <v>4.9264477899886312E-2</v>
      </c>
      <c r="AH32" s="323">
        <v>1.1562745372212841E-2</v>
      </c>
      <c r="AI32" s="323">
        <v>9.5303914961853836E-3</v>
      </c>
      <c r="AJ32" s="323">
        <v>1.5206095769015195E-2</v>
      </c>
      <c r="AK32" s="323">
        <v>5.2409964776891367E-2</v>
      </c>
      <c r="AL32" s="323">
        <v>3.9969087352380035E-2</v>
      </c>
      <c r="AM32" s="323">
        <v>2.296530119186628E-2</v>
      </c>
      <c r="AN32" s="323">
        <v>7.6128782048562924E-2</v>
      </c>
      <c r="AO32" s="323">
        <v>0.2266953292945085</v>
      </c>
      <c r="AP32" s="323">
        <v>1.005294551303532E-2</v>
      </c>
      <c r="AQ32" s="302">
        <v>3.4564380717140401E-2</v>
      </c>
    </row>
    <row r="33" spans="2:57" ht="16.5" customHeight="1">
      <c r="B33" s="508" t="s">
        <v>241</v>
      </c>
      <c r="C33" s="616" t="s">
        <v>18</v>
      </c>
      <c r="D33" s="322">
        <v>6.7401229814877074E-3</v>
      </c>
      <c r="E33" s="323">
        <v>8.400130142861369E-3</v>
      </c>
      <c r="F33" s="323">
        <v>9.4961751516750206E-3</v>
      </c>
      <c r="G33" s="323">
        <v>3.7820771194410858E-2</v>
      </c>
      <c r="H33" s="323">
        <v>5.4279574693718085E-3</v>
      </c>
      <c r="I33" s="323">
        <v>1.8434927275618677E-2</v>
      </c>
      <c r="J33" s="323">
        <v>8.254949421680478E-3</v>
      </c>
      <c r="K33" s="323">
        <v>6.1686387285140388E-3</v>
      </c>
      <c r="L33" s="323">
        <v>1.8949181739879415E-3</v>
      </c>
      <c r="M33" s="323">
        <v>3.8328861632809506E-3</v>
      </c>
      <c r="N33" s="323">
        <v>1.0512005514494696E-2</v>
      </c>
      <c r="O33" s="323">
        <v>5.360134003350084E-3</v>
      </c>
      <c r="P33" s="323">
        <v>6.4312936692780013E-3</v>
      </c>
      <c r="Q33" s="323">
        <v>1.2276766604455251E-2</v>
      </c>
      <c r="R33" s="323">
        <v>6.7520603713633201E-3</v>
      </c>
      <c r="S33" s="323">
        <v>6.6465906646590665E-3</v>
      </c>
      <c r="T33" s="323">
        <v>1.4832982947909367E-2</v>
      </c>
      <c r="U33" s="323">
        <v>6.3959093726327389E-3</v>
      </c>
      <c r="V33" s="323">
        <v>5.4173423967426937E-3</v>
      </c>
      <c r="W33" s="323">
        <v>5.5315471045808123E-3</v>
      </c>
      <c r="X33" s="323">
        <v>3.3304258187296805E-3</v>
      </c>
      <c r="Y33" s="323">
        <v>1.409198850143732E-2</v>
      </c>
      <c r="Z33" s="323">
        <v>1.3800184111315906E-2</v>
      </c>
      <c r="AA33" s="323">
        <v>1.8339795982656809E-2</v>
      </c>
      <c r="AB33" s="323">
        <v>2.3868707136653591E-2</v>
      </c>
      <c r="AC33" s="323">
        <v>2.6690729483282674E-2</v>
      </c>
      <c r="AD33" s="323">
        <v>1.6309799120301092E-2</v>
      </c>
      <c r="AE33" s="323">
        <v>4.0029464488080278E-2</v>
      </c>
      <c r="AF33" s="323">
        <v>7.485341855607841E-2</v>
      </c>
      <c r="AG33" s="323">
        <v>2.5099237108745499E-2</v>
      </c>
      <c r="AH33" s="323">
        <v>6.3998451129922236E-3</v>
      </c>
      <c r="AI33" s="323">
        <v>1.9601863283767101E-2</v>
      </c>
      <c r="AJ33" s="323">
        <v>8.1014345659188337E-3</v>
      </c>
      <c r="AK33" s="323">
        <v>8.5160666949798784E-3</v>
      </c>
      <c r="AL33" s="323">
        <v>2.3909000893568719E-2</v>
      </c>
      <c r="AM33" s="323">
        <v>6.9552908291100873E-3</v>
      </c>
      <c r="AN33" s="323">
        <v>8.386709731370779E-3</v>
      </c>
      <c r="AO33" s="323">
        <v>0</v>
      </c>
      <c r="AP33" s="323">
        <v>2.848334562026674E-3</v>
      </c>
      <c r="AQ33" s="302">
        <v>1.6843697019423648E-2</v>
      </c>
    </row>
    <row r="34" spans="2:57" ht="16.5" customHeight="1">
      <c r="B34" s="508" t="s">
        <v>242</v>
      </c>
      <c r="C34" s="616" t="s">
        <v>19</v>
      </c>
      <c r="D34" s="322">
        <v>8.242145560628572E-4</v>
      </c>
      <c r="E34" s="323">
        <v>7.0987015291786211E-4</v>
      </c>
      <c r="F34" s="323">
        <v>2.637826431020839E-4</v>
      </c>
      <c r="G34" s="323">
        <v>1.2226252855031573E-2</v>
      </c>
      <c r="H34" s="323">
        <v>3.1395640889682695E-3</v>
      </c>
      <c r="I34" s="323">
        <v>4.9176116554735952E-3</v>
      </c>
      <c r="J34" s="323">
        <v>1.876483249627463E-3</v>
      </c>
      <c r="K34" s="323">
        <v>3.5343446095756591E-3</v>
      </c>
      <c r="L34" s="323">
        <v>1.5503875968992248E-3</v>
      </c>
      <c r="M34" s="323">
        <v>3.2898939568161492E-3</v>
      </c>
      <c r="N34" s="323">
        <v>3.2742312258262169E-3</v>
      </c>
      <c r="O34" s="323">
        <v>2.4407753050969131E-3</v>
      </c>
      <c r="P34" s="323">
        <v>6.2195638365445695E-4</v>
      </c>
      <c r="Q34" s="323">
        <v>5.9757204253206167E-3</v>
      </c>
      <c r="R34" s="323">
        <v>3.3760301856816601E-3</v>
      </c>
      <c r="S34" s="323">
        <v>3.0544203054420306E-3</v>
      </c>
      <c r="T34" s="323">
        <v>1.6059331931791638E-3</v>
      </c>
      <c r="U34" s="323">
        <v>1.5351330257328468E-3</v>
      </c>
      <c r="V34" s="323">
        <v>2.1393326662295987E-3</v>
      </c>
      <c r="W34" s="323">
        <v>2.0743301642178048E-3</v>
      </c>
      <c r="X34" s="323">
        <v>4.2819760526524462E-4</v>
      </c>
      <c r="Y34" s="323">
        <v>2.1872265966754157E-3</v>
      </c>
      <c r="Z34" s="323">
        <v>3.3617664888829016E-3</v>
      </c>
      <c r="AA34" s="323">
        <v>5.1920752836597112E-3</v>
      </c>
      <c r="AB34" s="323">
        <v>1.3776167230690904E-3</v>
      </c>
      <c r="AC34" s="323">
        <v>1.8047112462006079E-3</v>
      </c>
      <c r="AD34" s="323">
        <v>2.5516709744705934E-2</v>
      </c>
      <c r="AE34" s="323">
        <v>1.485587126285208E-2</v>
      </c>
      <c r="AF34" s="323">
        <v>1.9552580588338912E-2</v>
      </c>
      <c r="AG34" s="323">
        <v>1.8821556941238618E-2</v>
      </c>
      <c r="AH34" s="323">
        <v>1.5015434920566628E-2</v>
      </c>
      <c r="AI34" s="323">
        <v>1.2174306556417458E-3</v>
      </c>
      <c r="AJ34" s="323">
        <v>4.7051338372744765E-3</v>
      </c>
      <c r="AK34" s="323">
        <v>1.4979688691503353E-2</v>
      </c>
      <c r="AL34" s="323">
        <v>1.9344555268432873E-2</v>
      </c>
      <c r="AM34" s="323">
        <v>7.0120321454488982E-3</v>
      </c>
      <c r="AN34" s="323">
        <v>1.484641534816359E-2</v>
      </c>
      <c r="AO34" s="323">
        <v>0</v>
      </c>
      <c r="AP34" s="323">
        <v>3.1499229274177337E-2</v>
      </c>
      <c r="AQ34" s="302">
        <v>9.7130350437936441E-3</v>
      </c>
    </row>
    <row r="35" spans="2:57" ht="16.5" customHeight="1">
      <c r="B35" s="508" t="s">
        <v>243</v>
      </c>
      <c r="C35" s="616" t="s">
        <v>39</v>
      </c>
      <c r="D35" s="322">
        <v>5.5097658579965077E-2</v>
      </c>
      <c r="E35" s="323">
        <v>5.9185423999526754E-2</v>
      </c>
      <c r="F35" s="323">
        <v>4.0358744394618833E-2</v>
      </c>
      <c r="G35" s="323">
        <v>0.15826951498051861</v>
      </c>
      <c r="H35" s="323">
        <v>3.2839840370608102E-2</v>
      </c>
      <c r="I35" s="323">
        <v>2.4416798169963425E-2</v>
      </c>
      <c r="J35" s="323">
        <v>4.0383811783999433E-2</v>
      </c>
      <c r="K35" s="323">
        <v>2.670515663073782E-2</v>
      </c>
      <c r="L35" s="323">
        <v>6.2187769164513351E-2</v>
      </c>
      <c r="M35" s="323">
        <v>1.9515778714705508E-2</v>
      </c>
      <c r="N35" s="323">
        <v>5.8687243901504996E-2</v>
      </c>
      <c r="O35" s="323">
        <v>2.5077769801387893E-2</v>
      </c>
      <c r="P35" s="323">
        <v>3.0211200508151598E-2</v>
      </c>
      <c r="Q35" s="323">
        <v>3.2327106484255949E-2</v>
      </c>
      <c r="R35" s="323">
        <v>2.1149836163240988E-2</v>
      </c>
      <c r="S35" s="323">
        <v>1.8627661862766185E-2</v>
      </c>
      <c r="T35" s="323">
        <v>2.2585260453165147E-2</v>
      </c>
      <c r="U35" s="323">
        <v>1.7913711176916189E-2</v>
      </c>
      <c r="V35" s="323">
        <v>1.9046961802560297E-2</v>
      </c>
      <c r="W35" s="323">
        <v>2.247191011235955E-2</v>
      </c>
      <c r="X35" s="323">
        <v>1.3258266592657204E-2</v>
      </c>
      <c r="Y35" s="323">
        <v>0.13417072865891763</v>
      </c>
      <c r="Z35" s="323">
        <v>4.3504973250789412E-2</v>
      </c>
      <c r="AA35" s="323">
        <v>3.4631972644951402E-2</v>
      </c>
      <c r="AB35" s="323">
        <v>1.9825701536342128E-2</v>
      </c>
      <c r="AC35" s="323">
        <v>6.1930091185410333E-2</v>
      </c>
      <c r="AD35" s="323">
        <v>0.11967169999546547</v>
      </c>
      <c r="AE35" s="323">
        <v>3.6269136463849341E-2</v>
      </c>
      <c r="AF35" s="323">
        <v>1.5224338810740079E-3</v>
      </c>
      <c r="AG35" s="323">
        <v>0.11026898328376263</v>
      </c>
      <c r="AH35" s="323">
        <v>2.743866366931624E-2</v>
      </c>
      <c r="AI35" s="323">
        <v>3.2467276939649875E-2</v>
      </c>
      <c r="AJ35" s="323">
        <v>2.8648902488903699E-2</v>
      </c>
      <c r="AK35" s="323">
        <v>1.5529112349243989E-2</v>
      </c>
      <c r="AL35" s="323">
        <v>3.8930615596396746E-2</v>
      </c>
      <c r="AM35" s="323">
        <v>1.7174700540237058E-2</v>
      </c>
      <c r="AN35" s="323">
        <v>4.5566375596129027E-2</v>
      </c>
      <c r="AO35" s="323">
        <v>5.0811022083251903E-2</v>
      </c>
      <c r="AP35" s="323">
        <v>9.459821727766235E-2</v>
      </c>
      <c r="AQ35" s="302">
        <v>4.1267606520467785E-2</v>
      </c>
    </row>
    <row r="36" spans="2:57" ht="16.5" customHeight="1">
      <c r="B36" s="508" t="s">
        <v>244</v>
      </c>
      <c r="C36" s="616" t="s">
        <v>20</v>
      </c>
      <c r="D36" s="322">
        <v>3.2209437256666921E-3</v>
      </c>
      <c r="E36" s="323">
        <v>1.6267857671034339E-3</v>
      </c>
      <c r="F36" s="323">
        <v>5.5394355051437616E-3</v>
      </c>
      <c r="G36" s="323">
        <v>1.0412468090823593E-2</v>
      </c>
      <c r="H36" s="323">
        <v>4.820975078837943E-3</v>
      </c>
      <c r="I36" s="323">
        <v>5.5537206258333641E-3</v>
      </c>
      <c r="J36" s="323">
        <v>4.5729423730417164E-3</v>
      </c>
      <c r="K36" s="323">
        <v>2.8362566680569884E-2</v>
      </c>
      <c r="L36" s="323">
        <v>3.962101636520241E-3</v>
      </c>
      <c r="M36" s="323">
        <v>6.4200843234955918E-3</v>
      </c>
      <c r="N36" s="323">
        <v>4.9400681652816605E-3</v>
      </c>
      <c r="O36" s="323">
        <v>3.8286671452500598E-3</v>
      </c>
      <c r="P36" s="323">
        <v>5.3064789328816434E-3</v>
      </c>
      <c r="Q36" s="323">
        <v>6.1983117305617862E-3</v>
      </c>
      <c r="R36" s="323">
        <v>5.1633402839837157E-3</v>
      </c>
      <c r="S36" s="323">
        <v>1.3648096364809636E-2</v>
      </c>
      <c r="T36" s="323">
        <v>7.9274702172389636E-3</v>
      </c>
      <c r="U36" s="323">
        <v>9.1935817092486747E-3</v>
      </c>
      <c r="V36" s="323">
        <v>1.3595114040233256E-2</v>
      </c>
      <c r="W36" s="323">
        <v>1.5038893690579085E-2</v>
      </c>
      <c r="X36" s="323">
        <v>2.9180873840298151E-3</v>
      </c>
      <c r="Y36" s="323">
        <v>5.8742657167854019E-3</v>
      </c>
      <c r="Z36" s="323">
        <v>9.1035085248438018E-3</v>
      </c>
      <c r="AA36" s="323">
        <v>1.1881919664591364E-2</v>
      </c>
      <c r="AB36" s="323">
        <v>3.9561558503788445E-2</v>
      </c>
      <c r="AC36" s="323">
        <v>9.6647036474164141E-3</v>
      </c>
      <c r="AD36" s="323">
        <v>3.9087652473586358E-2</v>
      </c>
      <c r="AE36" s="323">
        <v>5.8012074258751774E-2</v>
      </c>
      <c r="AF36" s="323">
        <v>1.5224338810740079E-3</v>
      </c>
      <c r="AG36" s="323">
        <v>8.3179262219466171E-3</v>
      </c>
      <c r="AH36" s="323">
        <v>0.20306869884157425</v>
      </c>
      <c r="AI36" s="323">
        <v>2.9225714103011849E-2</v>
      </c>
      <c r="AJ36" s="323">
        <v>2.2080499295593293E-2</v>
      </c>
      <c r="AK36" s="323">
        <v>1.201311670042675E-2</v>
      </c>
      <c r="AL36" s="323">
        <v>7.3345086579563845E-2</v>
      </c>
      <c r="AM36" s="323">
        <v>4.8033017473339046E-2</v>
      </c>
      <c r="AN36" s="323">
        <v>1.9942674657471987E-2</v>
      </c>
      <c r="AO36" s="323">
        <v>0</v>
      </c>
      <c r="AP36" s="323">
        <v>7.5531130621272036E-2</v>
      </c>
      <c r="AQ36" s="302">
        <v>2.4342393161537784E-2</v>
      </c>
    </row>
    <row r="37" spans="2:57" ht="16.5" customHeight="1">
      <c r="B37" s="508" t="s">
        <v>245</v>
      </c>
      <c r="C37" s="616" t="s">
        <v>21</v>
      </c>
      <c r="D37" s="322">
        <v>0</v>
      </c>
      <c r="E37" s="323">
        <v>0</v>
      </c>
      <c r="F37" s="323">
        <v>0</v>
      </c>
      <c r="G37" s="323">
        <v>0</v>
      </c>
      <c r="H37" s="323">
        <v>0</v>
      </c>
      <c r="I37" s="323">
        <v>0</v>
      </c>
      <c r="J37" s="323">
        <v>0</v>
      </c>
      <c r="K37" s="323">
        <v>0</v>
      </c>
      <c r="L37" s="323">
        <v>0</v>
      </c>
      <c r="M37" s="323">
        <v>0</v>
      </c>
      <c r="N37" s="323">
        <v>0</v>
      </c>
      <c r="O37" s="323">
        <v>0</v>
      </c>
      <c r="P37" s="323">
        <v>0</v>
      </c>
      <c r="Q37" s="323">
        <v>0</v>
      </c>
      <c r="R37" s="323">
        <v>0</v>
      </c>
      <c r="S37" s="323">
        <v>0</v>
      </c>
      <c r="T37" s="323">
        <v>0</v>
      </c>
      <c r="U37" s="323">
        <v>0</v>
      </c>
      <c r="V37" s="323">
        <v>0</v>
      </c>
      <c r="W37" s="323">
        <v>0</v>
      </c>
      <c r="X37" s="323">
        <v>0</v>
      </c>
      <c r="Y37" s="323">
        <v>0</v>
      </c>
      <c r="Z37" s="323">
        <v>0</v>
      </c>
      <c r="AA37" s="323">
        <v>0</v>
      </c>
      <c r="AB37" s="323">
        <v>0</v>
      </c>
      <c r="AC37" s="323">
        <v>0</v>
      </c>
      <c r="AD37" s="323">
        <v>0</v>
      </c>
      <c r="AE37" s="323">
        <v>0</v>
      </c>
      <c r="AF37" s="323">
        <v>0</v>
      </c>
      <c r="AG37" s="323">
        <v>0</v>
      </c>
      <c r="AH37" s="323">
        <v>0</v>
      </c>
      <c r="AI37" s="323">
        <v>0</v>
      </c>
      <c r="AJ37" s="323">
        <v>0</v>
      </c>
      <c r="AK37" s="323">
        <v>0</v>
      </c>
      <c r="AL37" s="323">
        <v>0</v>
      </c>
      <c r="AM37" s="323">
        <v>0</v>
      </c>
      <c r="AN37" s="323">
        <v>0</v>
      </c>
      <c r="AO37" s="323">
        <v>0</v>
      </c>
      <c r="AP37" s="323">
        <v>0.24659875343475637</v>
      </c>
      <c r="AQ37" s="302">
        <v>1.1878786978757488E-3</v>
      </c>
    </row>
    <row r="38" spans="2:57" ht="16.5" customHeight="1">
      <c r="B38" s="508" t="s">
        <v>246</v>
      </c>
      <c r="C38" s="616" t="s">
        <v>22</v>
      </c>
      <c r="D38" s="322">
        <v>1.0844928369248121E-5</v>
      </c>
      <c r="E38" s="323">
        <v>1.7746753822946553E-4</v>
      </c>
      <c r="F38" s="323">
        <v>0</v>
      </c>
      <c r="G38" s="323">
        <v>6.7177213489184472E-5</v>
      </c>
      <c r="H38" s="323">
        <v>3.3488683615661541E-4</v>
      </c>
      <c r="I38" s="323">
        <v>2.4465729629221868E-5</v>
      </c>
      <c r="J38" s="323">
        <v>1.4191890123232913E-4</v>
      </c>
      <c r="K38" s="323">
        <v>2.6342941189383797E-4</v>
      </c>
      <c r="L38" s="323">
        <v>0</v>
      </c>
      <c r="M38" s="323">
        <v>1.5970359013670627E-4</v>
      </c>
      <c r="N38" s="323">
        <v>5.7442653084670473E-5</v>
      </c>
      <c r="O38" s="323">
        <v>1.4357501794687725E-4</v>
      </c>
      <c r="P38" s="323">
        <v>0</v>
      </c>
      <c r="Q38" s="323">
        <v>6.6777391572350731E-4</v>
      </c>
      <c r="R38" s="323">
        <v>6.9506503822857712E-4</v>
      </c>
      <c r="S38" s="323">
        <v>4.0869004086900411E-4</v>
      </c>
      <c r="T38" s="323">
        <v>2.9198785330530251E-4</v>
      </c>
      <c r="U38" s="323">
        <v>1.2395840506852144E-3</v>
      </c>
      <c r="V38" s="323">
        <v>8.281287740243608E-4</v>
      </c>
      <c r="W38" s="323">
        <v>1.9014693171996544E-3</v>
      </c>
      <c r="X38" s="323">
        <v>1.2687336452303546E-4</v>
      </c>
      <c r="Y38" s="323">
        <v>9.3738282714660672E-5</v>
      </c>
      <c r="Z38" s="323">
        <v>1.4696246945936181E-4</v>
      </c>
      <c r="AA38" s="323">
        <v>6.271729107123424E-4</v>
      </c>
      <c r="AB38" s="323">
        <v>8.984456889581025E-5</v>
      </c>
      <c r="AC38" s="323">
        <v>1.4247720364741641E-4</v>
      </c>
      <c r="AD38" s="323">
        <v>2.2309889810910081E-4</v>
      </c>
      <c r="AE38" s="323">
        <v>2.3695217686934663E-4</v>
      </c>
      <c r="AF38" s="323">
        <v>0</v>
      </c>
      <c r="AG38" s="323">
        <v>5.014488426484155E-4</v>
      </c>
      <c r="AH38" s="323">
        <v>4.0765399963429453E-3</v>
      </c>
      <c r="AI38" s="323">
        <v>8.1162043709449722E-5</v>
      </c>
      <c r="AJ38" s="323">
        <v>0</v>
      </c>
      <c r="AK38" s="323">
        <v>8.2097787938256142E-5</v>
      </c>
      <c r="AL38" s="323">
        <v>0</v>
      </c>
      <c r="AM38" s="323">
        <v>4.3003945014678081E-4</v>
      </c>
      <c r="AN38" s="323">
        <v>3.9691436951212863E-4</v>
      </c>
      <c r="AO38" s="323">
        <v>0</v>
      </c>
      <c r="AP38" s="323">
        <v>1.6754909188392198E-4</v>
      </c>
      <c r="AQ38" s="302">
        <v>3.9014850017199138E-4</v>
      </c>
    </row>
    <row r="39" spans="2:57" ht="16.5" customHeight="1">
      <c r="B39" s="508" t="s">
        <v>247</v>
      </c>
      <c r="C39" s="616" t="s">
        <v>38</v>
      </c>
      <c r="D39" s="322">
        <v>1.4098406880022558E-4</v>
      </c>
      <c r="E39" s="323">
        <v>0</v>
      </c>
      <c r="F39" s="323">
        <v>0</v>
      </c>
      <c r="G39" s="323">
        <v>0</v>
      </c>
      <c r="H39" s="323">
        <v>0</v>
      </c>
      <c r="I39" s="323">
        <v>0</v>
      </c>
      <c r="J39" s="323">
        <v>0</v>
      </c>
      <c r="K39" s="323">
        <v>5.4881127477882903E-5</v>
      </c>
      <c r="L39" s="323">
        <v>0</v>
      </c>
      <c r="M39" s="323">
        <v>0</v>
      </c>
      <c r="N39" s="323">
        <v>0</v>
      </c>
      <c r="O39" s="323">
        <v>0</v>
      </c>
      <c r="P39" s="323">
        <v>0</v>
      </c>
      <c r="Q39" s="323">
        <v>0</v>
      </c>
      <c r="R39" s="323">
        <v>0</v>
      </c>
      <c r="S39" s="323">
        <v>0</v>
      </c>
      <c r="T39" s="323">
        <v>0</v>
      </c>
      <c r="U39" s="323">
        <v>0</v>
      </c>
      <c r="V39" s="323">
        <v>0</v>
      </c>
      <c r="W39" s="323">
        <v>0</v>
      </c>
      <c r="X39" s="323">
        <v>0</v>
      </c>
      <c r="Y39" s="323">
        <v>0</v>
      </c>
      <c r="Z39" s="323">
        <v>0</v>
      </c>
      <c r="AA39" s="323">
        <v>4.0093245433665725E-5</v>
      </c>
      <c r="AB39" s="323">
        <v>2.9948189631936751E-4</v>
      </c>
      <c r="AC39" s="323">
        <v>0</v>
      </c>
      <c r="AD39" s="323">
        <v>2.7207182696231806E-5</v>
      </c>
      <c r="AE39" s="323">
        <v>1.7513856551212576E-4</v>
      </c>
      <c r="AF39" s="323">
        <v>2.5164196381388558E-6</v>
      </c>
      <c r="AG39" s="323">
        <v>8.6126709615185859E-4</v>
      </c>
      <c r="AH39" s="323">
        <v>8.5510535543341468E-4</v>
      </c>
      <c r="AI39" s="323">
        <v>2.2135102829849925E-5</v>
      </c>
      <c r="AJ39" s="323">
        <v>1.5148531349885628E-5</v>
      </c>
      <c r="AK39" s="323">
        <v>1.4166604830191777E-2</v>
      </c>
      <c r="AL39" s="323">
        <v>0</v>
      </c>
      <c r="AM39" s="323">
        <v>3.5836620845565069E-5</v>
      </c>
      <c r="AN39" s="323">
        <v>6.6657375032571224E-5</v>
      </c>
      <c r="AO39" s="323">
        <v>0</v>
      </c>
      <c r="AP39" s="323">
        <v>2.446216741505261E-3</v>
      </c>
      <c r="AQ39" s="302">
        <v>1.5468734286918468E-3</v>
      </c>
    </row>
    <row r="40" spans="2:57" ht="16.5" customHeight="1">
      <c r="B40" s="508" t="s">
        <v>248</v>
      </c>
      <c r="C40" s="616" t="s">
        <v>249</v>
      </c>
      <c r="D40" s="322">
        <v>3.7957249292368421E-5</v>
      </c>
      <c r="E40" s="323">
        <v>8.8733769114732763E-5</v>
      </c>
      <c r="F40" s="323">
        <v>4.7480875758375103E-3</v>
      </c>
      <c r="G40" s="323">
        <v>3.5603923149267768E-3</v>
      </c>
      <c r="H40" s="323">
        <v>8.0233304495855773E-4</v>
      </c>
      <c r="I40" s="323">
        <v>1.2722179407195372E-3</v>
      </c>
      <c r="J40" s="323">
        <v>9.2247285801013931E-4</v>
      </c>
      <c r="K40" s="323">
        <v>3.5123921585845058E-3</v>
      </c>
      <c r="L40" s="323">
        <v>8.6132644272179156E-4</v>
      </c>
      <c r="M40" s="323">
        <v>4.1522933435543633E-4</v>
      </c>
      <c r="N40" s="323">
        <v>7.0845938804426918E-4</v>
      </c>
      <c r="O40" s="323">
        <v>1.0050251256281408E-3</v>
      </c>
      <c r="P40" s="323">
        <v>3.3082786364598774E-4</v>
      </c>
      <c r="Q40" s="323">
        <v>1.0102220776329984E-3</v>
      </c>
      <c r="R40" s="323">
        <v>2.3830801310694072E-3</v>
      </c>
      <c r="S40" s="323">
        <v>2.8285652828565285E-3</v>
      </c>
      <c r="T40" s="323">
        <v>6.7157206260219573E-4</v>
      </c>
      <c r="U40" s="323">
        <v>6.8004958336202737E-4</v>
      </c>
      <c r="V40" s="323">
        <v>8.6263413960870918E-4</v>
      </c>
      <c r="W40" s="323">
        <v>1.7286084701815039E-3</v>
      </c>
      <c r="X40" s="323">
        <v>1.1101419395765601E-4</v>
      </c>
      <c r="Y40" s="323">
        <v>8.4364454443194598E-4</v>
      </c>
      <c r="Z40" s="323">
        <v>1.2634690082686801E-3</v>
      </c>
      <c r="AA40" s="323">
        <v>1.1111556591615929E-3</v>
      </c>
      <c r="AB40" s="323">
        <v>9.0743014584768345E-3</v>
      </c>
      <c r="AC40" s="323">
        <v>1.9234422492401216E-3</v>
      </c>
      <c r="AD40" s="323">
        <v>6.4390332381081934E-4</v>
      </c>
      <c r="AE40" s="323">
        <v>3.1370407763789587E-3</v>
      </c>
      <c r="AF40" s="323">
        <v>1.4846875865019251E-4</v>
      </c>
      <c r="AG40" s="323">
        <v>9.1102919504063267E-4</v>
      </c>
      <c r="AH40" s="323">
        <v>1.4843338245259274E-3</v>
      </c>
      <c r="AI40" s="323">
        <v>2.459455869983325E-6</v>
      </c>
      <c r="AJ40" s="323">
        <v>1.0179813067123142E-3</v>
      </c>
      <c r="AK40" s="323">
        <v>8.8728763117884525E-4</v>
      </c>
      <c r="AL40" s="323">
        <v>0</v>
      </c>
      <c r="AM40" s="323">
        <v>1.9710141465060786E-3</v>
      </c>
      <c r="AN40" s="323">
        <v>2.7541615411185109E-3</v>
      </c>
      <c r="AO40" s="323">
        <v>0</v>
      </c>
      <c r="AP40" s="323">
        <v>4.8254138462569532E-3</v>
      </c>
      <c r="AQ40" s="302">
        <v>1.1421972640533766E-3</v>
      </c>
    </row>
    <row r="41" spans="2:57" ht="16.5" customHeight="1">
      <c r="B41" s="508" t="s">
        <v>250</v>
      </c>
      <c r="C41" s="616" t="s">
        <v>23</v>
      </c>
      <c r="D41" s="322">
        <v>2.8180546367491243E-2</v>
      </c>
      <c r="E41" s="323">
        <v>2.3396137123251205E-2</v>
      </c>
      <c r="F41" s="323">
        <v>1.0815088367185439E-2</v>
      </c>
      <c r="G41" s="323">
        <v>6.6371086927314249E-2</v>
      </c>
      <c r="H41" s="323">
        <v>3.8651522339742693E-2</v>
      </c>
      <c r="I41" s="323">
        <v>5.0105814280646387E-2</v>
      </c>
      <c r="J41" s="323">
        <v>1.7566406219201629E-2</v>
      </c>
      <c r="K41" s="323">
        <v>6.7196452483919825E-2</v>
      </c>
      <c r="L41" s="323">
        <v>3.3247200689061153E-2</v>
      </c>
      <c r="M41" s="323">
        <v>3.8328861632809505E-2</v>
      </c>
      <c r="N41" s="323">
        <v>4.4173400222111595E-2</v>
      </c>
      <c r="O41" s="323">
        <v>2.7087820052644172E-2</v>
      </c>
      <c r="P41" s="323">
        <v>1.1565742113063731E-2</v>
      </c>
      <c r="Q41" s="323">
        <v>2.8354707806105852E-2</v>
      </c>
      <c r="R41" s="323">
        <v>3.743421705888194E-2</v>
      </c>
      <c r="S41" s="323">
        <v>3.0705528070552806E-2</v>
      </c>
      <c r="T41" s="323">
        <v>2.9505372576500818E-2</v>
      </c>
      <c r="U41" s="323">
        <v>4.2214723503890918E-2</v>
      </c>
      <c r="V41" s="323">
        <v>4.1993029916151961E-2</v>
      </c>
      <c r="W41" s="323">
        <v>3.6992221261884187E-2</v>
      </c>
      <c r="X41" s="323">
        <v>2.8451351994290698E-2</v>
      </c>
      <c r="Y41" s="323">
        <v>3.6682914635670541E-2</v>
      </c>
      <c r="Z41" s="323">
        <v>0.10242875892235687</v>
      </c>
      <c r="AA41" s="323">
        <v>7.1764045523016393E-2</v>
      </c>
      <c r="AB41" s="323">
        <v>0.13530592075709022</v>
      </c>
      <c r="AC41" s="323">
        <v>6.1906344984802429E-2</v>
      </c>
      <c r="AD41" s="323">
        <v>9.1058812859928354E-2</v>
      </c>
      <c r="AE41" s="323">
        <v>0.11582325428059259</v>
      </c>
      <c r="AF41" s="323">
        <v>1.2126626236191148E-2</v>
      </c>
      <c r="AG41" s="323">
        <v>0.17765834874044473</v>
      </c>
      <c r="AH41" s="323">
        <v>0.13889815103634467</v>
      </c>
      <c r="AI41" s="323">
        <v>8.9056897052096198E-2</v>
      </c>
      <c r="AJ41" s="323">
        <v>7.1501067971460164E-2</v>
      </c>
      <c r="AK41" s="323">
        <v>4.5515329393692051E-2</v>
      </c>
      <c r="AL41" s="323">
        <v>8.2908686936991327E-2</v>
      </c>
      <c r="AM41" s="323">
        <v>0.14105293964814411</v>
      </c>
      <c r="AN41" s="323">
        <v>3.4431564085006333E-2</v>
      </c>
      <c r="AO41" s="323">
        <v>0</v>
      </c>
      <c r="AP41" s="323">
        <v>3.9910193686750216E-2</v>
      </c>
      <c r="AQ41" s="302">
        <v>7.1045767469879714E-2</v>
      </c>
    </row>
    <row r="42" spans="2:57" ht="16.5" customHeight="1">
      <c r="B42" s="508">
        <v>37</v>
      </c>
      <c r="C42" s="616" t="s">
        <v>24</v>
      </c>
      <c r="D42" s="322">
        <v>8.1336962769360907E-5</v>
      </c>
      <c r="E42" s="323">
        <v>1.1831169215297702E-4</v>
      </c>
      <c r="F42" s="323">
        <v>7.9134792930625161E-4</v>
      </c>
      <c r="G42" s="323">
        <v>0</v>
      </c>
      <c r="H42" s="323">
        <v>2.3721150894426925E-4</v>
      </c>
      <c r="I42" s="323">
        <v>2.2019156666299681E-4</v>
      </c>
      <c r="J42" s="323">
        <v>4.7306300410776378E-5</v>
      </c>
      <c r="K42" s="323">
        <v>1.5366715693807215E-4</v>
      </c>
      <c r="L42" s="323">
        <v>0</v>
      </c>
      <c r="M42" s="323">
        <v>6.3881436054682509E-5</v>
      </c>
      <c r="N42" s="323">
        <v>3.8295102056446978E-5</v>
      </c>
      <c r="O42" s="323">
        <v>0</v>
      </c>
      <c r="P42" s="323">
        <v>6.6165572729197538E-5</v>
      </c>
      <c r="Q42" s="323">
        <v>5.136722428642364E-5</v>
      </c>
      <c r="R42" s="323">
        <v>9.9295005461225294E-5</v>
      </c>
      <c r="S42" s="323">
        <v>9.6795009679500973E-5</v>
      </c>
      <c r="T42" s="323">
        <v>1.0219574865685588E-4</v>
      </c>
      <c r="U42" s="323">
        <v>1.4347037623671464E-4</v>
      </c>
      <c r="V42" s="323">
        <v>0</v>
      </c>
      <c r="W42" s="323">
        <v>0</v>
      </c>
      <c r="X42" s="323">
        <v>7.9295852826897147E-5</v>
      </c>
      <c r="Y42" s="323">
        <v>0</v>
      </c>
      <c r="Z42" s="323">
        <v>2.7351348482714557E-4</v>
      </c>
      <c r="AA42" s="323">
        <v>8.5914097357855126E-5</v>
      </c>
      <c r="AB42" s="323">
        <v>2.3958551705549399E-4</v>
      </c>
      <c r="AC42" s="323">
        <v>7.1238601823708203E-5</v>
      </c>
      <c r="AD42" s="323">
        <v>7.9626354690971745E-4</v>
      </c>
      <c r="AE42" s="323">
        <v>2.1119650547050459E-4</v>
      </c>
      <c r="AF42" s="323">
        <v>3.7746294572082843E-4</v>
      </c>
      <c r="AG42" s="323">
        <v>2.7560547076859474E-4</v>
      </c>
      <c r="AH42" s="323">
        <v>1.0073033526583558E-2</v>
      </c>
      <c r="AI42" s="323">
        <v>4.353236889870485E-4</v>
      </c>
      <c r="AJ42" s="323">
        <v>2.4661809037613805E-3</v>
      </c>
      <c r="AK42" s="323">
        <v>1.2358874691935945E-2</v>
      </c>
      <c r="AL42" s="323">
        <v>2.5841041369816698E-3</v>
      </c>
      <c r="AM42" s="323">
        <v>1.24830895945385E-3</v>
      </c>
      <c r="AN42" s="323">
        <v>1.6052307860116469E-2</v>
      </c>
      <c r="AO42" s="323">
        <v>0</v>
      </c>
      <c r="AP42" s="323">
        <v>1.67549091883922E-3</v>
      </c>
      <c r="AQ42" s="302">
        <v>2.8441938655484026E-3</v>
      </c>
    </row>
    <row r="43" spans="2:57" ht="16.5" customHeight="1">
      <c r="B43" s="508">
        <v>38</v>
      </c>
      <c r="C43" s="616" t="s">
        <v>25</v>
      </c>
      <c r="D43" s="322">
        <v>4.6090945569304516E-4</v>
      </c>
      <c r="E43" s="323">
        <v>2.1000325357153423E-3</v>
      </c>
      <c r="F43" s="323">
        <v>1.0551305724083356E-3</v>
      </c>
      <c r="G43" s="323">
        <v>4.702404944242913E-4</v>
      </c>
      <c r="H43" s="323">
        <v>8.8605475399771165E-4</v>
      </c>
      <c r="I43" s="323">
        <v>1.4067794536802574E-3</v>
      </c>
      <c r="J43" s="323">
        <v>5.6767560492931651E-4</v>
      </c>
      <c r="K43" s="323">
        <v>6.0369240225671196E-4</v>
      </c>
      <c r="L43" s="323">
        <v>3.4453057708871661E-4</v>
      </c>
      <c r="M43" s="323">
        <v>1.5970359013670627E-4</v>
      </c>
      <c r="N43" s="323">
        <v>1.5892467353425498E-3</v>
      </c>
      <c r="O43" s="323">
        <v>3.3500837520938025E-4</v>
      </c>
      <c r="P43" s="323">
        <v>2.3819606182511115E-4</v>
      </c>
      <c r="Q43" s="323">
        <v>3.7669297810044003E-4</v>
      </c>
      <c r="R43" s="323">
        <v>5.9577003276735179E-4</v>
      </c>
      <c r="S43" s="323">
        <v>1.2906001290600129E-3</v>
      </c>
      <c r="T43" s="323">
        <v>1.4745386591917776E-3</v>
      </c>
      <c r="U43" s="323">
        <v>7.1735188118357324E-4</v>
      </c>
      <c r="V43" s="323">
        <v>7.2461267727131566E-4</v>
      </c>
      <c r="W43" s="323">
        <v>1.3828867761452031E-3</v>
      </c>
      <c r="X43" s="323">
        <v>2.8546507017682973E-4</v>
      </c>
      <c r="Y43" s="323">
        <v>1.1873515810523684E-3</v>
      </c>
      <c r="Z43" s="323">
        <v>1.1920289189481569E-3</v>
      </c>
      <c r="AA43" s="323">
        <v>3.7229442188403886E-5</v>
      </c>
      <c r="AB43" s="323">
        <v>9.2839387859003928E-4</v>
      </c>
      <c r="AC43" s="323">
        <v>3.2532294832826746E-3</v>
      </c>
      <c r="AD43" s="323">
        <v>2.1330431233845737E-3</v>
      </c>
      <c r="AE43" s="323">
        <v>3.6263985329569571E-3</v>
      </c>
      <c r="AF43" s="323">
        <v>1.2582098190694281E-4</v>
      </c>
      <c r="AG43" s="323">
        <v>1.6459771170902187E-3</v>
      </c>
      <c r="AH43" s="323">
        <v>2.2641468845123747E-3</v>
      </c>
      <c r="AI43" s="323">
        <v>3.0792387492191227E-3</v>
      </c>
      <c r="AJ43" s="323">
        <v>3.6538257615924136E-3</v>
      </c>
      <c r="AK43" s="323">
        <v>2.439251583934726E-3</v>
      </c>
      <c r="AL43" s="323">
        <v>5.3372618156350372E-3</v>
      </c>
      <c r="AM43" s="323">
        <v>1.9799733017174699E-3</v>
      </c>
      <c r="AN43" s="323">
        <v>1.7149124667470595E-3</v>
      </c>
      <c r="AO43" s="323">
        <v>0</v>
      </c>
      <c r="AP43" s="323">
        <v>0</v>
      </c>
      <c r="AQ43" s="302">
        <v>1.65195686833271E-3</v>
      </c>
    </row>
    <row r="44" spans="2:57" ht="16.5" customHeight="1">
      <c r="B44" s="508">
        <v>39</v>
      </c>
      <c r="C44" s="616" t="s">
        <v>26</v>
      </c>
      <c r="D44" s="322">
        <v>4.9507098005617672E-3</v>
      </c>
      <c r="E44" s="323">
        <v>3.9634416871247302E-3</v>
      </c>
      <c r="F44" s="323">
        <v>9.4961751516750206E-3</v>
      </c>
      <c r="G44" s="323">
        <v>1.1151417439204623E-2</v>
      </c>
      <c r="H44" s="323">
        <v>5.8326123963943852E-3</v>
      </c>
      <c r="I44" s="323">
        <v>4.0980097128946631E-3</v>
      </c>
      <c r="J44" s="323">
        <v>7.6005455993314042E-3</v>
      </c>
      <c r="K44" s="323">
        <v>1.9427919127170548E-3</v>
      </c>
      <c r="L44" s="323">
        <v>4.6511627906976744E-3</v>
      </c>
      <c r="M44" s="323">
        <v>2.1719688258592055E-3</v>
      </c>
      <c r="N44" s="323">
        <v>5.5527897981848123E-3</v>
      </c>
      <c r="O44" s="323">
        <v>1.0193826274228284E-2</v>
      </c>
      <c r="P44" s="323">
        <v>3.3744442091890748E-3</v>
      </c>
      <c r="Q44" s="323">
        <v>3.3388695786175366E-3</v>
      </c>
      <c r="R44" s="323">
        <v>7.2485353986694468E-3</v>
      </c>
      <c r="S44" s="323">
        <v>4.6784254678425468E-3</v>
      </c>
      <c r="T44" s="323">
        <v>2.2775052557813596E-3</v>
      </c>
      <c r="U44" s="323">
        <v>7.3169891880724472E-4</v>
      </c>
      <c r="V44" s="323">
        <v>2.8984507090852626E-3</v>
      </c>
      <c r="W44" s="323">
        <v>1.5557476231633535E-3</v>
      </c>
      <c r="X44" s="323">
        <v>5.3921179922290069E-4</v>
      </c>
      <c r="Y44" s="323">
        <v>2.2184726909136357E-3</v>
      </c>
      <c r="Z44" s="323">
        <v>1.238362919736039E-2</v>
      </c>
      <c r="AA44" s="323">
        <v>3.0757246854112136E-3</v>
      </c>
      <c r="AB44" s="323">
        <v>9.0443532688448975E-3</v>
      </c>
      <c r="AC44" s="323">
        <v>2.1229103343465047E-2</v>
      </c>
      <c r="AD44" s="323">
        <v>7.1464199882102205E-3</v>
      </c>
      <c r="AE44" s="323">
        <v>4.9759957142562795E-3</v>
      </c>
      <c r="AF44" s="323">
        <v>6.2155565062029742E-4</v>
      </c>
      <c r="AG44" s="323">
        <v>5.9523125978495116E-3</v>
      </c>
      <c r="AH44" s="323">
        <v>4.0173817642060426E-3</v>
      </c>
      <c r="AI44" s="323">
        <v>8.6326901036414699E-4</v>
      </c>
      <c r="AJ44" s="323">
        <v>8.6013361004650592E-3</v>
      </c>
      <c r="AK44" s="323">
        <v>4.0385796451165232E-3</v>
      </c>
      <c r="AL44" s="323">
        <v>5.4338638394474366E-3</v>
      </c>
      <c r="AM44" s="323">
        <v>3.6404034008953182E-3</v>
      </c>
      <c r="AN44" s="323">
        <v>3.429824933494119E-3</v>
      </c>
      <c r="AO44" s="323">
        <v>4.8856752003126835E-4</v>
      </c>
      <c r="AP44" s="323">
        <v>0</v>
      </c>
      <c r="AQ44" s="302">
        <v>4.8178577925665819E-3</v>
      </c>
    </row>
    <row r="45" spans="2:57" ht="16.5" customHeight="1">
      <c r="B45" s="618" t="s">
        <v>515</v>
      </c>
      <c r="C45" s="619" t="s">
        <v>40</v>
      </c>
      <c r="D45" s="324">
        <v>0.50336192779446687</v>
      </c>
      <c r="E45" s="325">
        <v>0.31654293235529002</v>
      </c>
      <c r="F45" s="325">
        <v>0.37246109206014244</v>
      </c>
      <c r="G45" s="325">
        <v>0.44881096332124143</v>
      </c>
      <c r="H45" s="325">
        <v>0.66662015460608937</v>
      </c>
      <c r="I45" s="325">
        <v>0.58052283264217652</v>
      </c>
      <c r="J45" s="325">
        <v>0.68347354395149529</v>
      </c>
      <c r="K45" s="325">
        <v>0.50902245735736396</v>
      </c>
      <c r="L45" s="325">
        <v>0.63014642549526267</v>
      </c>
      <c r="M45" s="325">
        <v>0.60866232272901499</v>
      </c>
      <c r="N45" s="325">
        <v>0.50673993796193462</v>
      </c>
      <c r="O45" s="325">
        <v>0.60244077530509688</v>
      </c>
      <c r="P45" s="325">
        <v>0.72984596654668643</v>
      </c>
      <c r="Q45" s="325">
        <v>0.56219714740681126</v>
      </c>
      <c r="R45" s="325">
        <v>0.53122827921755533</v>
      </c>
      <c r="S45" s="325">
        <v>0.52726392772639274</v>
      </c>
      <c r="T45" s="325">
        <v>0.55660184536323287</v>
      </c>
      <c r="U45" s="325">
        <v>0.6368104813718064</v>
      </c>
      <c r="V45" s="325">
        <v>0.61398847520789479</v>
      </c>
      <c r="W45" s="325">
        <v>0.62471910112359552</v>
      </c>
      <c r="X45" s="325">
        <v>0.73445404805328685</v>
      </c>
      <c r="Y45" s="325">
        <v>0.57220972378452695</v>
      </c>
      <c r="Z45" s="325">
        <v>0.52174534261646266</v>
      </c>
      <c r="AA45" s="325">
        <v>0.63711317177664628</v>
      </c>
      <c r="AB45" s="325">
        <v>0.50271031116169029</v>
      </c>
      <c r="AC45" s="325">
        <v>0.33807465805471126</v>
      </c>
      <c r="AD45" s="325">
        <v>0.38054505056001453</v>
      </c>
      <c r="AE45" s="325">
        <v>0.320884758823893</v>
      </c>
      <c r="AF45" s="325">
        <v>0.12472885578399054</v>
      </c>
      <c r="AG45" s="325">
        <v>0.60916847532756857</v>
      </c>
      <c r="AH45" s="325">
        <v>0.48682384829678071</v>
      </c>
      <c r="AI45" s="325">
        <v>0.2825693443582542</v>
      </c>
      <c r="AJ45" s="325">
        <v>0.25015375759320135</v>
      </c>
      <c r="AK45" s="325">
        <v>0.38458392998953256</v>
      </c>
      <c r="AL45" s="325">
        <v>0.41570265897070546</v>
      </c>
      <c r="AM45" s="325">
        <v>0.37995777251510365</v>
      </c>
      <c r="AN45" s="325">
        <v>0.48041182138247396</v>
      </c>
      <c r="AO45" s="325">
        <v>1</v>
      </c>
      <c r="AP45" s="325">
        <v>0.58792976342068226</v>
      </c>
      <c r="AQ45" s="326">
        <v>0.45038520102332869</v>
      </c>
    </row>
    <row r="46" spans="2:57" ht="16.5" customHeight="1">
      <c r="B46" s="638" t="s">
        <v>516</v>
      </c>
      <c r="C46" s="639" t="s">
        <v>41</v>
      </c>
      <c r="D46" s="319">
        <v>2.0659588543417672E-3</v>
      </c>
      <c r="E46" s="320">
        <v>9.5832470643911379E-3</v>
      </c>
      <c r="F46" s="320">
        <v>3.5610656818781325E-2</v>
      </c>
      <c r="G46" s="320">
        <v>3.7014644632540644E-2</v>
      </c>
      <c r="H46" s="320">
        <v>1.0493120866240616E-2</v>
      </c>
      <c r="I46" s="320">
        <v>1.3468384160886637E-2</v>
      </c>
      <c r="J46" s="320">
        <v>1.009201075429896E-2</v>
      </c>
      <c r="K46" s="320">
        <v>1.6519219370842754E-2</v>
      </c>
      <c r="L46" s="320">
        <v>9.6468561584840649E-3</v>
      </c>
      <c r="M46" s="320">
        <v>1.858949789191261E-2</v>
      </c>
      <c r="N46" s="320">
        <v>1.7079615517175354E-2</v>
      </c>
      <c r="O46" s="320">
        <v>7.9444843263938737E-3</v>
      </c>
      <c r="P46" s="320">
        <v>9.3161126402710147E-3</v>
      </c>
      <c r="Q46" s="320">
        <v>1.9827748574559528E-2</v>
      </c>
      <c r="R46" s="320">
        <v>1.479495581372257E-2</v>
      </c>
      <c r="S46" s="320">
        <v>1.8627661862766185E-2</v>
      </c>
      <c r="T46" s="320">
        <v>1.7139686989021255E-2</v>
      </c>
      <c r="U46" s="320">
        <v>1.4134701466841126E-2</v>
      </c>
      <c r="V46" s="320">
        <v>1.7804768641523756E-2</v>
      </c>
      <c r="W46" s="320">
        <v>1.7631806395851341E-2</v>
      </c>
      <c r="X46" s="320">
        <v>7.057330901593847E-3</v>
      </c>
      <c r="Y46" s="320">
        <v>1.8341457317835271E-2</v>
      </c>
      <c r="Z46" s="320">
        <v>1.9903208884697737E-2</v>
      </c>
      <c r="AA46" s="320">
        <v>1.0318283092678401E-2</v>
      </c>
      <c r="AB46" s="320">
        <v>1.4075649127010273E-2</v>
      </c>
      <c r="AC46" s="320">
        <v>2.4553571428571428E-2</v>
      </c>
      <c r="AD46" s="320">
        <v>2.180020858840067E-2</v>
      </c>
      <c r="AE46" s="320">
        <v>3.0242309356520305E-2</v>
      </c>
      <c r="AF46" s="320">
        <v>1.7187146128488386E-3</v>
      </c>
      <c r="AG46" s="320">
        <v>1.2823310098261006E-2</v>
      </c>
      <c r="AH46" s="320">
        <v>1.5913564444826882E-2</v>
      </c>
      <c r="AI46" s="320">
        <v>9.7419047010039502E-3</v>
      </c>
      <c r="AJ46" s="320">
        <v>9.1436535227909649E-3</v>
      </c>
      <c r="AK46" s="320">
        <v>1.1226872500556529E-2</v>
      </c>
      <c r="AL46" s="320">
        <v>3.7071026638008063E-2</v>
      </c>
      <c r="AM46" s="320">
        <v>1.6980585510656915E-2</v>
      </c>
      <c r="AN46" s="320">
        <v>2.2766523454306371E-2</v>
      </c>
      <c r="AO46" s="320">
        <v>0</v>
      </c>
      <c r="AP46" s="320">
        <v>4.155217478721265E-3</v>
      </c>
      <c r="AQ46" s="321">
        <v>1.4311202265928252E-2</v>
      </c>
      <c r="AR46" s="146"/>
      <c r="AS46" s="146"/>
      <c r="AT46" s="146"/>
      <c r="AU46" s="146"/>
      <c r="AV46" s="146"/>
      <c r="AW46" s="146"/>
      <c r="AX46" s="146"/>
      <c r="AY46" s="146"/>
      <c r="AZ46" s="146"/>
      <c r="BA46" s="146"/>
      <c r="BB46" s="146"/>
      <c r="BC46" s="146"/>
      <c r="BD46" s="146"/>
      <c r="BE46" s="146"/>
    </row>
    <row r="47" spans="2:57" ht="16.5" customHeight="1">
      <c r="B47" s="620" t="s">
        <v>541</v>
      </c>
      <c r="C47" s="621" t="s">
        <v>42</v>
      </c>
      <c r="D47" s="322">
        <v>8.9020594518973206E-2</v>
      </c>
      <c r="E47" s="323">
        <v>0.26102517081250554</v>
      </c>
      <c r="F47" s="323">
        <v>0.19440780796623583</v>
      </c>
      <c r="G47" s="323">
        <v>0.17963186887007926</v>
      </c>
      <c r="H47" s="323">
        <v>0.14989674322551838</v>
      </c>
      <c r="I47" s="323">
        <v>0.2699915593232779</v>
      </c>
      <c r="J47" s="323">
        <v>0.13546159122625814</v>
      </c>
      <c r="K47" s="323">
        <v>9.3045463526002681E-2</v>
      </c>
      <c r="L47" s="323">
        <v>8.8372093023255813E-2</v>
      </c>
      <c r="M47" s="323">
        <v>0.2386291043822665</v>
      </c>
      <c r="N47" s="323">
        <v>0.23134071152299621</v>
      </c>
      <c r="O47" s="323">
        <v>0.13443407513759273</v>
      </c>
      <c r="P47" s="323">
        <v>8.3328922295151389E-2</v>
      </c>
      <c r="Q47" s="323">
        <v>0.2725202472475729</v>
      </c>
      <c r="R47" s="323">
        <v>0.28547314070102275</v>
      </c>
      <c r="S47" s="323">
        <v>0.26000215100021512</v>
      </c>
      <c r="T47" s="323">
        <v>0.23829128708245736</v>
      </c>
      <c r="U47" s="323">
        <v>0.23013796111378923</v>
      </c>
      <c r="V47" s="323">
        <v>0.20472033401193884</v>
      </c>
      <c r="W47" s="323">
        <v>0.21158167675021608</v>
      </c>
      <c r="X47" s="323">
        <v>0.16022520022202838</v>
      </c>
      <c r="Y47" s="323">
        <v>0.25934258217722783</v>
      </c>
      <c r="Z47" s="323">
        <v>0.35319163701902961</v>
      </c>
      <c r="AA47" s="323">
        <v>8.0564512895706014E-2</v>
      </c>
      <c r="AB47" s="323">
        <v>0.14321224281992154</v>
      </c>
      <c r="AC47" s="323">
        <v>0.48050436930091184</v>
      </c>
      <c r="AD47" s="323">
        <v>0.35366798168049701</v>
      </c>
      <c r="AE47" s="323">
        <v>0.32178105618857272</v>
      </c>
      <c r="AF47" s="323">
        <v>2.5878859558619995E-2</v>
      </c>
      <c r="AG47" s="323">
        <v>0.23698625417714542</v>
      </c>
      <c r="AH47" s="323">
        <v>0.15028879973325016</v>
      </c>
      <c r="AI47" s="323">
        <v>0.36598424964460863</v>
      </c>
      <c r="AJ47" s="323">
        <v>0.50367048914607726</v>
      </c>
      <c r="AK47" s="323">
        <v>0.50362888010723239</v>
      </c>
      <c r="AL47" s="323">
        <v>0.49175260221701644</v>
      </c>
      <c r="AM47" s="323">
        <v>0.35565158442659911</v>
      </c>
      <c r="AN47" s="323">
        <v>0.25761863497815457</v>
      </c>
      <c r="AO47" s="323">
        <v>0</v>
      </c>
      <c r="AP47" s="323">
        <v>1.2700221164801287E-2</v>
      </c>
      <c r="AQ47" s="302">
        <v>0.28002444521674225</v>
      </c>
      <c r="AR47" s="146"/>
      <c r="AS47" s="146"/>
      <c r="AT47" s="146"/>
      <c r="AU47" s="146"/>
      <c r="AV47" s="146"/>
      <c r="AW47" s="146"/>
      <c r="AX47" s="146"/>
      <c r="AY47" s="146"/>
      <c r="AZ47" s="146"/>
      <c r="BA47" s="146"/>
      <c r="BB47" s="146"/>
      <c r="BC47" s="146"/>
      <c r="BD47" s="146"/>
      <c r="BE47" s="146"/>
    </row>
    <row r="48" spans="2:57" ht="16.5" customHeight="1">
      <c r="B48" s="620" t="s">
        <v>542</v>
      </c>
      <c r="C48" s="621" t="s">
        <v>43</v>
      </c>
      <c r="D48" s="322">
        <v>0.24560509277836221</v>
      </c>
      <c r="E48" s="323">
        <v>0.34461238131858379</v>
      </c>
      <c r="F48" s="323">
        <v>0.17963597995251912</v>
      </c>
      <c r="G48" s="323">
        <v>0.10627435173988983</v>
      </c>
      <c r="H48" s="323">
        <v>7.0793681801691183E-2</v>
      </c>
      <c r="I48" s="323">
        <v>-2.4710386925514086E-3</v>
      </c>
      <c r="J48" s="323">
        <v>7.6470634614020011E-2</v>
      </c>
      <c r="K48" s="323">
        <v>0.12674247579742279</v>
      </c>
      <c r="L48" s="323">
        <v>0.15142118863049095</v>
      </c>
      <c r="M48" s="323">
        <v>5.4299220646480137E-4</v>
      </c>
      <c r="N48" s="323">
        <v>7.0788496151342237E-2</v>
      </c>
      <c r="O48" s="323">
        <v>0.16673845417564009</v>
      </c>
      <c r="P48" s="323">
        <v>0.11216387889053568</v>
      </c>
      <c r="Q48" s="323">
        <v>3.5032446963340923E-2</v>
      </c>
      <c r="R48" s="323">
        <v>5.9279118260351503E-2</v>
      </c>
      <c r="S48" s="323">
        <v>7.2262852226285229E-2</v>
      </c>
      <c r="T48" s="323">
        <v>2.8322821770614341E-2</v>
      </c>
      <c r="U48" s="323">
        <v>-6.6452608865321491E-2</v>
      </c>
      <c r="V48" s="323">
        <v>9.6615023636175421E-4</v>
      </c>
      <c r="W48" s="323">
        <v>-6.0155574762316338E-2</v>
      </c>
      <c r="X48" s="323">
        <v>3.1876932836412655E-3</v>
      </c>
      <c r="Y48" s="323">
        <v>2.937132858392701E-2</v>
      </c>
      <c r="Z48" s="323">
        <v>2.6016439385125358E-2</v>
      </c>
      <c r="AA48" s="323">
        <v>7.4143866019828978E-3</v>
      </c>
      <c r="AB48" s="323">
        <v>0.13096343326045939</v>
      </c>
      <c r="AC48" s="323">
        <v>5.7632028875379937E-2</v>
      </c>
      <c r="AD48" s="323">
        <v>0.11318369382850406</v>
      </c>
      <c r="AE48" s="323">
        <v>0.24803741783940825</v>
      </c>
      <c r="AF48" s="323">
        <v>0.45074360200307001</v>
      </c>
      <c r="AG48" s="323">
        <v>4.5030871640579846E-2</v>
      </c>
      <c r="AH48" s="323">
        <v>0.18296027793613062</v>
      </c>
      <c r="AI48" s="323">
        <v>0</v>
      </c>
      <c r="AJ48" s="323">
        <v>1.0461575750231015E-2</v>
      </c>
      <c r="AK48" s="323">
        <v>3.3592204499274539E-2</v>
      </c>
      <c r="AL48" s="323">
        <v>-8.863235684787597E-3</v>
      </c>
      <c r="AM48" s="323">
        <v>9.5830110526111456E-2</v>
      </c>
      <c r="AN48" s="323">
        <v>9.8410524593541507E-2</v>
      </c>
      <c r="AO48" s="323">
        <v>0</v>
      </c>
      <c r="AP48" s="323">
        <v>0.33342269284900478</v>
      </c>
      <c r="AQ48" s="302">
        <v>8.91661233589187E-2</v>
      </c>
      <c r="AR48" s="146"/>
      <c r="AS48" s="146"/>
      <c r="AT48" s="146"/>
      <c r="AU48" s="146"/>
      <c r="AV48" s="146"/>
      <c r="AW48" s="146"/>
      <c r="AX48" s="146"/>
      <c r="AY48" s="146"/>
      <c r="AZ48" s="146"/>
      <c r="BA48" s="146"/>
      <c r="BB48" s="146"/>
      <c r="BC48" s="146"/>
      <c r="BD48" s="146"/>
      <c r="BE48" s="146"/>
    </row>
    <row r="49" spans="2:57" ht="16.5" customHeight="1">
      <c r="B49" s="620" t="s">
        <v>543</v>
      </c>
      <c r="C49" s="621" t="s">
        <v>44</v>
      </c>
      <c r="D49" s="322">
        <v>0.21430120704052749</v>
      </c>
      <c r="E49" s="323">
        <v>8.8999970422076968E-2</v>
      </c>
      <c r="F49" s="323">
        <v>0.15747823793194407</v>
      </c>
      <c r="G49" s="323">
        <v>0.12824130055085314</v>
      </c>
      <c r="H49" s="323">
        <v>5.298886501269779E-2</v>
      </c>
      <c r="I49" s="323">
        <v>9.6419440468763384E-2</v>
      </c>
      <c r="J49" s="323">
        <v>6.8318182176562881E-2</v>
      </c>
      <c r="K49" s="323">
        <v>0.22919456457313458</v>
      </c>
      <c r="L49" s="323">
        <v>0.10387596899224806</v>
      </c>
      <c r="M49" s="323">
        <v>9.5023636131340239E-2</v>
      </c>
      <c r="N49" s="323">
        <v>0.1443533872017769</v>
      </c>
      <c r="O49" s="323">
        <v>4.9485522852357022E-2</v>
      </c>
      <c r="P49" s="323">
        <v>5.7008257463476604E-2</v>
      </c>
      <c r="Q49" s="323">
        <v>8.1451295310172422E-2</v>
      </c>
      <c r="R49" s="323">
        <v>9.8302055406613048E-2</v>
      </c>
      <c r="S49" s="323">
        <v>0.11592815659281566</v>
      </c>
      <c r="T49" s="323">
        <v>0.14649030600327026</v>
      </c>
      <c r="U49" s="323">
        <v>0.17553887473314511</v>
      </c>
      <c r="V49" s="323">
        <v>0.15272074807632588</v>
      </c>
      <c r="W49" s="323">
        <v>0.19083837510803803</v>
      </c>
      <c r="X49" s="323">
        <v>8.9905637935135993E-2</v>
      </c>
      <c r="Y49" s="323">
        <v>8.9332583427071621E-2</v>
      </c>
      <c r="Z49" s="323">
        <v>4.552162491503732E-2</v>
      </c>
      <c r="AA49" s="323">
        <v>0.22709100593952794</v>
      </c>
      <c r="AB49" s="323">
        <v>0.21368033302386871</v>
      </c>
      <c r="AC49" s="323">
        <v>8.0167173252279636E-2</v>
      </c>
      <c r="AD49" s="323">
        <v>9.0121071962998234E-2</v>
      </c>
      <c r="AE49" s="323">
        <v>7.4217542702903178E-2</v>
      </c>
      <c r="AF49" s="323">
        <v>0.35246734945519514</v>
      </c>
      <c r="AG49" s="323">
        <v>6.4947194757371485E-2</v>
      </c>
      <c r="AH49" s="323">
        <v>0.12983080745608847</v>
      </c>
      <c r="AI49" s="323">
        <v>0.34052150302267126</v>
      </c>
      <c r="AJ49" s="323">
        <v>0.21436686713223152</v>
      </c>
      <c r="AK49" s="323">
        <v>6.3458432469043605E-2</v>
      </c>
      <c r="AL49" s="323">
        <v>6.0062308305358997E-2</v>
      </c>
      <c r="AM49" s="323">
        <v>0.10092189707125217</v>
      </c>
      <c r="AN49" s="323">
        <v>0.10336134963005157</v>
      </c>
      <c r="AO49" s="323">
        <v>0</v>
      </c>
      <c r="AP49" s="323">
        <v>4.9024864285235573E-2</v>
      </c>
      <c r="AQ49" s="302">
        <v>0.14317045615413659</v>
      </c>
      <c r="AR49" s="146"/>
      <c r="AS49" s="146"/>
      <c r="AT49" s="146"/>
      <c r="AU49" s="146"/>
      <c r="AV49" s="146"/>
      <c r="AW49" s="146"/>
      <c r="AX49" s="146"/>
      <c r="AY49" s="146"/>
      <c r="AZ49" s="146"/>
      <c r="BA49" s="146"/>
      <c r="BB49" s="146"/>
      <c r="BC49" s="146"/>
      <c r="BD49" s="146"/>
      <c r="BE49" s="146"/>
    </row>
    <row r="50" spans="2:57" ht="16.5" customHeight="1">
      <c r="B50" s="620" t="s">
        <v>544</v>
      </c>
      <c r="C50" s="622" t="s">
        <v>45</v>
      </c>
      <c r="D50" s="322">
        <v>4.7826134108384218E-2</v>
      </c>
      <c r="E50" s="323">
        <v>2.5851104735425477E-2</v>
      </c>
      <c r="F50" s="323">
        <v>6.1725138485887628E-2</v>
      </c>
      <c r="G50" s="323">
        <v>0.10069864302028751</v>
      </c>
      <c r="H50" s="323">
        <v>5.3435380794239949E-2</v>
      </c>
      <c r="I50" s="323">
        <v>4.208105496226161E-2</v>
      </c>
      <c r="J50" s="323">
        <v>2.6191921660766521E-2</v>
      </c>
      <c r="K50" s="323">
        <v>2.5475819375233244E-2</v>
      </c>
      <c r="L50" s="323">
        <v>1.6537467700258397E-2</v>
      </c>
      <c r="M50" s="323">
        <v>3.8552446659000893E-2</v>
      </c>
      <c r="N50" s="323">
        <v>2.9697851644774634E-2</v>
      </c>
      <c r="O50" s="323">
        <v>3.8956688202919358E-2</v>
      </c>
      <c r="P50" s="323">
        <v>8.3368621638788901E-3</v>
      </c>
      <c r="Q50" s="323">
        <v>2.8971114497542933E-2</v>
      </c>
      <c r="R50" s="323">
        <v>1.0922450600734783E-2</v>
      </c>
      <c r="S50" s="323">
        <v>5.9152505915250593E-3</v>
      </c>
      <c r="T50" s="323">
        <v>1.3154052791403878E-2</v>
      </c>
      <c r="U50" s="323">
        <v>9.8363289947891556E-3</v>
      </c>
      <c r="V50" s="323">
        <v>9.7995238259549356E-3</v>
      </c>
      <c r="W50" s="323">
        <v>1.5384615384615385E-2</v>
      </c>
      <c r="X50" s="323">
        <v>5.1700896043136947E-3</v>
      </c>
      <c r="Y50" s="323">
        <v>3.1402324709411324E-2</v>
      </c>
      <c r="Z50" s="323">
        <v>3.7895905666423771E-2</v>
      </c>
      <c r="AA50" s="323">
        <v>3.7570234774590046E-2</v>
      </c>
      <c r="AB50" s="323">
        <v>4.4682698930849633E-2</v>
      </c>
      <c r="AC50" s="323">
        <v>1.9068199088145898E-2</v>
      </c>
      <c r="AD50" s="323">
        <v>4.1160839795039227E-2</v>
      </c>
      <c r="AE50" s="323">
        <v>1.9126161580780086E-2</v>
      </c>
      <c r="AF50" s="323">
        <v>4.4636251541307029E-2</v>
      </c>
      <c r="AG50" s="323">
        <v>3.2666903993599831E-2</v>
      </c>
      <c r="AH50" s="323">
        <v>3.4188080154026523E-2</v>
      </c>
      <c r="AI50" s="323">
        <v>1.1829982734619792E-3</v>
      </c>
      <c r="AJ50" s="323">
        <v>1.2367260994046628E-2</v>
      </c>
      <c r="AK50" s="323">
        <v>1.4346588442210262E-2</v>
      </c>
      <c r="AL50" s="323">
        <v>3.3134494167652816E-2</v>
      </c>
      <c r="AM50" s="323">
        <v>5.0702845726333642E-2</v>
      </c>
      <c r="AN50" s="323">
        <v>3.7434175842155339E-2</v>
      </c>
      <c r="AO50" s="323">
        <v>0</v>
      </c>
      <c r="AP50" s="323">
        <v>1.7827223376449298E-2</v>
      </c>
      <c r="AQ50" s="302">
        <v>2.8854201489343877E-2</v>
      </c>
      <c r="AR50" s="146"/>
      <c r="AS50" s="146"/>
      <c r="AT50" s="146"/>
      <c r="AU50" s="146"/>
      <c r="AV50" s="146"/>
      <c r="AW50" s="146"/>
      <c r="AX50" s="146"/>
      <c r="AY50" s="146"/>
      <c r="AZ50" s="146"/>
      <c r="BA50" s="146"/>
      <c r="BB50" s="146"/>
      <c r="BC50" s="146"/>
      <c r="BD50" s="146"/>
      <c r="BE50" s="146"/>
    </row>
    <row r="51" spans="2:57" ht="16.5" customHeight="1">
      <c r="B51" s="640" t="s">
        <v>545</v>
      </c>
      <c r="C51" s="641" t="s">
        <v>46</v>
      </c>
      <c r="D51" s="327">
        <v>-0.10218091509505579</v>
      </c>
      <c r="E51" s="328">
        <v>-4.6614806708272942E-2</v>
      </c>
      <c r="F51" s="328">
        <v>-1.3189132155104195E-3</v>
      </c>
      <c r="G51" s="328">
        <v>-6.7177213489184472E-4</v>
      </c>
      <c r="H51" s="328">
        <v>-4.2279463064772696E-3</v>
      </c>
      <c r="I51" s="328">
        <v>-1.2232864814610934E-5</v>
      </c>
      <c r="J51" s="328">
        <v>-7.8843834017960624E-6</v>
      </c>
      <c r="K51" s="328">
        <v>0</v>
      </c>
      <c r="L51" s="328">
        <v>0</v>
      </c>
      <c r="M51" s="328">
        <v>0</v>
      </c>
      <c r="N51" s="328">
        <v>0</v>
      </c>
      <c r="O51" s="328">
        <v>0</v>
      </c>
      <c r="P51" s="328">
        <v>0</v>
      </c>
      <c r="Q51" s="328">
        <v>0</v>
      </c>
      <c r="R51" s="328">
        <v>0</v>
      </c>
      <c r="S51" s="328">
        <v>0</v>
      </c>
      <c r="T51" s="328">
        <v>0</v>
      </c>
      <c r="U51" s="328">
        <v>-5.7388150494685861E-6</v>
      </c>
      <c r="V51" s="328">
        <v>0</v>
      </c>
      <c r="W51" s="328">
        <v>0</v>
      </c>
      <c r="X51" s="328">
        <v>0</v>
      </c>
      <c r="Y51" s="328">
        <v>0</v>
      </c>
      <c r="Z51" s="328">
        <v>-4.2741584867764396E-3</v>
      </c>
      <c r="AA51" s="328">
        <v>-7.1595081131545934E-5</v>
      </c>
      <c r="AB51" s="328">
        <v>-4.9324668323799829E-2</v>
      </c>
      <c r="AC51" s="328">
        <v>0</v>
      </c>
      <c r="AD51" s="328">
        <v>-4.7884641545367976E-4</v>
      </c>
      <c r="AE51" s="328">
        <v>-1.4289246492077556E-2</v>
      </c>
      <c r="AF51" s="328">
        <v>-1.7363295503158106E-4</v>
      </c>
      <c r="AG51" s="328">
        <v>-1.6230099945261692E-3</v>
      </c>
      <c r="AH51" s="328">
        <v>-5.3780211033548094E-6</v>
      </c>
      <c r="AI51" s="328">
        <v>0</v>
      </c>
      <c r="AJ51" s="328">
        <v>-1.6360413857876478E-4</v>
      </c>
      <c r="AK51" s="328">
        <v>-1.0836908007849812E-2</v>
      </c>
      <c r="AL51" s="328">
        <v>-2.8859854613954163E-2</v>
      </c>
      <c r="AM51" s="328">
        <v>-4.4795776056956335E-5</v>
      </c>
      <c r="AN51" s="328">
        <v>-3.0298806832986917E-6</v>
      </c>
      <c r="AO51" s="328">
        <v>0</v>
      </c>
      <c r="AP51" s="328">
        <v>-5.0599825748944439E-3</v>
      </c>
      <c r="AQ51" s="329">
        <v>-5.9116295083983623E-3</v>
      </c>
      <c r="AR51" s="146"/>
      <c r="AS51" s="146"/>
      <c r="AT51" s="146"/>
      <c r="AU51" s="146"/>
      <c r="AV51" s="146"/>
      <c r="AW51" s="146"/>
      <c r="AX51" s="146"/>
      <c r="AY51" s="146"/>
      <c r="AZ51" s="146"/>
      <c r="BA51" s="146"/>
      <c r="BB51" s="146"/>
      <c r="BC51" s="146"/>
      <c r="BD51" s="146"/>
      <c r="BE51" s="146"/>
    </row>
    <row r="52" spans="2:57" ht="16.5" customHeight="1">
      <c r="B52" s="620" t="s">
        <v>546</v>
      </c>
      <c r="C52" s="621" t="s">
        <v>47</v>
      </c>
      <c r="D52" s="322">
        <v>0.49663807220553308</v>
      </c>
      <c r="E52" s="323">
        <v>0.68345706764471004</v>
      </c>
      <c r="F52" s="323">
        <v>0.62753890793985756</v>
      </c>
      <c r="G52" s="323">
        <v>0.55118903667875851</v>
      </c>
      <c r="H52" s="323">
        <v>0.33337984539391063</v>
      </c>
      <c r="I52" s="323">
        <v>0.41947716735782353</v>
      </c>
      <c r="J52" s="323">
        <v>0.31652645604850471</v>
      </c>
      <c r="K52" s="323">
        <v>0.49097754264263604</v>
      </c>
      <c r="L52" s="323">
        <v>0.36985357450473727</v>
      </c>
      <c r="M52" s="323">
        <v>0.39133767727098506</v>
      </c>
      <c r="N52" s="323">
        <v>0.49326006203806533</v>
      </c>
      <c r="O52" s="323">
        <v>0.39755922469490307</v>
      </c>
      <c r="P52" s="323">
        <v>0.27015403345331357</v>
      </c>
      <c r="Q52" s="323">
        <v>0.43780285259318868</v>
      </c>
      <c r="R52" s="323">
        <v>0.46877172078244467</v>
      </c>
      <c r="S52" s="323">
        <v>0.4727360722736072</v>
      </c>
      <c r="T52" s="323">
        <v>0.44339815463676713</v>
      </c>
      <c r="U52" s="323">
        <v>0.36318951862819365</v>
      </c>
      <c r="V52" s="323">
        <v>0.38601152479210515</v>
      </c>
      <c r="W52" s="323">
        <v>0.37528089887640448</v>
      </c>
      <c r="X52" s="323">
        <v>0.26554595194671321</v>
      </c>
      <c r="Y52" s="323">
        <v>0.42779027621547305</v>
      </c>
      <c r="Z52" s="323">
        <v>0.47825465738353734</v>
      </c>
      <c r="AA52" s="323">
        <v>0.36288682822335372</v>
      </c>
      <c r="AB52" s="323">
        <v>0.49728968883830971</v>
      </c>
      <c r="AC52" s="323">
        <v>0.66192534194528874</v>
      </c>
      <c r="AD52" s="323">
        <v>0.61945494943998547</v>
      </c>
      <c r="AE52" s="323">
        <v>0.679115241176107</v>
      </c>
      <c r="AF52" s="323">
        <v>0.87527114421600949</v>
      </c>
      <c r="AG52" s="323">
        <v>0.39083152467243143</v>
      </c>
      <c r="AH52" s="323">
        <v>0.51317615170321929</v>
      </c>
      <c r="AI52" s="323">
        <v>0.7174306556417458</v>
      </c>
      <c r="AJ52" s="323">
        <v>0.74984624240679865</v>
      </c>
      <c r="AK52" s="323">
        <v>0.6154160700104675</v>
      </c>
      <c r="AL52" s="323">
        <v>0.58429734102929454</v>
      </c>
      <c r="AM52" s="323">
        <v>0.62004222748489635</v>
      </c>
      <c r="AN52" s="323">
        <v>0.51958817861752604</v>
      </c>
      <c r="AO52" s="323">
        <v>0</v>
      </c>
      <c r="AP52" s="323">
        <v>0.41207023657931774</v>
      </c>
      <c r="AQ52" s="302">
        <v>0.54961479897667131</v>
      </c>
      <c r="AR52" s="146"/>
      <c r="AS52" s="146"/>
      <c r="AT52" s="146"/>
      <c r="AU52" s="146"/>
      <c r="AV52" s="146"/>
      <c r="AW52" s="146"/>
      <c r="AX52" s="146"/>
      <c r="AY52" s="146"/>
      <c r="AZ52" s="146"/>
      <c r="BA52" s="146"/>
      <c r="BB52" s="146"/>
      <c r="BC52" s="146"/>
      <c r="BD52" s="146"/>
      <c r="BE52" s="146"/>
    </row>
    <row r="53" spans="2:57" ht="16.5" customHeight="1">
      <c r="B53" s="642" t="s">
        <v>529</v>
      </c>
      <c r="C53" s="643" t="s">
        <v>48</v>
      </c>
      <c r="D53" s="330">
        <v>1</v>
      </c>
      <c r="E53" s="331">
        <v>1</v>
      </c>
      <c r="F53" s="331">
        <v>1</v>
      </c>
      <c r="G53" s="331">
        <v>1</v>
      </c>
      <c r="H53" s="331">
        <v>1</v>
      </c>
      <c r="I53" s="331">
        <v>1</v>
      </c>
      <c r="J53" s="331">
        <v>1</v>
      </c>
      <c r="K53" s="331">
        <v>1</v>
      </c>
      <c r="L53" s="331">
        <v>1</v>
      </c>
      <c r="M53" s="331">
        <v>1</v>
      </c>
      <c r="N53" s="331">
        <v>1</v>
      </c>
      <c r="O53" s="331">
        <v>1</v>
      </c>
      <c r="P53" s="331">
        <v>1</v>
      </c>
      <c r="Q53" s="331">
        <v>1</v>
      </c>
      <c r="R53" s="331">
        <v>1</v>
      </c>
      <c r="S53" s="331">
        <v>1</v>
      </c>
      <c r="T53" s="331">
        <v>1</v>
      </c>
      <c r="U53" s="331">
        <v>1</v>
      </c>
      <c r="V53" s="331">
        <v>1</v>
      </c>
      <c r="W53" s="331">
        <v>1</v>
      </c>
      <c r="X53" s="331">
        <v>1</v>
      </c>
      <c r="Y53" s="331">
        <v>1</v>
      </c>
      <c r="Z53" s="331">
        <v>1</v>
      </c>
      <c r="AA53" s="331">
        <v>1</v>
      </c>
      <c r="AB53" s="331">
        <v>1</v>
      </c>
      <c r="AC53" s="331">
        <v>1</v>
      </c>
      <c r="AD53" s="331">
        <v>1</v>
      </c>
      <c r="AE53" s="331">
        <v>1</v>
      </c>
      <c r="AF53" s="331">
        <v>1</v>
      </c>
      <c r="AG53" s="331">
        <v>1</v>
      </c>
      <c r="AH53" s="331">
        <v>1</v>
      </c>
      <c r="AI53" s="331">
        <v>1</v>
      </c>
      <c r="AJ53" s="331">
        <v>1</v>
      </c>
      <c r="AK53" s="331">
        <v>1</v>
      </c>
      <c r="AL53" s="331">
        <v>1</v>
      </c>
      <c r="AM53" s="331">
        <v>1</v>
      </c>
      <c r="AN53" s="331">
        <v>1</v>
      </c>
      <c r="AO53" s="331">
        <v>1</v>
      </c>
      <c r="AP53" s="331">
        <v>1</v>
      </c>
      <c r="AQ53" s="332">
        <v>1</v>
      </c>
      <c r="AR53" s="146"/>
      <c r="AS53" s="146"/>
      <c r="AT53" s="146"/>
      <c r="AU53" s="146"/>
      <c r="AV53" s="146"/>
      <c r="AW53" s="146"/>
      <c r="AX53" s="146"/>
      <c r="AY53" s="146"/>
      <c r="AZ53" s="146"/>
      <c r="BA53" s="146"/>
      <c r="BB53" s="146"/>
      <c r="BC53" s="146"/>
      <c r="BD53" s="146"/>
      <c r="BE53" s="146"/>
    </row>
  </sheetData>
  <sheetProtection sheet="1"/>
  <mergeCells count="1">
    <mergeCell ref="B2:C2"/>
  </mergeCells>
  <phoneticPr fontId="29"/>
  <pageMargins left="0.78740157480314965" right="0.78740157480314965" top="0.78740157480314965" bottom="0.78740157480314965" header="0" footer="0.19685039370078741"/>
  <pageSetup paperSize="8" scale="87" orientation="landscape" useFirstPageNumber="1" r:id="rId1"/>
  <headerFooter alignWithMargins="0">
    <oddFooter>&amp;C&amp;P / 2 ﾍﾟｰｼﾞ</oddFooter>
  </headerFooter>
  <colBreaks count="1" manualBreakCount="1">
    <brk id="21" min="1" max="5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sheetPr>
  <dimension ref="A2:Y46"/>
  <sheetViews>
    <sheetView view="pageBreakPreview" zoomScaleNormal="100" zoomScaleSheetLayoutView="100" workbookViewId="0"/>
  </sheetViews>
  <sheetFormatPr defaultColWidth="13.5" defaultRowHeight="15" customHeight="1"/>
  <cols>
    <col min="1" max="1" width="2.1640625" style="149" customWidth="1"/>
    <col min="2" max="2" width="6.1640625" style="149" customWidth="1"/>
    <col min="3" max="3" width="30.1640625" style="149" customWidth="1"/>
    <col min="4" max="5" width="14.1640625" style="149" customWidth="1"/>
    <col min="6" max="19" width="13.5" style="149" customWidth="1"/>
    <col min="20" max="25" width="13.5" style="149" hidden="1" customWidth="1"/>
    <col min="26" max="16384" width="13.5" style="149"/>
  </cols>
  <sheetData>
    <row r="2" spans="1:25" ht="20.25" customHeight="1">
      <c r="A2" s="563"/>
      <c r="B2" s="815" t="s">
        <v>548</v>
      </c>
      <c r="C2" s="895"/>
      <c r="D2" s="816"/>
      <c r="E2" s="563"/>
    </row>
    <row r="3" spans="1:25" ht="18.75" customHeight="1">
      <c r="A3" s="563"/>
      <c r="B3" s="563"/>
      <c r="C3" s="563"/>
      <c r="D3" s="563"/>
      <c r="E3" s="627"/>
    </row>
    <row r="4" spans="1:25" ht="18.75" customHeight="1">
      <c r="A4" s="563"/>
      <c r="B4" s="611"/>
      <c r="C4" s="612"/>
      <c r="D4" s="628"/>
      <c r="E4" s="632"/>
    </row>
    <row r="5" spans="1:25" s="155" customFormat="1" ht="36" customHeight="1">
      <c r="A5" s="580"/>
      <c r="B5" s="613"/>
      <c r="C5" s="614"/>
      <c r="D5" s="640" t="s">
        <v>549</v>
      </c>
      <c r="E5" s="646" t="s">
        <v>550</v>
      </c>
      <c r="T5" s="196" t="s">
        <v>40</v>
      </c>
      <c r="U5" s="196"/>
      <c r="V5" s="196" t="s">
        <v>539</v>
      </c>
      <c r="W5" s="196"/>
      <c r="X5" s="196" t="s">
        <v>48</v>
      </c>
      <c r="Y5" s="197"/>
    </row>
    <row r="6" spans="1:25" ht="18.75" customHeight="1">
      <c r="A6" s="563"/>
      <c r="B6" s="508" t="s">
        <v>210</v>
      </c>
      <c r="C6" s="615" t="s">
        <v>0</v>
      </c>
      <c r="D6" s="647">
        <f>ROUND(ABS(取引基本表!BC6)/(取引基本表!AY6),6)</f>
        <v>0.50822699999999998</v>
      </c>
      <c r="E6" s="648">
        <f>1-D6</f>
        <v>0.49177300000000002</v>
      </c>
      <c r="F6" s="198"/>
      <c r="T6" s="199">
        <v>113706</v>
      </c>
      <c r="U6" s="200" t="s">
        <v>551</v>
      </c>
      <c r="V6" s="199">
        <v>124135</v>
      </c>
      <c r="W6" s="200" t="s">
        <v>551</v>
      </c>
      <c r="X6" s="199">
        <v>237841</v>
      </c>
      <c r="Y6" s="200" t="s">
        <v>551</v>
      </c>
    </row>
    <row r="7" spans="1:25" ht="18.75" customHeight="1">
      <c r="A7" s="563"/>
      <c r="B7" s="508" t="s">
        <v>211</v>
      </c>
      <c r="C7" s="616" t="s">
        <v>212</v>
      </c>
      <c r="D7" s="649">
        <f>ROUND(ABS(取引基本表!BC7)/(取引基本表!AY7),6)</f>
        <v>0.19589599999999999</v>
      </c>
      <c r="E7" s="648">
        <f t="shared" ref="E7:E45" si="0">1-D7</f>
        <v>0.80410400000000004</v>
      </c>
      <c r="F7" s="198"/>
      <c r="T7" s="199"/>
      <c r="U7" s="200"/>
      <c r="V7" s="199"/>
      <c r="W7" s="200"/>
      <c r="X7" s="199"/>
      <c r="Y7" s="200"/>
    </row>
    <row r="8" spans="1:25" ht="18.75" customHeight="1">
      <c r="A8" s="563"/>
      <c r="B8" s="508" t="s">
        <v>213</v>
      </c>
      <c r="C8" s="616" t="s">
        <v>214</v>
      </c>
      <c r="D8" s="649">
        <f>ROUND(ABS(取引基本表!BC8)/(取引基本表!AY8),6)</f>
        <v>0.72448199999999996</v>
      </c>
      <c r="E8" s="648">
        <f t="shared" si="0"/>
        <v>0.27551800000000004</v>
      </c>
      <c r="F8" s="198"/>
      <c r="T8" s="199"/>
      <c r="U8" s="200"/>
      <c r="V8" s="199"/>
      <c r="W8" s="200"/>
      <c r="X8" s="199"/>
      <c r="Y8" s="200"/>
    </row>
    <row r="9" spans="1:25" ht="18.75" customHeight="1">
      <c r="A9" s="563"/>
      <c r="B9" s="508" t="s">
        <v>215</v>
      </c>
      <c r="C9" s="616" t="s">
        <v>1</v>
      </c>
      <c r="D9" s="649">
        <f>ROUND(ABS(取引基本表!BC9)/(取引基本表!AY9),6)</f>
        <v>0.94098499999999996</v>
      </c>
      <c r="E9" s="648">
        <f t="shared" si="0"/>
        <v>5.901500000000004E-2</v>
      </c>
      <c r="F9" s="198"/>
      <c r="T9" s="199"/>
      <c r="U9" s="200"/>
      <c r="V9" s="199"/>
      <c r="W9" s="200"/>
      <c r="X9" s="199"/>
      <c r="Y9" s="200"/>
    </row>
    <row r="10" spans="1:25" ht="18.75" customHeight="1">
      <c r="A10" s="563"/>
      <c r="B10" s="508" t="s">
        <v>216</v>
      </c>
      <c r="C10" s="616" t="s">
        <v>2</v>
      </c>
      <c r="D10" s="649">
        <f>ROUND(ABS(取引基本表!BC10)/(取引基本表!AY10),6)</f>
        <v>0.72716599999999998</v>
      </c>
      <c r="E10" s="648">
        <f t="shared" si="0"/>
        <v>0.27283400000000002</v>
      </c>
      <c r="F10" s="198"/>
      <c r="T10" s="199"/>
      <c r="U10" s="200"/>
      <c r="V10" s="199"/>
      <c r="W10" s="200"/>
      <c r="X10" s="199"/>
      <c r="Y10" s="200"/>
    </row>
    <row r="11" spans="1:25" ht="18.75" customHeight="1">
      <c r="A11" s="563"/>
      <c r="B11" s="508" t="s">
        <v>217</v>
      </c>
      <c r="C11" s="616" t="s">
        <v>3</v>
      </c>
      <c r="D11" s="649">
        <f>ROUND(ABS(取引基本表!BC11)/(取引基本表!AY11),6)</f>
        <v>0.95822200000000002</v>
      </c>
      <c r="E11" s="648">
        <f t="shared" si="0"/>
        <v>4.1777999999999982E-2</v>
      </c>
      <c r="F11" s="198"/>
      <c r="T11" s="199"/>
      <c r="U11" s="200"/>
      <c r="V11" s="199"/>
      <c r="W11" s="200"/>
      <c r="X11" s="199"/>
      <c r="Y11" s="200"/>
    </row>
    <row r="12" spans="1:25" ht="18.75" customHeight="1">
      <c r="A12" s="563"/>
      <c r="B12" s="508" t="s">
        <v>218</v>
      </c>
      <c r="C12" s="617" t="s">
        <v>4</v>
      </c>
      <c r="D12" s="649">
        <f>ROUND(ABS(取引基本表!BC12)/(取引基本表!AY12),6)</f>
        <v>0.78310000000000002</v>
      </c>
      <c r="E12" s="648">
        <f t="shared" si="0"/>
        <v>0.21689999999999998</v>
      </c>
      <c r="F12" s="198"/>
      <c r="T12" s="199"/>
      <c r="U12" s="200"/>
      <c r="V12" s="199"/>
      <c r="W12" s="200"/>
      <c r="X12" s="199"/>
      <c r="Y12" s="200"/>
    </row>
    <row r="13" spans="1:25" ht="18.75" customHeight="1">
      <c r="A13" s="563"/>
      <c r="B13" s="508" t="s">
        <v>219</v>
      </c>
      <c r="C13" s="616" t="s">
        <v>5</v>
      </c>
      <c r="D13" s="649">
        <f>ROUND(ABS(取引基本表!BC13)/(取引基本表!AY13),6)</f>
        <v>0.95216400000000001</v>
      </c>
      <c r="E13" s="648">
        <f t="shared" si="0"/>
        <v>4.783599999999999E-2</v>
      </c>
      <c r="F13" s="198"/>
      <c r="T13" s="199"/>
      <c r="U13" s="200"/>
      <c r="V13" s="199"/>
      <c r="W13" s="200"/>
      <c r="X13" s="199"/>
      <c r="Y13" s="200"/>
    </row>
    <row r="14" spans="1:25" ht="18.75" customHeight="1">
      <c r="A14" s="563"/>
      <c r="B14" s="508" t="s">
        <v>220</v>
      </c>
      <c r="C14" s="617" t="s">
        <v>6</v>
      </c>
      <c r="D14" s="649">
        <f>ROUND(ABS(取引基本表!BC14)/(取引基本表!AY14),6)</f>
        <v>0.96856399999999998</v>
      </c>
      <c r="E14" s="648">
        <f t="shared" si="0"/>
        <v>3.1436000000000019E-2</v>
      </c>
      <c r="F14" s="198"/>
      <c r="T14" s="199"/>
      <c r="U14" s="200"/>
      <c r="V14" s="199"/>
      <c r="W14" s="200"/>
      <c r="X14" s="199"/>
      <c r="Y14" s="200"/>
    </row>
    <row r="15" spans="1:25" ht="18.75" customHeight="1">
      <c r="A15" s="563"/>
      <c r="B15" s="508" t="s">
        <v>221</v>
      </c>
      <c r="C15" s="617" t="s">
        <v>222</v>
      </c>
      <c r="D15" s="649">
        <f>ROUND(ABS(取引基本表!BC15)/(取引基本表!AY15),6)</f>
        <v>0.84662300000000001</v>
      </c>
      <c r="E15" s="648">
        <f t="shared" si="0"/>
        <v>0.15337699999999999</v>
      </c>
      <c r="F15" s="198"/>
      <c r="T15" s="199"/>
      <c r="U15" s="200"/>
      <c r="V15" s="199"/>
      <c r="W15" s="200"/>
      <c r="X15" s="199"/>
      <c r="Y15" s="200"/>
    </row>
    <row r="16" spans="1:25" ht="18.75" customHeight="1">
      <c r="A16" s="563"/>
      <c r="B16" s="508" t="s">
        <v>223</v>
      </c>
      <c r="C16" s="616" t="s">
        <v>7</v>
      </c>
      <c r="D16" s="649">
        <f>ROUND(ABS(取引基本表!BC16)/(取引基本表!AY16),6)</f>
        <v>0.62460800000000005</v>
      </c>
      <c r="E16" s="648">
        <f t="shared" si="0"/>
        <v>0.37539199999999995</v>
      </c>
      <c r="F16" s="198"/>
      <c r="T16" s="199"/>
      <c r="U16" s="200"/>
      <c r="V16" s="199"/>
      <c r="W16" s="200"/>
      <c r="X16" s="199"/>
      <c r="Y16" s="200"/>
    </row>
    <row r="17" spans="1:25" ht="18.75" customHeight="1">
      <c r="A17" s="563"/>
      <c r="B17" s="508" t="s">
        <v>224</v>
      </c>
      <c r="C17" s="616" t="s">
        <v>8</v>
      </c>
      <c r="D17" s="649">
        <f>ROUND(ABS(取引基本表!BC17)/(取引基本表!AY17),6)</f>
        <v>0.922157</v>
      </c>
      <c r="E17" s="648">
        <f t="shared" si="0"/>
        <v>7.7842999999999996E-2</v>
      </c>
      <c r="F17" s="198"/>
      <c r="T17" s="199"/>
      <c r="U17" s="200"/>
      <c r="V17" s="199"/>
      <c r="W17" s="200"/>
      <c r="X17" s="199"/>
      <c r="Y17" s="200"/>
    </row>
    <row r="18" spans="1:25" ht="18.75" customHeight="1">
      <c r="A18" s="563"/>
      <c r="B18" s="508" t="s">
        <v>225</v>
      </c>
      <c r="C18" s="616" t="s">
        <v>9</v>
      </c>
      <c r="D18" s="649">
        <f>ROUND(ABS(取引基本表!BC18)/(取引基本表!AY18),6)</f>
        <v>0.86242200000000002</v>
      </c>
      <c r="E18" s="648">
        <f t="shared" si="0"/>
        <v>0.13757799999999998</v>
      </c>
      <c r="F18" s="198"/>
      <c r="T18" s="199"/>
      <c r="U18" s="200"/>
      <c r="V18" s="199"/>
      <c r="W18" s="200"/>
      <c r="X18" s="199"/>
      <c r="Y18" s="200"/>
    </row>
    <row r="19" spans="1:25" ht="18.75" customHeight="1">
      <c r="A19" s="563"/>
      <c r="B19" s="508" t="s">
        <v>226</v>
      </c>
      <c r="C19" s="616" t="s">
        <v>10</v>
      </c>
      <c r="D19" s="649">
        <f>ROUND(ABS(取引基本表!BC19)/(取引基本表!AY19),6)</f>
        <v>0.81337899999999996</v>
      </c>
      <c r="E19" s="648">
        <f t="shared" si="0"/>
        <v>0.18662100000000004</v>
      </c>
      <c r="F19" s="198"/>
      <c r="T19" s="199"/>
      <c r="U19" s="200"/>
      <c r="V19" s="199"/>
      <c r="W19" s="200"/>
      <c r="X19" s="199"/>
      <c r="Y19" s="200"/>
    </row>
    <row r="20" spans="1:25" ht="18.75" customHeight="1">
      <c r="A20" s="563"/>
      <c r="B20" s="508" t="s">
        <v>227</v>
      </c>
      <c r="C20" s="616" t="s">
        <v>64</v>
      </c>
      <c r="D20" s="649">
        <f>ROUND(ABS(取引基本表!BC20)/(取引基本表!AY20),6)</f>
        <v>0.89839599999999997</v>
      </c>
      <c r="E20" s="648">
        <f t="shared" si="0"/>
        <v>0.10160400000000003</v>
      </c>
      <c r="F20" s="198"/>
      <c r="T20" s="199"/>
      <c r="U20" s="200"/>
      <c r="V20" s="199"/>
      <c r="W20" s="200"/>
      <c r="X20" s="199"/>
      <c r="Y20" s="200"/>
    </row>
    <row r="21" spans="1:25" ht="18.75" customHeight="1">
      <c r="A21" s="563"/>
      <c r="B21" s="508" t="s">
        <v>228</v>
      </c>
      <c r="C21" s="616" t="s">
        <v>65</v>
      </c>
      <c r="D21" s="649">
        <f>ROUND(ABS(取引基本表!BC21)/(取引基本表!AY21),6)</f>
        <v>0.72780699999999998</v>
      </c>
      <c r="E21" s="648">
        <f t="shared" si="0"/>
        <v>0.27219300000000002</v>
      </c>
      <c r="F21" s="198"/>
      <c r="T21" s="199"/>
      <c r="U21" s="200"/>
      <c r="V21" s="199"/>
      <c r="W21" s="200"/>
      <c r="X21" s="199"/>
      <c r="Y21" s="200"/>
    </row>
    <row r="22" spans="1:25" ht="18.75" customHeight="1">
      <c r="A22" s="563"/>
      <c r="B22" s="508" t="s">
        <v>229</v>
      </c>
      <c r="C22" s="616" t="s">
        <v>66</v>
      </c>
      <c r="D22" s="649">
        <f>ROUND(ABS(取引基本表!BC22)/(取引基本表!AY22),6)</f>
        <v>0.96264400000000006</v>
      </c>
      <c r="E22" s="648">
        <f t="shared" si="0"/>
        <v>3.7355999999999945E-2</v>
      </c>
      <c r="F22" s="198"/>
      <c r="T22" s="199"/>
      <c r="U22" s="200"/>
      <c r="V22" s="199"/>
      <c r="W22" s="200"/>
      <c r="X22" s="199"/>
      <c r="Y22" s="200"/>
    </row>
    <row r="23" spans="1:25" ht="18.75" customHeight="1">
      <c r="A23" s="563"/>
      <c r="B23" s="508" t="s">
        <v>230</v>
      </c>
      <c r="C23" s="616" t="s">
        <v>12</v>
      </c>
      <c r="D23" s="649">
        <f>ROUND(ABS(取引基本表!BC23)/(取引基本表!AY23),6)</f>
        <v>0.92841499999999999</v>
      </c>
      <c r="E23" s="648">
        <f t="shared" si="0"/>
        <v>7.158500000000001E-2</v>
      </c>
      <c r="F23" s="198"/>
      <c r="T23" s="199"/>
      <c r="U23" s="200"/>
      <c r="V23" s="199"/>
      <c r="W23" s="200"/>
      <c r="X23" s="199"/>
      <c r="Y23" s="200"/>
    </row>
    <row r="24" spans="1:25" ht="18.75" customHeight="1">
      <c r="A24" s="563"/>
      <c r="B24" s="508" t="s">
        <v>231</v>
      </c>
      <c r="C24" s="616" t="s">
        <v>11</v>
      </c>
      <c r="D24" s="649">
        <f>ROUND(ABS(取引基本表!BC24)/(取引基本表!AY24),6)</f>
        <v>0.99348899999999996</v>
      </c>
      <c r="E24" s="648">
        <f t="shared" si="0"/>
        <v>6.5110000000000445E-3</v>
      </c>
      <c r="F24" s="198"/>
      <c r="T24" s="199"/>
      <c r="U24" s="200"/>
      <c r="V24" s="199"/>
      <c r="W24" s="200"/>
      <c r="X24" s="199"/>
      <c r="Y24" s="200"/>
    </row>
    <row r="25" spans="1:25" ht="18.75" customHeight="1">
      <c r="A25" s="563"/>
      <c r="B25" s="508" t="s">
        <v>232</v>
      </c>
      <c r="C25" s="616" t="s">
        <v>233</v>
      </c>
      <c r="D25" s="649">
        <f>ROUND(ABS(取引基本表!BC25)/(取引基本表!AY25),6)</f>
        <v>0.99284099999999997</v>
      </c>
      <c r="E25" s="648">
        <f t="shared" si="0"/>
        <v>7.1590000000000265E-3</v>
      </c>
      <c r="F25" s="198"/>
      <c r="T25" s="199"/>
      <c r="U25" s="200"/>
      <c r="V25" s="199"/>
      <c r="W25" s="200"/>
      <c r="X25" s="199"/>
      <c r="Y25" s="200"/>
    </row>
    <row r="26" spans="1:25" ht="18.75" customHeight="1">
      <c r="A26" s="563"/>
      <c r="B26" s="508" t="s">
        <v>234</v>
      </c>
      <c r="C26" s="616" t="s">
        <v>13</v>
      </c>
      <c r="D26" s="649">
        <f>ROUND(ABS(取引基本表!BC26)/(取引基本表!AY26),6)</f>
        <v>0.98578399999999999</v>
      </c>
      <c r="E26" s="648">
        <f t="shared" si="0"/>
        <v>1.4216000000000006E-2</v>
      </c>
      <c r="F26" s="198"/>
      <c r="T26" s="199">
        <v>23686</v>
      </c>
      <c r="U26" s="200" t="s">
        <v>551</v>
      </c>
      <c r="V26" s="199">
        <v>19464</v>
      </c>
      <c r="W26" s="200" t="s">
        <v>551</v>
      </c>
      <c r="X26" s="199">
        <v>43150</v>
      </c>
      <c r="Y26" s="200" t="s">
        <v>551</v>
      </c>
    </row>
    <row r="27" spans="1:25" ht="18.75" customHeight="1">
      <c r="A27" s="563"/>
      <c r="B27" s="508" t="s">
        <v>235</v>
      </c>
      <c r="C27" s="616" t="s">
        <v>14</v>
      </c>
      <c r="D27" s="649">
        <f>ROUND(ABS(取引基本表!BC27)/(取引基本表!AY27),6)</f>
        <v>0.80049599999999999</v>
      </c>
      <c r="E27" s="648">
        <f t="shared" si="0"/>
        <v>0.19950400000000001</v>
      </c>
      <c r="F27" s="198"/>
      <c r="T27" s="199">
        <v>5652</v>
      </c>
      <c r="U27" s="200" t="s">
        <v>551</v>
      </c>
      <c r="V27" s="199">
        <v>63</v>
      </c>
      <c r="W27" s="200" t="s">
        <v>551</v>
      </c>
      <c r="X27" s="199">
        <v>5715</v>
      </c>
      <c r="Y27" s="200" t="s">
        <v>551</v>
      </c>
    </row>
    <row r="28" spans="1:25" ht="18.75" customHeight="1">
      <c r="A28" s="563"/>
      <c r="B28" s="508" t="s">
        <v>236</v>
      </c>
      <c r="C28" s="616" t="s">
        <v>15</v>
      </c>
      <c r="D28" s="649">
        <f>ROUND(ABS(取引基本表!BC28)/(取引基本表!AY28),6)</f>
        <v>0</v>
      </c>
      <c r="E28" s="648">
        <f t="shared" si="0"/>
        <v>1</v>
      </c>
      <c r="F28" s="198"/>
      <c r="T28" s="199">
        <v>58066</v>
      </c>
      <c r="U28" s="200" t="s">
        <v>551</v>
      </c>
      <c r="V28" s="199">
        <v>-31758</v>
      </c>
      <c r="W28" s="200" t="s">
        <v>551</v>
      </c>
      <c r="X28" s="199">
        <v>26308</v>
      </c>
      <c r="Y28" s="200" t="s">
        <v>551</v>
      </c>
    </row>
    <row r="29" spans="1:25" ht="18.75" customHeight="1">
      <c r="A29" s="563"/>
      <c r="B29" s="508" t="s">
        <v>237</v>
      </c>
      <c r="C29" s="616" t="s">
        <v>16</v>
      </c>
      <c r="D29" s="649">
        <f>ROUND(ABS(取引基本表!BC29)/(取引基本表!AY29),6)</f>
        <v>0.223464</v>
      </c>
      <c r="E29" s="648">
        <f t="shared" si="0"/>
        <v>0.776536</v>
      </c>
      <c r="F29" s="198"/>
      <c r="T29" s="199">
        <v>1243603</v>
      </c>
      <c r="U29" s="200" t="s">
        <v>551</v>
      </c>
      <c r="V29" s="199">
        <v>592005</v>
      </c>
      <c r="W29" s="200" t="s">
        <v>551</v>
      </c>
      <c r="X29" s="199">
        <v>1835608</v>
      </c>
      <c r="Y29" s="200" t="s">
        <v>551</v>
      </c>
    </row>
    <row r="30" spans="1:25" ht="18.75" customHeight="1">
      <c r="A30" s="563"/>
      <c r="B30" s="508" t="s">
        <v>238</v>
      </c>
      <c r="C30" s="616" t="s">
        <v>36</v>
      </c>
      <c r="D30" s="649">
        <f>ROUND(ABS(取引基本表!BC30)/(取引基本表!AY30),6)</f>
        <v>9.0000000000000006E-5</v>
      </c>
      <c r="E30" s="648">
        <f t="shared" si="0"/>
        <v>0.99990999999999997</v>
      </c>
      <c r="F30" s="198"/>
      <c r="T30" s="199">
        <v>72778</v>
      </c>
      <c r="U30" s="200" t="s">
        <v>551</v>
      </c>
      <c r="V30" s="199">
        <v>743586</v>
      </c>
      <c r="W30" s="200" t="s">
        <v>551</v>
      </c>
      <c r="X30" s="199">
        <v>816364</v>
      </c>
      <c r="Y30" s="200" t="s">
        <v>551</v>
      </c>
    </row>
    <row r="31" spans="1:25" ht="18.75" customHeight="1">
      <c r="A31" s="563"/>
      <c r="B31" s="508" t="s">
        <v>239</v>
      </c>
      <c r="C31" s="616" t="s">
        <v>37</v>
      </c>
      <c r="D31" s="649">
        <f>ROUND(ABS(取引基本表!BC31)/(取引基本表!AY31),6)</f>
        <v>6.9042999999999993E-2</v>
      </c>
      <c r="E31" s="648">
        <f t="shared" si="0"/>
        <v>0.93095700000000003</v>
      </c>
      <c r="F31" s="198"/>
      <c r="T31" s="199">
        <v>135809</v>
      </c>
      <c r="U31" s="200" t="s">
        <v>551</v>
      </c>
      <c r="V31" s="199">
        <v>135205</v>
      </c>
      <c r="W31" s="200" t="s">
        <v>551</v>
      </c>
      <c r="X31" s="199">
        <v>271014</v>
      </c>
      <c r="Y31" s="200" t="s">
        <v>551</v>
      </c>
    </row>
    <row r="32" spans="1:25" ht="18.75" customHeight="1">
      <c r="A32" s="563"/>
      <c r="B32" s="508" t="s">
        <v>240</v>
      </c>
      <c r="C32" s="616" t="s">
        <v>17</v>
      </c>
      <c r="D32" s="649">
        <f>ROUND(ABS(取引基本表!BC32)/(取引基本表!AY32),6)</f>
        <v>0.37055500000000002</v>
      </c>
      <c r="E32" s="648">
        <f t="shared" si="0"/>
        <v>0.62944500000000003</v>
      </c>
      <c r="F32" s="198"/>
      <c r="T32" s="199">
        <v>256366</v>
      </c>
      <c r="U32" s="200" t="s">
        <v>551</v>
      </c>
      <c r="V32" s="199">
        <v>477880</v>
      </c>
      <c r="W32" s="200" t="s">
        <v>551</v>
      </c>
      <c r="X32" s="199">
        <v>734246</v>
      </c>
      <c r="Y32" s="200" t="s">
        <v>551</v>
      </c>
    </row>
    <row r="33" spans="1:25" ht="18.75" customHeight="1">
      <c r="A33" s="563"/>
      <c r="B33" s="508" t="s">
        <v>241</v>
      </c>
      <c r="C33" s="616" t="s">
        <v>18</v>
      </c>
      <c r="D33" s="649">
        <f>ROUND(ABS(取引基本表!BC33)/(取引基本表!AY33),6)</f>
        <v>0.21230299999999999</v>
      </c>
      <c r="E33" s="648">
        <f t="shared" si="0"/>
        <v>0.78769699999999998</v>
      </c>
      <c r="F33" s="198"/>
      <c r="T33" s="199">
        <v>196941</v>
      </c>
      <c r="U33" s="200" t="s">
        <v>551</v>
      </c>
      <c r="V33" s="199">
        <v>65423</v>
      </c>
      <c r="W33" s="200" t="s">
        <v>551</v>
      </c>
      <c r="X33" s="199">
        <v>262364</v>
      </c>
      <c r="Y33" s="200" t="s">
        <v>551</v>
      </c>
    </row>
    <row r="34" spans="1:25" ht="18.75" customHeight="1">
      <c r="A34" s="563"/>
      <c r="B34" s="508" t="s">
        <v>242</v>
      </c>
      <c r="C34" s="616" t="s">
        <v>19</v>
      </c>
      <c r="D34" s="649">
        <f>ROUND(ABS(取引基本表!BC34)/(取引基本表!AY34),6)</f>
        <v>0.103411</v>
      </c>
      <c r="E34" s="648">
        <f t="shared" si="0"/>
        <v>0.89658899999999997</v>
      </c>
      <c r="F34" s="198"/>
      <c r="T34" s="199">
        <v>60876</v>
      </c>
      <c r="U34" s="200" t="s">
        <v>551</v>
      </c>
      <c r="V34" s="199">
        <v>441564</v>
      </c>
      <c r="W34" s="200" t="s">
        <v>551</v>
      </c>
      <c r="X34" s="199">
        <v>502440</v>
      </c>
      <c r="Y34" s="200" t="s">
        <v>551</v>
      </c>
    </row>
    <row r="35" spans="1:25" ht="18.75" customHeight="1">
      <c r="A35" s="563"/>
      <c r="B35" s="508" t="s">
        <v>243</v>
      </c>
      <c r="C35" s="616" t="s">
        <v>39</v>
      </c>
      <c r="D35" s="649">
        <f>ROUND(ABS(取引基本表!BC35)/(取引基本表!AY35),6)</f>
        <v>0.435448</v>
      </c>
      <c r="E35" s="648">
        <f t="shared" si="0"/>
        <v>0.56455199999999994</v>
      </c>
      <c r="F35" s="198"/>
      <c r="T35" s="199">
        <v>226431</v>
      </c>
      <c r="U35" s="200" t="s">
        <v>551</v>
      </c>
      <c r="V35" s="199">
        <v>77818</v>
      </c>
      <c r="W35" s="200" t="s">
        <v>551</v>
      </c>
      <c r="X35" s="199">
        <v>304249</v>
      </c>
      <c r="Y35" s="200" t="s">
        <v>551</v>
      </c>
    </row>
    <row r="36" spans="1:25" ht="18.75" customHeight="1">
      <c r="A36" s="563"/>
      <c r="B36" s="508" t="s">
        <v>244</v>
      </c>
      <c r="C36" s="616" t="s">
        <v>20</v>
      </c>
      <c r="D36" s="649">
        <f>ROUND(ABS(取引基本表!BC36)/(取引基本表!AY36),6)</f>
        <v>0.35395500000000002</v>
      </c>
      <c r="E36" s="648">
        <f t="shared" si="0"/>
        <v>0.64604499999999998</v>
      </c>
      <c r="F36" s="198"/>
      <c r="T36" s="199">
        <v>97660</v>
      </c>
      <c r="U36" s="200" t="s">
        <v>551</v>
      </c>
      <c r="V36" s="199">
        <v>47107</v>
      </c>
      <c r="W36" s="200" t="s">
        <v>551</v>
      </c>
      <c r="X36" s="199">
        <v>144767</v>
      </c>
      <c r="Y36" s="200" t="s">
        <v>551</v>
      </c>
    </row>
    <row r="37" spans="1:25" ht="18.75" customHeight="1">
      <c r="A37" s="563"/>
      <c r="B37" s="508" t="s">
        <v>245</v>
      </c>
      <c r="C37" s="616" t="s">
        <v>21</v>
      </c>
      <c r="D37" s="649">
        <f>ROUND(ABS(取引基本表!BC37)/(取引基本表!AY37),6)</f>
        <v>0</v>
      </c>
      <c r="E37" s="648">
        <f t="shared" si="0"/>
        <v>1</v>
      </c>
      <c r="F37" s="198"/>
      <c r="T37" s="199">
        <v>4654</v>
      </c>
      <c r="U37" s="200" t="s">
        <v>551</v>
      </c>
      <c r="V37" s="199">
        <v>348871</v>
      </c>
      <c r="W37" s="200" t="s">
        <v>551</v>
      </c>
      <c r="X37" s="199">
        <v>353525</v>
      </c>
      <c r="Y37" s="200" t="s">
        <v>551</v>
      </c>
    </row>
    <row r="38" spans="1:25" ht="18.75" customHeight="1">
      <c r="A38" s="563"/>
      <c r="B38" s="508" t="s">
        <v>246</v>
      </c>
      <c r="C38" s="616" t="s">
        <v>22</v>
      </c>
      <c r="D38" s="649">
        <f>ROUND(ABS(取引基本表!BC38)/(取引基本表!AY38),6)</f>
        <v>6.1995000000000001E-2</v>
      </c>
      <c r="E38" s="648">
        <f t="shared" si="0"/>
        <v>0.93800499999999998</v>
      </c>
      <c r="F38" s="198"/>
      <c r="T38" s="199">
        <v>560973</v>
      </c>
      <c r="U38" s="200" t="s">
        <v>551</v>
      </c>
      <c r="V38" s="199">
        <v>902791</v>
      </c>
      <c r="W38" s="200" t="s">
        <v>551</v>
      </c>
      <c r="X38" s="199">
        <v>1463764</v>
      </c>
      <c r="Y38" s="200" t="s">
        <v>551</v>
      </c>
    </row>
    <row r="39" spans="1:25" ht="18.75" customHeight="1">
      <c r="A39" s="563"/>
      <c r="B39" s="508" t="s">
        <v>247</v>
      </c>
      <c r="C39" s="616" t="s">
        <v>38</v>
      </c>
      <c r="D39" s="649">
        <f>ROUND(ABS(取引基本表!BC39)/(取引基本表!AY39),6)</f>
        <v>6.0239999999999998E-3</v>
      </c>
      <c r="E39" s="648">
        <f t="shared" si="0"/>
        <v>0.99397599999999997</v>
      </c>
      <c r="F39" s="198"/>
      <c r="T39" s="199">
        <v>38423</v>
      </c>
      <c r="U39" s="200" t="s">
        <v>551</v>
      </c>
      <c r="V39" s="199">
        <v>-10674</v>
      </c>
      <c r="W39" s="200" t="s">
        <v>551</v>
      </c>
      <c r="X39" s="199">
        <v>27749</v>
      </c>
      <c r="Y39" s="200" t="s">
        <v>551</v>
      </c>
    </row>
    <row r="40" spans="1:25" ht="18.75" customHeight="1">
      <c r="A40" s="563"/>
      <c r="B40" s="508" t="s">
        <v>248</v>
      </c>
      <c r="C40" s="650" t="s">
        <v>249</v>
      </c>
      <c r="D40" s="649">
        <f>ROUND(ABS(取引基本表!BC40)/(取引基本表!AY40),6)</f>
        <v>7.1939999999999999E-3</v>
      </c>
      <c r="E40" s="648">
        <f t="shared" si="0"/>
        <v>0.99280599999999997</v>
      </c>
      <c r="F40" s="198"/>
      <c r="T40" s="199"/>
      <c r="U40" s="200"/>
      <c r="V40" s="199"/>
      <c r="W40" s="200"/>
      <c r="X40" s="199"/>
      <c r="Y40" s="200"/>
    </row>
    <row r="41" spans="1:25" ht="18.75" customHeight="1">
      <c r="A41" s="563"/>
      <c r="B41" s="508" t="s">
        <v>250</v>
      </c>
      <c r="C41" s="616" t="s">
        <v>23</v>
      </c>
      <c r="D41" s="649">
        <f>ROUND(ABS(取引基本表!BC41)/(取引基本表!AY41),6)</f>
        <v>0.47734300000000002</v>
      </c>
      <c r="E41" s="648">
        <f t="shared" si="0"/>
        <v>0.52265699999999993</v>
      </c>
      <c r="F41" s="198"/>
      <c r="T41" s="199"/>
      <c r="U41" s="200"/>
      <c r="V41" s="199"/>
      <c r="W41" s="200"/>
      <c r="X41" s="199"/>
      <c r="Y41" s="200"/>
    </row>
    <row r="42" spans="1:25" ht="18.75" customHeight="1">
      <c r="A42" s="563"/>
      <c r="B42" s="508">
        <v>37</v>
      </c>
      <c r="C42" s="616" t="s">
        <v>24</v>
      </c>
      <c r="D42" s="649">
        <f>ROUND(ABS(取引基本表!BC42)/(取引基本表!AY42),6)</f>
        <v>0.28971599999999997</v>
      </c>
      <c r="E42" s="648">
        <f t="shared" si="0"/>
        <v>0.71028400000000003</v>
      </c>
      <c r="F42" s="198"/>
      <c r="T42" s="199"/>
      <c r="U42" s="200"/>
      <c r="V42" s="199"/>
      <c r="W42" s="200"/>
      <c r="X42" s="199"/>
      <c r="Y42" s="200"/>
    </row>
    <row r="43" spans="1:25" ht="18.75" customHeight="1">
      <c r="A43" s="563"/>
      <c r="B43" s="508">
        <v>38</v>
      </c>
      <c r="C43" s="616" t="s">
        <v>25</v>
      </c>
      <c r="D43" s="649">
        <f>ROUND(ABS(取引基本表!BC43)/(取引基本表!AY43),6)</f>
        <v>0</v>
      </c>
      <c r="E43" s="648">
        <f t="shared" si="0"/>
        <v>1</v>
      </c>
      <c r="F43" s="198"/>
      <c r="T43" s="199"/>
      <c r="U43" s="200"/>
      <c r="V43" s="199"/>
      <c r="W43" s="200"/>
      <c r="X43" s="199"/>
      <c r="Y43" s="200"/>
    </row>
    <row r="44" spans="1:25" ht="18.75" customHeight="1">
      <c r="A44" s="563"/>
      <c r="B44" s="508">
        <v>39</v>
      </c>
      <c r="C44" s="616" t="s">
        <v>26</v>
      </c>
      <c r="D44" s="649">
        <f>ROUND(ABS(取引基本表!BC44)/(取引基本表!AY44),6)</f>
        <v>9.6962000000000007E-2</v>
      </c>
      <c r="E44" s="648">
        <f t="shared" si="0"/>
        <v>0.90303800000000001</v>
      </c>
      <c r="F44" s="198"/>
      <c r="T44" s="199"/>
      <c r="U44" s="200"/>
      <c r="V44" s="199"/>
      <c r="W44" s="200"/>
      <c r="X44" s="199"/>
      <c r="Y44" s="200"/>
    </row>
    <row r="45" spans="1:25" ht="18.75" customHeight="1">
      <c r="A45" s="563"/>
      <c r="B45" s="651" t="s">
        <v>515</v>
      </c>
      <c r="C45" s="652" t="s">
        <v>40</v>
      </c>
      <c r="D45" s="653">
        <f>ROUND(ABS(取引基本表!BC45)/(取引基本表!AY45),6)</f>
        <v>0.37560900000000003</v>
      </c>
      <c r="E45" s="654">
        <f t="shared" si="0"/>
        <v>0.62439099999999992</v>
      </c>
      <c r="F45" s="198"/>
      <c r="T45" s="199">
        <v>3095624</v>
      </c>
      <c r="U45" s="200" t="s">
        <v>551</v>
      </c>
      <c r="V45" s="199">
        <v>3933480</v>
      </c>
      <c r="W45" s="200" t="s">
        <v>551</v>
      </c>
      <c r="X45" s="199">
        <v>7029104</v>
      </c>
      <c r="Y45" s="200" t="s">
        <v>551</v>
      </c>
    </row>
    <row r="46" spans="1:25" ht="18.75" customHeight="1"/>
  </sheetData>
  <sheetProtection sheet="1"/>
  <mergeCells count="1">
    <mergeCell ref="B2:D2"/>
  </mergeCells>
  <phoneticPr fontId="29"/>
  <pageMargins left="0.78740157480314965" right="0.78740157480314965" top="0.78740157480314965" bottom="0.78740157480314965" header="0" footer="0.19685039370078741"/>
  <pageSetup paperSize="9" scale="92" orientation="portrait" useFirstPageNumber="1" r:id="rId1"/>
  <headerFooter alignWithMargins="0">
    <oddFooter>&amp;C&amp;P / 1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B2:AQ45"/>
  <sheetViews>
    <sheetView view="pageBreakPreview" zoomScaleNormal="100" zoomScaleSheetLayoutView="100" workbookViewId="0"/>
  </sheetViews>
  <sheetFormatPr defaultColWidth="13.5" defaultRowHeight="16.5" customHeight="1"/>
  <cols>
    <col min="1" max="1" width="2.1640625" style="149" customWidth="1"/>
    <col min="2" max="2" width="3.5" style="149" bestFit="1" customWidth="1"/>
    <col min="3" max="3" width="33" style="149" bestFit="1" customWidth="1"/>
    <col min="4" max="43" width="12.1640625" style="149" customWidth="1"/>
    <col min="44" max="16384" width="13.5" style="149"/>
  </cols>
  <sheetData>
    <row r="2" spans="2:43" ht="20.25" customHeight="1">
      <c r="B2" s="815" t="s">
        <v>552</v>
      </c>
      <c r="C2" s="895"/>
      <c r="D2" s="816"/>
      <c r="E2" s="582"/>
      <c r="F2" s="582"/>
      <c r="G2" s="582"/>
      <c r="H2" s="582"/>
      <c r="I2" s="582"/>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row>
    <row r="3" spans="2:43" ht="16.5" customHeight="1">
      <c r="B3" s="610"/>
      <c r="C3" s="563"/>
      <c r="D3" s="563"/>
      <c r="E3" s="563"/>
      <c r="F3" s="563"/>
      <c r="G3" s="563"/>
      <c r="H3" s="563"/>
      <c r="I3" s="563"/>
      <c r="J3" s="563"/>
      <c r="K3" s="563"/>
      <c r="L3" s="563"/>
      <c r="M3" s="563"/>
      <c r="N3" s="563"/>
      <c r="O3" s="563"/>
      <c r="P3" s="563"/>
      <c r="Q3" s="563"/>
      <c r="R3" s="563"/>
      <c r="S3" s="563"/>
      <c r="T3" s="563"/>
      <c r="U3" s="627"/>
      <c r="V3" s="563"/>
      <c r="W3" s="563"/>
      <c r="X3" s="563"/>
      <c r="Y3" s="563"/>
      <c r="Z3" s="563"/>
      <c r="AA3" s="563"/>
      <c r="AB3" s="563"/>
      <c r="AC3" s="563"/>
      <c r="AD3" s="563"/>
      <c r="AE3" s="563"/>
      <c r="AF3" s="563"/>
      <c r="AG3" s="563"/>
      <c r="AH3" s="563"/>
      <c r="AI3" s="563"/>
      <c r="AJ3" s="563"/>
      <c r="AK3" s="563"/>
      <c r="AL3" s="563"/>
      <c r="AM3" s="563"/>
      <c r="AN3" s="563"/>
      <c r="AO3" s="563"/>
      <c r="AP3" s="563"/>
      <c r="AQ3" s="563"/>
    </row>
    <row r="4" spans="2:43" ht="16.5" customHeight="1">
      <c r="B4" s="896"/>
      <c r="C4" s="896"/>
      <c r="D4" s="628" t="s">
        <v>210</v>
      </c>
      <c r="E4" s="629" t="s">
        <v>211</v>
      </c>
      <c r="F4" s="629" t="s">
        <v>213</v>
      </c>
      <c r="G4" s="629" t="s">
        <v>215</v>
      </c>
      <c r="H4" s="629" t="s">
        <v>216</v>
      </c>
      <c r="I4" s="629" t="s">
        <v>217</v>
      </c>
      <c r="J4" s="629" t="s">
        <v>218</v>
      </c>
      <c r="K4" s="629" t="s">
        <v>219</v>
      </c>
      <c r="L4" s="629" t="s">
        <v>220</v>
      </c>
      <c r="M4" s="629" t="s">
        <v>221</v>
      </c>
      <c r="N4" s="629" t="s">
        <v>223</v>
      </c>
      <c r="O4" s="629" t="s">
        <v>224</v>
      </c>
      <c r="P4" s="629" t="s">
        <v>225</v>
      </c>
      <c r="Q4" s="629" t="s">
        <v>226</v>
      </c>
      <c r="R4" s="629" t="s">
        <v>227</v>
      </c>
      <c r="S4" s="629" t="s">
        <v>228</v>
      </c>
      <c r="T4" s="629" t="s">
        <v>229</v>
      </c>
      <c r="U4" s="629" t="s">
        <v>230</v>
      </c>
      <c r="V4" s="629" t="s">
        <v>231</v>
      </c>
      <c r="W4" s="629" t="s">
        <v>232</v>
      </c>
      <c r="X4" s="629" t="s">
        <v>234</v>
      </c>
      <c r="Y4" s="629" t="s">
        <v>235</v>
      </c>
      <c r="Z4" s="629" t="s">
        <v>236</v>
      </c>
      <c r="AA4" s="629" t="s">
        <v>237</v>
      </c>
      <c r="AB4" s="629" t="s">
        <v>238</v>
      </c>
      <c r="AC4" s="629" t="s">
        <v>239</v>
      </c>
      <c r="AD4" s="629" t="s">
        <v>240</v>
      </c>
      <c r="AE4" s="629" t="s">
        <v>241</v>
      </c>
      <c r="AF4" s="629" t="s">
        <v>242</v>
      </c>
      <c r="AG4" s="629" t="s">
        <v>243</v>
      </c>
      <c r="AH4" s="629" t="s">
        <v>244</v>
      </c>
      <c r="AI4" s="629" t="s">
        <v>245</v>
      </c>
      <c r="AJ4" s="629" t="s">
        <v>246</v>
      </c>
      <c r="AK4" s="629" t="s">
        <v>247</v>
      </c>
      <c r="AL4" s="629" t="s">
        <v>248</v>
      </c>
      <c r="AM4" s="629" t="s">
        <v>250</v>
      </c>
      <c r="AN4" s="629">
        <v>37</v>
      </c>
      <c r="AO4" s="629">
        <v>38</v>
      </c>
      <c r="AP4" s="629">
        <v>39</v>
      </c>
      <c r="AQ4" s="632"/>
    </row>
    <row r="5" spans="2:43" ht="36" customHeight="1">
      <c r="B5" s="897"/>
      <c r="C5" s="897"/>
      <c r="D5" s="633" t="s">
        <v>0</v>
      </c>
      <c r="E5" s="634" t="s">
        <v>212</v>
      </c>
      <c r="F5" s="634" t="s">
        <v>214</v>
      </c>
      <c r="G5" s="634" t="s">
        <v>1</v>
      </c>
      <c r="H5" s="634" t="s">
        <v>2</v>
      </c>
      <c r="I5" s="634" t="s">
        <v>3</v>
      </c>
      <c r="J5" s="634" t="s">
        <v>4</v>
      </c>
      <c r="K5" s="634" t="s">
        <v>5</v>
      </c>
      <c r="L5" s="634" t="s">
        <v>6</v>
      </c>
      <c r="M5" s="634" t="s">
        <v>222</v>
      </c>
      <c r="N5" s="634" t="s">
        <v>7</v>
      </c>
      <c r="O5" s="634" t="s">
        <v>8</v>
      </c>
      <c r="P5" s="634" t="s">
        <v>9</v>
      </c>
      <c r="Q5" s="634" t="s">
        <v>10</v>
      </c>
      <c r="R5" s="634" t="s">
        <v>64</v>
      </c>
      <c r="S5" s="634" t="s">
        <v>65</v>
      </c>
      <c r="T5" s="634" t="s">
        <v>66</v>
      </c>
      <c r="U5" s="634" t="s">
        <v>12</v>
      </c>
      <c r="V5" s="634" t="s">
        <v>11</v>
      </c>
      <c r="W5" s="634" t="s">
        <v>233</v>
      </c>
      <c r="X5" s="634" t="s">
        <v>13</v>
      </c>
      <c r="Y5" s="634" t="s">
        <v>14</v>
      </c>
      <c r="Z5" s="634" t="s">
        <v>15</v>
      </c>
      <c r="AA5" s="634" t="s">
        <v>16</v>
      </c>
      <c r="AB5" s="634" t="s">
        <v>36</v>
      </c>
      <c r="AC5" s="634" t="s">
        <v>37</v>
      </c>
      <c r="AD5" s="634" t="s">
        <v>17</v>
      </c>
      <c r="AE5" s="634" t="s">
        <v>18</v>
      </c>
      <c r="AF5" s="634" t="s">
        <v>19</v>
      </c>
      <c r="AG5" s="634" t="s">
        <v>39</v>
      </c>
      <c r="AH5" s="634" t="s">
        <v>20</v>
      </c>
      <c r="AI5" s="634" t="s">
        <v>21</v>
      </c>
      <c r="AJ5" s="634" t="s">
        <v>22</v>
      </c>
      <c r="AK5" s="634" t="s">
        <v>38</v>
      </c>
      <c r="AL5" s="634" t="s">
        <v>249</v>
      </c>
      <c r="AM5" s="634" t="s">
        <v>23</v>
      </c>
      <c r="AN5" s="634" t="s">
        <v>24</v>
      </c>
      <c r="AO5" s="634" t="s">
        <v>25</v>
      </c>
      <c r="AP5" s="634" t="s">
        <v>26</v>
      </c>
      <c r="AQ5" s="637" t="s">
        <v>553</v>
      </c>
    </row>
    <row r="6" spans="2:43" ht="16.5" customHeight="1">
      <c r="B6" s="508" t="s">
        <v>210</v>
      </c>
      <c r="C6" s="615" t="s">
        <v>0</v>
      </c>
      <c r="D6" s="319">
        <v>1.0597140789406647</v>
      </c>
      <c r="E6" s="323">
        <v>1.5432966456309885E-3</v>
      </c>
      <c r="F6" s="323">
        <v>1.4926376160267932E-3</v>
      </c>
      <c r="G6" s="323">
        <v>2.1641342140101933E-5</v>
      </c>
      <c r="H6" s="323">
        <v>0.1178345998143869</v>
      </c>
      <c r="I6" s="323">
        <v>1.9272005352762259E-4</v>
      </c>
      <c r="J6" s="323">
        <v>6.3457973759540893E-4</v>
      </c>
      <c r="K6" s="323">
        <v>2.1186692105589302E-3</v>
      </c>
      <c r="L6" s="323">
        <v>1.6012015063205347E-5</v>
      </c>
      <c r="M6" s="323">
        <v>1.0498240635005737E-3</v>
      </c>
      <c r="N6" s="323">
        <v>4.1172110555799959E-5</v>
      </c>
      <c r="O6" s="323">
        <v>1.7528644063421172E-5</v>
      </c>
      <c r="P6" s="323">
        <v>3.2599342265861843E-5</v>
      </c>
      <c r="Q6" s="323">
        <v>1.465034950034896E-5</v>
      </c>
      <c r="R6" s="323">
        <v>1.585567464712523E-5</v>
      </c>
      <c r="S6" s="323">
        <v>1.744522963491299E-5</v>
      </c>
      <c r="T6" s="323">
        <v>2.6368900751532402E-5</v>
      </c>
      <c r="U6" s="323">
        <v>2.0192758874663266E-5</v>
      </c>
      <c r="V6" s="323">
        <v>2.0419716042155685E-5</v>
      </c>
      <c r="W6" s="323">
        <v>2.3904642490307098E-5</v>
      </c>
      <c r="X6" s="323">
        <v>1.6183101491000612E-5</v>
      </c>
      <c r="Y6" s="323">
        <v>2.4201976037761691E-3</v>
      </c>
      <c r="Z6" s="323">
        <v>6.2661604060546613E-4</v>
      </c>
      <c r="AA6" s="323">
        <v>2.3623651545713639E-5</v>
      </c>
      <c r="AB6" s="323">
        <v>5.6007983197955018E-5</v>
      </c>
      <c r="AC6" s="323">
        <v>2.1290547590931564E-5</v>
      </c>
      <c r="AD6" s="323">
        <v>1.1545698622397175E-4</v>
      </c>
      <c r="AE6" s="323">
        <v>2.7746546863115852E-5</v>
      </c>
      <c r="AF6" s="323">
        <v>1.3701496724486253E-5</v>
      </c>
      <c r="AG6" s="323">
        <v>4.8174506539231726E-5</v>
      </c>
      <c r="AH6" s="323">
        <v>1.3978077314680913E-4</v>
      </c>
      <c r="AI6" s="323">
        <v>4.2720766186461835E-5</v>
      </c>
      <c r="AJ6" s="323">
        <v>1.3096243639816344E-3</v>
      </c>
      <c r="AK6" s="323">
        <v>1.7937030103527621E-3</v>
      </c>
      <c r="AL6" s="323">
        <v>1.1015976710407771E-3</v>
      </c>
      <c r="AM6" s="323">
        <v>3.524940556672456E-5</v>
      </c>
      <c r="AN6" s="323">
        <v>1.3079390403958091E-2</v>
      </c>
      <c r="AO6" s="323">
        <v>1.5716158998484433E-4</v>
      </c>
      <c r="AP6" s="323">
        <v>1.4820152506598945E-4</v>
      </c>
      <c r="AQ6" s="302">
        <v>1.2060246247817639</v>
      </c>
    </row>
    <row r="7" spans="2:43" ht="16.5" customHeight="1">
      <c r="B7" s="508" t="s">
        <v>211</v>
      </c>
      <c r="C7" s="616" t="s">
        <v>212</v>
      </c>
      <c r="D7" s="322">
        <v>4.9630028252548085E-4</v>
      </c>
      <c r="E7" s="323">
        <v>1.1261101097967634</v>
      </c>
      <c r="F7" s="323">
        <v>6.7534811159127424E-5</v>
      </c>
      <c r="G7" s="323">
        <v>2.0896240380399971E-4</v>
      </c>
      <c r="H7" s="323">
        <v>8.8167757493487801E-4</v>
      </c>
      <c r="I7" s="323">
        <v>1.2960280498629337E-4</v>
      </c>
      <c r="J7" s="323">
        <v>7.9153120377465316E-2</v>
      </c>
      <c r="K7" s="323">
        <v>5.7067696259060694E-4</v>
      </c>
      <c r="L7" s="323">
        <v>2.553915630199096E-5</v>
      </c>
      <c r="M7" s="323">
        <v>1.4939568772266815E-4</v>
      </c>
      <c r="N7" s="323">
        <v>6.2119903068862472E-4</v>
      </c>
      <c r="O7" s="323">
        <v>4.8557148825589984E-5</v>
      </c>
      <c r="P7" s="323">
        <v>4.5925851424182248E-5</v>
      </c>
      <c r="Q7" s="323">
        <v>6.1553753750896441E-5</v>
      </c>
      <c r="R7" s="323">
        <v>5.7874316292630374E-5</v>
      </c>
      <c r="S7" s="323">
        <v>4.1992589211786675E-5</v>
      </c>
      <c r="T7" s="323">
        <v>2.058543003782607E-4</v>
      </c>
      <c r="U7" s="323">
        <v>1.4732361259822859E-4</v>
      </c>
      <c r="V7" s="323">
        <v>1.4337071952889445E-4</v>
      </c>
      <c r="W7" s="323">
        <v>1.1316189991447097E-4</v>
      </c>
      <c r="X7" s="323">
        <v>4.0018008818379961E-5</v>
      </c>
      <c r="Y7" s="323">
        <v>1.2357159686085058E-3</v>
      </c>
      <c r="Z7" s="323">
        <v>7.8119260047047315E-4</v>
      </c>
      <c r="AA7" s="323">
        <v>9.7746932663059111E-5</v>
      </c>
      <c r="AB7" s="323">
        <v>1.2482352706467498E-4</v>
      </c>
      <c r="AC7" s="323">
        <v>1.1015078795914104E-4</v>
      </c>
      <c r="AD7" s="323">
        <v>1.8399539135015817E-4</v>
      </c>
      <c r="AE7" s="323">
        <v>1.4072281036984761E-4</v>
      </c>
      <c r="AF7" s="323">
        <v>2.4990214173907701E-5</v>
      </c>
      <c r="AG7" s="323">
        <v>8.9684379282866823E-5</v>
      </c>
      <c r="AH7" s="323">
        <v>3.8647515031346328E-4</v>
      </c>
      <c r="AI7" s="323">
        <v>8.079587627009029E-5</v>
      </c>
      <c r="AJ7" s="323">
        <v>1.8894722780891449E-4</v>
      </c>
      <c r="AK7" s="323">
        <v>2.1939159537554559E-4</v>
      </c>
      <c r="AL7" s="323">
        <v>4.0857958127231577E-4</v>
      </c>
      <c r="AM7" s="323">
        <v>1.1651361087505472E-4</v>
      </c>
      <c r="AN7" s="323">
        <v>1.1476554312091145E-3</v>
      </c>
      <c r="AO7" s="323">
        <v>7.4831377917291449E-3</v>
      </c>
      <c r="AP7" s="323">
        <v>7.6861516866897381E-5</v>
      </c>
      <c r="AQ7" s="302">
        <v>1.222217131483349</v>
      </c>
    </row>
    <row r="8" spans="2:43" ht="16.5" customHeight="1">
      <c r="B8" s="508" t="s">
        <v>213</v>
      </c>
      <c r="C8" s="616" t="s">
        <v>214</v>
      </c>
      <c r="D8" s="322">
        <v>9.6976295604830207E-5</v>
      </c>
      <c r="E8" s="323">
        <v>2.383022373888518E-5</v>
      </c>
      <c r="F8" s="323">
        <v>1.0043582715291728</v>
      </c>
      <c r="G8" s="323">
        <v>2.8554630121947694E-6</v>
      </c>
      <c r="H8" s="323">
        <v>3.7650664222217594E-3</v>
      </c>
      <c r="I8" s="323">
        <v>1.492088527729784E-5</v>
      </c>
      <c r="J8" s="323">
        <v>1.241162513326493E-5</v>
      </c>
      <c r="K8" s="323">
        <v>4.3155514632422522E-5</v>
      </c>
      <c r="L8" s="323">
        <v>1.2486539517422265E-6</v>
      </c>
      <c r="M8" s="323">
        <v>2.0942206904182624E-6</v>
      </c>
      <c r="N8" s="323">
        <v>7.1903854701839254E-6</v>
      </c>
      <c r="O8" s="323">
        <v>4.2414281763114272E-6</v>
      </c>
      <c r="P8" s="323">
        <v>1.8055387496860912E-5</v>
      </c>
      <c r="Q8" s="323">
        <v>1.4448745742381169E-6</v>
      </c>
      <c r="R8" s="323">
        <v>1.3529815624207939E-6</v>
      </c>
      <c r="S8" s="323">
        <v>2.0289620202770165E-6</v>
      </c>
      <c r="T8" s="323">
        <v>3.7153728087364643E-6</v>
      </c>
      <c r="U8" s="323">
        <v>2.8983034495666286E-6</v>
      </c>
      <c r="V8" s="323">
        <v>1.9500345993688039E-6</v>
      </c>
      <c r="W8" s="323">
        <v>3.7812920942436486E-6</v>
      </c>
      <c r="X8" s="323">
        <v>1.2380551338529741E-6</v>
      </c>
      <c r="Y8" s="323">
        <v>1.9413605469564164E-3</v>
      </c>
      <c r="Z8" s="323">
        <v>3.0521292917698263E-6</v>
      </c>
      <c r="AA8" s="323">
        <v>4.8156241260913624E-6</v>
      </c>
      <c r="AB8" s="323">
        <v>3.8322312617584233E-6</v>
      </c>
      <c r="AC8" s="323">
        <v>3.0097998216574378E-6</v>
      </c>
      <c r="AD8" s="323">
        <v>5.0190820478931307E-6</v>
      </c>
      <c r="AE8" s="323">
        <v>8.3196750944037372E-6</v>
      </c>
      <c r="AF8" s="323">
        <v>9.5378468875694445E-7</v>
      </c>
      <c r="AG8" s="323">
        <v>3.9123302627720499E-6</v>
      </c>
      <c r="AH8" s="323">
        <v>1.9119803218682407E-5</v>
      </c>
      <c r="AI8" s="323">
        <v>5.9362082435103716E-6</v>
      </c>
      <c r="AJ8" s="323">
        <v>2.7829556609878476E-5</v>
      </c>
      <c r="AK8" s="323">
        <v>1.9230204275565312E-4</v>
      </c>
      <c r="AL8" s="323">
        <v>2.3085862024906839E-5</v>
      </c>
      <c r="AM8" s="323">
        <v>6.1757677902739521E-6</v>
      </c>
      <c r="AN8" s="323">
        <v>1.192593205746186E-3</v>
      </c>
      <c r="AO8" s="323">
        <v>5.8950206203330882E-5</v>
      </c>
      <c r="AP8" s="323">
        <v>8.7036504057318913E-6</v>
      </c>
      <c r="AQ8" s="302">
        <v>1.011877699417371</v>
      </c>
    </row>
    <row r="9" spans="2:43" ht="16.5" customHeight="1">
      <c r="B9" s="508" t="s">
        <v>215</v>
      </c>
      <c r="C9" s="616" t="s">
        <v>1</v>
      </c>
      <c r="D9" s="322">
        <v>2.1321299499690245E-4</v>
      </c>
      <c r="E9" s="323">
        <v>1.2865209519533755E-4</v>
      </c>
      <c r="F9" s="323">
        <v>8.4392762981940189E-5</v>
      </c>
      <c r="G9" s="323">
        <v>1.0007144096927441</v>
      </c>
      <c r="H9" s="323">
        <v>3.1493245071141868E-4</v>
      </c>
      <c r="I9" s="323">
        <v>3.9820741322669925E-4</v>
      </c>
      <c r="J9" s="323">
        <v>1.2898632571353692E-3</v>
      </c>
      <c r="K9" s="323">
        <v>6.295964010009402E-4</v>
      </c>
      <c r="L9" s="323">
        <v>4.2246579963708709E-3</v>
      </c>
      <c r="M9" s="323">
        <v>5.0321018370300976E-4</v>
      </c>
      <c r="N9" s="323">
        <v>4.1708629662226696E-3</v>
      </c>
      <c r="O9" s="323">
        <v>1.5992446497496643E-3</v>
      </c>
      <c r="P9" s="323">
        <v>1.9390775759162406E-2</v>
      </c>
      <c r="Q9" s="323">
        <v>5.0725993479486286E-4</v>
      </c>
      <c r="R9" s="323">
        <v>4.0355220139340228E-4</v>
      </c>
      <c r="S9" s="323">
        <v>2.6819119440827917E-4</v>
      </c>
      <c r="T9" s="323">
        <v>4.5834996650907507E-4</v>
      </c>
      <c r="U9" s="323">
        <v>6.0069635561813244E-4</v>
      </c>
      <c r="V9" s="323">
        <v>4.1112097133530039E-4</v>
      </c>
      <c r="W9" s="323">
        <v>2.457259828871197E-4</v>
      </c>
      <c r="X9" s="323">
        <v>3.1212373888554566E-4</v>
      </c>
      <c r="Y9" s="323">
        <v>3.8036420961721433E-4</v>
      </c>
      <c r="Z9" s="323">
        <v>7.0104922847399138E-4</v>
      </c>
      <c r="AA9" s="323">
        <v>1.7843343405233636E-2</v>
      </c>
      <c r="AB9" s="323">
        <v>7.1413825837426189E-4</v>
      </c>
      <c r="AC9" s="323">
        <v>1.0575068257601492E-3</v>
      </c>
      <c r="AD9" s="323">
        <v>4.3178558947918125E-4</v>
      </c>
      <c r="AE9" s="323">
        <v>1.0534127082897965E-4</v>
      </c>
      <c r="AF9" s="323">
        <v>3.6404537941409468E-5</v>
      </c>
      <c r="AG9" s="323">
        <v>1.6898684048481438E-4</v>
      </c>
      <c r="AH9" s="323">
        <v>1.6897563695304703E-4</v>
      </c>
      <c r="AI9" s="323">
        <v>2.293444984808062E-4</v>
      </c>
      <c r="AJ9" s="323">
        <v>3.5806041014621901E-4</v>
      </c>
      <c r="AK9" s="323">
        <v>2.2891149357809096E-4</v>
      </c>
      <c r="AL9" s="323">
        <v>1.1614396385212394E-4</v>
      </c>
      <c r="AM9" s="323">
        <v>1.1534590434435288E-4</v>
      </c>
      <c r="AN9" s="323">
        <v>6.4950252130865482E-4</v>
      </c>
      <c r="AO9" s="323">
        <v>2.151953338269172E-4</v>
      </c>
      <c r="AP9" s="323">
        <v>1.9437055363417653E-4</v>
      </c>
      <c r="AQ9" s="302">
        <v>1.0605838094513518</v>
      </c>
    </row>
    <row r="10" spans="2:43" ht="16.5" customHeight="1">
      <c r="B10" s="508" t="s">
        <v>216</v>
      </c>
      <c r="C10" s="616" t="s">
        <v>2</v>
      </c>
      <c r="D10" s="322">
        <v>2.6812684127302245E-2</v>
      </c>
      <c r="E10" s="323">
        <v>5.9766308098390432E-3</v>
      </c>
      <c r="F10" s="323">
        <v>1.3165001072214298E-2</v>
      </c>
      <c r="G10" s="323">
        <v>3.0158731722496171E-5</v>
      </c>
      <c r="H10" s="323">
        <v>1.055706273949875</v>
      </c>
      <c r="I10" s="323">
        <v>4.1544807201320312E-5</v>
      </c>
      <c r="J10" s="323">
        <v>1.2637627293095748E-3</v>
      </c>
      <c r="K10" s="323">
        <v>2.8416158707699471E-3</v>
      </c>
      <c r="L10" s="323">
        <v>1.9326335366039617E-5</v>
      </c>
      <c r="M10" s="323">
        <v>7.5831345724639969E-5</v>
      </c>
      <c r="N10" s="323">
        <v>1.3024790452103072E-4</v>
      </c>
      <c r="O10" s="323">
        <v>1.9712192436604483E-5</v>
      </c>
      <c r="P10" s="323">
        <v>1.8555476339799172E-5</v>
      </c>
      <c r="Q10" s="323">
        <v>1.6637417268480416E-5</v>
      </c>
      <c r="R10" s="323">
        <v>2.0691697211809769E-5</v>
      </c>
      <c r="S10" s="323">
        <v>1.9191775981918797E-5</v>
      </c>
      <c r="T10" s="323">
        <v>2.1251551916349808E-5</v>
      </c>
      <c r="U10" s="323">
        <v>2.1182946879593967E-5</v>
      </c>
      <c r="V10" s="323">
        <v>1.7677739206112378E-5</v>
      </c>
      <c r="W10" s="323">
        <v>1.8099485843219619E-5</v>
      </c>
      <c r="X10" s="323">
        <v>1.1590493283062901E-5</v>
      </c>
      <c r="Y10" s="323">
        <v>6.1610491383891407E-4</v>
      </c>
      <c r="Z10" s="323">
        <v>8.0600619934929123E-5</v>
      </c>
      <c r="AA10" s="323">
        <v>2.0197638563926047E-5</v>
      </c>
      <c r="AB10" s="323">
        <v>4.5771082534571909E-5</v>
      </c>
      <c r="AC10" s="323">
        <v>3.6173952216008863E-5</v>
      </c>
      <c r="AD10" s="323">
        <v>9.368619119794628E-5</v>
      </c>
      <c r="AE10" s="323">
        <v>3.6140516675777842E-5</v>
      </c>
      <c r="AF10" s="323">
        <v>1.4706392711971465E-5</v>
      </c>
      <c r="AG10" s="323">
        <v>7.9529737776819526E-5</v>
      </c>
      <c r="AH10" s="323">
        <v>3.3544762561429393E-4</v>
      </c>
      <c r="AI10" s="323">
        <v>1.0235515074732577E-4</v>
      </c>
      <c r="AJ10" s="323">
        <v>1.628569840045371E-3</v>
      </c>
      <c r="AK10" s="323">
        <v>3.1880810596525925E-3</v>
      </c>
      <c r="AL10" s="323">
        <v>5.0208496040908849E-4</v>
      </c>
      <c r="AM10" s="323">
        <v>5.962836921389327E-5</v>
      </c>
      <c r="AN10" s="323">
        <v>3.6819651924699617E-2</v>
      </c>
      <c r="AO10" s="323">
        <v>1.5470223893628547E-4</v>
      </c>
      <c r="AP10" s="323">
        <v>9.8321186331452371E-4</v>
      </c>
      <c r="AQ10" s="302">
        <v>1.1510443125382972</v>
      </c>
    </row>
    <row r="11" spans="2:43" ht="16.5" customHeight="1">
      <c r="B11" s="508" t="s">
        <v>217</v>
      </c>
      <c r="C11" s="616" t="s">
        <v>3</v>
      </c>
      <c r="D11" s="322">
        <v>2.4995855641649751E-4</v>
      </c>
      <c r="E11" s="323">
        <v>7.8663668137174129E-5</v>
      </c>
      <c r="F11" s="323">
        <v>1.0717624925122287E-3</v>
      </c>
      <c r="G11" s="323">
        <v>1.927252170959632E-4</v>
      </c>
      <c r="H11" s="323">
        <v>1.0355262419518793E-4</v>
      </c>
      <c r="I11" s="323">
        <v>1.0115421392426864</v>
      </c>
      <c r="J11" s="323">
        <v>1.6877411103886276E-4</v>
      </c>
      <c r="K11" s="323">
        <v>7.0514262803987417E-5</v>
      </c>
      <c r="L11" s="323">
        <v>2.3926423639671013E-5</v>
      </c>
      <c r="M11" s="323">
        <v>2.2584350744873682E-4</v>
      </c>
      <c r="N11" s="323">
        <v>1.0881220637892215E-4</v>
      </c>
      <c r="O11" s="323">
        <v>4.6700825850666143E-5</v>
      </c>
      <c r="P11" s="323">
        <v>2.4614051583821563E-5</v>
      </c>
      <c r="Q11" s="323">
        <v>6.3859132034492673E-5</v>
      </c>
      <c r="R11" s="323">
        <v>7.1934084180871603E-5</v>
      </c>
      <c r="S11" s="323">
        <v>9.1660755337210896E-5</v>
      </c>
      <c r="T11" s="323">
        <v>7.4370267412186911E-5</v>
      </c>
      <c r="U11" s="323">
        <v>1.5072766136135527E-4</v>
      </c>
      <c r="V11" s="323">
        <v>5.9764502586633653E-5</v>
      </c>
      <c r="W11" s="323">
        <v>7.7507889645013733E-5</v>
      </c>
      <c r="X11" s="323">
        <v>6.5512014633311062E-5</v>
      </c>
      <c r="Y11" s="323">
        <v>1.8102385721675392E-4</v>
      </c>
      <c r="Z11" s="323">
        <v>1.4345910360321875E-4</v>
      </c>
      <c r="AA11" s="323">
        <v>2.5762057222617447E-5</v>
      </c>
      <c r="AB11" s="323">
        <v>7.7842088527292475E-5</v>
      </c>
      <c r="AC11" s="323">
        <v>1.0109587630969455E-4</v>
      </c>
      <c r="AD11" s="323">
        <v>2.0555558680556468E-4</v>
      </c>
      <c r="AE11" s="323">
        <v>8.2484577899855972E-5</v>
      </c>
      <c r="AF11" s="323">
        <v>8.1535136591225196E-6</v>
      </c>
      <c r="AG11" s="323">
        <v>8.5450519734935228E-5</v>
      </c>
      <c r="AH11" s="323">
        <v>5.9554451439679929E-5</v>
      </c>
      <c r="AI11" s="323">
        <v>1.7708694765845417E-4</v>
      </c>
      <c r="AJ11" s="323">
        <v>3.9759485666522227E-5</v>
      </c>
      <c r="AK11" s="323">
        <v>1.4604098937220363E-4</v>
      </c>
      <c r="AL11" s="323">
        <v>1.2785905729702305E-3</v>
      </c>
      <c r="AM11" s="323">
        <v>1.0807222290560469E-4</v>
      </c>
      <c r="AN11" s="323">
        <v>2.3739773130098651E-4</v>
      </c>
      <c r="AO11" s="323">
        <v>8.8114145532418059E-4</v>
      </c>
      <c r="AP11" s="323">
        <v>8.249611373074004E-5</v>
      </c>
      <c r="AQ11" s="302">
        <v>1.0184842906483265</v>
      </c>
    </row>
    <row r="12" spans="2:43" ht="16.5" customHeight="1">
      <c r="B12" s="508" t="s">
        <v>218</v>
      </c>
      <c r="C12" s="617" t="s">
        <v>4</v>
      </c>
      <c r="D12" s="322">
        <v>5.189368302256755E-3</v>
      </c>
      <c r="E12" s="323">
        <v>2.2249861002829117E-3</v>
      </c>
      <c r="F12" s="323">
        <v>8.1795766264383088E-4</v>
      </c>
      <c r="G12" s="323">
        <v>1.167385501927532E-3</v>
      </c>
      <c r="H12" s="323">
        <v>5.4410469054311742E-3</v>
      </c>
      <c r="I12" s="323">
        <v>1.7266539166324083E-3</v>
      </c>
      <c r="J12" s="323">
        <v>1.0687402740710543</v>
      </c>
      <c r="K12" s="323">
        <v>5.2376084943366735E-3</v>
      </c>
      <c r="L12" s="323">
        <v>3.2718405689685886E-4</v>
      </c>
      <c r="M12" s="323">
        <v>1.985600999868603E-3</v>
      </c>
      <c r="N12" s="323">
        <v>8.3620578220076937E-3</v>
      </c>
      <c r="O12" s="323">
        <v>6.4131826466000115E-4</v>
      </c>
      <c r="P12" s="323">
        <v>5.6589520473668959E-4</v>
      </c>
      <c r="Q12" s="323">
        <v>8.217680753097444E-4</v>
      </c>
      <c r="R12" s="323">
        <v>7.7380151374144561E-4</v>
      </c>
      <c r="S12" s="323">
        <v>5.5902053010214797E-4</v>
      </c>
      <c r="T12" s="323">
        <v>2.7691703287283623E-3</v>
      </c>
      <c r="U12" s="323">
        <v>1.9764193211801078E-3</v>
      </c>
      <c r="V12" s="323">
        <v>1.9278253184837842E-3</v>
      </c>
      <c r="W12" s="323">
        <v>1.5183907747289122E-3</v>
      </c>
      <c r="X12" s="323">
        <v>5.3428303619455395E-4</v>
      </c>
      <c r="Y12" s="323">
        <v>1.5119911692261316E-2</v>
      </c>
      <c r="Z12" s="323">
        <v>9.737731549628972E-3</v>
      </c>
      <c r="AA12" s="323">
        <v>1.2714112431870782E-3</v>
      </c>
      <c r="AB12" s="323">
        <v>1.6447511560942663E-3</v>
      </c>
      <c r="AC12" s="323">
        <v>1.4742128502177425E-3</v>
      </c>
      <c r="AD12" s="323">
        <v>2.4638474667999085E-3</v>
      </c>
      <c r="AE12" s="323">
        <v>1.8824660605759899E-3</v>
      </c>
      <c r="AF12" s="323">
        <v>3.2430071332363093E-4</v>
      </c>
      <c r="AG12" s="323">
        <v>1.1940527645304866E-3</v>
      </c>
      <c r="AH12" s="323">
        <v>5.0909787863993965E-3</v>
      </c>
      <c r="AI12" s="323">
        <v>1.0401790443377039E-3</v>
      </c>
      <c r="AJ12" s="323">
        <v>1.947933711409393E-3</v>
      </c>
      <c r="AK12" s="323">
        <v>1.9207297272525201E-3</v>
      </c>
      <c r="AL12" s="323">
        <v>5.4632774484250496E-3</v>
      </c>
      <c r="AM12" s="323">
        <v>1.549067003622171E-3</v>
      </c>
      <c r="AN12" s="323">
        <v>2.209794390493998E-3</v>
      </c>
      <c r="AO12" s="323">
        <v>0.10098799419672794</v>
      </c>
      <c r="AP12" s="323">
        <v>9.9112836937011693E-4</v>
      </c>
      <c r="AQ12" s="302">
        <v>1.2696217843758622</v>
      </c>
    </row>
    <row r="13" spans="2:43" ht="16.5" customHeight="1">
      <c r="B13" s="508" t="s">
        <v>219</v>
      </c>
      <c r="C13" s="616" t="s">
        <v>5</v>
      </c>
      <c r="D13" s="322">
        <v>4.2227019958623081E-3</v>
      </c>
      <c r="E13" s="323">
        <v>8.321710047545364E-5</v>
      </c>
      <c r="F13" s="323">
        <v>2.2586964678686806E-4</v>
      </c>
      <c r="G13" s="323">
        <v>4.8194985707223075E-4</v>
      </c>
      <c r="H13" s="323">
        <v>8.922587405882145E-4</v>
      </c>
      <c r="I13" s="323">
        <v>1.5215359074325851E-3</v>
      </c>
      <c r="J13" s="323">
        <v>2.578401103808141E-3</v>
      </c>
      <c r="K13" s="323">
        <v>1.0095721138124019</v>
      </c>
      <c r="L13" s="323">
        <v>1.8436798424298843E-3</v>
      </c>
      <c r="M13" s="323">
        <v>9.2495321830973962E-3</v>
      </c>
      <c r="N13" s="323">
        <v>2.1439640163812643E-3</v>
      </c>
      <c r="O13" s="323">
        <v>2.7215064234220658E-4</v>
      </c>
      <c r="P13" s="323">
        <v>2.1383281274006024E-4</v>
      </c>
      <c r="Q13" s="323">
        <v>5.9680138653210005E-4</v>
      </c>
      <c r="R13" s="323">
        <v>2.9967291577349291E-4</v>
      </c>
      <c r="S13" s="323">
        <v>2.5040328612255908E-4</v>
      </c>
      <c r="T13" s="323">
        <v>8.8421362192704547E-4</v>
      </c>
      <c r="U13" s="323">
        <v>7.9283204399889626E-4</v>
      </c>
      <c r="V13" s="323">
        <v>5.328487606211618E-4</v>
      </c>
      <c r="W13" s="323">
        <v>4.7518937618875381E-4</v>
      </c>
      <c r="X13" s="323">
        <v>7.5592929704568104E-4</v>
      </c>
      <c r="Y13" s="323">
        <v>1.4027767738228887E-3</v>
      </c>
      <c r="Z13" s="323">
        <v>3.6328361417436962E-4</v>
      </c>
      <c r="AA13" s="323">
        <v>7.1058565134314423E-5</v>
      </c>
      <c r="AB13" s="323">
        <v>5.8921090000199486E-4</v>
      </c>
      <c r="AC13" s="323">
        <v>7.4371835270626912E-4</v>
      </c>
      <c r="AD13" s="323">
        <v>5.400446653252906E-5</v>
      </c>
      <c r="AE13" s="323">
        <v>5.2701849911818674E-5</v>
      </c>
      <c r="AF13" s="323">
        <v>1.2643397251907902E-5</v>
      </c>
      <c r="AG13" s="323">
        <v>8.9256764127183892E-5</v>
      </c>
      <c r="AH13" s="323">
        <v>1.667017972933955E-4</v>
      </c>
      <c r="AI13" s="323">
        <v>1.0261724107369234E-4</v>
      </c>
      <c r="AJ13" s="323">
        <v>2.9305571352804526E-4</v>
      </c>
      <c r="AK13" s="323">
        <v>6.7409524284040229E-3</v>
      </c>
      <c r="AL13" s="323">
        <v>2.0190070808176702E-4</v>
      </c>
      <c r="AM13" s="323">
        <v>3.1391978739289569E-4</v>
      </c>
      <c r="AN13" s="323">
        <v>4.0256542259454992E-4</v>
      </c>
      <c r="AO13" s="323">
        <v>8.2140194370158468E-4</v>
      </c>
      <c r="AP13" s="323">
        <v>4.4206130171244224E-4</v>
      </c>
      <c r="AQ13" s="302">
        <v>1.0507529293770741</v>
      </c>
    </row>
    <row r="14" spans="2:43" ht="16.5" customHeight="1">
      <c r="B14" s="508" t="s">
        <v>220</v>
      </c>
      <c r="C14" s="617" t="s">
        <v>6</v>
      </c>
      <c r="D14" s="322">
        <v>4.8154492141496883E-4</v>
      </c>
      <c r="E14" s="323">
        <v>5.7262811476527979E-4</v>
      </c>
      <c r="F14" s="323">
        <v>2.243281050802402E-3</v>
      </c>
      <c r="G14" s="323">
        <v>1.1662917399570235E-3</v>
      </c>
      <c r="H14" s="323">
        <v>3.7323055429722347E-4</v>
      </c>
      <c r="I14" s="323">
        <v>2.3238208587140704E-4</v>
      </c>
      <c r="J14" s="323">
        <v>4.864922562791124E-4</v>
      </c>
      <c r="K14" s="323">
        <v>3.3382759001436031E-4</v>
      </c>
      <c r="L14" s="323">
        <v>1.0106211987255471</v>
      </c>
      <c r="M14" s="323">
        <v>2.1154234903640975E-4</v>
      </c>
      <c r="N14" s="323">
        <v>9.2412132705013315E-4</v>
      </c>
      <c r="O14" s="323">
        <v>5.8079631519881135E-4</v>
      </c>
      <c r="P14" s="323">
        <v>6.7782599654494862E-4</v>
      </c>
      <c r="Q14" s="323">
        <v>2.684945251008791E-4</v>
      </c>
      <c r="R14" s="323">
        <v>1.860970783295942E-4</v>
      </c>
      <c r="S14" s="323">
        <v>1.4546495354038287E-4</v>
      </c>
      <c r="T14" s="323">
        <v>2.0441622944435939E-4</v>
      </c>
      <c r="U14" s="323">
        <v>1.9002151989430441E-4</v>
      </c>
      <c r="V14" s="323">
        <v>1.52396515040075E-4</v>
      </c>
      <c r="W14" s="323">
        <v>1.1977646962737403E-4</v>
      </c>
      <c r="X14" s="323">
        <v>1.653158985424813E-4</v>
      </c>
      <c r="Y14" s="323">
        <v>5.9217764920121605E-4</v>
      </c>
      <c r="Z14" s="323">
        <v>7.3943324671606431E-4</v>
      </c>
      <c r="AA14" s="323">
        <v>2.2212027679205087E-3</v>
      </c>
      <c r="AB14" s="323">
        <v>6.2871608939266555E-4</v>
      </c>
      <c r="AC14" s="323">
        <v>7.4094483926890351E-4</v>
      </c>
      <c r="AD14" s="323">
        <v>5.2740598225731563E-4</v>
      </c>
      <c r="AE14" s="323">
        <v>1.8178643111122053E-4</v>
      </c>
      <c r="AF14" s="323">
        <v>3.3776104677462001E-5</v>
      </c>
      <c r="AG14" s="323">
        <v>5.7278156499131015E-3</v>
      </c>
      <c r="AH14" s="323">
        <v>1.926905003160563E-4</v>
      </c>
      <c r="AI14" s="323">
        <v>4.5294916793376462E-4</v>
      </c>
      <c r="AJ14" s="323">
        <v>2.7097410247218487E-4</v>
      </c>
      <c r="AK14" s="323">
        <v>1.9261873923747912E-4</v>
      </c>
      <c r="AL14" s="323">
        <v>3.0334922391787574E-4</v>
      </c>
      <c r="AM14" s="323">
        <v>1.8100572495543976E-4</v>
      </c>
      <c r="AN14" s="323">
        <v>4.6763941134883591E-4</v>
      </c>
      <c r="AO14" s="323">
        <v>3.073517366755523E-4</v>
      </c>
      <c r="AP14" s="323">
        <v>1.0752988029132098E-3</v>
      </c>
      <c r="AQ14" s="302">
        <v>1.0351742823865275</v>
      </c>
    </row>
    <row r="15" spans="2:43" ht="16.5" customHeight="1">
      <c r="B15" s="508" t="s">
        <v>221</v>
      </c>
      <c r="C15" s="617" t="s">
        <v>222</v>
      </c>
      <c r="D15" s="322">
        <v>1.090883383956145E-3</v>
      </c>
      <c r="E15" s="323">
        <v>1.8854995435185987E-3</v>
      </c>
      <c r="F15" s="323">
        <v>3.1176572332452883E-3</v>
      </c>
      <c r="G15" s="323">
        <v>1.16242958435916E-3</v>
      </c>
      <c r="H15" s="323">
        <v>2.883059082904405E-3</v>
      </c>
      <c r="I15" s="323">
        <v>1.4287429210979199E-3</v>
      </c>
      <c r="J15" s="323">
        <v>1.1561187941507122E-3</v>
      </c>
      <c r="K15" s="323">
        <v>5.3389337827241161E-3</v>
      </c>
      <c r="L15" s="323">
        <v>2.9008316952288131E-4</v>
      </c>
      <c r="M15" s="323">
        <v>1.0355360614250364</v>
      </c>
      <c r="N15" s="323">
        <v>1.5713822286363909E-3</v>
      </c>
      <c r="O15" s="323">
        <v>4.9256177073118078E-4</v>
      </c>
      <c r="P15" s="323">
        <v>5.0050237341882852E-4</v>
      </c>
      <c r="Q15" s="323">
        <v>7.3067337070435506E-4</v>
      </c>
      <c r="R15" s="323">
        <v>1.7195537521071127E-3</v>
      </c>
      <c r="S15" s="323">
        <v>2.5699553253706047E-3</v>
      </c>
      <c r="T15" s="323">
        <v>9.8739167499762494E-3</v>
      </c>
      <c r="U15" s="323">
        <v>2.5341665294608649E-3</v>
      </c>
      <c r="V15" s="323">
        <v>6.7256337650356424E-3</v>
      </c>
      <c r="W15" s="323">
        <v>6.6895277275684445E-3</v>
      </c>
      <c r="X15" s="323">
        <v>6.915275533107574E-3</v>
      </c>
      <c r="Y15" s="323">
        <v>8.9346239163750653E-3</v>
      </c>
      <c r="Z15" s="323">
        <v>2.4287745035062517E-3</v>
      </c>
      <c r="AA15" s="323">
        <v>2.7039394799898656E-4</v>
      </c>
      <c r="AB15" s="323">
        <v>7.0209317264118502E-3</v>
      </c>
      <c r="AC15" s="323">
        <v>2.4474287209538849E-3</v>
      </c>
      <c r="AD15" s="323">
        <v>1.3175613510688245E-3</v>
      </c>
      <c r="AE15" s="323">
        <v>8.1287681764931157E-4</v>
      </c>
      <c r="AF15" s="323">
        <v>1.7524561908986578E-4</v>
      </c>
      <c r="AG15" s="323">
        <v>1.0849252476104051E-3</v>
      </c>
      <c r="AH15" s="323">
        <v>7.2274528334139094E-4</v>
      </c>
      <c r="AI15" s="323">
        <v>6.1911139616705878E-4</v>
      </c>
      <c r="AJ15" s="323">
        <v>6.790685721620325E-4</v>
      </c>
      <c r="AK15" s="323">
        <v>5.9631978529878248E-4</v>
      </c>
      <c r="AL15" s="323">
        <v>1.7769614292035729E-3</v>
      </c>
      <c r="AM15" s="323">
        <v>2.438513983260753E-3</v>
      </c>
      <c r="AN15" s="323">
        <v>8.9963211131124509E-4</v>
      </c>
      <c r="AO15" s="323">
        <v>8.1234012762670983E-3</v>
      </c>
      <c r="AP15" s="323">
        <v>9.9572288278951043E-4</v>
      </c>
      <c r="AQ15" s="302">
        <v>1.1355568566170988</v>
      </c>
    </row>
    <row r="16" spans="2:43" ht="16.5" customHeight="1">
      <c r="B16" s="508" t="s">
        <v>223</v>
      </c>
      <c r="C16" s="616" t="s">
        <v>7</v>
      </c>
      <c r="D16" s="322">
        <v>1.2867230123832611E-3</v>
      </c>
      <c r="E16" s="323">
        <v>3.2013910179677158E-4</v>
      </c>
      <c r="F16" s="323">
        <v>8.8190688931856734E-5</v>
      </c>
      <c r="G16" s="323">
        <v>5.8555529284361153E-4</v>
      </c>
      <c r="H16" s="323">
        <v>2.1511984776016115E-3</v>
      </c>
      <c r="I16" s="323">
        <v>2.9165400251156504E-4</v>
      </c>
      <c r="J16" s="323">
        <v>9.8433795659611076E-4</v>
      </c>
      <c r="K16" s="323">
        <v>4.4986098804312832E-3</v>
      </c>
      <c r="L16" s="323">
        <v>4.2683852759294472E-3</v>
      </c>
      <c r="M16" s="323">
        <v>1.4363764005927019E-3</v>
      </c>
      <c r="N16" s="323">
        <v>1.0350726641696792</v>
      </c>
      <c r="O16" s="323">
        <v>5.8278465326810185E-3</v>
      </c>
      <c r="P16" s="323">
        <v>1.6390450542338498E-3</v>
      </c>
      <c r="Q16" s="323">
        <v>1.7350596228988995E-3</v>
      </c>
      <c r="R16" s="323">
        <v>5.8158068652418996E-3</v>
      </c>
      <c r="S16" s="323">
        <v>1.9988379722404221E-3</v>
      </c>
      <c r="T16" s="323">
        <v>1.3376042465191609E-2</v>
      </c>
      <c r="U16" s="323">
        <v>1.5325136838677778E-2</v>
      </c>
      <c r="V16" s="323">
        <v>3.3927873802861537E-3</v>
      </c>
      <c r="W16" s="323">
        <v>1.2390838859525231E-3</v>
      </c>
      <c r="X16" s="323">
        <v>9.6761857373590086E-4</v>
      </c>
      <c r="Y16" s="323">
        <v>2.0803516769460459E-3</v>
      </c>
      <c r="Z16" s="323">
        <v>2.179087459990104E-2</v>
      </c>
      <c r="AA16" s="323">
        <v>3.8947049664530468E-4</v>
      </c>
      <c r="AB16" s="323">
        <v>2.7377819557188781E-3</v>
      </c>
      <c r="AC16" s="323">
        <v>3.9506353139827328E-4</v>
      </c>
      <c r="AD16" s="323">
        <v>2.6041805467699421E-4</v>
      </c>
      <c r="AE16" s="323">
        <v>1.4612513759535681E-4</v>
      </c>
      <c r="AF16" s="323">
        <v>2.660133668201391E-4</v>
      </c>
      <c r="AG16" s="323">
        <v>3.1173049628850159E-4</v>
      </c>
      <c r="AH16" s="323">
        <v>2.1831108017788739E-4</v>
      </c>
      <c r="AI16" s="323">
        <v>3.7066770462780986E-4</v>
      </c>
      <c r="AJ16" s="323">
        <v>1.0607244647372826E-3</v>
      </c>
      <c r="AK16" s="323">
        <v>4.8627888191668446E-4</v>
      </c>
      <c r="AL16" s="323">
        <v>3.7380731284675532E-4</v>
      </c>
      <c r="AM16" s="323">
        <v>5.5062476832573972E-4</v>
      </c>
      <c r="AN16" s="323">
        <v>7.8322115977488794E-4</v>
      </c>
      <c r="AO16" s="323">
        <v>2.2013011534533383E-3</v>
      </c>
      <c r="AP16" s="323">
        <v>1.9898943009082947E-3</v>
      </c>
      <c r="AQ16" s="302">
        <v>1.1387137595931973</v>
      </c>
    </row>
    <row r="17" spans="2:43" ht="16.5" customHeight="1">
      <c r="B17" s="508" t="s">
        <v>224</v>
      </c>
      <c r="C17" s="616" t="s">
        <v>8</v>
      </c>
      <c r="D17" s="322">
        <v>2.3763451324627193E-5</v>
      </c>
      <c r="E17" s="323">
        <v>1.2147425731192908E-5</v>
      </c>
      <c r="F17" s="323">
        <v>1.5485171306227194E-5</v>
      </c>
      <c r="G17" s="323">
        <v>4.7129925992697968E-4</v>
      </c>
      <c r="H17" s="323">
        <v>3.6471834163408883E-5</v>
      </c>
      <c r="I17" s="323">
        <v>4.0678761451004591E-5</v>
      </c>
      <c r="J17" s="323">
        <v>1.5567474355516258E-4</v>
      </c>
      <c r="K17" s="323">
        <v>6.1923657968841693E-5</v>
      </c>
      <c r="L17" s="323">
        <v>1.8990763320417829E-5</v>
      </c>
      <c r="M17" s="323">
        <v>2.467619573570604E-4</v>
      </c>
      <c r="N17" s="323">
        <v>6.3111714796235932E-4</v>
      </c>
      <c r="O17" s="323">
        <v>1.0273872637334494</v>
      </c>
      <c r="P17" s="323">
        <v>4.8783444255923644E-5</v>
      </c>
      <c r="Q17" s="323">
        <v>2.0683829476815182E-2</v>
      </c>
      <c r="R17" s="323">
        <v>9.6199756345044206E-3</v>
      </c>
      <c r="S17" s="323">
        <v>7.4341388724843216E-3</v>
      </c>
      <c r="T17" s="323">
        <v>1.180839205565388E-3</v>
      </c>
      <c r="U17" s="323">
        <v>8.0419183712488276E-4</v>
      </c>
      <c r="V17" s="323">
        <v>4.036398494685599E-3</v>
      </c>
      <c r="W17" s="323">
        <v>7.5420722702748905E-4</v>
      </c>
      <c r="X17" s="323">
        <v>3.8599876191997011E-3</v>
      </c>
      <c r="Y17" s="323">
        <v>3.5104183678569685E-4</v>
      </c>
      <c r="Z17" s="323">
        <v>2.0383752752386412E-3</v>
      </c>
      <c r="AA17" s="323">
        <v>4.4609518174272946E-5</v>
      </c>
      <c r="AB17" s="323">
        <v>9.8577238791575423E-5</v>
      </c>
      <c r="AC17" s="323">
        <v>2.3529370776026663E-5</v>
      </c>
      <c r="AD17" s="323">
        <v>2.8587915334783869E-5</v>
      </c>
      <c r="AE17" s="323">
        <v>1.5634058451283716E-5</v>
      </c>
      <c r="AF17" s="323">
        <v>2.3306831589100085E-5</v>
      </c>
      <c r="AG17" s="323">
        <v>4.0451021366016103E-5</v>
      </c>
      <c r="AH17" s="323">
        <v>2.3099251220351681E-5</v>
      </c>
      <c r="AI17" s="323">
        <v>4.1834040174662553E-5</v>
      </c>
      <c r="AJ17" s="323">
        <v>1.958524083672624E-5</v>
      </c>
      <c r="AK17" s="323">
        <v>1.3951818806812049E-5</v>
      </c>
      <c r="AL17" s="323">
        <v>2.7495442575175438E-5</v>
      </c>
      <c r="AM17" s="323">
        <v>5.9195660945413192E-5</v>
      </c>
      <c r="AN17" s="323">
        <v>2.5930256240289719E-5</v>
      </c>
      <c r="AO17" s="323">
        <v>3.8006309178125323E-5</v>
      </c>
      <c r="AP17" s="323">
        <v>4.3184396956788681E-4</v>
      </c>
      <c r="AQ17" s="302">
        <v>1.0808689847752324</v>
      </c>
    </row>
    <row r="18" spans="2:43" ht="16.5" customHeight="1">
      <c r="B18" s="508" t="s">
        <v>225</v>
      </c>
      <c r="C18" s="616" t="s">
        <v>9</v>
      </c>
      <c r="D18" s="322">
        <v>3.1132178375458785E-5</v>
      </c>
      <c r="E18" s="323">
        <v>1.5246058572260583E-5</v>
      </c>
      <c r="F18" s="323">
        <v>2.4313325648534752E-5</v>
      </c>
      <c r="G18" s="323">
        <v>2.2420214117443041E-4</v>
      </c>
      <c r="H18" s="323">
        <v>4.2576957837459631E-4</v>
      </c>
      <c r="I18" s="323">
        <v>3.9223188094805235E-5</v>
      </c>
      <c r="J18" s="323">
        <v>1.1628285987352027E-4</v>
      </c>
      <c r="K18" s="323">
        <v>6.6714365048981179E-4</v>
      </c>
      <c r="L18" s="323">
        <v>2.0920793238259467E-5</v>
      </c>
      <c r="M18" s="323">
        <v>3.5259149562080056E-4</v>
      </c>
      <c r="N18" s="323">
        <v>1.1002851886172719E-3</v>
      </c>
      <c r="O18" s="323">
        <v>7.1860149485176137E-4</v>
      </c>
      <c r="P18" s="323">
        <v>1.0239597029308301</v>
      </c>
      <c r="Q18" s="323">
        <v>8.0162835258174667E-3</v>
      </c>
      <c r="R18" s="323">
        <v>6.2583425282438576E-3</v>
      </c>
      <c r="S18" s="323">
        <v>3.2603256150000818E-3</v>
      </c>
      <c r="T18" s="323">
        <v>9.4714117688026091E-3</v>
      </c>
      <c r="U18" s="323">
        <v>7.9248429511025974E-3</v>
      </c>
      <c r="V18" s="323">
        <v>1.0380316178497087E-2</v>
      </c>
      <c r="W18" s="323">
        <v>6.8922856636881389E-3</v>
      </c>
      <c r="X18" s="323">
        <v>4.4027846720753232E-3</v>
      </c>
      <c r="Y18" s="323">
        <v>2.1500013112386801E-3</v>
      </c>
      <c r="Z18" s="323">
        <v>1.377911983049353E-3</v>
      </c>
      <c r="AA18" s="323">
        <v>9.0139843754093922E-5</v>
      </c>
      <c r="AB18" s="323">
        <v>1.2191228798747442E-4</v>
      </c>
      <c r="AC18" s="323">
        <v>3.1340781526400773E-5</v>
      </c>
      <c r="AD18" s="323">
        <v>3.0102999483166452E-5</v>
      </c>
      <c r="AE18" s="323">
        <v>2.5522584237176752E-5</v>
      </c>
      <c r="AF18" s="323">
        <v>1.7080704639865312E-5</v>
      </c>
      <c r="AG18" s="323">
        <v>3.2762746932900604E-5</v>
      </c>
      <c r="AH18" s="323">
        <v>5.3964497266322771E-5</v>
      </c>
      <c r="AI18" s="323">
        <v>5.410882790711956E-5</v>
      </c>
      <c r="AJ18" s="323">
        <v>3.6440908775778625E-5</v>
      </c>
      <c r="AK18" s="323">
        <v>1.8593642105706846E-4</v>
      </c>
      <c r="AL18" s="323">
        <v>7.5976522887343239E-5</v>
      </c>
      <c r="AM18" s="323">
        <v>1.0684716789057589E-4</v>
      </c>
      <c r="AN18" s="323">
        <v>8.9953477174765505E-5</v>
      </c>
      <c r="AO18" s="323">
        <v>2.5170779517902576E-4</v>
      </c>
      <c r="AP18" s="323">
        <v>5.7325283488675956E-4</v>
      </c>
      <c r="AQ18" s="302">
        <v>1.0896069714828627</v>
      </c>
    </row>
    <row r="19" spans="2:43" ht="16.5" customHeight="1">
      <c r="B19" s="508" t="s">
        <v>226</v>
      </c>
      <c r="C19" s="616" t="s">
        <v>10</v>
      </c>
      <c r="D19" s="322">
        <v>5.1104998095759225E-4</v>
      </c>
      <c r="E19" s="323">
        <v>2.1619978420440035E-4</v>
      </c>
      <c r="F19" s="323">
        <v>2.7571171045719713E-4</v>
      </c>
      <c r="G19" s="323">
        <v>4.5458542852698453E-3</v>
      </c>
      <c r="H19" s="323">
        <v>1.238548188630613E-3</v>
      </c>
      <c r="I19" s="323">
        <v>1.2333531867903245E-3</v>
      </c>
      <c r="J19" s="323">
        <v>1.1291766428394583E-3</v>
      </c>
      <c r="K19" s="323">
        <v>2.4188388937125033E-3</v>
      </c>
      <c r="L19" s="323">
        <v>1.4806866190027708E-4</v>
      </c>
      <c r="M19" s="323">
        <v>1.6958004504714756E-3</v>
      </c>
      <c r="N19" s="323">
        <v>1.7352379134594534E-3</v>
      </c>
      <c r="O19" s="323">
        <v>8.247895070459363E-4</v>
      </c>
      <c r="P19" s="323">
        <v>3.2808288844149138E-4</v>
      </c>
      <c r="Q19" s="323">
        <v>1.0116532413205011</v>
      </c>
      <c r="R19" s="323">
        <v>6.6967976088465045E-3</v>
      </c>
      <c r="S19" s="323">
        <v>6.0106673059320825E-3</v>
      </c>
      <c r="T19" s="323">
        <v>4.1161681457670303E-3</v>
      </c>
      <c r="U19" s="323">
        <v>4.479621663557129E-3</v>
      </c>
      <c r="V19" s="323">
        <v>5.1622511000968445E-3</v>
      </c>
      <c r="W19" s="323">
        <v>4.4583649996938835E-3</v>
      </c>
      <c r="X19" s="323">
        <v>1.9997805989974628E-3</v>
      </c>
      <c r="Y19" s="323">
        <v>2.6575828049493198E-3</v>
      </c>
      <c r="Z19" s="323">
        <v>1.6130968077773918E-2</v>
      </c>
      <c r="AA19" s="323">
        <v>4.236589070140184E-4</v>
      </c>
      <c r="AB19" s="323">
        <v>7.8409882477341525E-4</v>
      </c>
      <c r="AC19" s="323">
        <v>1.8064424471208988E-4</v>
      </c>
      <c r="AD19" s="323">
        <v>6.2614842550058256E-4</v>
      </c>
      <c r="AE19" s="323">
        <v>1.3292023619844884E-4</v>
      </c>
      <c r="AF19" s="323">
        <v>2.4024977143821981E-4</v>
      </c>
      <c r="AG19" s="323">
        <v>3.6967261748384827E-4</v>
      </c>
      <c r="AH19" s="323">
        <v>2.4999720580330822E-4</v>
      </c>
      <c r="AI19" s="323">
        <v>8.4361786877202726E-4</v>
      </c>
      <c r="AJ19" s="323">
        <v>1.6651766194000238E-4</v>
      </c>
      <c r="AK19" s="323">
        <v>1.8472316974063352E-4</v>
      </c>
      <c r="AL19" s="323">
        <v>6.4268749961389384E-4</v>
      </c>
      <c r="AM19" s="323">
        <v>3.4057235617105151E-4</v>
      </c>
      <c r="AN19" s="323">
        <v>6.1255145230354848E-4</v>
      </c>
      <c r="AO19" s="323">
        <v>3.9101054124223008E-4</v>
      </c>
      <c r="AP19" s="323">
        <v>1.376037186796394E-3</v>
      </c>
      <c r="AQ19" s="302">
        <v>1.0872312636897998</v>
      </c>
    </row>
    <row r="20" spans="2:43" ht="16.5" customHeight="1">
      <c r="B20" s="508" t="s">
        <v>227</v>
      </c>
      <c r="C20" s="616" t="s">
        <v>64</v>
      </c>
      <c r="D20" s="322">
        <v>2.4198516569388415E-5</v>
      </c>
      <c r="E20" s="323">
        <v>2.2448788077249423E-5</v>
      </c>
      <c r="F20" s="323">
        <v>1.2291957525848697E-5</v>
      </c>
      <c r="G20" s="323">
        <v>2.753143060432002E-4</v>
      </c>
      <c r="H20" s="323">
        <v>3.1311926078077991E-5</v>
      </c>
      <c r="I20" s="323">
        <v>3.3650526886597352E-5</v>
      </c>
      <c r="J20" s="323">
        <v>7.5145408475459023E-5</v>
      </c>
      <c r="K20" s="323">
        <v>4.1813134631662163E-5</v>
      </c>
      <c r="L20" s="323">
        <v>2.6557506994302826E-5</v>
      </c>
      <c r="M20" s="323">
        <v>7.15870025736943E-5</v>
      </c>
      <c r="N20" s="323">
        <v>5.4815339898787064E-5</v>
      </c>
      <c r="O20" s="323">
        <v>8.2680036947343854E-5</v>
      </c>
      <c r="P20" s="323">
        <v>2.6059268083968902E-5</v>
      </c>
      <c r="Q20" s="323">
        <v>1.5967146616350413E-4</v>
      </c>
      <c r="R20" s="323">
        <v>1.0142391367861221</v>
      </c>
      <c r="S20" s="323">
        <v>5.4044799255731262E-3</v>
      </c>
      <c r="T20" s="323">
        <v>5.8461948144877449E-4</v>
      </c>
      <c r="U20" s="323">
        <v>2.956540877672735E-4</v>
      </c>
      <c r="V20" s="323">
        <v>1.3633672391280742E-3</v>
      </c>
      <c r="W20" s="323">
        <v>2.4429761608837257E-4</v>
      </c>
      <c r="X20" s="323">
        <v>1.1592354755175446E-3</v>
      </c>
      <c r="Y20" s="323">
        <v>1.9359533408149632E-4</v>
      </c>
      <c r="Z20" s="323">
        <v>7.0630209454137507E-4</v>
      </c>
      <c r="AA20" s="323">
        <v>5.4129051895069591E-5</v>
      </c>
      <c r="AB20" s="323">
        <v>1.2779863332482014E-3</v>
      </c>
      <c r="AC20" s="323">
        <v>5.0534332227001932E-5</v>
      </c>
      <c r="AD20" s="323">
        <v>5.7942015756385056E-5</v>
      </c>
      <c r="AE20" s="323">
        <v>6.1713345042983968E-5</v>
      </c>
      <c r="AF20" s="323">
        <v>1.6451163717792618E-5</v>
      </c>
      <c r="AG20" s="323">
        <v>1.0455963639451669E-4</v>
      </c>
      <c r="AH20" s="323">
        <v>8.0795289797403713E-5</v>
      </c>
      <c r="AI20" s="323">
        <v>8.1070973283038698E-5</v>
      </c>
      <c r="AJ20" s="323">
        <v>5.2128423499759193E-5</v>
      </c>
      <c r="AK20" s="323">
        <v>3.390790301616318E-5</v>
      </c>
      <c r="AL20" s="323">
        <v>5.146925737959968E-5</v>
      </c>
      <c r="AM20" s="323">
        <v>8.1248678658566895E-4</v>
      </c>
      <c r="AN20" s="323">
        <v>4.1159733304495289E-5</v>
      </c>
      <c r="AO20" s="323">
        <v>2.5985625183687073E-5</v>
      </c>
      <c r="AP20" s="323">
        <v>5.0998684272995127E-5</v>
      </c>
      <c r="AQ20" s="302">
        <v>1.0279815517798219</v>
      </c>
    </row>
    <row r="21" spans="2:43" ht="16.5" customHeight="1">
      <c r="B21" s="508" t="s">
        <v>228</v>
      </c>
      <c r="C21" s="616" t="s">
        <v>65</v>
      </c>
      <c r="D21" s="322">
        <v>7.9231286023663685E-5</v>
      </c>
      <c r="E21" s="323">
        <v>1.21904540388235E-4</v>
      </c>
      <c r="F21" s="323">
        <v>4.1445727998981472E-5</v>
      </c>
      <c r="G21" s="323">
        <v>7.5243049614774724E-4</v>
      </c>
      <c r="H21" s="323">
        <v>1.0270928444328462E-4</v>
      </c>
      <c r="I21" s="323">
        <v>1.1153689364550118E-4</v>
      </c>
      <c r="J21" s="323">
        <v>8.2230040723062459E-5</v>
      </c>
      <c r="K21" s="323">
        <v>1.4093544871348371E-4</v>
      </c>
      <c r="L21" s="323">
        <v>1.3373446445111151E-4</v>
      </c>
      <c r="M21" s="323">
        <v>8.4291633890866272E-4</v>
      </c>
      <c r="N21" s="323">
        <v>1.995572138823428E-4</v>
      </c>
      <c r="O21" s="323">
        <v>2.2768456885136106E-4</v>
      </c>
      <c r="P21" s="323">
        <v>6.7769767988786316E-5</v>
      </c>
      <c r="Q21" s="323">
        <v>1.9122613141142524E-4</v>
      </c>
      <c r="R21" s="323">
        <v>2.1608620571818516E-3</v>
      </c>
      <c r="S21" s="323">
        <v>1.0371335848006134</v>
      </c>
      <c r="T21" s="323">
        <v>2.1411368174563433E-4</v>
      </c>
      <c r="U21" s="323">
        <v>8.6818917312941825E-4</v>
      </c>
      <c r="V21" s="323">
        <v>7.3954642660817619E-4</v>
      </c>
      <c r="W21" s="323">
        <v>2.4896888115602355E-4</v>
      </c>
      <c r="X21" s="323">
        <v>3.5430544534651039E-4</v>
      </c>
      <c r="Y21" s="323">
        <v>1.954988810874591E-4</v>
      </c>
      <c r="Z21" s="323">
        <v>2.2763260835467072E-4</v>
      </c>
      <c r="AA21" s="323">
        <v>1.6390634487245664E-4</v>
      </c>
      <c r="AB21" s="323">
        <v>3.6487572790121805E-4</v>
      </c>
      <c r="AC21" s="323">
        <v>1.4184805779083966E-4</v>
      </c>
      <c r="AD21" s="323">
        <v>1.9553268803983937E-4</v>
      </c>
      <c r="AE21" s="323">
        <v>2.2241559504599027E-4</v>
      </c>
      <c r="AF21" s="323">
        <v>3.7234506710725357E-5</v>
      </c>
      <c r="AG21" s="323">
        <v>3.4542623250944266E-4</v>
      </c>
      <c r="AH21" s="323">
        <v>2.8274183809282575E-4</v>
      </c>
      <c r="AI21" s="323">
        <v>1.7809108015388484E-4</v>
      </c>
      <c r="AJ21" s="323">
        <v>1.4277108617516559E-4</v>
      </c>
      <c r="AK21" s="323">
        <v>9.8545775743774948E-5</v>
      </c>
      <c r="AL21" s="323">
        <v>1.7480073181434075E-4</v>
      </c>
      <c r="AM21" s="323">
        <v>3.1686277428019652E-3</v>
      </c>
      <c r="AN21" s="323">
        <v>1.0122804447326567E-4</v>
      </c>
      <c r="AO21" s="323">
        <v>6.0404930852423503E-5</v>
      </c>
      <c r="AP21" s="323">
        <v>1.5075150774342705E-4</v>
      </c>
      <c r="AQ21" s="302">
        <v>1.0510672160495227</v>
      </c>
    </row>
    <row r="22" spans="2:43" ht="16.5" customHeight="1">
      <c r="B22" s="508" t="s">
        <v>229</v>
      </c>
      <c r="C22" s="616" t="s">
        <v>66</v>
      </c>
      <c r="D22" s="322">
        <v>1.2455443474948269E-5</v>
      </c>
      <c r="E22" s="323">
        <v>7.2578459660171468E-6</v>
      </c>
      <c r="F22" s="323">
        <v>4.2622077912774978E-6</v>
      </c>
      <c r="G22" s="323">
        <v>9.5452866556908336E-6</v>
      </c>
      <c r="H22" s="323">
        <v>8.6660903621879417E-6</v>
      </c>
      <c r="I22" s="323">
        <v>8.7222311973100984E-6</v>
      </c>
      <c r="J22" s="323">
        <v>6.0100130807089844E-6</v>
      </c>
      <c r="K22" s="323">
        <v>8.3627870275452354E-6</v>
      </c>
      <c r="L22" s="323">
        <v>5.7409356417528238E-6</v>
      </c>
      <c r="M22" s="323">
        <v>5.8940098111585992E-6</v>
      </c>
      <c r="N22" s="323">
        <v>7.8654609948457345E-6</v>
      </c>
      <c r="O22" s="323">
        <v>4.8985697804788591E-6</v>
      </c>
      <c r="P22" s="323">
        <v>3.5557442645166433E-6</v>
      </c>
      <c r="Q22" s="323">
        <v>6.3219965360248078E-6</v>
      </c>
      <c r="R22" s="323">
        <v>7.0294858332399434E-5</v>
      </c>
      <c r="S22" s="323">
        <v>2.3178845699131482E-4</v>
      </c>
      <c r="T22" s="323">
        <v>1.0025496437892558</v>
      </c>
      <c r="U22" s="323">
        <v>1.0494875546116078E-5</v>
      </c>
      <c r="V22" s="323">
        <v>2.2007125550292047E-5</v>
      </c>
      <c r="W22" s="323">
        <v>1.9373983638475903E-5</v>
      </c>
      <c r="X22" s="323">
        <v>2.1215526649982172E-5</v>
      </c>
      <c r="Y22" s="323">
        <v>1.5440831621207991E-5</v>
      </c>
      <c r="Z22" s="323">
        <v>1.8722606340231592E-5</v>
      </c>
      <c r="AA22" s="323">
        <v>8.2288632718073304E-6</v>
      </c>
      <c r="AB22" s="323">
        <v>2.087871342389986E-5</v>
      </c>
      <c r="AC22" s="323">
        <v>1.1691913178667693E-5</v>
      </c>
      <c r="AD22" s="323">
        <v>4.40154063267202E-5</v>
      </c>
      <c r="AE22" s="323">
        <v>1.5189330423820359E-5</v>
      </c>
      <c r="AF22" s="323">
        <v>2.297376274519481E-6</v>
      </c>
      <c r="AG22" s="323">
        <v>1.9806285173171501E-5</v>
      </c>
      <c r="AH22" s="323">
        <v>2.1971091353697651E-5</v>
      </c>
      <c r="AI22" s="323">
        <v>9.2510057389692005E-5</v>
      </c>
      <c r="AJ22" s="323">
        <v>1.1076143818799152E-5</v>
      </c>
      <c r="AK22" s="323">
        <v>3.6970841510954147E-4</v>
      </c>
      <c r="AL22" s="323">
        <v>1.4933911240992818E-5</v>
      </c>
      <c r="AM22" s="323">
        <v>1.4989058085005701E-4</v>
      </c>
      <c r="AN22" s="323">
        <v>4.4928131933315544E-5</v>
      </c>
      <c r="AO22" s="323">
        <v>9.338183881607853E-4</v>
      </c>
      <c r="AP22" s="323">
        <v>2.9735679434931289E-5</v>
      </c>
      <c r="AQ22" s="302">
        <v>1.0048492209638751</v>
      </c>
    </row>
    <row r="23" spans="2:43" ht="16.5" customHeight="1">
      <c r="B23" s="508" t="s">
        <v>230</v>
      </c>
      <c r="C23" s="616" t="s">
        <v>12</v>
      </c>
      <c r="D23" s="322">
        <v>2.3847932019293679E-5</v>
      </c>
      <c r="E23" s="323">
        <v>2.5056580910352772E-5</v>
      </c>
      <c r="F23" s="323">
        <v>1.7808819681111919E-5</v>
      </c>
      <c r="G23" s="323">
        <v>4.7975535308913442E-5</v>
      </c>
      <c r="H23" s="323">
        <v>3.2653863007114062E-5</v>
      </c>
      <c r="I23" s="323">
        <v>4.1038164750953008E-5</v>
      </c>
      <c r="J23" s="323">
        <v>2.4772479099274589E-5</v>
      </c>
      <c r="K23" s="323">
        <v>4.1874771932866341E-5</v>
      </c>
      <c r="L23" s="323">
        <v>2.4106937533981712E-5</v>
      </c>
      <c r="M23" s="323">
        <v>2.5503172538110186E-5</v>
      </c>
      <c r="N23" s="323">
        <v>3.6760710749469594E-5</v>
      </c>
      <c r="O23" s="323">
        <v>2.3449374999290889E-5</v>
      </c>
      <c r="P23" s="323">
        <v>2.5683661801188945E-5</v>
      </c>
      <c r="Q23" s="323">
        <v>2.3976811836863247E-5</v>
      </c>
      <c r="R23" s="323">
        <v>2.2596840173194082E-4</v>
      </c>
      <c r="S23" s="323">
        <v>6.875815639399421E-4</v>
      </c>
      <c r="T23" s="323">
        <v>7.3522275312201879E-3</v>
      </c>
      <c r="U23" s="323">
        <v>1.0213520167599004</v>
      </c>
      <c r="V23" s="323">
        <v>1.0723463007537924E-2</v>
      </c>
      <c r="W23" s="323">
        <v>2.1468755842830756E-2</v>
      </c>
      <c r="X23" s="323">
        <v>1.6578526172186766E-3</v>
      </c>
      <c r="Y23" s="323">
        <v>9.3969375945266006E-4</v>
      </c>
      <c r="Z23" s="323">
        <v>7.4515605050988736E-5</v>
      </c>
      <c r="AA23" s="323">
        <v>4.5040421091703616E-5</v>
      </c>
      <c r="AB23" s="323">
        <v>8.5993698517998043E-5</v>
      </c>
      <c r="AC23" s="323">
        <v>4.8709655080160714E-5</v>
      </c>
      <c r="AD23" s="323">
        <v>6.4287781137309719E-5</v>
      </c>
      <c r="AE23" s="323">
        <v>7.9037764766539331E-5</v>
      </c>
      <c r="AF23" s="323">
        <v>1.1699470204416386E-5</v>
      </c>
      <c r="AG23" s="323">
        <v>9.5952876411860624E-5</v>
      </c>
      <c r="AH23" s="323">
        <v>1.7501852569571464E-4</v>
      </c>
      <c r="AI23" s="323">
        <v>1.6730914178623055E-4</v>
      </c>
      <c r="AJ23" s="323">
        <v>1.1766813884263369E-4</v>
      </c>
      <c r="AK23" s="323">
        <v>3.8029343566132708E-5</v>
      </c>
      <c r="AL23" s="323">
        <v>7.4140544934728206E-5</v>
      </c>
      <c r="AM23" s="323">
        <v>8.4203793103407407E-4</v>
      </c>
      <c r="AN23" s="323">
        <v>3.5867484569998548E-5</v>
      </c>
      <c r="AO23" s="323">
        <v>2.6779729150174271E-3</v>
      </c>
      <c r="AP23" s="323">
        <v>7.5426558844668721E-5</v>
      </c>
      <c r="AQ23" s="302">
        <v>1.0695307761565538</v>
      </c>
    </row>
    <row r="24" spans="2:43" ht="16.5" customHeight="1">
      <c r="B24" s="508" t="s">
        <v>231</v>
      </c>
      <c r="C24" s="616" t="s">
        <v>11</v>
      </c>
      <c r="D24" s="322">
        <v>1.6667907060164886E-6</v>
      </c>
      <c r="E24" s="323">
        <v>1.2345487162878554E-6</v>
      </c>
      <c r="F24" s="323">
        <v>1.650885122369577E-5</v>
      </c>
      <c r="G24" s="323">
        <v>3.1903395790746959E-6</v>
      </c>
      <c r="H24" s="323">
        <v>1.9626014957850192E-6</v>
      </c>
      <c r="I24" s="323">
        <v>2.169410017980686E-6</v>
      </c>
      <c r="J24" s="323">
        <v>1.8617701112362932E-6</v>
      </c>
      <c r="K24" s="323">
        <v>2.406222963272963E-6</v>
      </c>
      <c r="L24" s="323">
        <v>1.6696580358355836E-6</v>
      </c>
      <c r="M24" s="323">
        <v>2.0088155968487575E-6</v>
      </c>
      <c r="N24" s="323">
        <v>2.3421040598451445E-6</v>
      </c>
      <c r="O24" s="323">
        <v>1.7218199257576728E-6</v>
      </c>
      <c r="P24" s="323">
        <v>1.3858853316656891E-6</v>
      </c>
      <c r="Q24" s="323">
        <v>5.4060345656580009E-6</v>
      </c>
      <c r="R24" s="323">
        <v>4.5934361328896495E-5</v>
      </c>
      <c r="S24" s="323">
        <v>1.8193310047673659E-4</v>
      </c>
      <c r="T24" s="323">
        <v>7.1442876456669378E-5</v>
      </c>
      <c r="U24" s="323">
        <v>1.4220735292538248E-4</v>
      </c>
      <c r="V24" s="323">
        <v>1.0005654710835816</v>
      </c>
      <c r="W24" s="323">
        <v>1.2276464080287187E-4</v>
      </c>
      <c r="X24" s="323">
        <v>1.7267622044666049E-4</v>
      </c>
      <c r="Y24" s="323">
        <v>1.9328516163574392E-5</v>
      </c>
      <c r="Z24" s="323">
        <v>5.1000784584341573E-5</v>
      </c>
      <c r="AA24" s="323">
        <v>3.2467382152537164E-6</v>
      </c>
      <c r="AB24" s="323">
        <v>7.5680338902006275E-6</v>
      </c>
      <c r="AC24" s="323">
        <v>2.7017594663773018E-6</v>
      </c>
      <c r="AD24" s="323">
        <v>4.8322161787983016E-6</v>
      </c>
      <c r="AE24" s="323">
        <v>3.8459230208656016E-6</v>
      </c>
      <c r="AF24" s="323">
        <v>1.1192895232798612E-6</v>
      </c>
      <c r="AG24" s="323">
        <v>7.1290149221384988E-6</v>
      </c>
      <c r="AH24" s="323">
        <v>6.259163271992225E-6</v>
      </c>
      <c r="AI24" s="323">
        <v>1.2491719723500288E-5</v>
      </c>
      <c r="AJ24" s="323">
        <v>6.954374841697986E-6</v>
      </c>
      <c r="AK24" s="323">
        <v>2.2772847783958082E-6</v>
      </c>
      <c r="AL24" s="323">
        <v>3.2247811091914633E-6</v>
      </c>
      <c r="AM24" s="323">
        <v>4.9788085458868984E-5</v>
      </c>
      <c r="AN24" s="323">
        <v>2.8140180006363815E-6</v>
      </c>
      <c r="AO24" s="323">
        <v>2.0946382702668441E-6</v>
      </c>
      <c r="AP24" s="323">
        <v>1.2404672793584758E-5</v>
      </c>
      <c r="AQ24" s="302">
        <v>1.0015470455025606</v>
      </c>
    </row>
    <row r="25" spans="2:43" ht="16.5" customHeight="1">
      <c r="B25" s="508" t="s">
        <v>232</v>
      </c>
      <c r="C25" s="616" t="s">
        <v>233</v>
      </c>
      <c r="D25" s="322">
        <v>4.2089047072173948E-7</v>
      </c>
      <c r="E25" s="323">
        <v>9.8800705929371438E-7</v>
      </c>
      <c r="F25" s="323">
        <v>2.2897605306331863E-7</v>
      </c>
      <c r="G25" s="323">
        <v>6.744845131139019E-7</v>
      </c>
      <c r="H25" s="323">
        <v>5.7536246551875382E-7</v>
      </c>
      <c r="I25" s="323">
        <v>5.1245608498261741E-7</v>
      </c>
      <c r="J25" s="323">
        <v>4.5541540715076498E-7</v>
      </c>
      <c r="K25" s="323">
        <v>1.2375560659008932E-6</v>
      </c>
      <c r="L25" s="323">
        <v>4.0789784834560296E-7</v>
      </c>
      <c r="M25" s="323">
        <v>4.0882779586233188E-7</v>
      </c>
      <c r="N25" s="323">
        <v>4.9611214830265781E-7</v>
      </c>
      <c r="O25" s="323">
        <v>3.9722984568081288E-7</v>
      </c>
      <c r="P25" s="323">
        <v>3.1426687914452243E-7</v>
      </c>
      <c r="Q25" s="323">
        <v>9.8008503562093547E-7</v>
      </c>
      <c r="R25" s="323">
        <v>1.0933987011199249E-6</v>
      </c>
      <c r="S25" s="323">
        <v>3.1354436121331691E-6</v>
      </c>
      <c r="T25" s="323">
        <v>6.4853330435220754E-7</v>
      </c>
      <c r="U25" s="323">
        <v>7.4379391703401604E-7</v>
      </c>
      <c r="V25" s="323">
        <v>3.8972994145259187E-7</v>
      </c>
      <c r="W25" s="323">
        <v>1.0002243953324734</v>
      </c>
      <c r="X25" s="323">
        <v>3.848144027874365E-7</v>
      </c>
      <c r="Y25" s="323">
        <v>5.0829767909258665E-7</v>
      </c>
      <c r="Z25" s="323">
        <v>1.4242614396341308E-5</v>
      </c>
      <c r="AA25" s="323">
        <v>8.2984609809222613E-7</v>
      </c>
      <c r="AB25" s="323">
        <v>1.3602830544895574E-6</v>
      </c>
      <c r="AC25" s="323">
        <v>7.4197465508743743E-7</v>
      </c>
      <c r="AD25" s="323">
        <v>2.8283903945850749E-6</v>
      </c>
      <c r="AE25" s="323">
        <v>1.7370053636528819E-6</v>
      </c>
      <c r="AF25" s="323">
        <v>4.7483644601872341E-7</v>
      </c>
      <c r="AG25" s="323">
        <v>1.680928917457398E-6</v>
      </c>
      <c r="AH25" s="323">
        <v>2.3290010253532893E-6</v>
      </c>
      <c r="AI25" s="323">
        <v>8.3779302326497525E-6</v>
      </c>
      <c r="AJ25" s="323">
        <v>1.0605746687127044E-6</v>
      </c>
      <c r="AK25" s="323">
        <v>6.0154045221641096E-7</v>
      </c>
      <c r="AL25" s="323">
        <v>1.2141102056252867E-6</v>
      </c>
      <c r="AM25" s="323">
        <v>8.6414812851439193E-6</v>
      </c>
      <c r="AN25" s="323">
        <v>1.5415385848532088E-6</v>
      </c>
      <c r="AO25" s="323">
        <v>5.179662502380058E-7</v>
      </c>
      <c r="AP25" s="323">
        <v>2.5128501688545747E-6</v>
      </c>
      <c r="AQ25" s="302">
        <v>1.0002900897839031</v>
      </c>
    </row>
    <row r="26" spans="2:43" ht="16.5" customHeight="1">
      <c r="B26" s="508" t="s">
        <v>234</v>
      </c>
      <c r="C26" s="616" t="s">
        <v>13</v>
      </c>
      <c r="D26" s="322">
        <v>2.0917356110924294E-5</v>
      </c>
      <c r="E26" s="323">
        <v>1.8327388057014449E-5</v>
      </c>
      <c r="F26" s="323">
        <v>8.1462169699043593E-4</v>
      </c>
      <c r="G26" s="323">
        <v>4.5369759621332902E-5</v>
      </c>
      <c r="H26" s="323">
        <v>2.6788792151074003E-5</v>
      </c>
      <c r="I26" s="323">
        <v>2.4339860443250608E-5</v>
      </c>
      <c r="J26" s="323">
        <v>1.7837251922458469E-5</v>
      </c>
      <c r="K26" s="323">
        <v>2.9386671142341845E-5</v>
      </c>
      <c r="L26" s="323">
        <v>2.1724499994993231E-5</v>
      </c>
      <c r="M26" s="323">
        <v>1.9056089377190712E-5</v>
      </c>
      <c r="N26" s="323">
        <v>2.6376169886316542E-5</v>
      </c>
      <c r="O26" s="323">
        <v>1.7136189028903787E-5</v>
      </c>
      <c r="P26" s="323">
        <v>1.3499127659629022E-5</v>
      </c>
      <c r="Q26" s="323">
        <v>1.6861936890574998E-5</v>
      </c>
      <c r="R26" s="323">
        <v>1.8287931568831481E-5</v>
      </c>
      <c r="S26" s="323">
        <v>1.6502338511331307E-5</v>
      </c>
      <c r="T26" s="323">
        <v>1.6157274749235086E-5</v>
      </c>
      <c r="U26" s="323">
        <v>1.9778610834109577E-5</v>
      </c>
      <c r="V26" s="323">
        <v>1.9478555969128017E-5</v>
      </c>
      <c r="W26" s="323">
        <v>1.7990439232162779E-5</v>
      </c>
      <c r="X26" s="323">
        <v>1.0058450098305243</v>
      </c>
      <c r="Y26" s="323">
        <v>3.4317614403319457E-5</v>
      </c>
      <c r="Z26" s="323">
        <v>4.2915489162455277E-5</v>
      </c>
      <c r="AA26" s="323">
        <v>3.3637256151043617E-5</v>
      </c>
      <c r="AB26" s="323">
        <v>5.7787700114676371E-5</v>
      </c>
      <c r="AC26" s="323">
        <v>3.3118839103984454E-5</v>
      </c>
      <c r="AD26" s="323">
        <v>4.8085285470826209E-5</v>
      </c>
      <c r="AE26" s="323">
        <v>4.6825959275970676E-5</v>
      </c>
      <c r="AF26" s="323">
        <v>7.6100446967539384E-6</v>
      </c>
      <c r="AG26" s="323">
        <v>2.1283281426447736E-4</v>
      </c>
      <c r="AH26" s="323">
        <v>5.8165036405719588E-5</v>
      </c>
      <c r="AI26" s="323">
        <v>8.9467125368271526E-5</v>
      </c>
      <c r="AJ26" s="323">
        <v>3.1817820216614087E-5</v>
      </c>
      <c r="AK26" s="323">
        <v>2.1181901920579921E-5</v>
      </c>
      <c r="AL26" s="323">
        <v>3.7753579705718198E-5</v>
      </c>
      <c r="AM26" s="323">
        <v>6.2064519882781529E-4</v>
      </c>
      <c r="AN26" s="323">
        <v>2.5286402085675205E-5</v>
      </c>
      <c r="AO26" s="323">
        <v>1.5955022027625016E-5</v>
      </c>
      <c r="AP26" s="323">
        <v>5.0899593882175372E-5</v>
      </c>
      <c r="AQ26" s="302">
        <v>1.0085337504537495</v>
      </c>
    </row>
    <row r="27" spans="2:43" ht="16.5" customHeight="1">
      <c r="B27" s="508" t="s">
        <v>235</v>
      </c>
      <c r="C27" s="616" t="s">
        <v>14</v>
      </c>
      <c r="D27" s="322">
        <v>5.5971296825975392E-4</v>
      </c>
      <c r="E27" s="323">
        <v>1.2052887624374278E-3</v>
      </c>
      <c r="F27" s="323">
        <v>2.2029299138083651E-3</v>
      </c>
      <c r="G27" s="323">
        <v>1.2407097671987156E-3</v>
      </c>
      <c r="H27" s="323">
        <v>2.3101354762768114E-3</v>
      </c>
      <c r="I27" s="323">
        <v>7.5203517069161018E-3</v>
      </c>
      <c r="J27" s="323">
        <v>3.9731919479345824E-3</v>
      </c>
      <c r="K27" s="323">
        <v>1.0125997098657479E-3</v>
      </c>
      <c r="L27" s="323">
        <v>4.9628831755336522E-4</v>
      </c>
      <c r="M27" s="323">
        <v>6.9992274460098857E-4</v>
      </c>
      <c r="N27" s="323">
        <v>3.3677684465256261E-3</v>
      </c>
      <c r="O27" s="323">
        <v>2.0984499344665034E-3</v>
      </c>
      <c r="P27" s="323">
        <v>9.3104138408496816E-3</v>
      </c>
      <c r="Q27" s="323">
        <v>6.0883618453126838E-4</v>
      </c>
      <c r="R27" s="323">
        <v>5.4099138018822996E-4</v>
      </c>
      <c r="S27" s="323">
        <v>8.804211514887953E-4</v>
      </c>
      <c r="T27" s="323">
        <v>1.7673400884228438E-3</v>
      </c>
      <c r="U27" s="323">
        <v>1.3149850042207633E-3</v>
      </c>
      <c r="V27" s="323">
        <v>8.7362790521143779E-4</v>
      </c>
      <c r="W27" s="323">
        <v>1.8227316506655665E-3</v>
      </c>
      <c r="X27" s="323">
        <v>5.3111999567732177E-4</v>
      </c>
      <c r="Y27" s="323">
        <v>1.014698997045155</v>
      </c>
      <c r="Z27" s="323">
        <v>1.194374000566552E-3</v>
      </c>
      <c r="AA27" s="323">
        <v>2.3178871842256033E-3</v>
      </c>
      <c r="AB27" s="323">
        <v>1.5172682892854714E-3</v>
      </c>
      <c r="AC27" s="323">
        <v>1.3233023614223458E-3</v>
      </c>
      <c r="AD27" s="323">
        <v>1.8853577952958574E-3</v>
      </c>
      <c r="AE27" s="323">
        <v>3.9118348133141724E-3</v>
      </c>
      <c r="AF27" s="323">
        <v>2.8336670278299788E-4</v>
      </c>
      <c r="AG27" s="323">
        <v>9.564743156185941E-4</v>
      </c>
      <c r="AH27" s="323">
        <v>4.5903783301275069E-3</v>
      </c>
      <c r="AI27" s="323">
        <v>2.2205269041560001E-3</v>
      </c>
      <c r="AJ27" s="323">
        <v>3.391352090957343E-3</v>
      </c>
      <c r="AK27" s="323">
        <v>1.2066040768598438E-3</v>
      </c>
      <c r="AL27" s="323">
        <v>9.8110416436646194E-3</v>
      </c>
      <c r="AM27" s="323">
        <v>2.3849367247969671E-3</v>
      </c>
      <c r="AN27" s="323">
        <v>1.8763814313601168E-3</v>
      </c>
      <c r="AO27" s="323">
        <v>3.0424105197385868E-2</v>
      </c>
      <c r="AP27" s="323">
        <v>1.3373934290477208E-3</v>
      </c>
      <c r="AQ27" s="302">
        <v>1.1296693992331224</v>
      </c>
    </row>
    <row r="28" spans="2:43" ht="16.5" customHeight="1">
      <c r="B28" s="508" t="s">
        <v>236</v>
      </c>
      <c r="C28" s="616" t="s">
        <v>15</v>
      </c>
      <c r="D28" s="322">
        <v>3.8450459452548571E-3</v>
      </c>
      <c r="E28" s="323">
        <v>1.7969685720566498E-3</v>
      </c>
      <c r="F28" s="323">
        <v>5.461586537497911E-4</v>
      </c>
      <c r="G28" s="323">
        <v>5.1225148541231211E-3</v>
      </c>
      <c r="H28" s="323">
        <v>2.0073523575538529E-3</v>
      </c>
      <c r="I28" s="323">
        <v>3.5909324670782674E-3</v>
      </c>
      <c r="J28" s="323">
        <v>4.6084689049505348E-3</v>
      </c>
      <c r="K28" s="323">
        <v>2.7644238253766093E-3</v>
      </c>
      <c r="L28" s="323">
        <v>4.7318867160361325E-3</v>
      </c>
      <c r="M28" s="323">
        <v>4.0415258922395659E-3</v>
      </c>
      <c r="N28" s="323">
        <v>6.8271817074893318E-3</v>
      </c>
      <c r="O28" s="323">
        <v>7.5085557907299226E-3</v>
      </c>
      <c r="P28" s="323">
        <v>6.7918823465486803E-3</v>
      </c>
      <c r="Q28" s="323">
        <v>4.4999806578693144E-3</v>
      </c>
      <c r="R28" s="323">
        <v>2.918303049212805E-3</v>
      </c>
      <c r="S28" s="323">
        <v>2.7018029375805606E-3</v>
      </c>
      <c r="T28" s="323">
        <v>2.3294657227623844E-3</v>
      </c>
      <c r="U28" s="323">
        <v>4.9721502370037021E-3</v>
      </c>
      <c r="V28" s="323">
        <v>2.5332245185496188E-3</v>
      </c>
      <c r="W28" s="323">
        <v>2.4067906499225691E-3</v>
      </c>
      <c r="X28" s="323">
        <v>1.2081684175530734E-3</v>
      </c>
      <c r="Y28" s="323">
        <v>2.4734903813770073E-3</v>
      </c>
      <c r="Z28" s="323">
        <v>1.0016128226307102</v>
      </c>
      <c r="AA28" s="323">
        <v>1.4486608514468532E-2</v>
      </c>
      <c r="AB28" s="323">
        <v>3.3465544940800153E-2</v>
      </c>
      <c r="AC28" s="323">
        <v>4.652927980775364E-3</v>
      </c>
      <c r="AD28" s="323">
        <v>4.7209497627932638E-3</v>
      </c>
      <c r="AE28" s="323">
        <v>3.4475469023902208E-3</v>
      </c>
      <c r="AF28" s="323">
        <v>1.0163942131752524E-2</v>
      </c>
      <c r="AG28" s="323">
        <v>8.9215043517200578E-3</v>
      </c>
      <c r="AH28" s="323">
        <v>5.6385738209029325E-3</v>
      </c>
      <c r="AI28" s="323">
        <v>1.0486894871049094E-2</v>
      </c>
      <c r="AJ28" s="323">
        <v>4.9819852514301705E-3</v>
      </c>
      <c r="AK28" s="323">
        <v>3.1258111345602857E-3</v>
      </c>
      <c r="AL28" s="323">
        <v>3.1590400384924706E-3</v>
      </c>
      <c r="AM28" s="323">
        <v>2.4982450787490043E-3</v>
      </c>
      <c r="AN28" s="323">
        <v>3.8449598677535498E-3</v>
      </c>
      <c r="AO28" s="323">
        <v>1.497932231977694E-3</v>
      </c>
      <c r="AP28" s="323">
        <v>3.9360538252804309E-3</v>
      </c>
      <c r="AQ28" s="302">
        <v>1.2008676179406241</v>
      </c>
    </row>
    <row r="29" spans="2:43" ht="16.5" customHeight="1">
      <c r="B29" s="508" t="s">
        <v>237</v>
      </c>
      <c r="C29" s="616" t="s">
        <v>16</v>
      </c>
      <c r="D29" s="322">
        <v>1.2176041592889503E-2</v>
      </c>
      <c r="E29" s="323">
        <v>5.9290518346657552E-3</v>
      </c>
      <c r="F29" s="323">
        <v>4.4932576428339628E-3</v>
      </c>
      <c r="G29" s="323">
        <v>3.919428518901899E-2</v>
      </c>
      <c r="H29" s="323">
        <v>1.686347624996664E-2</v>
      </c>
      <c r="I29" s="323">
        <v>2.3749686599583552E-2</v>
      </c>
      <c r="J29" s="323">
        <v>5.2957137344551125E-2</v>
      </c>
      <c r="K29" s="323">
        <v>1.6879453769124066E-2</v>
      </c>
      <c r="L29" s="323">
        <v>2.0253303875965321E-2</v>
      </c>
      <c r="M29" s="323">
        <v>2.915335389464202E-2</v>
      </c>
      <c r="N29" s="323">
        <v>4.2784911077697774E-2</v>
      </c>
      <c r="O29" s="323">
        <v>8.8486141394779519E-2</v>
      </c>
      <c r="P29" s="323">
        <v>0.10567876199974632</v>
      </c>
      <c r="Q29" s="323">
        <v>2.0970472095692184E-2</v>
      </c>
      <c r="R29" s="323">
        <v>1.6565543165713587E-2</v>
      </c>
      <c r="S29" s="323">
        <v>1.2166023195779216E-2</v>
      </c>
      <c r="T29" s="323">
        <v>1.422392928198171E-2</v>
      </c>
      <c r="U29" s="323">
        <v>2.4145863696858162E-2</v>
      </c>
      <c r="V29" s="323">
        <v>1.3218166312325618E-2</v>
      </c>
      <c r="W29" s="323">
        <v>7.2894002925840938E-3</v>
      </c>
      <c r="X29" s="323">
        <v>1.3453929183018798E-2</v>
      </c>
      <c r="Y29" s="323">
        <v>1.7789589089377774E-2</v>
      </c>
      <c r="Z29" s="323">
        <v>6.2112588461698181E-3</v>
      </c>
      <c r="AA29" s="323">
        <v>1.0828197436543145</v>
      </c>
      <c r="AB29" s="323">
        <v>4.1484357361608569E-2</v>
      </c>
      <c r="AC29" s="323">
        <v>6.375048861946625E-2</v>
      </c>
      <c r="AD29" s="323">
        <v>2.580586883573123E-2</v>
      </c>
      <c r="AE29" s="323">
        <v>6.1383903688686679E-3</v>
      </c>
      <c r="AF29" s="323">
        <v>1.8169680898537132E-3</v>
      </c>
      <c r="AG29" s="323">
        <v>8.5275497275910331E-3</v>
      </c>
      <c r="AH29" s="323">
        <v>9.8125891729786332E-3</v>
      </c>
      <c r="AI29" s="323">
        <v>1.3319821616842415E-2</v>
      </c>
      <c r="AJ29" s="323">
        <v>2.114394379211653E-2</v>
      </c>
      <c r="AK29" s="323">
        <v>1.3254591592650685E-2</v>
      </c>
      <c r="AL29" s="323">
        <v>6.3178032307528321E-3</v>
      </c>
      <c r="AM29" s="323">
        <v>6.6020289996006586E-3</v>
      </c>
      <c r="AN29" s="323">
        <v>3.8806583829786856E-2</v>
      </c>
      <c r="AO29" s="323">
        <v>9.8228155565800203E-3</v>
      </c>
      <c r="AP29" s="323">
        <v>9.6679025468992767E-3</v>
      </c>
      <c r="AQ29" s="302">
        <v>1.9637244846206074</v>
      </c>
    </row>
    <row r="30" spans="2:43" ht="16.5" customHeight="1">
      <c r="B30" s="508" t="s">
        <v>238</v>
      </c>
      <c r="C30" s="616" t="s">
        <v>36</v>
      </c>
      <c r="D30" s="322">
        <v>1.0328194915126417E-3</v>
      </c>
      <c r="E30" s="323">
        <v>6.0869302981615681E-4</v>
      </c>
      <c r="F30" s="323">
        <v>3.9914854812432397E-4</v>
      </c>
      <c r="G30" s="323">
        <v>4.284616548298619E-3</v>
      </c>
      <c r="H30" s="323">
        <v>3.1595954477067231E-3</v>
      </c>
      <c r="I30" s="323">
        <v>1.5874819915749209E-3</v>
      </c>
      <c r="J30" s="323">
        <v>3.8385540730313103E-3</v>
      </c>
      <c r="K30" s="323">
        <v>3.8480092569641447E-3</v>
      </c>
      <c r="L30" s="323">
        <v>1.0518249343756264E-3</v>
      </c>
      <c r="M30" s="323">
        <v>1.4915071913697022E-3</v>
      </c>
      <c r="N30" s="323">
        <v>2.0813226885300264E-3</v>
      </c>
      <c r="O30" s="323">
        <v>1.548071189316008E-3</v>
      </c>
      <c r="P30" s="323">
        <v>2.3814386922241123E-3</v>
      </c>
      <c r="Q30" s="323">
        <v>1.13827164002825E-3</v>
      </c>
      <c r="R30" s="323">
        <v>1.4614551597802892E-3</v>
      </c>
      <c r="S30" s="323">
        <v>1.1197042281567992E-3</v>
      </c>
      <c r="T30" s="323">
        <v>1.115121679616585E-3</v>
      </c>
      <c r="U30" s="323">
        <v>2.2321797304470006E-3</v>
      </c>
      <c r="V30" s="323">
        <v>7.6672684335368595E-4</v>
      </c>
      <c r="W30" s="323">
        <v>5.7952686575380363E-4</v>
      </c>
      <c r="X30" s="323">
        <v>5.9634926916299965E-4</v>
      </c>
      <c r="Y30" s="323">
        <v>2.0013668216431351E-3</v>
      </c>
      <c r="Z30" s="323">
        <v>1.4031419414194846E-3</v>
      </c>
      <c r="AA30" s="323">
        <v>1.0923286791782005E-3</v>
      </c>
      <c r="AB30" s="323">
        <v>1.0983393378789044</v>
      </c>
      <c r="AC30" s="323">
        <v>1.044954952910801E-2</v>
      </c>
      <c r="AD30" s="323">
        <v>3.8461579221784593E-3</v>
      </c>
      <c r="AE30" s="323">
        <v>1.9504581103893545E-3</v>
      </c>
      <c r="AF30" s="323">
        <v>3.1402680899349759E-4</v>
      </c>
      <c r="AG30" s="323">
        <v>6.3157363869254255E-3</v>
      </c>
      <c r="AH30" s="323">
        <v>3.8492838866009205E-3</v>
      </c>
      <c r="AI30" s="323">
        <v>5.2752928139976861E-3</v>
      </c>
      <c r="AJ30" s="323">
        <v>1.1177592650812978E-2</v>
      </c>
      <c r="AK30" s="323">
        <v>5.9101232980550223E-3</v>
      </c>
      <c r="AL30" s="323">
        <v>3.0718808502651039E-3</v>
      </c>
      <c r="AM30" s="323">
        <v>1.7984486373233913E-3</v>
      </c>
      <c r="AN30" s="323">
        <v>1.1538061500030901E-2</v>
      </c>
      <c r="AO30" s="323">
        <v>1.17473749927662E-3</v>
      </c>
      <c r="AP30" s="323">
        <v>3.6487015096273914E-3</v>
      </c>
      <c r="AQ30" s="302">
        <v>1.2094786452238733</v>
      </c>
    </row>
    <row r="31" spans="2:43" ht="16.5" customHeight="1">
      <c r="B31" s="508" t="s">
        <v>239</v>
      </c>
      <c r="C31" s="616" t="s">
        <v>37</v>
      </c>
      <c r="D31" s="322">
        <v>8.7069427695382715E-4</v>
      </c>
      <c r="E31" s="323">
        <v>4.7972916478432727E-4</v>
      </c>
      <c r="F31" s="323">
        <v>4.4877512778336001E-4</v>
      </c>
      <c r="G31" s="323">
        <v>3.6190639671500905E-3</v>
      </c>
      <c r="H31" s="323">
        <v>1.5890586300826189E-3</v>
      </c>
      <c r="I31" s="323">
        <v>9.8658419574350928E-4</v>
      </c>
      <c r="J31" s="323">
        <v>2.3961188312007532E-3</v>
      </c>
      <c r="K31" s="323">
        <v>3.7501458714917168E-3</v>
      </c>
      <c r="L31" s="323">
        <v>5.8297109702765203E-4</v>
      </c>
      <c r="M31" s="323">
        <v>6.4492870794610779E-4</v>
      </c>
      <c r="N31" s="323">
        <v>2.6055913963345914E-3</v>
      </c>
      <c r="O31" s="323">
        <v>1.4435905549809464E-3</v>
      </c>
      <c r="P31" s="323">
        <v>1.6065547949321232E-3</v>
      </c>
      <c r="Q31" s="323">
        <v>6.0412099838806003E-4</v>
      </c>
      <c r="R31" s="323">
        <v>7.1571859274578611E-4</v>
      </c>
      <c r="S31" s="323">
        <v>4.5676338659766486E-4</v>
      </c>
      <c r="T31" s="323">
        <v>6.0678696846410915E-4</v>
      </c>
      <c r="U31" s="323">
        <v>1.1246341299946182E-3</v>
      </c>
      <c r="V31" s="323">
        <v>6.9362715285665229E-4</v>
      </c>
      <c r="W31" s="323">
        <v>5.0674936903962397E-4</v>
      </c>
      <c r="X31" s="323">
        <v>4.7080702159464248E-4</v>
      </c>
      <c r="Y31" s="323">
        <v>9.0040036200757592E-4</v>
      </c>
      <c r="Z31" s="323">
        <v>2.9980405413236552E-3</v>
      </c>
      <c r="AA31" s="323">
        <v>1.3285387428470965E-2</v>
      </c>
      <c r="AB31" s="323">
        <v>3.2175759584955319E-3</v>
      </c>
      <c r="AC31" s="323">
        <v>1.0014945737077101</v>
      </c>
      <c r="AD31" s="323">
        <v>2.2531721144281279E-3</v>
      </c>
      <c r="AE31" s="323">
        <v>3.7198453663711039E-3</v>
      </c>
      <c r="AF31" s="323">
        <v>3.0868282886913973E-4</v>
      </c>
      <c r="AG31" s="323">
        <v>2.8774562899460988E-3</v>
      </c>
      <c r="AH31" s="323">
        <v>6.5050973126181194E-3</v>
      </c>
      <c r="AI31" s="323">
        <v>3.0504406160805037E-2</v>
      </c>
      <c r="AJ31" s="323">
        <v>5.6891070924573869E-3</v>
      </c>
      <c r="AK31" s="323">
        <v>3.995272702697744E-3</v>
      </c>
      <c r="AL31" s="323">
        <v>8.1823442732266785E-4</v>
      </c>
      <c r="AM31" s="323">
        <v>9.2164605411803452E-4</v>
      </c>
      <c r="AN31" s="323">
        <v>2.0609692086026858E-2</v>
      </c>
      <c r="AO31" s="323">
        <v>6.8014528537145536E-4</v>
      </c>
      <c r="AP31" s="323">
        <v>2.1517176582074183E-2</v>
      </c>
      <c r="AQ31" s="302">
        <v>1.1484989265372065</v>
      </c>
    </row>
    <row r="32" spans="2:43" ht="16.5" customHeight="1">
      <c r="B32" s="508" t="s">
        <v>240</v>
      </c>
      <c r="C32" s="616" t="s">
        <v>17</v>
      </c>
      <c r="D32" s="322">
        <v>5.0185731884113537E-2</v>
      </c>
      <c r="E32" s="323">
        <v>1.544304968993864E-2</v>
      </c>
      <c r="F32" s="323">
        <v>3.0317955549878498E-2</v>
      </c>
      <c r="G32" s="323">
        <v>1.7396636826207904E-2</v>
      </c>
      <c r="H32" s="323">
        <v>5.8738384980657539E-2</v>
      </c>
      <c r="I32" s="323">
        <v>5.556958037180159E-2</v>
      </c>
      <c r="J32" s="323">
        <v>4.8140564501839143E-2</v>
      </c>
      <c r="K32" s="323">
        <v>2.9293296168411209E-2</v>
      </c>
      <c r="L32" s="323">
        <v>3.7797293244889049E-2</v>
      </c>
      <c r="M32" s="323">
        <v>3.8669186759399614E-2</v>
      </c>
      <c r="N32" s="323">
        <v>2.7678769722585407E-2</v>
      </c>
      <c r="O32" s="323">
        <v>2.042297165286287E-2</v>
      </c>
      <c r="P32" s="323">
        <v>1.6117218004621198E-2</v>
      </c>
      <c r="Q32" s="323">
        <v>3.1951190231939694E-2</v>
      </c>
      <c r="R32" s="323">
        <v>2.9681359564059567E-2</v>
      </c>
      <c r="S32" s="323">
        <v>2.8921037970877021E-2</v>
      </c>
      <c r="T32" s="323">
        <v>3.2126930230979574E-2</v>
      </c>
      <c r="U32" s="323">
        <v>2.787275141233278E-2</v>
      </c>
      <c r="V32" s="323">
        <v>3.2839304088352249E-2</v>
      </c>
      <c r="W32" s="323">
        <v>2.8856769905124511E-2</v>
      </c>
      <c r="X32" s="323">
        <v>3.2570672083631291E-2</v>
      </c>
      <c r="Y32" s="323">
        <v>5.1429137348937691E-2</v>
      </c>
      <c r="Z32" s="323">
        <v>3.7485959974567155E-2</v>
      </c>
      <c r="AA32" s="323">
        <v>1.4574277636686893E-2</v>
      </c>
      <c r="AB32" s="323">
        <v>1.7684133985380081E-2</v>
      </c>
      <c r="AC32" s="323">
        <v>1.3561858784316264E-2</v>
      </c>
      <c r="AD32" s="323">
        <v>1.0117242887096154</v>
      </c>
      <c r="AE32" s="323">
        <v>7.1605089312322574E-3</v>
      </c>
      <c r="AF32" s="323">
        <v>1.6812579662752781E-3</v>
      </c>
      <c r="AG32" s="323">
        <v>3.6690484834787922E-2</v>
      </c>
      <c r="AH32" s="323">
        <v>1.2567176636401119E-2</v>
      </c>
      <c r="AI32" s="323">
        <v>9.5575868039990061E-3</v>
      </c>
      <c r="AJ32" s="323">
        <v>1.2988909575959657E-2</v>
      </c>
      <c r="AK32" s="323">
        <v>3.6643147371509782E-2</v>
      </c>
      <c r="AL32" s="323">
        <v>2.9802493487035574E-2</v>
      </c>
      <c r="AM32" s="323">
        <v>1.773986113127771E-2</v>
      </c>
      <c r="AN32" s="323">
        <v>5.4631330357328665E-2</v>
      </c>
      <c r="AO32" s="323">
        <v>0.15193653923103248</v>
      </c>
      <c r="AP32" s="323">
        <v>1.2557127453388869E-2</v>
      </c>
      <c r="AQ32" s="302">
        <v>2.2210067350642344</v>
      </c>
    </row>
    <row r="33" spans="2:43" ht="16.5" customHeight="1">
      <c r="B33" s="508" t="s">
        <v>241</v>
      </c>
      <c r="C33" s="616" t="s">
        <v>18</v>
      </c>
      <c r="D33" s="322">
        <v>8.2285428441488222E-3</v>
      </c>
      <c r="E33" s="323">
        <v>9.3061053471387226E-3</v>
      </c>
      <c r="F33" s="323">
        <v>9.3748288079758268E-3</v>
      </c>
      <c r="G33" s="323">
        <v>3.5415023693772876E-2</v>
      </c>
      <c r="H33" s="323">
        <v>7.9164637947019868E-3</v>
      </c>
      <c r="I33" s="323">
        <v>1.7688088512583886E-2</v>
      </c>
      <c r="J33" s="323">
        <v>1.0715944925498684E-2</v>
      </c>
      <c r="K33" s="323">
        <v>7.3187902753308201E-3</v>
      </c>
      <c r="L33" s="323">
        <v>3.9752025512377999E-3</v>
      </c>
      <c r="M33" s="323">
        <v>5.2864300047196118E-3</v>
      </c>
      <c r="N33" s="323">
        <v>1.1801426416309187E-2</v>
      </c>
      <c r="O33" s="323">
        <v>7.3175549269308172E-3</v>
      </c>
      <c r="P33" s="323">
        <v>8.8977153043833801E-3</v>
      </c>
      <c r="Q33" s="323">
        <v>1.228458100243229E-2</v>
      </c>
      <c r="R33" s="323">
        <v>7.4800570094646088E-3</v>
      </c>
      <c r="S33" s="323">
        <v>7.3392963387071469E-3</v>
      </c>
      <c r="T33" s="323">
        <v>1.3939794047226405E-2</v>
      </c>
      <c r="U33" s="323">
        <v>7.2274087301833984E-3</v>
      </c>
      <c r="V33" s="323">
        <v>6.2261665566258556E-3</v>
      </c>
      <c r="W33" s="323">
        <v>6.1813579949693857E-3</v>
      </c>
      <c r="X33" s="323">
        <v>4.0241152429617982E-3</v>
      </c>
      <c r="Y33" s="323">
        <v>1.5362491822896458E-2</v>
      </c>
      <c r="Z33" s="323">
        <v>1.4007880375722507E-2</v>
      </c>
      <c r="AA33" s="323">
        <v>1.8856499641969161E-2</v>
      </c>
      <c r="AB33" s="323">
        <v>2.4449389585009734E-2</v>
      </c>
      <c r="AC33" s="323">
        <v>2.4870809393493492E-2</v>
      </c>
      <c r="AD33" s="323">
        <v>1.7849960204008593E-2</v>
      </c>
      <c r="AE33" s="323">
        <v>1.0352793889613956</v>
      </c>
      <c r="AF33" s="323">
        <v>6.2403826729555259E-2</v>
      </c>
      <c r="AG33" s="323">
        <v>2.4918826846461576E-2</v>
      </c>
      <c r="AH33" s="323">
        <v>8.9862078380642269E-3</v>
      </c>
      <c r="AI33" s="323">
        <v>1.8381463476578229E-2</v>
      </c>
      <c r="AJ33" s="323">
        <v>8.8546193579136703E-3</v>
      </c>
      <c r="AK33" s="323">
        <v>9.6939991090416264E-3</v>
      </c>
      <c r="AL33" s="323">
        <v>2.2822367060005604E-2</v>
      </c>
      <c r="AM33" s="323">
        <v>7.7657449600246811E-3</v>
      </c>
      <c r="AN33" s="323">
        <v>1.1413680077142382E-2</v>
      </c>
      <c r="AO33" s="323">
        <v>4.8325311578015749E-3</v>
      </c>
      <c r="AP33" s="323">
        <v>1.1307860119282316E-2</v>
      </c>
      <c r="AQ33" s="302">
        <v>1.5500024410436699</v>
      </c>
    </row>
    <row r="34" spans="2:43" ht="16.5" customHeight="1">
      <c r="B34" s="508" t="s">
        <v>242</v>
      </c>
      <c r="C34" s="616" t="s">
        <v>19</v>
      </c>
      <c r="D34" s="322">
        <v>3.4039038783161587E-3</v>
      </c>
      <c r="E34" s="323">
        <v>2.3521524873488424E-3</v>
      </c>
      <c r="F34" s="323">
        <v>2.2025746535337394E-3</v>
      </c>
      <c r="G34" s="323">
        <v>1.4986684691750855E-2</v>
      </c>
      <c r="H34" s="323">
        <v>5.8303470447916405E-3</v>
      </c>
      <c r="I34" s="323">
        <v>7.1400732037761178E-3</v>
      </c>
      <c r="J34" s="323">
        <v>4.6113253083038307E-3</v>
      </c>
      <c r="K34" s="323">
        <v>5.3643579741635963E-3</v>
      </c>
      <c r="L34" s="323">
        <v>3.710257508218896E-3</v>
      </c>
      <c r="M34" s="323">
        <v>4.9806390831779301E-3</v>
      </c>
      <c r="N34" s="323">
        <v>5.4835987875849566E-3</v>
      </c>
      <c r="O34" s="323">
        <v>4.2925683986003594E-3</v>
      </c>
      <c r="P34" s="323">
        <v>2.6393265810543188E-3</v>
      </c>
      <c r="Q34" s="323">
        <v>7.4297717141335838E-3</v>
      </c>
      <c r="R34" s="323">
        <v>4.9488790233595988E-3</v>
      </c>
      <c r="S34" s="323">
        <v>4.6403243978268968E-3</v>
      </c>
      <c r="T34" s="323">
        <v>3.3108832948902608E-3</v>
      </c>
      <c r="U34" s="323">
        <v>3.0861901247919515E-3</v>
      </c>
      <c r="V34" s="323">
        <v>3.7542214132416296E-3</v>
      </c>
      <c r="W34" s="323">
        <v>3.5615401640860956E-3</v>
      </c>
      <c r="X34" s="323">
        <v>1.7673006918009163E-3</v>
      </c>
      <c r="Y34" s="323">
        <v>5.6162669880881625E-3</v>
      </c>
      <c r="Z34" s="323">
        <v>5.9298540491380496E-3</v>
      </c>
      <c r="AA34" s="323">
        <v>7.1680885103885591E-3</v>
      </c>
      <c r="AB34" s="323">
        <v>4.4859984268616248E-3</v>
      </c>
      <c r="AC34" s="323">
        <v>4.516226398681455E-3</v>
      </c>
      <c r="AD34" s="323">
        <v>2.6425072906555064E-2</v>
      </c>
      <c r="AE34" s="323">
        <v>1.6101490873740108E-2</v>
      </c>
      <c r="AF34" s="323">
        <v>1.0190136108870109</v>
      </c>
      <c r="AG34" s="323">
        <v>2.0884519085476425E-2</v>
      </c>
      <c r="AH34" s="323">
        <v>1.7717404235000862E-2</v>
      </c>
      <c r="AI34" s="323">
        <v>2.979701140193346E-3</v>
      </c>
      <c r="AJ34" s="323">
        <v>6.1413318366693075E-3</v>
      </c>
      <c r="AK34" s="323">
        <v>1.5901486887241398E-2</v>
      </c>
      <c r="AL34" s="323">
        <v>2.0669226753801544E-2</v>
      </c>
      <c r="AM34" s="323">
        <v>8.5333584086956966E-3</v>
      </c>
      <c r="AN34" s="323">
        <v>1.6842044398506426E-2</v>
      </c>
      <c r="AO34" s="323">
        <v>5.046981138250182E-3</v>
      </c>
      <c r="AP34" s="323">
        <v>3.2161477376434669E-2</v>
      </c>
      <c r="AQ34" s="302">
        <v>1.3356310607254858</v>
      </c>
    </row>
    <row r="35" spans="2:43" ht="16.5" customHeight="1">
      <c r="B35" s="508" t="s">
        <v>243</v>
      </c>
      <c r="C35" s="616" t="s">
        <v>39</v>
      </c>
      <c r="D35" s="322">
        <v>4.1025816858533057E-2</v>
      </c>
      <c r="E35" s="323">
        <v>4.2701835203038531E-2</v>
      </c>
      <c r="F35" s="323">
        <v>2.859732360668844E-2</v>
      </c>
      <c r="G35" s="323">
        <v>0.10051292024568223</v>
      </c>
      <c r="H35" s="323">
        <v>3.1349166925092403E-2</v>
      </c>
      <c r="I35" s="323">
        <v>2.161924783397472E-2</v>
      </c>
      <c r="J35" s="323">
        <v>3.5470184403968701E-2</v>
      </c>
      <c r="K35" s="323">
        <v>2.1026986262460582E-2</v>
      </c>
      <c r="L35" s="323">
        <v>4.2624529892290763E-2</v>
      </c>
      <c r="M35" s="323">
        <v>1.6932928630680359E-2</v>
      </c>
      <c r="N35" s="323">
        <v>4.2051547933699703E-2</v>
      </c>
      <c r="O35" s="323">
        <v>2.0927789487321095E-2</v>
      </c>
      <c r="P35" s="323">
        <v>2.5761883934272537E-2</v>
      </c>
      <c r="Q35" s="323">
        <v>2.4213476196591709E-2</v>
      </c>
      <c r="R35" s="323">
        <v>1.7413877524849717E-2</v>
      </c>
      <c r="S35" s="323">
        <v>1.5750987076251305E-2</v>
      </c>
      <c r="T35" s="323">
        <v>1.8538391201948355E-2</v>
      </c>
      <c r="U35" s="323">
        <v>1.5610147742988901E-2</v>
      </c>
      <c r="V35" s="323">
        <v>1.6037079697885925E-2</v>
      </c>
      <c r="W35" s="323">
        <v>1.7572977006678401E-2</v>
      </c>
      <c r="X35" s="323">
        <v>1.1619117619964722E-2</v>
      </c>
      <c r="Y35" s="323">
        <v>8.8247042302486034E-2</v>
      </c>
      <c r="Z35" s="323">
        <v>3.2934907846458569E-2</v>
      </c>
      <c r="AA35" s="323">
        <v>2.8065128756350609E-2</v>
      </c>
      <c r="AB35" s="323">
        <v>1.9887981110907751E-2</v>
      </c>
      <c r="AC35" s="323">
        <v>4.2912266853471388E-2</v>
      </c>
      <c r="AD35" s="323">
        <v>7.6280485158977909E-2</v>
      </c>
      <c r="AE35" s="323">
        <v>2.6086228500496109E-2</v>
      </c>
      <c r="AF35" s="323">
        <v>3.0966091167477965E-3</v>
      </c>
      <c r="AG35" s="323">
        <v>1.0725399782329719</v>
      </c>
      <c r="AH35" s="323">
        <v>2.3212390273572112E-2</v>
      </c>
      <c r="AI35" s="323">
        <v>2.4001268137955289E-2</v>
      </c>
      <c r="AJ35" s="323">
        <v>2.1384831384437083E-2</v>
      </c>
      <c r="AK35" s="323">
        <v>1.4587736377406901E-2</v>
      </c>
      <c r="AL35" s="323">
        <v>2.9686615242629784E-2</v>
      </c>
      <c r="AM35" s="323">
        <v>1.4427872750211807E-2</v>
      </c>
      <c r="AN35" s="323">
        <v>3.6488162230034316E-2</v>
      </c>
      <c r="AO35" s="323">
        <v>4.7879733608100106E-2</v>
      </c>
      <c r="AP35" s="323">
        <v>6.6416280270896966E-2</v>
      </c>
      <c r="AQ35" s="302">
        <v>2.2754937334389735</v>
      </c>
    </row>
    <row r="36" spans="2:43" ht="16.5" customHeight="1">
      <c r="B36" s="508" t="s">
        <v>244</v>
      </c>
      <c r="C36" s="616" t="s">
        <v>20</v>
      </c>
      <c r="D36" s="322">
        <v>6.3280989919545852E-3</v>
      </c>
      <c r="E36" s="323">
        <v>3.7027167681430028E-3</v>
      </c>
      <c r="F36" s="323">
        <v>7.0761573777557742E-3</v>
      </c>
      <c r="G36" s="323">
        <v>1.392124118676419E-2</v>
      </c>
      <c r="H36" s="323">
        <v>8.4061561756168298E-3</v>
      </c>
      <c r="I36" s="323">
        <v>8.7905974818183394E-3</v>
      </c>
      <c r="J36" s="323">
        <v>7.9656129834071478E-3</v>
      </c>
      <c r="K36" s="323">
        <v>2.5049310557354074E-2</v>
      </c>
      <c r="L36" s="323">
        <v>6.2214924744125486E-3</v>
      </c>
      <c r="M36" s="323">
        <v>8.2358966616730717E-3</v>
      </c>
      <c r="N36" s="323">
        <v>7.766818881331153E-3</v>
      </c>
      <c r="O36" s="323">
        <v>6.519428262144026E-3</v>
      </c>
      <c r="P36" s="323">
        <v>7.2447081946201541E-3</v>
      </c>
      <c r="Q36" s="323">
        <v>7.8295996129974753E-3</v>
      </c>
      <c r="R36" s="323">
        <v>7.1635244415890875E-3</v>
      </c>
      <c r="S36" s="323">
        <v>1.3431441236632506E-2</v>
      </c>
      <c r="T36" s="323">
        <v>9.07657288312636E-3</v>
      </c>
      <c r="U36" s="323">
        <v>9.9629216569448731E-3</v>
      </c>
      <c r="V36" s="323">
        <v>1.3198289198958685E-2</v>
      </c>
      <c r="W36" s="323">
        <v>1.4007442502514398E-2</v>
      </c>
      <c r="X36" s="323">
        <v>4.4675467769666318E-3</v>
      </c>
      <c r="Y36" s="323">
        <v>9.1375180579292108E-3</v>
      </c>
      <c r="Z36" s="323">
        <v>1.2300128006205306E-2</v>
      </c>
      <c r="AA36" s="323">
        <v>1.3605260641504992E-2</v>
      </c>
      <c r="AB36" s="323">
        <v>3.9388829748749743E-2</v>
      </c>
      <c r="AC36" s="323">
        <v>1.2966869168723557E-2</v>
      </c>
      <c r="AD36" s="323">
        <v>3.4006838108444237E-2</v>
      </c>
      <c r="AE36" s="323">
        <v>4.8501317332939921E-2</v>
      </c>
      <c r="AF36" s="323">
        <v>4.5606858327647453E-3</v>
      </c>
      <c r="AG36" s="323">
        <v>1.3791270726194035E-2</v>
      </c>
      <c r="AH36" s="323">
        <v>1.1563419203238454</v>
      </c>
      <c r="AI36" s="323">
        <v>2.583447327641402E-2</v>
      </c>
      <c r="AJ36" s="323">
        <v>2.0320155065512206E-2</v>
      </c>
      <c r="AK36" s="323">
        <v>1.2849367736132536E-2</v>
      </c>
      <c r="AL36" s="323">
        <v>5.9402085172785508E-2</v>
      </c>
      <c r="AM36" s="323">
        <v>4.0395780453281467E-2</v>
      </c>
      <c r="AN36" s="323">
        <v>2.0082807309500225E-2</v>
      </c>
      <c r="AO36" s="323">
        <v>6.4192121369073141E-3</v>
      </c>
      <c r="AP36" s="323">
        <v>6.5505940652680117E-2</v>
      </c>
      <c r="AQ36" s="302">
        <v>1.7917760340572393</v>
      </c>
    </row>
    <row r="37" spans="2:43" ht="16.5" customHeight="1">
      <c r="B37" s="508" t="s">
        <v>245</v>
      </c>
      <c r="C37" s="616" t="s">
        <v>21</v>
      </c>
      <c r="D37" s="322">
        <v>1.4160283330428868E-3</v>
      </c>
      <c r="E37" s="323">
        <v>1.1372264149149061E-3</v>
      </c>
      <c r="F37" s="323">
        <v>2.2793827455535797E-3</v>
      </c>
      <c r="G37" s="323">
        <v>2.8290153615750072E-3</v>
      </c>
      <c r="H37" s="323">
        <v>1.7410755657954781E-3</v>
      </c>
      <c r="I37" s="323">
        <v>1.1470279046951976E-3</v>
      </c>
      <c r="J37" s="323">
        <v>2.1237221824603031E-3</v>
      </c>
      <c r="K37" s="323">
        <v>6.595831880928444E-4</v>
      </c>
      <c r="L37" s="323">
        <v>1.2480541425849961E-3</v>
      </c>
      <c r="M37" s="323">
        <v>6.7692551755463239E-4</v>
      </c>
      <c r="N37" s="323">
        <v>1.5301433562567594E-3</v>
      </c>
      <c r="O37" s="323">
        <v>2.5370463548675202E-3</v>
      </c>
      <c r="P37" s="323">
        <v>1.0224154553531027E-3</v>
      </c>
      <c r="Q37" s="323">
        <v>9.7076104549142161E-4</v>
      </c>
      <c r="R37" s="323">
        <v>1.8212417537023303E-3</v>
      </c>
      <c r="S37" s="323">
        <v>1.2524517909530705E-3</v>
      </c>
      <c r="T37" s="323">
        <v>6.9526406141231568E-4</v>
      </c>
      <c r="U37" s="323">
        <v>3.5700526736800797E-4</v>
      </c>
      <c r="V37" s="323">
        <v>8.2567956561454354E-4</v>
      </c>
      <c r="W37" s="323">
        <v>5.031698316501083E-4</v>
      </c>
      <c r="X37" s="323">
        <v>2.5368626640149921E-4</v>
      </c>
      <c r="Y37" s="323">
        <v>8.3364280615736178E-4</v>
      </c>
      <c r="Z37" s="323">
        <v>3.0406758568463773E-3</v>
      </c>
      <c r="AA37" s="323">
        <v>1.038678595538629E-3</v>
      </c>
      <c r="AB37" s="323">
        <v>2.5751570030545365E-3</v>
      </c>
      <c r="AC37" s="323">
        <v>4.9830733846067312E-3</v>
      </c>
      <c r="AD37" s="323">
        <v>1.8803358879749066E-3</v>
      </c>
      <c r="AE37" s="323">
        <v>1.3490423401564574E-3</v>
      </c>
      <c r="AF37" s="323">
        <v>2.6518837938659443E-4</v>
      </c>
      <c r="AG37" s="323">
        <v>1.6881412935671751E-3</v>
      </c>
      <c r="AH37" s="323">
        <v>1.2697037269644009E-3</v>
      </c>
      <c r="AI37" s="323">
        <v>1.00053229046581</v>
      </c>
      <c r="AJ37" s="323">
        <v>2.1265430451897797E-3</v>
      </c>
      <c r="AK37" s="323">
        <v>1.1150593133004876E-3</v>
      </c>
      <c r="AL37" s="323">
        <v>1.4733520069598566E-3</v>
      </c>
      <c r="AM37" s="323">
        <v>1.0112476544040989E-3</v>
      </c>
      <c r="AN37" s="323">
        <v>1.2067089735282675E-3</v>
      </c>
      <c r="AO37" s="323">
        <v>6.5986402253465299E-4</v>
      </c>
      <c r="AP37" s="323">
        <v>0.24701996160634013</v>
      </c>
      <c r="AQ37" s="302">
        <v>1.3010955724676612</v>
      </c>
    </row>
    <row r="38" spans="2:43" ht="16.5" customHeight="1">
      <c r="B38" s="508" t="s">
        <v>246</v>
      </c>
      <c r="C38" s="616" t="s">
        <v>22</v>
      </c>
      <c r="D38" s="322">
        <v>9.7256891999645119E-5</v>
      </c>
      <c r="E38" s="323">
        <v>2.4335790123701479E-4</v>
      </c>
      <c r="F38" s="323">
        <v>6.4273663300397246E-5</v>
      </c>
      <c r="G38" s="323">
        <v>2.281197217768136E-4</v>
      </c>
      <c r="H38" s="323">
        <v>4.2229194273493654E-4</v>
      </c>
      <c r="I38" s="323">
        <v>1.1577193716006612E-4</v>
      </c>
      <c r="J38" s="323">
        <v>2.6070493685605389E-4</v>
      </c>
      <c r="K38" s="323">
        <v>3.9791647123234341E-4</v>
      </c>
      <c r="L38" s="323">
        <v>7.878371556889344E-5</v>
      </c>
      <c r="M38" s="323">
        <v>2.3843135190699028E-4</v>
      </c>
      <c r="N38" s="323">
        <v>1.5990332837875702E-4</v>
      </c>
      <c r="O38" s="323">
        <v>2.4584247532476834E-4</v>
      </c>
      <c r="P38" s="323">
        <v>1.191200857193348E-4</v>
      </c>
      <c r="Q38" s="323">
        <v>7.1141900080464978E-4</v>
      </c>
      <c r="R38" s="323">
        <v>7.3512616713501363E-4</v>
      </c>
      <c r="S38" s="323">
        <v>4.9251837523177399E-4</v>
      </c>
      <c r="T38" s="323">
        <v>3.6170375361560113E-4</v>
      </c>
      <c r="U38" s="323">
        <v>1.2739018974487317E-3</v>
      </c>
      <c r="V38" s="323">
        <v>8.8377534853064928E-4</v>
      </c>
      <c r="W38" s="323">
        <v>1.8992045682167452E-3</v>
      </c>
      <c r="X38" s="323">
        <v>1.729267077269746E-4</v>
      </c>
      <c r="Y38" s="323">
        <v>2.1347189330293671E-4</v>
      </c>
      <c r="Z38" s="323">
        <v>2.5946573343757793E-4</v>
      </c>
      <c r="AA38" s="323">
        <v>7.3727372146242906E-4</v>
      </c>
      <c r="AB38" s="323">
        <v>3.3551181932835422E-4</v>
      </c>
      <c r="AC38" s="323">
        <v>2.7500951375942118E-4</v>
      </c>
      <c r="AD38" s="323">
        <v>4.277418822044199E-4</v>
      </c>
      <c r="AE38" s="323">
        <v>4.6697356142566635E-4</v>
      </c>
      <c r="AF38" s="323">
        <v>4.1370877891567559E-5</v>
      </c>
      <c r="AG38" s="323">
        <v>6.2623161662059799E-4</v>
      </c>
      <c r="AH38" s="323">
        <v>4.4899451817457742E-3</v>
      </c>
      <c r="AI38" s="323">
        <v>2.3204605493982021E-4</v>
      </c>
      <c r="AJ38" s="323">
        <v>1.0001307014718688</v>
      </c>
      <c r="AK38" s="323">
        <v>1.743817790741196E-4</v>
      </c>
      <c r="AL38" s="323">
        <v>2.8547874655052559E-4</v>
      </c>
      <c r="AM38" s="323">
        <v>6.1486292149306055E-4</v>
      </c>
      <c r="AN38" s="323">
        <v>5.3927846896554166E-4</v>
      </c>
      <c r="AO38" s="323">
        <v>1.1587774027963218E-4</v>
      </c>
      <c r="AP38" s="323">
        <v>4.9590078353860397E-4</v>
      </c>
      <c r="AQ38" s="302">
        <v>1.0196638740097947</v>
      </c>
    </row>
    <row r="39" spans="2:43" ht="16.5" customHeight="1">
      <c r="B39" s="508" t="s">
        <v>247</v>
      </c>
      <c r="C39" s="616" t="s">
        <v>38</v>
      </c>
      <c r="D39" s="322">
        <v>2.1074454935835713E-4</v>
      </c>
      <c r="E39" s="323">
        <v>5.5189383808173756E-5</v>
      </c>
      <c r="F39" s="323">
        <v>5.7317938491836612E-5</v>
      </c>
      <c r="G39" s="323">
        <v>1.3931904432961013E-4</v>
      </c>
      <c r="H39" s="323">
        <v>7.4634669655386811E-5</v>
      </c>
      <c r="I39" s="323">
        <v>4.5437795360364448E-5</v>
      </c>
      <c r="J39" s="323">
        <v>6.6539693439759398E-5</v>
      </c>
      <c r="K39" s="323">
        <v>1.0828603154329536E-4</v>
      </c>
      <c r="L39" s="323">
        <v>5.888371763201879E-5</v>
      </c>
      <c r="M39" s="323">
        <v>3.39588071404715E-5</v>
      </c>
      <c r="N39" s="323">
        <v>6.5199878535358269E-5</v>
      </c>
      <c r="O39" s="323">
        <v>5.6053582963941457E-5</v>
      </c>
      <c r="P39" s="323">
        <v>4.6528818940529918E-5</v>
      </c>
      <c r="Q39" s="323">
        <v>4.2671979233495613E-5</v>
      </c>
      <c r="R39" s="323">
        <v>4.3854451491370492E-5</v>
      </c>
      <c r="S39" s="323">
        <v>4.165460213610359E-5</v>
      </c>
      <c r="T39" s="323">
        <v>3.6085601921938803E-5</v>
      </c>
      <c r="U39" s="323">
        <v>3.0619788690076009E-5</v>
      </c>
      <c r="V39" s="323">
        <v>3.750448276139111E-5</v>
      </c>
      <c r="W39" s="323">
        <v>3.5795333547356739E-5</v>
      </c>
      <c r="X39" s="323">
        <v>1.9621878241963851E-5</v>
      </c>
      <c r="Y39" s="323">
        <v>1.0006074994021755E-4</v>
      </c>
      <c r="Z39" s="323">
        <v>7.6436065219771828E-5</v>
      </c>
      <c r="AA39" s="323">
        <v>9.6275879759844221E-5</v>
      </c>
      <c r="AB39" s="323">
        <v>4.1872138519130929E-4</v>
      </c>
      <c r="AC39" s="323">
        <v>1.1066815587941095E-4</v>
      </c>
      <c r="AD39" s="323">
        <v>1.5004020895178661E-4</v>
      </c>
      <c r="AE39" s="323">
        <v>2.6465276336582957E-4</v>
      </c>
      <c r="AF39" s="323">
        <v>2.3577736462645399E-5</v>
      </c>
      <c r="AG39" s="323">
        <v>9.7199440967848212E-4</v>
      </c>
      <c r="AH39" s="323">
        <v>1.037444296773494E-3</v>
      </c>
      <c r="AI39" s="323">
        <v>7.8604986058093286E-5</v>
      </c>
      <c r="AJ39" s="323">
        <v>8.0918617669805223E-5</v>
      </c>
      <c r="AK39" s="323">
        <v>1.0143248203747455</v>
      </c>
      <c r="AL39" s="323">
        <v>1.0030053417108438E-4</v>
      </c>
      <c r="AM39" s="323">
        <v>9.9563668686615501E-5</v>
      </c>
      <c r="AN39" s="323">
        <v>1.4079388586310315E-4</v>
      </c>
      <c r="AO39" s="323">
        <v>6.0177567406080105E-5</v>
      </c>
      <c r="AP39" s="323">
        <v>2.5959957733596903E-3</v>
      </c>
      <c r="AQ39" s="302">
        <v>1.0220369490884056</v>
      </c>
    </row>
    <row r="40" spans="2:43" ht="16.5" customHeight="1">
      <c r="B40" s="508" t="s">
        <v>248</v>
      </c>
      <c r="C40" s="616" t="s">
        <v>249</v>
      </c>
      <c r="D40" s="322">
        <v>2.9957541437820406E-4</v>
      </c>
      <c r="E40" s="323">
        <v>2.7403094851524825E-4</v>
      </c>
      <c r="F40" s="323">
        <v>4.9210938255244939E-3</v>
      </c>
      <c r="G40" s="323">
        <v>4.0452161402695311E-3</v>
      </c>
      <c r="H40" s="323">
        <v>1.137573863825937E-3</v>
      </c>
      <c r="I40" s="323">
        <v>1.562626355406843E-3</v>
      </c>
      <c r="J40" s="323">
        <v>1.3054839165654785E-3</v>
      </c>
      <c r="K40" s="323">
        <v>3.8072840617411128E-3</v>
      </c>
      <c r="L40" s="323">
        <v>1.0927529824332261E-3</v>
      </c>
      <c r="M40" s="323">
        <v>6.6208200177914609E-4</v>
      </c>
      <c r="N40" s="323">
        <v>1.0510469832816301E-3</v>
      </c>
      <c r="O40" s="323">
        <v>1.3280725228072511E-3</v>
      </c>
      <c r="P40" s="323">
        <v>6.9306497181809135E-4</v>
      </c>
      <c r="Q40" s="323">
        <v>1.2456219584366373E-3</v>
      </c>
      <c r="R40" s="323">
        <v>2.6297732647892987E-3</v>
      </c>
      <c r="S40" s="323">
        <v>3.1231205072518686E-3</v>
      </c>
      <c r="T40" s="323">
        <v>8.918699873955335E-4</v>
      </c>
      <c r="U40" s="323">
        <v>9.1490275620901066E-4</v>
      </c>
      <c r="V40" s="323">
        <v>1.0707992204627961E-3</v>
      </c>
      <c r="W40" s="323">
        <v>1.9068535453040879E-3</v>
      </c>
      <c r="X40" s="323">
        <v>2.511124356784259E-4</v>
      </c>
      <c r="Y40" s="323">
        <v>1.1960593932932866E-3</v>
      </c>
      <c r="Z40" s="323">
        <v>1.6419841604843437E-3</v>
      </c>
      <c r="AA40" s="323">
        <v>1.5562006879283161E-3</v>
      </c>
      <c r="AB40" s="323">
        <v>1.0412169657227728E-2</v>
      </c>
      <c r="AC40" s="323">
        <v>2.4296612754083602E-3</v>
      </c>
      <c r="AD40" s="323">
        <v>1.0757299959712691E-3</v>
      </c>
      <c r="AE40" s="323">
        <v>3.5464264809437194E-3</v>
      </c>
      <c r="AF40" s="323">
        <v>4.0555828051202738E-4</v>
      </c>
      <c r="AG40" s="323">
        <v>1.4470433794816684E-3</v>
      </c>
      <c r="AH40" s="323">
        <v>2.082924132927749E-3</v>
      </c>
      <c r="AI40" s="323">
        <v>3.9486288030354057E-4</v>
      </c>
      <c r="AJ40" s="323">
        <v>1.3897197770881607E-3</v>
      </c>
      <c r="AK40" s="323">
        <v>1.2055818663634461E-3</v>
      </c>
      <c r="AL40" s="323">
        <v>1.0004178383145981</v>
      </c>
      <c r="AM40" s="323">
        <v>2.3071426667321047E-3</v>
      </c>
      <c r="AN40" s="323">
        <v>3.2282995275737959E-3</v>
      </c>
      <c r="AO40" s="323">
        <v>3.6776144219689849E-4</v>
      </c>
      <c r="AP40" s="323">
        <v>5.2111228695811444E-3</v>
      </c>
      <c r="AQ40" s="302">
        <v>1.0745300444524897</v>
      </c>
    </row>
    <row r="41" spans="2:43" ht="16.5" customHeight="1">
      <c r="B41" s="508" t="s">
        <v>250</v>
      </c>
      <c r="C41" s="616" t="s">
        <v>23</v>
      </c>
      <c r="D41" s="322">
        <v>2.6557305489250678E-2</v>
      </c>
      <c r="E41" s="323">
        <v>2.1729462515561945E-2</v>
      </c>
      <c r="F41" s="323">
        <v>1.310474089411438E-2</v>
      </c>
      <c r="G41" s="323">
        <v>5.5127010726172342E-2</v>
      </c>
      <c r="H41" s="323">
        <v>3.4030318519588106E-2</v>
      </c>
      <c r="I41" s="323">
        <v>3.7405737508130914E-2</v>
      </c>
      <c r="J41" s="323">
        <v>2.2543225085867803E-2</v>
      </c>
      <c r="K41" s="323">
        <v>4.6420460645694057E-2</v>
      </c>
      <c r="L41" s="323">
        <v>2.7738567108329844E-2</v>
      </c>
      <c r="M41" s="323">
        <v>2.9316824570986964E-2</v>
      </c>
      <c r="N41" s="323">
        <v>3.6015298201445542E-2</v>
      </c>
      <c r="O41" s="323">
        <v>2.4803375895832057E-2</v>
      </c>
      <c r="P41" s="323">
        <v>1.7364145436002312E-2</v>
      </c>
      <c r="Q41" s="323">
        <v>2.3673645307191838E-2</v>
      </c>
      <c r="R41" s="323">
        <v>2.7744342900090906E-2</v>
      </c>
      <c r="S41" s="323">
        <v>2.422255344524181E-2</v>
      </c>
      <c r="T41" s="323">
        <v>2.3831619239405938E-2</v>
      </c>
      <c r="U41" s="323">
        <v>3.0932208591342575E-2</v>
      </c>
      <c r="V41" s="323">
        <v>3.026094073580152E-2</v>
      </c>
      <c r="W41" s="323">
        <v>2.730000897146441E-2</v>
      </c>
      <c r="X41" s="323">
        <v>2.077608613726354E-2</v>
      </c>
      <c r="Y41" s="323">
        <v>3.613768500399564E-2</v>
      </c>
      <c r="Z41" s="323">
        <v>6.714594587335955E-2</v>
      </c>
      <c r="AA41" s="323">
        <v>5.2203792266490467E-2</v>
      </c>
      <c r="AB41" s="323">
        <v>9.6473502882762921E-2</v>
      </c>
      <c r="AC41" s="323">
        <v>4.7341208020078407E-2</v>
      </c>
      <c r="AD41" s="323">
        <v>6.5845080636428813E-2</v>
      </c>
      <c r="AE41" s="323">
        <v>7.5821206205666875E-2</v>
      </c>
      <c r="AF41" s="323">
        <v>1.259513323627417E-2</v>
      </c>
      <c r="AG41" s="323">
        <v>0.11427084595801082</v>
      </c>
      <c r="AH41" s="323">
        <v>9.6419009956015697E-2</v>
      </c>
      <c r="AI41" s="323">
        <v>5.9260101050898524E-2</v>
      </c>
      <c r="AJ41" s="323">
        <v>4.8208457857208856E-2</v>
      </c>
      <c r="AK41" s="323">
        <v>3.3309603231445023E-2</v>
      </c>
      <c r="AL41" s="323">
        <v>5.8978265414485004E-2</v>
      </c>
      <c r="AM41" s="323">
        <v>1.0868346658682297</v>
      </c>
      <c r="AN41" s="323">
        <v>3.3502337848055806E-2</v>
      </c>
      <c r="AO41" s="323">
        <v>1.6303540944482282E-2</v>
      </c>
      <c r="AP41" s="323">
        <v>5.0602551210007937E-2</v>
      </c>
      <c r="AQ41" s="302">
        <v>2.652150811388676</v>
      </c>
    </row>
    <row r="42" spans="2:43" ht="16.5" customHeight="1">
      <c r="B42" s="508">
        <v>37</v>
      </c>
      <c r="C42" s="616" t="s">
        <v>24</v>
      </c>
      <c r="D42" s="322">
        <v>1.877028639733885E-4</v>
      </c>
      <c r="E42" s="323">
        <v>1.7087408895111614E-4</v>
      </c>
      <c r="F42" s="323">
        <v>6.8387832728243408E-4</v>
      </c>
      <c r="G42" s="323">
        <v>2.181600433583981E-4</v>
      </c>
      <c r="H42" s="323">
        <v>3.3817839246968128E-4</v>
      </c>
      <c r="I42" s="323">
        <v>3.1025383569658515E-4</v>
      </c>
      <c r="J42" s="323">
        <v>1.785411198794544E-4</v>
      </c>
      <c r="K42" s="323">
        <v>3.7385195000205984E-4</v>
      </c>
      <c r="L42" s="323">
        <v>1.1352111833374916E-4</v>
      </c>
      <c r="M42" s="323">
        <v>1.7080760120832971E-4</v>
      </c>
      <c r="N42" s="323">
        <v>1.6049815592466727E-4</v>
      </c>
      <c r="O42" s="323">
        <v>1.1172915982383044E-4</v>
      </c>
      <c r="P42" s="323">
        <v>1.4879852836840559E-4</v>
      </c>
      <c r="Q42" s="323">
        <v>1.5419075383717583E-4</v>
      </c>
      <c r="R42" s="323">
        <v>1.909533481214282E-4</v>
      </c>
      <c r="S42" s="323">
        <v>2.2923407996402171E-4</v>
      </c>
      <c r="T42" s="323">
        <v>1.9599380377199283E-4</v>
      </c>
      <c r="U42" s="323">
        <v>2.3645026105059184E-4</v>
      </c>
      <c r="V42" s="323">
        <v>1.5873639533614994E-4</v>
      </c>
      <c r="W42" s="323">
        <v>1.6185391490970312E-4</v>
      </c>
      <c r="X42" s="323">
        <v>1.3478078746494913E-4</v>
      </c>
      <c r="Y42" s="323">
        <v>1.6203236330580276E-4</v>
      </c>
      <c r="Z42" s="323">
        <v>4.0049280711570187E-4</v>
      </c>
      <c r="AA42" s="323">
        <v>2.4512180565246163E-4</v>
      </c>
      <c r="AB42" s="323">
        <v>6.2667844811474559E-4</v>
      </c>
      <c r="AC42" s="323">
        <v>2.476502681799421E-4</v>
      </c>
      <c r="AD42" s="323">
        <v>9.2639168920219232E-4</v>
      </c>
      <c r="AE42" s="323">
        <v>6.0827721430251535E-4</v>
      </c>
      <c r="AF42" s="323">
        <v>3.3634421136147051E-4</v>
      </c>
      <c r="AG42" s="323">
        <v>4.7004161180092197E-4</v>
      </c>
      <c r="AH42" s="323">
        <v>8.5038877271418241E-3</v>
      </c>
      <c r="AI42" s="323">
        <v>5.7689024595765912E-4</v>
      </c>
      <c r="AJ42" s="323">
        <v>1.9965267101907155E-3</v>
      </c>
      <c r="AK42" s="323">
        <v>9.1719489491492185E-3</v>
      </c>
      <c r="AL42" s="323">
        <v>2.383575398530925E-3</v>
      </c>
      <c r="AM42" s="323">
        <v>1.297062566465157E-3</v>
      </c>
      <c r="AN42" s="323">
        <v>1.0117820978506029</v>
      </c>
      <c r="AO42" s="323">
        <v>1.7075162360556095E-4</v>
      </c>
      <c r="AP42" s="323">
        <v>1.8705477520995894E-3</v>
      </c>
      <c r="AQ42" s="302">
        <v>1.0464053077725073</v>
      </c>
    </row>
    <row r="43" spans="2:43" ht="16.5" customHeight="1">
      <c r="B43" s="508">
        <v>38</v>
      </c>
      <c r="C43" s="616" t="s">
        <v>25</v>
      </c>
      <c r="D43" s="322">
        <v>8.1043202260393807E-4</v>
      </c>
      <c r="E43" s="323">
        <v>2.5745662694072443E-3</v>
      </c>
      <c r="F43" s="323">
        <v>1.3043008315824288E-3</v>
      </c>
      <c r="G43" s="323">
        <v>1.007094445941534E-3</v>
      </c>
      <c r="H43" s="323">
        <v>1.3246047256477349E-3</v>
      </c>
      <c r="I43" s="323">
        <v>1.7718315546632044E-3</v>
      </c>
      <c r="J43" s="323">
        <v>1.0810035953733056E-3</v>
      </c>
      <c r="K43" s="323">
        <v>9.4559215460640448E-4</v>
      </c>
      <c r="L43" s="323">
        <v>6.1353866228810322E-4</v>
      </c>
      <c r="M43" s="323">
        <v>4.017646187189336E-4</v>
      </c>
      <c r="N43" s="323">
        <v>1.9527382238321653E-3</v>
      </c>
      <c r="O43" s="323">
        <v>5.6201183660204248E-4</v>
      </c>
      <c r="P43" s="323">
        <v>4.5518204118284174E-4</v>
      </c>
      <c r="Q43" s="323">
        <v>6.3516139319346159E-4</v>
      </c>
      <c r="R43" s="323">
        <v>8.4728761931480968E-4</v>
      </c>
      <c r="S43" s="323">
        <v>1.5759775073083528E-3</v>
      </c>
      <c r="T43" s="323">
        <v>1.7490619675315823E-3</v>
      </c>
      <c r="U43" s="323">
        <v>9.8597977070206933E-4</v>
      </c>
      <c r="V43" s="323">
        <v>9.7749166761855401E-4</v>
      </c>
      <c r="W43" s="323">
        <v>1.6331139975580581E-3</v>
      </c>
      <c r="X43" s="323">
        <v>4.5887903726181812E-4</v>
      </c>
      <c r="Y43" s="323">
        <v>1.650891108649505E-3</v>
      </c>
      <c r="Z43" s="323">
        <v>1.6246231966014553E-3</v>
      </c>
      <c r="AA43" s="323">
        <v>4.1150823630975626E-4</v>
      </c>
      <c r="AB43" s="323">
        <v>1.5895639730498952E-3</v>
      </c>
      <c r="AC43" s="323">
        <v>3.6245457783470603E-3</v>
      </c>
      <c r="AD43" s="323">
        <v>2.5977370706737049E-3</v>
      </c>
      <c r="AE43" s="323">
        <v>4.1264056065118517E-3</v>
      </c>
      <c r="AF43" s="323">
        <v>4.1697505681606334E-4</v>
      </c>
      <c r="AG43" s="323">
        <v>2.2445032134567875E-3</v>
      </c>
      <c r="AH43" s="323">
        <v>3.0002710194720682E-3</v>
      </c>
      <c r="AI43" s="323">
        <v>3.5106000326249262E-3</v>
      </c>
      <c r="AJ43" s="323">
        <v>3.9550519405124555E-3</v>
      </c>
      <c r="AK43" s="323">
        <v>2.7705062685122309E-3</v>
      </c>
      <c r="AL43" s="323">
        <v>5.828145106797967E-3</v>
      </c>
      <c r="AM43" s="323">
        <v>2.3737734618966707E-3</v>
      </c>
      <c r="AN43" s="323">
        <v>2.222823848745632E-3</v>
      </c>
      <c r="AO43" s="323">
        <v>1.0005979783043277</v>
      </c>
      <c r="AP43" s="323">
        <v>1.3164792987208844E-3</v>
      </c>
      <c r="AQ43" s="302">
        <v>1.0675299964649652</v>
      </c>
    </row>
    <row r="44" spans="2:43" ht="16.5" customHeight="1">
      <c r="B44" s="508">
        <v>39</v>
      </c>
      <c r="C44" s="616" t="s">
        <v>26</v>
      </c>
      <c r="D44" s="322">
        <v>5.7422363792180775E-3</v>
      </c>
      <c r="E44" s="323">
        <v>4.6116470544762369E-3</v>
      </c>
      <c r="F44" s="323">
        <v>9.2432857579575929E-3</v>
      </c>
      <c r="G44" s="323">
        <v>1.147213974998252E-2</v>
      </c>
      <c r="H44" s="323">
        <v>7.0603583414144125E-3</v>
      </c>
      <c r="I44" s="323">
        <v>4.6513937670762447E-3</v>
      </c>
      <c r="J44" s="323">
        <v>8.6120556283435755E-3</v>
      </c>
      <c r="K44" s="323">
        <v>2.674722312687412E-3</v>
      </c>
      <c r="L44" s="323">
        <v>5.0610723906809969E-3</v>
      </c>
      <c r="M44" s="323">
        <v>2.7450484162067318E-3</v>
      </c>
      <c r="N44" s="323">
        <v>6.2049922594665328E-3</v>
      </c>
      <c r="O44" s="323">
        <v>1.0288155635542402E-2</v>
      </c>
      <c r="P44" s="323">
        <v>4.1460690336523019E-3</v>
      </c>
      <c r="Q44" s="323">
        <v>3.9366015925472219E-3</v>
      </c>
      <c r="R44" s="323">
        <v>7.3854459048763345E-3</v>
      </c>
      <c r="S44" s="323">
        <v>5.0789056047861846E-3</v>
      </c>
      <c r="T44" s="323">
        <v>2.8194143389952881E-3</v>
      </c>
      <c r="U44" s="323">
        <v>1.4477172426683102E-3</v>
      </c>
      <c r="V44" s="323">
        <v>3.3482714495270023E-3</v>
      </c>
      <c r="W44" s="323">
        <v>2.0404394776603525E-3</v>
      </c>
      <c r="X44" s="323">
        <v>1.028741073780886E-3</v>
      </c>
      <c r="Y44" s="323">
        <v>3.3805637479749954E-3</v>
      </c>
      <c r="Z44" s="323">
        <v>1.2330459154777769E-2</v>
      </c>
      <c r="AA44" s="323">
        <v>4.2120188406120076E-3</v>
      </c>
      <c r="AB44" s="323">
        <v>1.0442700813310704E-2</v>
      </c>
      <c r="AC44" s="323">
        <v>2.0207212385301546E-2</v>
      </c>
      <c r="AD44" s="323">
        <v>7.6250826972342938E-3</v>
      </c>
      <c r="AE44" s="323">
        <v>5.4705967543075152E-3</v>
      </c>
      <c r="AF44" s="323">
        <v>1.0753841034997623E-3</v>
      </c>
      <c r="AG44" s="323">
        <v>6.8457008401456229E-3</v>
      </c>
      <c r="AH44" s="323">
        <v>5.1488651474482471E-3</v>
      </c>
      <c r="AI44" s="323">
        <v>2.1585286153967946E-3</v>
      </c>
      <c r="AJ44" s="323">
        <v>8.6234947077800522E-3</v>
      </c>
      <c r="AK44" s="323">
        <v>4.5217556770638882E-3</v>
      </c>
      <c r="AL44" s="323">
        <v>5.9746936529006716E-3</v>
      </c>
      <c r="AM44" s="323">
        <v>4.1007816962531762E-3</v>
      </c>
      <c r="AN44" s="323">
        <v>4.8934106791725177E-3</v>
      </c>
      <c r="AO44" s="323">
        <v>2.6758611442423042E-3</v>
      </c>
      <c r="AP44" s="323">
        <v>1.0017080709683928</v>
      </c>
      <c r="AQ44" s="334">
        <v>1.2209938950373611</v>
      </c>
    </row>
    <row r="45" spans="2:43" ht="16.5" customHeight="1">
      <c r="B45" s="651"/>
      <c r="C45" s="652" t="s">
        <v>554</v>
      </c>
      <c r="D45" s="330">
        <v>1.2635608073151794</v>
      </c>
      <c r="E45" s="331">
        <v>1.2537104096040668</v>
      </c>
      <c r="F45" s="331">
        <v>1.1452726188770928</v>
      </c>
      <c r="G45" s="331">
        <v>1.3228699929242924</v>
      </c>
      <c r="H45" s="331">
        <v>1.376551527221898</v>
      </c>
      <c r="I45" s="331">
        <v>1.214308033742854</v>
      </c>
      <c r="J45" s="331">
        <v>1.3689259620281251</v>
      </c>
      <c r="K45" s="331">
        <v>1.2063643150630561</v>
      </c>
      <c r="L45" s="331">
        <v>1.1795133882198383</v>
      </c>
      <c r="M45" s="331">
        <v>1.1980700029824232</v>
      </c>
      <c r="N45" s="331">
        <v>1.2565372849744596</v>
      </c>
      <c r="O45" s="331">
        <v>1.2393366899953373</v>
      </c>
      <c r="P45" s="331">
        <v>1.2580276923597733</v>
      </c>
      <c r="Q45" s="331">
        <v>1.1884763745933826</v>
      </c>
      <c r="R45" s="331">
        <v>1.1789906209675285</v>
      </c>
      <c r="S45" s="331">
        <v>1.1897525478298758</v>
      </c>
      <c r="T45" s="331">
        <v>1.1810711701968279</v>
      </c>
      <c r="U45" s="331">
        <v>1.1913873570390432</v>
      </c>
      <c r="V45" s="331">
        <v>1.1741021169173755</v>
      </c>
      <c r="W45" s="331">
        <v>1.163241280095221</v>
      </c>
      <c r="X45" s="331">
        <v>1.1230632811974022</v>
      </c>
      <c r="Y45" s="331">
        <v>1.2927923252826008</v>
      </c>
      <c r="Z45" s="331">
        <v>1.2606771054349231</v>
      </c>
      <c r="AA45" s="331">
        <v>1.279878533802091</v>
      </c>
      <c r="AB45" s="331">
        <v>1.4232592691083272</v>
      </c>
      <c r="AC45" s="331">
        <v>1.2673733585914484</v>
      </c>
      <c r="AD45" s="331">
        <v>1.2920873908587329</v>
      </c>
      <c r="AE45" s="331">
        <v>1.2480321445842204</v>
      </c>
      <c r="AF45" s="331">
        <v>1.1200709221131133</v>
      </c>
      <c r="AG45" s="331">
        <v>1.3351020965313822</v>
      </c>
      <c r="AH45" s="331">
        <v>1.3796281948067477</v>
      </c>
      <c r="AI45" s="331">
        <v>1.2140980023004975</v>
      </c>
      <c r="AJ45" s="331">
        <v>1.1909758100479584</v>
      </c>
      <c r="AK45" s="331">
        <v>1.2004159910731973</v>
      </c>
      <c r="AL45" s="331">
        <v>1.2736555121972608</v>
      </c>
      <c r="AM45" s="331">
        <v>1.2133398732423437</v>
      </c>
      <c r="AN45" s="331">
        <v>1.3325197584223949</v>
      </c>
      <c r="AO45" s="331">
        <v>1.4064557588859505</v>
      </c>
      <c r="AP45" s="333">
        <v>1.5486183584467561</v>
      </c>
      <c r="AQ45" s="174"/>
    </row>
  </sheetData>
  <sheetProtection sheet="1"/>
  <mergeCells count="2">
    <mergeCell ref="B2:D2"/>
    <mergeCell ref="B4:C5"/>
  </mergeCells>
  <phoneticPr fontId="29"/>
  <pageMargins left="0.78740157480314965" right="0.78740157480314965" top="0.78740157480314965" bottom="0.78740157480314965" header="0" footer="0.19685039370078741"/>
  <pageSetup paperSize="8" scale="81" orientation="landscape" useFirstPageNumber="1" r:id="rId1"/>
  <headerFooter alignWithMargins="0">
    <oddFooter>&amp;C&amp;P / 2 ﾍﾟｰｼﾞ</oddFooter>
  </headerFooter>
  <colBreaks count="2" manualBreakCount="2">
    <brk id="21" min="1" max="41" man="1"/>
    <brk id="39" min="1" max="4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pageSetUpPr autoPageBreaks="0"/>
  </sheetPr>
  <dimension ref="A2:Y46"/>
  <sheetViews>
    <sheetView view="pageBreakPreview" zoomScaleNormal="100" zoomScaleSheetLayoutView="100" workbookViewId="0"/>
  </sheetViews>
  <sheetFormatPr defaultColWidth="13.5" defaultRowHeight="15" customHeight="1"/>
  <cols>
    <col min="1" max="1" width="2.1640625" style="149" customWidth="1"/>
    <col min="2" max="2" width="6.1640625" style="149" customWidth="1"/>
    <col min="3" max="3" width="30.1640625" style="149" customWidth="1"/>
    <col min="4" max="4" width="12.1640625" style="149" customWidth="1"/>
    <col min="5" max="5" width="14.1640625" style="149" customWidth="1"/>
    <col min="6" max="19" width="13.5" style="149" customWidth="1"/>
    <col min="20" max="25" width="13.5" style="149" hidden="1" customWidth="1"/>
    <col min="26" max="16384" width="13.5" style="149"/>
  </cols>
  <sheetData>
    <row r="2" spans="1:25" ht="20.25" customHeight="1">
      <c r="B2" s="815" t="s">
        <v>555</v>
      </c>
      <c r="C2" s="816"/>
      <c r="D2" s="655"/>
      <c r="E2" s="563"/>
    </row>
    <row r="3" spans="1:25" ht="18.75" customHeight="1">
      <c r="A3" s="563"/>
      <c r="B3" s="563"/>
      <c r="C3" s="563"/>
      <c r="D3" s="563"/>
      <c r="E3" s="627"/>
    </row>
    <row r="4" spans="1:25" ht="18.75" customHeight="1">
      <c r="A4" s="563"/>
      <c r="B4" s="898"/>
      <c r="C4" s="899"/>
      <c r="D4" s="656"/>
      <c r="E4" s="632"/>
    </row>
    <row r="5" spans="1:25" s="155" customFormat="1" ht="36" customHeight="1">
      <c r="A5" s="580"/>
      <c r="B5" s="900"/>
      <c r="C5" s="901"/>
      <c r="D5" s="657" t="s">
        <v>556</v>
      </c>
      <c r="E5" s="658" t="s">
        <v>509</v>
      </c>
      <c r="T5" s="196" t="s">
        <v>40</v>
      </c>
      <c r="U5" s="196"/>
      <c r="V5" s="196" t="s">
        <v>539</v>
      </c>
      <c r="W5" s="196"/>
      <c r="X5" s="196" t="s">
        <v>48</v>
      </c>
      <c r="Y5" s="197"/>
    </row>
    <row r="6" spans="1:25" ht="18.75" customHeight="1">
      <c r="A6" s="563"/>
      <c r="B6" s="504" t="s">
        <v>210</v>
      </c>
      <c r="C6" s="505" t="s">
        <v>0</v>
      </c>
      <c r="D6" s="659">
        <f>取引基本表!AS6</f>
        <v>25305</v>
      </c>
      <c r="E6" s="660">
        <f>ROUND(D6/$D$45,6)</f>
        <v>1.1789000000000001E-2</v>
      </c>
      <c r="T6" s="199">
        <v>113706</v>
      </c>
      <c r="U6" s="200" t="s">
        <v>551</v>
      </c>
      <c r="V6" s="199">
        <v>124135</v>
      </c>
      <c r="W6" s="200" t="s">
        <v>551</v>
      </c>
      <c r="X6" s="199">
        <v>237841</v>
      </c>
      <c r="Y6" s="200" t="s">
        <v>551</v>
      </c>
    </row>
    <row r="7" spans="1:25" ht="18.75" customHeight="1">
      <c r="A7" s="563"/>
      <c r="B7" s="508" t="s">
        <v>211</v>
      </c>
      <c r="C7" s="509" t="s">
        <v>212</v>
      </c>
      <c r="D7" s="661">
        <f>取引基本表!AS7</f>
        <v>1243</v>
      </c>
      <c r="E7" s="648">
        <f t="shared" ref="E7:E44" si="0">ROUND(D7/$D$45,6)</f>
        <v>5.7899999999999998E-4</v>
      </c>
      <c r="T7" s="199"/>
      <c r="U7" s="200"/>
      <c r="V7" s="199"/>
      <c r="W7" s="200"/>
      <c r="X7" s="199"/>
      <c r="Y7" s="200"/>
    </row>
    <row r="8" spans="1:25" ht="18.75" customHeight="1">
      <c r="A8" s="563"/>
      <c r="B8" s="508" t="s">
        <v>213</v>
      </c>
      <c r="C8" s="509" t="s">
        <v>214</v>
      </c>
      <c r="D8" s="661">
        <f>取引基本表!AS8</f>
        <v>2353</v>
      </c>
      <c r="E8" s="648">
        <f t="shared" si="0"/>
        <v>1.096E-3</v>
      </c>
      <c r="T8" s="199"/>
      <c r="U8" s="200"/>
      <c r="V8" s="199"/>
      <c r="W8" s="200"/>
      <c r="X8" s="199"/>
      <c r="Y8" s="200"/>
    </row>
    <row r="9" spans="1:25" ht="18.75" customHeight="1">
      <c r="A9" s="563"/>
      <c r="B9" s="508" t="s">
        <v>215</v>
      </c>
      <c r="C9" s="509" t="s">
        <v>1</v>
      </c>
      <c r="D9" s="661">
        <f>取引基本表!AS9</f>
        <v>0</v>
      </c>
      <c r="E9" s="648">
        <f t="shared" si="0"/>
        <v>0</v>
      </c>
      <c r="T9" s="199"/>
      <c r="U9" s="200"/>
      <c r="V9" s="199"/>
      <c r="W9" s="200"/>
      <c r="X9" s="199"/>
      <c r="Y9" s="200"/>
    </row>
    <row r="10" spans="1:25" ht="18.75" customHeight="1">
      <c r="A10" s="563"/>
      <c r="B10" s="508" t="s">
        <v>216</v>
      </c>
      <c r="C10" s="509" t="s">
        <v>2</v>
      </c>
      <c r="D10" s="661">
        <f>取引基本表!AS10</f>
        <v>213956</v>
      </c>
      <c r="E10" s="648">
        <f t="shared" si="0"/>
        <v>9.9676000000000001E-2</v>
      </c>
      <c r="T10" s="199"/>
      <c r="U10" s="200"/>
      <c r="V10" s="199"/>
      <c r="W10" s="200"/>
      <c r="X10" s="199"/>
      <c r="Y10" s="200"/>
    </row>
    <row r="11" spans="1:25" ht="18.75" customHeight="1">
      <c r="A11" s="563"/>
      <c r="B11" s="508" t="s">
        <v>217</v>
      </c>
      <c r="C11" s="509" t="s">
        <v>3</v>
      </c>
      <c r="D11" s="661">
        <f>取引基本表!AS11</f>
        <v>68464</v>
      </c>
      <c r="E11" s="648">
        <f t="shared" si="0"/>
        <v>3.1896000000000001E-2</v>
      </c>
      <c r="T11" s="199"/>
      <c r="U11" s="200"/>
      <c r="V11" s="199"/>
      <c r="W11" s="200"/>
      <c r="X11" s="199"/>
      <c r="Y11" s="200"/>
    </row>
    <row r="12" spans="1:25" ht="18.75" customHeight="1">
      <c r="A12" s="563"/>
      <c r="B12" s="508" t="s">
        <v>218</v>
      </c>
      <c r="C12" s="512" t="s">
        <v>4</v>
      </c>
      <c r="D12" s="661">
        <f>取引基本表!AS12</f>
        <v>3432</v>
      </c>
      <c r="E12" s="648">
        <f t="shared" si="0"/>
        <v>1.5989999999999999E-3</v>
      </c>
      <c r="T12" s="199"/>
      <c r="U12" s="200"/>
      <c r="V12" s="199"/>
      <c r="W12" s="200"/>
      <c r="X12" s="199"/>
      <c r="Y12" s="200"/>
    </row>
    <row r="13" spans="1:25" ht="18.75" customHeight="1">
      <c r="A13" s="563"/>
      <c r="B13" s="508" t="s">
        <v>219</v>
      </c>
      <c r="C13" s="509" t="s">
        <v>5</v>
      </c>
      <c r="D13" s="661">
        <f>取引基本表!AS13</f>
        <v>17987</v>
      </c>
      <c r="E13" s="648">
        <f t="shared" si="0"/>
        <v>8.3800000000000003E-3</v>
      </c>
      <c r="T13" s="199"/>
      <c r="U13" s="200"/>
      <c r="V13" s="199"/>
      <c r="W13" s="200"/>
      <c r="X13" s="199"/>
      <c r="Y13" s="200"/>
    </row>
    <row r="14" spans="1:25" ht="18.75" customHeight="1">
      <c r="A14" s="563"/>
      <c r="B14" s="508" t="s">
        <v>220</v>
      </c>
      <c r="C14" s="512" t="s">
        <v>6</v>
      </c>
      <c r="D14" s="661">
        <f>取引基本表!AS14</f>
        <v>35892</v>
      </c>
      <c r="E14" s="648">
        <f t="shared" si="0"/>
        <v>1.6721E-2</v>
      </c>
      <c r="T14" s="199"/>
      <c r="U14" s="200"/>
      <c r="V14" s="199"/>
      <c r="W14" s="200"/>
      <c r="X14" s="199"/>
      <c r="Y14" s="200"/>
    </row>
    <row r="15" spans="1:25" ht="18.75" customHeight="1">
      <c r="A15" s="563"/>
      <c r="B15" s="508" t="s">
        <v>221</v>
      </c>
      <c r="C15" s="512" t="s">
        <v>222</v>
      </c>
      <c r="D15" s="661">
        <f>取引基本表!AS15</f>
        <v>6444</v>
      </c>
      <c r="E15" s="648">
        <f t="shared" si="0"/>
        <v>3.0019999999999999E-3</v>
      </c>
      <c r="T15" s="199"/>
      <c r="U15" s="200"/>
      <c r="V15" s="199"/>
      <c r="W15" s="200"/>
      <c r="X15" s="199"/>
      <c r="Y15" s="200"/>
    </row>
    <row r="16" spans="1:25" ht="18.75" customHeight="1">
      <c r="A16" s="563"/>
      <c r="B16" s="508" t="s">
        <v>223</v>
      </c>
      <c r="C16" s="509" t="s">
        <v>7</v>
      </c>
      <c r="D16" s="661">
        <f>取引基本表!AS16</f>
        <v>992</v>
      </c>
      <c r="E16" s="648">
        <f t="shared" si="0"/>
        <v>4.6200000000000001E-4</v>
      </c>
      <c r="T16" s="199"/>
      <c r="U16" s="200"/>
      <c r="V16" s="199"/>
      <c r="W16" s="200"/>
      <c r="X16" s="199"/>
      <c r="Y16" s="200"/>
    </row>
    <row r="17" spans="1:25" ht="18.75" customHeight="1">
      <c r="A17" s="563"/>
      <c r="B17" s="508" t="s">
        <v>224</v>
      </c>
      <c r="C17" s="509" t="s">
        <v>8</v>
      </c>
      <c r="D17" s="661">
        <f>取引基本表!AS17</f>
        <v>-147</v>
      </c>
      <c r="E17" s="648">
        <f t="shared" si="0"/>
        <v>-6.7999999999999999E-5</v>
      </c>
      <c r="T17" s="199"/>
      <c r="U17" s="200"/>
      <c r="V17" s="199"/>
      <c r="W17" s="200"/>
      <c r="X17" s="199"/>
      <c r="Y17" s="200"/>
    </row>
    <row r="18" spans="1:25" ht="18.75" customHeight="1">
      <c r="A18" s="563"/>
      <c r="B18" s="508" t="s">
        <v>225</v>
      </c>
      <c r="C18" s="509" t="s">
        <v>9</v>
      </c>
      <c r="D18" s="661">
        <f>取引基本表!AS18</f>
        <v>1206</v>
      </c>
      <c r="E18" s="648">
        <f t="shared" si="0"/>
        <v>5.62E-4</v>
      </c>
      <c r="T18" s="199"/>
      <c r="U18" s="200"/>
      <c r="V18" s="199"/>
      <c r="W18" s="200"/>
      <c r="X18" s="199"/>
      <c r="Y18" s="200"/>
    </row>
    <row r="19" spans="1:25" ht="18.75" customHeight="1">
      <c r="A19" s="563"/>
      <c r="B19" s="508" t="s">
        <v>226</v>
      </c>
      <c r="C19" s="509" t="s">
        <v>10</v>
      </c>
      <c r="D19" s="661">
        <f>取引基本表!AS19</f>
        <v>1984</v>
      </c>
      <c r="E19" s="648">
        <f t="shared" si="0"/>
        <v>9.2400000000000002E-4</v>
      </c>
      <c r="T19" s="199"/>
      <c r="U19" s="200"/>
      <c r="V19" s="199"/>
      <c r="W19" s="200"/>
      <c r="X19" s="199"/>
      <c r="Y19" s="200"/>
    </row>
    <row r="20" spans="1:25" ht="18.75" customHeight="1">
      <c r="A20" s="563"/>
      <c r="B20" s="508" t="s">
        <v>227</v>
      </c>
      <c r="C20" s="509" t="s">
        <v>64</v>
      </c>
      <c r="D20" s="661">
        <f>取引基本表!AS20</f>
        <v>95</v>
      </c>
      <c r="E20" s="648">
        <f t="shared" si="0"/>
        <v>4.3999999999999999E-5</v>
      </c>
      <c r="T20" s="199"/>
      <c r="U20" s="200"/>
      <c r="V20" s="199"/>
      <c r="W20" s="200"/>
      <c r="X20" s="199"/>
      <c r="Y20" s="200"/>
    </row>
    <row r="21" spans="1:25" ht="18.75" customHeight="1">
      <c r="A21" s="563"/>
      <c r="B21" s="508" t="s">
        <v>228</v>
      </c>
      <c r="C21" s="509" t="s">
        <v>65</v>
      </c>
      <c r="D21" s="661">
        <f>取引基本表!AS21</f>
        <v>55</v>
      </c>
      <c r="E21" s="648">
        <f t="shared" si="0"/>
        <v>2.5999999999999998E-5</v>
      </c>
      <c r="T21" s="199"/>
      <c r="U21" s="200"/>
      <c r="V21" s="199"/>
      <c r="W21" s="200"/>
      <c r="X21" s="199"/>
      <c r="Y21" s="200"/>
    </row>
    <row r="22" spans="1:25" ht="18.75" customHeight="1">
      <c r="A22" s="563"/>
      <c r="B22" s="508" t="s">
        <v>229</v>
      </c>
      <c r="C22" s="509" t="s">
        <v>66</v>
      </c>
      <c r="D22" s="661">
        <f>取引基本表!AS22</f>
        <v>722</v>
      </c>
      <c r="E22" s="648">
        <f t="shared" si="0"/>
        <v>3.3599999999999998E-4</v>
      </c>
      <c r="T22" s="199"/>
      <c r="U22" s="200"/>
      <c r="V22" s="199"/>
      <c r="W22" s="200"/>
      <c r="X22" s="199"/>
      <c r="Y22" s="200"/>
    </row>
    <row r="23" spans="1:25" ht="18.75" customHeight="1">
      <c r="A23" s="563"/>
      <c r="B23" s="508" t="s">
        <v>230</v>
      </c>
      <c r="C23" s="509" t="s">
        <v>12</v>
      </c>
      <c r="D23" s="661">
        <f>取引基本表!AS23</f>
        <v>1119</v>
      </c>
      <c r="E23" s="648">
        <f t="shared" si="0"/>
        <v>5.2099999999999998E-4</v>
      </c>
      <c r="T23" s="199"/>
      <c r="U23" s="200"/>
      <c r="V23" s="199"/>
      <c r="W23" s="200"/>
      <c r="X23" s="199"/>
      <c r="Y23" s="200"/>
    </row>
    <row r="24" spans="1:25" ht="18.75" customHeight="1">
      <c r="A24" s="563"/>
      <c r="B24" s="508" t="s">
        <v>231</v>
      </c>
      <c r="C24" s="509" t="s">
        <v>11</v>
      </c>
      <c r="D24" s="661">
        <f>取引基本表!AS24</f>
        <v>22302</v>
      </c>
      <c r="E24" s="648">
        <f t="shared" si="0"/>
        <v>1.039E-2</v>
      </c>
      <c r="T24" s="199"/>
      <c r="U24" s="200"/>
      <c r="V24" s="199"/>
      <c r="W24" s="200"/>
      <c r="X24" s="199"/>
      <c r="Y24" s="200"/>
    </row>
    <row r="25" spans="1:25" ht="18.75" customHeight="1">
      <c r="A25" s="563"/>
      <c r="B25" s="508" t="s">
        <v>232</v>
      </c>
      <c r="C25" s="509" t="s">
        <v>233</v>
      </c>
      <c r="D25" s="661">
        <f>取引基本表!AS25</f>
        <v>24690</v>
      </c>
      <c r="E25" s="648">
        <f t="shared" si="0"/>
        <v>1.1502E-2</v>
      </c>
      <c r="T25" s="199"/>
      <c r="U25" s="200"/>
      <c r="V25" s="199"/>
      <c r="W25" s="200"/>
      <c r="X25" s="199"/>
      <c r="Y25" s="200"/>
    </row>
    <row r="26" spans="1:25" ht="18.75" customHeight="1">
      <c r="A26" s="563"/>
      <c r="B26" s="508" t="s">
        <v>234</v>
      </c>
      <c r="C26" s="509" t="s">
        <v>13</v>
      </c>
      <c r="D26" s="661">
        <f>取引基本表!AS26</f>
        <v>42301</v>
      </c>
      <c r="E26" s="648">
        <f t="shared" si="0"/>
        <v>1.9706999999999999E-2</v>
      </c>
      <c r="T26" s="199">
        <v>23686</v>
      </c>
      <c r="U26" s="200" t="s">
        <v>551</v>
      </c>
      <c r="V26" s="199">
        <v>19464</v>
      </c>
      <c r="W26" s="200" t="s">
        <v>551</v>
      </c>
      <c r="X26" s="199">
        <v>43150</v>
      </c>
      <c r="Y26" s="200" t="s">
        <v>551</v>
      </c>
    </row>
    <row r="27" spans="1:25" ht="18.75" customHeight="1">
      <c r="A27" s="563"/>
      <c r="B27" s="508" t="s">
        <v>235</v>
      </c>
      <c r="C27" s="509" t="s">
        <v>14</v>
      </c>
      <c r="D27" s="661">
        <f>取引基本表!AS27</f>
        <v>21945</v>
      </c>
      <c r="E27" s="648">
        <f t="shared" si="0"/>
        <v>1.0224E-2</v>
      </c>
      <c r="T27" s="199">
        <v>5652</v>
      </c>
      <c r="U27" s="200" t="s">
        <v>551</v>
      </c>
      <c r="V27" s="199">
        <v>63</v>
      </c>
      <c r="W27" s="200" t="s">
        <v>551</v>
      </c>
      <c r="X27" s="199">
        <v>5715</v>
      </c>
      <c r="Y27" s="200" t="s">
        <v>551</v>
      </c>
    </row>
    <row r="28" spans="1:25" ht="18.75" customHeight="1">
      <c r="A28" s="563"/>
      <c r="B28" s="508" t="s">
        <v>236</v>
      </c>
      <c r="C28" s="509" t="s">
        <v>15</v>
      </c>
      <c r="D28" s="661">
        <f>取引基本表!AS28</f>
        <v>0</v>
      </c>
      <c r="E28" s="648">
        <f t="shared" si="0"/>
        <v>0</v>
      </c>
      <c r="T28" s="199">
        <v>58066</v>
      </c>
      <c r="U28" s="200" t="s">
        <v>551</v>
      </c>
      <c r="V28" s="199">
        <v>-31758</v>
      </c>
      <c r="W28" s="200" t="s">
        <v>551</v>
      </c>
      <c r="X28" s="199">
        <v>26308</v>
      </c>
      <c r="Y28" s="200" t="s">
        <v>551</v>
      </c>
    </row>
    <row r="29" spans="1:25" ht="18.75" customHeight="1">
      <c r="A29" s="563"/>
      <c r="B29" s="508" t="s">
        <v>237</v>
      </c>
      <c r="C29" s="509" t="s">
        <v>16</v>
      </c>
      <c r="D29" s="661">
        <f>取引基本表!AS29</f>
        <v>48966</v>
      </c>
      <c r="E29" s="648">
        <f t="shared" si="0"/>
        <v>2.2811999999999999E-2</v>
      </c>
      <c r="T29" s="199">
        <v>1243603</v>
      </c>
      <c r="U29" s="200" t="s">
        <v>551</v>
      </c>
      <c r="V29" s="199">
        <v>592005</v>
      </c>
      <c r="W29" s="200" t="s">
        <v>551</v>
      </c>
      <c r="X29" s="199">
        <v>1835608</v>
      </c>
      <c r="Y29" s="200" t="s">
        <v>551</v>
      </c>
    </row>
    <row r="30" spans="1:25" ht="18.75" customHeight="1">
      <c r="A30" s="563"/>
      <c r="B30" s="508" t="s">
        <v>238</v>
      </c>
      <c r="C30" s="509" t="s">
        <v>36</v>
      </c>
      <c r="D30" s="661">
        <f>取引基本表!AS30</f>
        <v>14113</v>
      </c>
      <c r="E30" s="648">
        <f t="shared" si="0"/>
        <v>6.5750000000000001E-3</v>
      </c>
      <c r="T30" s="199">
        <v>72778</v>
      </c>
      <c r="U30" s="200" t="s">
        <v>551</v>
      </c>
      <c r="V30" s="199">
        <v>743586</v>
      </c>
      <c r="W30" s="200" t="s">
        <v>551</v>
      </c>
      <c r="X30" s="199">
        <v>816364</v>
      </c>
      <c r="Y30" s="200" t="s">
        <v>551</v>
      </c>
    </row>
    <row r="31" spans="1:25" ht="18.75" customHeight="1">
      <c r="A31" s="563"/>
      <c r="B31" s="508" t="s">
        <v>239</v>
      </c>
      <c r="C31" s="509" t="s">
        <v>37</v>
      </c>
      <c r="D31" s="661">
        <f>取引基本表!AS31</f>
        <v>2240</v>
      </c>
      <c r="E31" s="648">
        <f t="shared" si="0"/>
        <v>1.044E-3</v>
      </c>
      <c r="T31" s="199">
        <v>135809</v>
      </c>
      <c r="U31" s="200" t="s">
        <v>551</v>
      </c>
      <c r="V31" s="199">
        <v>135205</v>
      </c>
      <c r="W31" s="200" t="s">
        <v>551</v>
      </c>
      <c r="X31" s="199">
        <v>271014</v>
      </c>
      <c r="Y31" s="200" t="s">
        <v>551</v>
      </c>
    </row>
    <row r="32" spans="1:25" ht="18.75" customHeight="1">
      <c r="A32" s="563"/>
      <c r="B32" s="508" t="s">
        <v>240</v>
      </c>
      <c r="C32" s="509" t="s">
        <v>17</v>
      </c>
      <c r="D32" s="661">
        <f>取引基本表!AS32</f>
        <v>343776</v>
      </c>
      <c r="E32" s="648">
        <f t="shared" si="0"/>
        <v>0.16015599999999999</v>
      </c>
      <c r="T32" s="199">
        <v>256366</v>
      </c>
      <c r="U32" s="200" t="s">
        <v>551</v>
      </c>
      <c r="V32" s="199">
        <v>477880</v>
      </c>
      <c r="W32" s="200" t="s">
        <v>551</v>
      </c>
      <c r="X32" s="199">
        <v>734246</v>
      </c>
      <c r="Y32" s="200" t="s">
        <v>551</v>
      </c>
    </row>
    <row r="33" spans="1:25" ht="18.75" customHeight="1">
      <c r="A33" s="563"/>
      <c r="B33" s="508" t="s">
        <v>241</v>
      </c>
      <c r="C33" s="509" t="s">
        <v>18</v>
      </c>
      <c r="D33" s="661">
        <f>取引基本表!AS33</f>
        <v>138525</v>
      </c>
      <c r="E33" s="648">
        <f t="shared" si="0"/>
        <v>6.4534999999999995E-2</v>
      </c>
      <c r="T33" s="199">
        <v>196941</v>
      </c>
      <c r="U33" s="200" t="s">
        <v>551</v>
      </c>
      <c r="V33" s="199">
        <v>65423</v>
      </c>
      <c r="W33" s="200" t="s">
        <v>551</v>
      </c>
      <c r="X33" s="199">
        <v>262364</v>
      </c>
      <c r="Y33" s="200" t="s">
        <v>551</v>
      </c>
    </row>
    <row r="34" spans="1:25" ht="18.75" customHeight="1">
      <c r="A34" s="563"/>
      <c r="B34" s="508" t="s">
        <v>242</v>
      </c>
      <c r="C34" s="509" t="s">
        <v>19</v>
      </c>
      <c r="D34" s="661">
        <f>取引基本表!AS34</f>
        <v>378781</v>
      </c>
      <c r="E34" s="648">
        <f t="shared" si="0"/>
        <v>0.17646400000000001</v>
      </c>
      <c r="T34" s="199">
        <v>60876</v>
      </c>
      <c r="U34" s="200" t="s">
        <v>551</v>
      </c>
      <c r="V34" s="199">
        <v>441564</v>
      </c>
      <c r="W34" s="200" t="s">
        <v>551</v>
      </c>
      <c r="X34" s="199">
        <v>502440</v>
      </c>
      <c r="Y34" s="200" t="s">
        <v>551</v>
      </c>
    </row>
    <row r="35" spans="1:25" ht="18.75" customHeight="1">
      <c r="A35" s="563"/>
      <c r="B35" s="508" t="s">
        <v>243</v>
      </c>
      <c r="C35" s="509" t="s">
        <v>39</v>
      </c>
      <c r="D35" s="661">
        <f>取引基本表!AS35</f>
        <v>77460</v>
      </c>
      <c r="E35" s="648">
        <f t="shared" si="0"/>
        <v>3.6087000000000001E-2</v>
      </c>
      <c r="T35" s="199">
        <v>226431</v>
      </c>
      <c r="U35" s="200" t="s">
        <v>551</v>
      </c>
      <c r="V35" s="199">
        <v>77818</v>
      </c>
      <c r="W35" s="200" t="s">
        <v>551</v>
      </c>
      <c r="X35" s="199">
        <v>304249</v>
      </c>
      <c r="Y35" s="200" t="s">
        <v>551</v>
      </c>
    </row>
    <row r="36" spans="1:25" ht="18.75" customHeight="1">
      <c r="A36" s="563"/>
      <c r="B36" s="508" t="s">
        <v>244</v>
      </c>
      <c r="C36" s="509" t="s">
        <v>20</v>
      </c>
      <c r="D36" s="661">
        <f>取引基本表!AS36</f>
        <v>97816</v>
      </c>
      <c r="E36" s="648">
        <f t="shared" si="0"/>
        <v>4.5569999999999999E-2</v>
      </c>
      <c r="T36" s="199">
        <v>97660</v>
      </c>
      <c r="U36" s="200" t="s">
        <v>551</v>
      </c>
      <c r="V36" s="199">
        <v>47107</v>
      </c>
      <c r="W36" s="200" t="s">
        <v>551</v>
      </c>
      <c r="X36" s="199">
        <v>144767</v>
      </c>
      <c r="Y36" s="200" t="s">
        <v>551</v>
      </c>
    </row>
    <row r="37" spans="1:25" ht="18.75" customHeight="1">
      <c r="A37" s="563"/>
      <c r="B37" s="508" t="s">
        <v>245</v>
      </c>
      <c r="C37" s="509" t="s">
        <v>21</v>
      </c>
      <c r="D37" s="661">
        <f>取引基本表!AS37</f>
        <v>8337</v>
      </c>
      <c r="E37" s="648">
        <f t="shared" si="0"/>
        <v>3.8839999999999999E-3</v>
      </c>
      <c r="T37" s="199">
        <v>4654</v>
      </c>
      <c r="U37" s="200" t="s">
        <v>551</v>
      </c>
      <c r="V37" s="199">
        <v>348871</v>
      </c>
      <c r="W37" s="200" t="s">
        <v>551</v>
      </c>
      <c r="X37" s="199">
        <v>353525</v>
      </c>
      <c r="Y37" s="200" t="s">
        <v>551</v>
      </c>
    </row>
    <row r="38" spans="1:25" ht="18.75" customHeight="1">
      <c r="A38" s="563"/>
      <c r="B38" s="508" t="s">
        <v>246</v>
      </c>
      <c r="C38" s="509" t="s">
        <v>22</v>
      </c>
      <c r="D38" s="661">
        <f>取引基本表!AS38</f>
        <v>29660</v>
      </c>
      <c r="E38" s="648">
        <f t="shared" si="0"/>
        <v>1.3818E-2</v>
      </c>
      <c r="T38" s="199">
        <v>560973</v>
      </c>
      <c r="U38" s="200" t="s">
        <v>551</v>
      </c>
      <c r="V38" s="199">
        <v>902791</v>
      </c>
      <c r="W38" s="200" t="s">
        <v>551</v>
      </c>
      <c r="X38" s="199">
        <v>1463764</v>
      </c>
      <c r="Y38" s="200" t="s">
        <v>551</v>
      </c>
    </row>
    <row r="39" spans="1:25" ht="18.75" customHeight="1">
      <c r="A39" s="563"/>
      <c r="B39" s="508" t="s">
        <v>247</v>
      </c>
      <c r="C39" s="509" t="s">
        <v>38</v>
      </c>
      <c r="D39" s="661">
        <f>取引基本表!AS39</f>
        <v>144008</v>
      </c>
      <c r="E39" s="648">
        <f t="shared" si="0"/>
        <v>6.7088999999999996E-2</v>
      </c>
      <c r="T39" s="199">
        <v>38423</v>
      </c>
      <c r="U39" s="200" t="s">
        <v>551</v>
      </c>
      <c r="V39" s="199">
        <v>-10674</v>
      </c>
      <c r="W39" s="200" t="s">
        <v>551</v>
      </c>
      <c r="X39" s="199">
        <v>27749</v>
      </c>
      <c r="Y39" s="200" t="s">
        <v>551</v>
      </c>
    </row>
    <row r="40" spans="1:25" ht="18.75" customHeight="1">
      <c r="A40" s="563"/>
      <c r="B40" s="508" t="s">
        <v>248</v>
      </c>
      <c r="C40" s="663" t="s">
        <v>249</v>
      </c>
      <c r="D40" s="661">
        <f>取引基本表!AS40</f>
        <v>34484</v>
      </c>
      <c r="E40" s="648">
        <f t="shared" si="0"/>
        <v>1.6064999999999999E-2</v>
      </c>
      <c r="T40" s="199"/>
      <c r="U40" s="200"/>
      <c r="V40" s="199"/>
      <c r="W40" s="200"/>
      <c r="X40" s="199"/>
      <c r="Y40" s="200"/>
    </row>
    <row r="41" spans="1:25" ht="18.75" customHeight="1">
      <c r="A41" s="563"/>
      <c r="B41" s="508" t="s">
        <v>250</v>
      </c>
      <c r="C41" s="509" t="s">
        <v>23</v>
      </c>
      <c r="D41" s="661">
        <f>取引基本表!AS41</f>
        <v>27237</v>
      </c>
      <c r="E41" s="648">
        <f t="shared" si="0"/>
        <v>1.2689000000000001E-2</v>
      </c>
      <c r="T41" s="199"/>
      <c r="U41" s="200"/>
      <c r="V41" s="199"/>
      <c r="W41" s="200"/>
      <c r="X41" s="199"/>
      <c r="Y41" s="200"/>
    </row>
    <row r="42" spans="1:25" ht="18.75" customHeight="1">
      <c r="A42" s="563"/>
      <c r="B42" s="508">
        <v>37</v>
      </c>
      <c r="C42" s="509" t="s">
        <v>24</v>
      </c>
      <c r="D42" s="661">
        <f>取引基本表!AS42</f>
        <v>308694</v>
      </c>
      <c r="E42" s="648">
        <f t="shared" si="0"/>
        <v>0.143812</v>
      </c>
      <c r="T42" s="199"/>
      <c r="U42" s="200"/>
      <c r="V42" s="199"/>
      <c r="W42" s="200"/>
      <c r="X42" s="199"/>
      <c r="Y42" s="200"/>
    </row>
    <row r="43" spans="1:25" ht="18.75" customHeight="1">
      <c r="A43" s="563"/>
      <c r="B43" s="508">
        <v>38</v>
      </c>
      <c r="C43" s="509" t="s">
        <v>25</v>
      </c>
      <c r="D43" s="661">
        <f>取引基本表!AS43</f>
        <v>0</v>
      </c>
      <c r="E43" s="648">
        <f t="shared" si="0"/>
        <v>0</v>
      </c>
      <c r="T43" s="199"/>
      <c r="U43" s="200"/>
      <c r="V43" s="199"/>
      <c r="W43" s="200"/>
      <c r="X43" s="199"/>
      <c r="Y43" s="200"/>
    </row>
    <row r="44" spans="1:25" ht="18.75" customHeight="1">
      <c r="A44" s="563"/>
      <c r="B44" s="508">
        <v>39</v>
      </c>
      <c r="C44" s="509" t="s">
        <v>26</v>
      </c>
      <c r="D44" s="661">
        <f>取引基本表!AS44</f>
        <v>72</v>
      </c>
      <c r="E44" s="648">
        <f t="shared" si="0"/>
        <v>3.4E-5</v>
      </c>
      <c r="T44" s="199"/>
      <c r="U44" s="200"/>
      <c r="V44" s="199"/>
      <c r="W44" s="200"/>
      <c r="X44" s="199"/>
      <c r="Y44" s="200"/>
    </row>
    <row r="45" spans="1:25" ht="18.75" customHeight="1">
      <c r="A45" s="563"/>
      <c r="B45" s="651" t="s">
        <v>557</v>
      </c>
      <c r="C45" s="664" t="s">
        <v>40</v>
      </c>
      <c r="D45" s="662">
        <f>SUM(D6:D44)</f>
        <v>2146509</v>
      </c>
      <c r="E45" s="654">
        <f>SUM(E6:E44)</f>
        <v>1.0000020000000001</v>
      </c>
      <c r="F45" s="198"/>
      <c r="T45" s="199">
        <v>3095624</v>
      </c>
      <c r="U45" s="200" t="s">
        <v>551</v>
      </c>
      <c r="V45" s="199">
        <v>3933480</v>
      </c>
      <c r="W45" s="200" t="s">
        <v>551</v>
      </c>
      <c r="X45" s="199">
        <v>7029104</v>
      </c>
      <c r="Y45" s="200" t="s">
        <v>551</v>
      </c>
    </row>
    <row r="46" spans="1:25" ht="18.75" customHeight="1"/>
  </sheetData>
  <sheetProtection sheet="1"/>
  <mergeCells count="2">
    <mergeCell ref="B2:C2"/>
    <mergeCell ref="B4:C5"/>
  </mergeCells>
  <phoneticPr fontId="29"/>
  <pageMargins left="0.78740157480314965" right="0.78740157480314965" top="0.78740157480314965" bottom="0.78740157480314965" header="0" footer="0.19685039370078741"/>
  <pageSetup paperSize="9" scale="92" orientation="portrait" useFirstPageNumber="1" r:id="rId1"/>
  <headerFooter alignWithMargins="0">
    <oddFooter>&amp;C&amp;P / 1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249977111117893"/>
  </sheetPr>
  <dimension ref="B2:X44"/>
  <sheetViews>
    <sheetView view="pageBreakPreview" zoomScale="115" zoomScaleNormal="100" zoomScaleSheetLayoutView="115" workbookViewId="0"/>
  </sheetViews>
  <sheetFormatPr defaultColWidth="13.5" defaultRowHeight="15" customHeight="1"/>
  <cols>
    <col min="1" max="1" width="2.1640625" style="149" customWidth="1"/>
    <col min="2" max="2" width="6.1640625" style="149" customWidth="1"/>
    <col min="3" max="3" width="36.33203125" style="149" bestFit="1" customWidth="1"/>
    <col min="4" max="4" width="14.1640625" style="149" customWidth="1"/>
    <col min="5" max="18" width="13.5" style="149" customWidth="1"/>
    <col min="19" max="24" width="13.5" style="149" hidden="1" customWidth="1"/>
    <col min="25" max="16384" width="13.5" style="149"/>
  </cols>
  <sheetData>
    <row r="2" spans="2:24" ht="20.25" customHeight="1">
      <c r="B2" s="815" t="s">
        <v>558</v>
      </c>
      <c r="C2" s="816"/>
      <c r="D2" s="563"/>
    </row>
    <row r="3" spans="2:24" ht="18.75" customHeight="1">
      <c r="B3" s="563"/>
      <c r="C3" s="563"/>
      <c r="D3" s="627" t="s">
        <v>204</v>
      </c>
    </row>
    <row r="4" spans="2:24" ht="18.75" customHeight="1">
      <c r="B4" s="896"/>
      <c r="C4" s="896"/>
      <c r="D4" s="665"/>
    </row>
    <row r="5" spans="2:24" s="155" customFormat="1" ht="36" customHeight="1">
      <c r="B5" s="897"/>
      <c r="C5" s="897"/>
      <c r="D5" s="666" t="s">
        <v>408</v>
      </c>
      <c r="S5" s="196" t="s">
        <v>40</v>
      </c>
      <c r="T5" s="196"/>
      <c r="U5" s="196" t="s">
        <v>539</v>
      </c>
      <c r="V5" s="196"/>
      <c r="W5" s="196" t="s">
        <v>48</v>
      </c>
      <c r="X5" s="197"/>
    </row>
    <row r="6" spans="2:24" ht="18.75" customHeight="1">
      <c r="B6" s="508" t="s">
        <v>210</v>
      </c>
      <c r="C6" s="615" t="s">
        <v>0</v>
      </c>
      <c r="D6" s="667">
        <f t="array" ref="D6:D44">MMULT(開放経済型逆行列係数!D6:AP44,★波及効果計算ｼｰﾄ!P8:P46)</f>
        <v>0</v>
      </c>
      <c r="S6" s="199">
        <v>113706</v>
      </c>
      <c r="T6" s="200" t="s">
        <v>551</v>
      </c>
      <c r="U6" s="199">
        <v>124135</v>
      </c>
      <c r="V6" s="200" t="s">
        <v>551</v>
      </c>
      <c r="W6" s="199">
        <v>237841</v>
      </c>
      <c r="X6" s="200" t="s">
        <v>551</v>
      </c>
    </row>
    <row r="7" spans="2:24" ht="18.75" customHeight="1">
      <c r="B7" s="508" t="s">
        <v>211</v>
      </c>
      <c r="C7" s="616" t="s">
        <v>212</v>
      </c>
      <c r="D7" s="668">
        <v>0</v>
      </c>
      <c r="S7" s="199"/>
      <c r="T7" s="200"/>
      <c r="U7" s="199"/>
      <c r="V7" s="200"/>
      <c r="W7" s="199"/>
      <c r="X7" s="200"/>
    </row>
    <row r="8" spans="2:24" ht="18.75" customHeight="1">
      <c r="B8" s="508" t="s">
        <v>213</v>
      </c>
      <c r="C8" s="616" t="s">
        <v>214</v>
      </c>
      <c r="D8" s="668">
        <v>0</v>
      </c>
      <c r="S8" s="199"/>
      <c r="T8" s="200"/>
      <c r="U8" s="199"/>
      <c r="V8" s="200"/>
      <c r="W8" s="199"/>
      <c r="X8" s="200"/>
    </row>
    <row r="9" spans="2:24" ht="18.75" customHeight="1">
      <c r="B9" s="508" t="s">
        <v>215</v>
      </c>
      <c r="C9" s="616" t="s">
        <v>1</v>
      </c>
      <c r="D9" s="668">
        <v>0</v>
      </c>
      <c r="S9" s="199"/>
      <c r="T9" s="200"/>
      <c r="U9" s="199"/>
      <c r="V9" s="200"/>
      <c r="W9" s="199"/>
      <c r="X9" s="200"/>
    </row>
    <row r="10" spans="2:24" ht="18.75" customHeight="1">
      <c r="B10" s="508" t="s">
        <v>216</v>
      </c>
      <c r="C10" s="616" t="s">
        <v>2</v>
      </c>
      <c r="D10" s="668">
        <v>0</v>
      </c>
      <c r="S10" s="199"/>
      <c r="T10" s="200"/>
      <c r="U10" s="199"/>
      <c r="V10" s="200"/>
      <c r="W10" s="199"/>
      <c r="X10" s="200"/>
    </row>
    <row r="11" spans="2:24" ht="18.75" customHeight="1">
      <c r="B11" s="508" t="s">
        <v>217</v>
      </c>
      <c r="C11" s="616" t="s">
        <v>3</v>
      </c>
      <c r="D11" s="668">
        <v>0</v>
      </c>
      <c r="S11" s="199"/>
      <c r="T11" s="200"/>
      <c r="U11" s="199"/>
      <c r="V11" s="200"/>
      <c r="W11" s="199"/>
      <c r="X11" s="200"/>
    </row>
    <row r="12" spans="2:24" ht="18.75" customHeight="1">
      <c r="B12" s="508" t="s">
        <v>218</v>
      </c>
      <c r="C12" s="617" t="s">
        <v>4</v>
      </c>
      <c r="D12" s="668">
        <v>0</v>
      </c>
      <c r="S12" s="199"/>
      <c r="T12" s="200"/>
      <c r="U12" s="199"/>
      <c r="V12" s="200"/>
      <c r="W12" s="199"/>
      <c r="X12" s="200"/>
    </row>
    <row r="13" spans="2:24" ht="18.75" customHeight="1">
      <c r="B13" s="508" t="s">
        <v>219</v>
      </c>
      <c r="C13" s="616" t="s">
        <v>5</v>
      </c>
      <c r="D13" s="668">
        <v>0</v>
      </c>
      <c r="S13" s="199"/>
      <c r="T13" s="200"/>
      <c r="U13" s="199"/>
      <c r="V13" s="200"/>
      <c r="W13" s="199"/>
      <c r="X13" s="200"/>
    </row>
    <row r="14" spans="2:24" ht="18.75" customHeight="1">
      <c r="B14" s="508" t="s">
        <v>220</v>
      </c>
      <c r="C14" s="617" t="s">
        <v>6</v>
      </c>
      <c r="D14" s="668">
        <v>0</v>
      </c>
      <c r="S14" s="199"/>
      <c r="T14" s="200"/>
      <c r="U14" s="199"/>
      <c r="V14" s="200"/>
      <c r="W14" s="199"/>
      <c r="X14" s="200"/>
    </row>
    <row r="15" spans="2:24" ht="18.75" customHeight="1">
      <c r="B15" s="508" t="s">
        <v>221</v>
      </c>
      <c r="C15" s="617" t="s">
        <v>222</v>
      </c>
      <c r="D15" s="668">
        <v>0</v>
      </c>
      <c r="S15" s="199"/>
      <c r="T15" s="200"/>
      <c r="U15" s="199"/>
      <c r="V15" s="200"/>
      <c r="W15" s="199"/>
      <c r="X15" s="200"/>
    </row>
    <row r="16" spans="2:24" ht="18.75" customHeight="1">
      <c r="B16" s="508" t="s">
        <v>223</v>
      </c>
      <c r="C16" s="616" t="s">
        <v>7</v>
      </c>
      <c r="D16" s="668">
        <v>0</v>
      </c>
      <c r="S16" s="199"/>
      <c r="T16" s="200"/>
      <c r="U16" s="199"/>
      <c r="V16" s="200"/>
      <c r="W16" s="199"/>
      <c r="X16" s="200"/>
    </row>
    <row r="17" spans="2:24" ht="18.75" customHeight="1">
      <c r="B17" s="508" t="s">
        <v>224</v>
      </c>
      <c r="C17" s="616" t="s">
        <v>8</v>
      </c>
      <c r="D17" s="668">
        <v>0</v>
      </c>
      <c r="S17" s="199"/>
      <c r="T17" s="200"/>
      <c r="U17" s="199"/>
      <c r="V17" s="200"/>
      <c r="W17" s="199"/>
      <c r="X17" s="200"/>
    </row>
    <row r="18" spans="2:24" ht="18.75" customHeight="1">
      <c r="B18" s="508" t="s">
        <v>225</v>
      </c>
      <c r="C18" s="616" t="s">
        <v>9</v>
      </c>
      <c r="D18" s="668">
        <v>0</v>
      </c>
      <c r="S18" s="199"/>
      <c r="T18" s="200"/>
      <c r="U18" s="199"/>
      <c r="V18" s="200"/>
      <c r="W18" s="199"/>
      <c r="X18" s="200"/>
    </row>
    <row r="19" spans="2:24" ht="18.75" customHeight="1">
      <c r="B19" s="508" t="s">
        <v>226</v>
      </c>
      <c r="C19" s="616" t="s">
        <v>10</v>
      </c>
      <c r="D19" s="668">
        <v>0</v>
      </c>
      <c r="S19" s="199"/>
      <c r="T19" s="200"/>
      <c r="U19" s="199"/>
      <c r="V19" s="200"/>
      <c r="W19" s="199"/>
      <c r="X19" s="200"/>
    </row>
    <row r="20" spans="2:24" ht="18.75" customHeight="1">
      <c r="B20" s="508" t="s">
        <v>227</v>
      </c>
      <c r="C20" s="616" t="s">
        <v>64</v>
      </c>
      <c r="D20" s="668">
        <v>0</v>
      </c>
      <c r="S20" s="199"/>
      <c r="T20" s="200"/>
      <c r="U20" s="199"/>
      <c r="V20" s="200"/>
      <c r="W20" s="199"/>
      <c r="X20" s="200"/>
    </row>
    <row r="21" spans="2:24" ht="18.75" customHeight="1">
      <c r="B21" s="508" t="s">
        <v>228</v>
      </c>
      <c r="C21" s="616" t="s">
        <v>65</v>
      </c>
      <c r="D21" s="668">
        <v>0</v>
      </c>
      <c r="S21" s="199"/>
      <c r="T21" s="200"/>
      <c r="U21" s="199"/>
      <c r="V21" s="200"/>
      <c r="W21" s="199"/>
      <c r="X21" s="200"/>
    </row>
    <row r="22" spans="2:24" ht="18.75" customHeight="1">
      <c r="B22" s="508" t="s">
        <v>229</v>
      </c>
      <c r="C22" s="616" t="s">
        <v>66</v>
      </c>
      <c r="D22" s="668">
        <v>0</v>
      </c>
      <c r="S22" s="199"/>
      <c r="T22" s="200"/>
      <c r="U22" s="199"/>
      <c r="V22" s="200"/>
      <c r="W22" s="199"/>
      <c r="X22" s="200"/>
    </row>
    <row r="23" spans="2:24" ht="18.75" customHeight="1">
      <c r="B23" s="508" t="s">
        <v>230</v>
      </c>
      <c r="C23" s="616" t="s">
        <v>12</v>
      </c>
      <c r="D23" s="668">
        <v>0</v>
      </c>
      <c r="S23" s="199"/>
      <c r="T23" s="200"/>
      <c r="U23" s="199"/>
      <c r="V23" s="200"/>
      <c r="W23" s="199"/>
      <c r="X23" s="200"/>
    </row>
    <row r="24" spans="2:24" ht="18.75" customHeight="1">
      <c r="B24" s="508" t="s">
        <v>231</v>
      </c>
      <c r="C24" s="616" t="s">
        <v>11</v>
      </c>
      <c r="D24" s="668">
        <v>0</v>
      </c>
      <c r="S24" s="199"/>
      <c r="T24" s="200"/>
      <c r="U24" s="199"/>
      <c r="V24" s="200"/>
      <c r="W24" s="199"/>
      <c r="X24" s="200"/>
    </row>
    <row r="25" spans="2:24" ht="18.75" customHeight="1">
      <c r="B25" s="508" t="s">
        <v>232</v>
      </c>
      <c r="C25" s="616" t="s">
        <v>233</v>
      </c>
      <c r="D25" s="668">
        <v>0</v>
      </c>
      <c r="S25" s="199"/>
      <c r="T25" s="200"/>
      <c r="U25" s="199"/>
      <c r="V25" s="200"/>
      <c r="W25" s="199"/>
      <c r="X25" s="200"/>
    </row>
    <row r="26" spans="2:24" ht="18.75" customHeight="1">
      <c r="B26" s="508" t="s">
        <v>234</v>
      </c>
      <c r="C26" s="616" t="s">
        <v>13</v>
      </c>
      <c r="D26" s="668">
        <v>0</v>
      </c>
      <c r="S26" s="199">
        <v>23686</v>
      </c>
      <c r="T26" s="200" t="s">
        <v>551</v>
      </c>
      <c r="U26" s="199">
        <v>19464</v>
      </c>
      <c r="V26" s="200" t="s">
        <v>551</v>
      </c>
      <c r="W26" s="199">
        <v>43150</v>
      </c>
      <c r="X26" s="200" t="s">
        <v>551</v>
      </c>
    </row>
    <row r="27" spans="2:24" ht="18.75" customHeight="1">
      <c r="B27" s="508" t="s">
        <v>235</v>
      </c>
      <c r="C27" s="616" t="s">
        <v>14</v>
      </c>
      <c r="D27" s="668">
        <v>0</v>
      </c>
      <c r="S27" s="199">
        <v>5652</v>
      </c>
      <c r="T27" s="200" t="s">
        <v>551</v>
      </c>
      <c r="U27" s="199">
        <v>63</v>
      </c>
      <c r="V27" s="200" t="s">
        <v>551</v>
      </c>
      <c r="W27" s="199">
        <v>5715</v>
      </c>
      <c r="X27" s="200" t="s">
        <v>551</v>
      </c>
    </row>
    <row r="28" spans="2:24" ht="18.75" customHeight="1">
      <c r="B28" s="508" t="s">
        <v>236</v>
      </c>
      <c r="C28" s="616" t="s">
        <v>15</v>
      </c>
      <c r="D28" s="668">
        <v>0</v>
      </c>
      <c r="S28" s="199">
        <v>58066</v>
      </c>
      <c r="T28" s="200" t="s">
        <v>551</v>
      </c>
      <c r="U28" s="199">
        <v>-31758</v>
      </c>
      <c r="V28" s="200" t="s">
        <v>551</v>
      </c>
      <c r="W28" s="199">
        <v>26308</v>
      </c>
      <c r="X28" s="200" t="s">
        <v>551</v>
      </c>
    </row>
    <row r="29" spans="2:24" ht="18.75" customHeight="1">
      <c r="B29" s="508" t="s">
        <v>237</v>
      </c>
      <c r="C29" s="616" t="s">
        <v>16</v>
      </c>
      <c r="D29" s="668">
        <v>0</v>
      </c>
      <c r="S29" s="199">
        <v>1243603</v>
      </c>
      <c r="T29" s="200" t="s">
        <v>551</v>
      </c>
      <c r="U29" s="199">
        <v>592005</v>
      </c>
      <c r="V29" s="200" t="s">
        <v>551</v>
      </c>
      <c r="W29" s="199">
        <v>1835608</v>
      </c>
      <c r="X29" s="200" t="s">
        <v>551</v>
      </c>
    </row>
    <row r="30" spans="2:24" ht="18.75" customHeight="1">
      <c r="B30" s="508" t="s">
        <v>238</v>
      </c>
      <c r="C30" s="616" t="s">
        <v>36</v>
      </c>
      <c r="D30" s="668">
        <v>0</v>
      </c>
      <c r="S30" s="199">
        <v>72778</v>
      </c>
      <c r="T30" s="200" t="s">
        <v>551</v>
      </c>
      <c r="U30" s="199">
        <v>743586</v>
      </c>
      <c r="V30" s="200" t="s">
        <v>551</v>
      </c>
      <c r="W30" s="199">
        <v>816364</v>
      </c>
      <c r="X30" s="200" t="s">
        <v>551</v>
      </c>
    </row>
    <row r="31" spans="2:24" ht="18.75" customHeight="1">
      <c r="B31" s="508" t="s">
        <v>239</v>
      </c>
      <c r="C31" s="616" t="s">
        <v>37</v>
      </c>
      <c r="D31" s="668">
        <v>0</v>
      </c>
      <c r="S31" s="199">
        <v>135809</v>
      </c>
      <c r="T31" s="200" t="s">
        <v>551</v>
      </c>
      <c r="U31" s="199">
        <v>135205</v>
      </c>
      <c r="V31" s="200" t="s">
        <v>551</v>
      </c>
      <c r="W31" s="199">
        <v>271014</v>
      </c>
      <c r="X31" s="200" t="s">
        <v>551</v>
      </c>
    </row>
    <row r="32" spans="2:24" ht="18.75" customHeight="1">
      <c r="B32" s="508" t="s">
        <v>240</v>
      </c>
      <c r="C32" s="616" t="s">
        <v>17</v>
      </c>
      <c r="D32" s="668">
        <v>0</v>
      </c>
      <c r="S32" s="199">
        <v>256366</v>
      </c>
      <c r="T32" s="200" t="s">
        <v>551</v>
      </c>
      <c r="U32" s="199">
        <v>477880</v>
      </c>
      <c r="V32" s="200" t="s">
        <v>551</v>
      </c>
      <c r="W32" s="199">
        <v>734246</v>
      </c>
      <c r="X32" s="200" t="s">
        <v>551</v>
      </c>
    </row>
    <row r="33" spans="2:24" ht="18.75" customHeight="1">
      <c r="B33" s="508" t="s">
        <v>241</v>
      </c>
      <c r="C33" s="616" t="s">
        <v>18</v>
      </c>
      <c r="D33" s="668">
        <v>0</v>
      </c>
      <c r="S33" s="199">
        <v>196941</v>
      </c>
      <c r="T33" s="200" t="s">
        <v>551</v>
      </c>
      <c r="U33" s="199">
        <v>65423</v>
      </c>
      <c r="V33" s="200" t="s">
        <v>551</v>
      </c>
      <c r="W33" s="199">
        <v>262364</v>
      </c>
      <c r="X33" s="200" t="s">
        <v>551</v>
      </c>
    </row>
    <row r="34" spans="2:24" ht="18.75" customHeight="1">
      <c r="B34" s="508" t="s">
        <v>242</v>
      </c>
      <c r="C34" s="616" t="s">
        <v>19</v>
      </c>
      <c r="D34" s="668">
        <v>0</v>
      </c>
      <c r="S34" s="199">
        <v>60876</v>
      </c>
      <c r="T34" s="200" t="s">
        <v>551</v>
      </c>
      <c r="U34" s="199">
        <v>441564</v>
      </c>
      <c r="V34" s="200" t="s">
        <v>551</v>
      </c>
      <c r="W34" s="199">
        <v>502440</v>
      </c>
      <c r="X34" s="200" t="s">
        <v>551</v>
      </c>
    </row>
    <row r="35" spans="2:24" ht="18.75" customHeight="1">
      <c r="B35" s="508" t="s">
        <v>243</v>
      </c>
      <c r="C35" s="616" t="s">
        <v>39</v>
      </c>
      <c r="D35" s="668">
        <v>0</v>
      </c>
      <c r="S35" s="199">
        <v>226431</v>
      </c>
      <c r="T35" s="200" t="s">
        <v>551</v>
      </c>
      <c r="U35" s="199">
        <v>77818</v>
      </c>
      <c r="V35" s="200" t="s">
        <v>551</v>
      </c>
      <c r="W35" s="199">
        <v>304249</v>
      </c>
      <c r="X35" s="200" t="s">
        <v>551</v>
      </c>
    </row>
    <row r="36" spans="2:24" ht="18.75" customHeight="1">
      <c r="B36" s="508" t="s">
        <v>244</v>
      </c>
      <c r="C36" s="616" t="s">
        <v>20</v>
      </c>
      <c r="D36" s="668">
        <v>0</v>
      </c>
      <c r="S36" s="199">
        <v>97660</v>
      </c>
      <c r="T36" s="200" t="s">
        <v>551</v>
      </c>
      <c r="U36" s="199">
        <v>47107</v>
      </c>
      <c r="V36" s="200" t="s">
        <v>551</v>
      </c>
      <c r="W36" s="199">
        <v>144767</v>
      </c>
      <c r="X36" s="200" t="s">
        <v>551</v>
      </c>
    </row>
    <row r="37" spans="2:24" ht="18.75" customHeight="1">
      <c r="B37" s="508" t="s">
        <v>245</v>
      </c>
      <c r="C37" s="616" t="s">
        <v>21</v>
      </c>
      <c r="D37" s="668">
        <v>0</v>
      </c>
      <c r="S37" s="199">
        <v>4654</v>
      </c>
      <c r="T37" s="200" t="s">
        <v>551</v>
      </c>
      <c r="U37" s="199">
        <v>348871</v>
      </c>
      <c r="V37" s="200" t="s">
        <v>551</v>
      </c>
      <c r="W37" s="199">
        <v>353525</v>
      </c>
      <c r="X37" s="200" t="s">
        <v>551</v>
      </c>
    </row>
    <row r="38" spans="2:24" ht="18.75" customHeight="1">
      <c r="B38" s="508" t="s">
        <v>246</v>
      </c>
      <c r="C38" s="616" t="s">
        <v>22</v>
      </c>
      <c r="D38" s="668">
        <v>0</v>
      </c>
      <c r="S38" s="199">
        <v>560973</v>
      </c>
      <c r="T38" s="200" t="s">
        <v>551</v>
      </c>
      <c r="U38" s="199">
        <v>902791</v>
      </c>
      <c r="V38" s="200" t="s">
        <v>551</v>
      </c>
      <c r="W38" s="199">
        <v>1463764</v>
      </c>
      <c r="X38" s="200" t="s">
        <v>551</v>
      </c>
    </row>
    <row r="39" spans="2:24" ht="18.75" customHeight="1">
      <c r="B39" s="508" t="s">
        <v>247</v>
      </c>
      <c r="C39" s="616" t="s">
        <v>38</v>
      </c>
      <c r="D39" s="668">
        <v>0</v>
      </c>
      <c r="S39" s="199">
        <v>38423</v>
      </c>
      <c r="T39" s="200" t="s">
        <v>551</v>
      </c>
      <c r="U39" s="199">
        <v>-10674</v>
      </c>
      <c r="V39" s="200" t="s">
        <v>551</v>
      </c>
      <c r="W39" s="199">
        <v>27749</v>
      </c>
      <c r="X39" s="200" t="s">
        <v>551</v>
      </c>
    </row>
    <row r="40" spans="2:24" ht="18.75" customHeight="1">
      <c r="B40" s="508" t="s">
        <v>248</v>
      </c>
      <c r="C40" s="616" t="s">
        <v>249</v>
      </c>
      <c r="D40" s="668">
        <v>0</v>
      </c>
    </row>
    <row r="41" spans="2:24" ht="18.75" customHeight="1">
      <c r="B41" s="508" t="s">
        <v>250</v>
      </c>
      <c r="C41" s="616" t="s">
        <v>23</v>
      </c>
      <c r="D41" s="668">
        <v>0</v>
      </c>
    </row>
    <row r="42" spans="2:24" ht="18.75" customHeight="1">
      <c r="B42" s="508">
        <v>37</v>
      </c>
      <c r="C42" s="616" t="s">
        <v>24</v>
      </c>
      <c r="D42" s="668">
        <v>0</v>
      </c>
    </row>
    <row r="43" spans="2:24" ht="18.75" customHeight="1">
      <c r="B43" s="508">
        <v>38</v>
      </c>
      <c r="C43" s="616" t="s">
        <v>25</v>
      </c>
      <c r="D43" s="668">
        <v>0</v>
      </c>
    </row>
    <row r="44" spans="2:24" ht="15" customHeight="1">
      <c r="B44" s="669">
        <v>39</v>
      </c>
      <c r="C44" s="670" t="s">
        <v>26</v>
      </c>
      <c r="D44" s="671">
        <v>0</v>
      </c>
    </row>
  </sheetData>
  <sheetProtection sheet="1"/>
  <mergeCells count="2">
    <mergeCell ref="B2:C2"/>
    <mergeCell ref="B4:C5"/>
  </mergeCells>
  <phoneticPr fontId="29"/>
  <pageMargins left="0.78740157480314965" right="0.78740157480314965" top="0.78740157480314965" bottom="0.78740157480314965" header="0" footer="0.19685039370078741"/>
  <pageSetup paperSize="9" scale="95" orientation="portrait" useFirstPageNumber="1" r:id="rId1"/>
  <headerFooter alignWithMargins="0">
    <oddFooter>&amp;C&amp;P / 1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249977111117893"/>
    <pageSetUpPr autoPageBreaks="0"/>
  </sheetPr>
  <dimension ref="B1:AF47"/>
  <sheetViews>
    <sheetView view="pageBreakPreview" zoomScale="115" zoomScaleNormal="100" zoomScaleSheetLayoutView="115" workbookViewId="0"/>
  </sheetViews>
  <sheetFormatPr defaultColWidth="13.5" defaultRowHeight="15" customHeight="1"/>
  <cols>
    <col min="1" max="1" width="2.1640625" style="202" customWidth="1"/>
    <col min="2" max="2" width="3.5" style="149" bestFit="1" customWidth="1"/>
    <col min="3" max="3" width="38.5" style="149" bestFit="1" customWidth="1"/>
    <col min="4" max="13" width="14.1640625" style="202" customWidth="1"/>
    <col min="14" max="26" width="13.5" style="202" customWidth="1"/>
    <col min="27" max="32" width="13.5" style="202" hidden="1" customWidth="1"/>
    <col min="33" max="16384" width="13.5" style="202"/>
  </cols>
  <sheetData>
    <row r="1" spans="2:32" ht="15" customHeight="1">
      <c r="D1" s="201"/>
    </row>
    <row r="2" spans="2:32" ht="15" customHeight="1">
      <c r="B2" s="815" t="s">
        <v>559</v>
      </c>
      <c r="C2" s="816"/>
      <c r="D2" s="683"/>
      <c r="E2" s="683"/>
      <c r="F2" s="683"/>
      <c r="G2" s="683"/>
      <c r="H2" s="683"/>
      <c r="I2" s="683"/>
      <c r="J2" s="683"/>
      <c r="K2" s="683"/>
      <c r="L2" s="683"/>
      <c r="M2" s="684"/>
    </row>
    <row r="3" spans="2:32" ht="15" customHeight="1">
      <c r="B3" s="672"/>
      <c r="C3" s="672"/>
      <c r="D3" s="683"/>
      <c r="E3" s="683"/>
      <c r="F3" s="683"/>
      <c r="G3" s="683"/>
      <c r="H3" s="683"/>
      <c r="I3" s="683"/>
      <c r="J3" s="683"/>
      <c r="K3" s="683"/>
      <c r="L3" s="683"/>
      <c r="M3" s="684" t="s">
        <v>560</v>
      </c>
    </row>
    <row r="4" spans="2:32" s="203" customFormat="1" ht="18" customHeight="1">
      <c r="B4" s="673"/>
      <c r="C4" s="674"/>
      <c r="D4" s="902" t="s">
        <v>561</v>
      </c>
      <c r="E4" s="685"/>
      <c r="F4" s="685"/>
      <c r="G4" s="686"/>
      <c r="H4" s="685"/>
      <c r="I4" s="685"/>
      <c r="J4" s="686"/>
      <c r="K4" s="685"/>
      <c r="L4" s="904" t="s">
        <v>627</v>
      </c>
      <c r="M4" s="906" t="s">
        <v>628</v>
      </c>
      <c r="AA4" s="204"/>
      <c r="AB4" s="204"/>
      <c r="AC4" s="204"/>
      <c r="AD4" s="204"/>
      <c r="AE4" s="204"/>
    </row>
    <row r="5" spans="2:32" s="203" customFormat="1" ht="18" customHeight="1">
      <c r="B5" s="675"/>
      <c r="C5" s="676"/>
      <c r="D5" s="903"/>
      <c r="E5" s="909" t="s">
        <v>562</v>
      </c>
      <c r="F5" s="909" t="s">
        <v>563</v>
      </c>
      <c r="G5" s="912" t="s">
        <v>564</v>
      </c>
      <c r="H5" s="687"/>
      <c r="I5" s="687"/>
      <c r="J5" s="688"/>
      <c r="K5" s="687"/>
      <c r="L5" s="904"/>
      <c r="M5" s="907"/>
      <c r="AA5" s="204"/>
      <c r="AB5" s="204"/>
      <c r="AC5" s="204"/>
      <c r="AD5" s="204"/>
      <c r="AE5" s="204"/>
    </row>
    <row r="6" spans="2:32" s="203" customFormat="1" ht="18" customHeight="1">
      <c r="B6" s="900"/>
      <c r="C6" s="915"/>
      <c r="D6" s="903"/>
      <c r="E6" s="910"/>
      <c r="F6" s="910"/>
      <c r="G6" s="913"/>
      <c r="H6" s="916" t="s">
        <v>565</v>
      </c>
      <c r="I6" s="918" t="s">
        <v>566</v>
      </c>
      <c r="J6" s="688"/>
      <c r="K6" s="689"/>
      <c r="L6" s="904"/>
      <c r="M6" s="907"/>
      <c r="AA6" s="204"/>
      <c r="AB6" s="204"/>
      <c r="AC6" s="204"/>
      <c r="AD6" s="204"/>
      <c r="AE6" s="204"/>
    </row>
    <row r="7" spans="2:32" s="203" customFormat="1" ht="18" customHeight="1">
      <c r="B7" s="900"/>
      <c r="C7" s="915"/>
      <c r="D7" s="903"/>
      <c r="E7" s="911"/>
      <c r="F7" s="911"/>
      <c r="G7" s="914"/>
      <c r="H7" s="917"/>
      <c r="I7" s="919"/>
      <c r="J7" s="690" t="s">
        <v>567</v>
      </c>
      <c r="K7" s="691" t="s">
        <v>568</v>
      </c>
      <c r="L7" s="905"/>
      <c r="M7" s="908"/>
      <c r="AA7" s="204"/>
      <c r="AB7" s="204"/>
      <c r="AC7" s="204"/>
      <c r="AD7" s="204"/>
      <c r="AE7" s="204"/>
    </row>
    <row r="8" spans="2:32" ht="15" customHeight="1">
      <c r="B8" s="504" t="s">
        <v>210</v>
      </c>
      <c r="C8" s="677" t="s">
        <v>0</v>
      </c>
      <c r="D8" s="335">
        <v>64017</v>
      </c>
      <c r="E8" s="336">
        <v>32145</v>
      </c>
      <c r="F8" s="336">
        <v>22715</v>
      </c>
      <c r="G8" s="337">
        <v>9157</v>
      </c>
      <c r="H8" s="336">
        <v>1565</v>
      </c>
      <c r="I8" s="337">
        <v>7592</v>
      </c>
      <c r="J8" s="336">
        <v>2916</v>
      </c>
      <c r="K8" s="336">
        <v>4676</v>
      </c>
      <c r="L8" s="338">
        <v>0.34712999999999999</v>
      </c>
      <c r="M8" s="339">
        <v>4.9653999999999997E-2</v>
      </c>
      <c r="AA8" s="205">
        <v>113706</v>
      </c>
      <c r="AB8" s="206" t="s">
        <v>551</v>
      </c>
      <c r="AC8" s="205">
        <v>124135</v>
      </c>
      <c r="AD8" s="206" t="s">
        <v>551</v>
      </c>
      <c r="AE8" s="205">
        <v>237841</v>
      </c>
      <c r="AF8" s="206" t="s">
        <v>551</v>
      </c>
    </row>
    <row r="9" spans="2:32" ht="15" customHeight="1">
      <c r="B9" s="508" t="s">
        <v>211</v>
      </c>
      <c r="C9" s="678" t="s">
        <v>212</v>
      </c>
      <c r="D9" s="340">
        <v>2657</v>
      </c>
      <c r="E9" s="341">
        <v>159</v>
      </c>
      <c r="F9" s="341">
        <v>54</v>
      </c>
      <c r="G9" s="342">
        <v>2444</v>
      </c>
      <c r="H9" s="341">
        <v>260</v>
      </c>
      <c r="I9" s="342">
        <v>2184</v>
      </c>
      <c r="J9" s="341">
        <v>2052</v>
      </c>
      <c r="K9" s="341">
        <v>132</v>
      </c>
      <c r="L9" s="343">
        <v>7.8589000000000006E-2</v>
      </c>
      <c r="M9" s="344">
        <v>7.2288000000000005E-2</v>
      </c>
      <c r="AA9" s="205">
        <v>23686</v>
      </c>
      <c r="AB9" s="206" t="s">
        <v>551</v>
      </c>
      <c r="AC9" s="205">
        <v>19464</v>
      </c>
      <c r="AD9" s="206" t="s">
        <v>551</v>
      </c>
      <c r="AE9" s="205">
        <v>43150</v>
      </c>
      <c r="AF9" s="206" t="s">
        <v>551</v>
      </c>
    </row>
    <row r="10" spans="2:32" ht="15" customHeight="1">
      <c r="B10" s="508" t="s">
        <v>213</v>
      </c>
      <c r="C10" s="678" t="s">
        <v>214</v>
      </c>
      <c r="D10" s="340">
        <v>813</v>
      </c>
      <c r="E10" s="341">
        <v>408</v>
      </c>
      <c r="F10" s="341">
        <v>130</v>
      </c>
      <c r="G10" s="342">
        <v>275</v>
      </c>
      <c r="H10" s="341">
        <v>22</v>
      </c>
      <c r="I10" s="342">
        <v>253</v>
      </c>
      <c r="J10" s="341">
        <v>225</v>
      </c>
      <c r="K10" s="341">
        <v>28</v>
      </c>
      <c r="L10" s="343">
        <v>0.21445500000000001</v>
      </c>
      <c r="M10" s="344">
        <v>7.2539999999999993E-2</v>
      </c>
      <c r="AA10" s="205">
        <v>5652</v>
      </c>
      <c r="AB10" s="206" t="s">
        <v>551</v>
      </c>
      <c r="AC10" s="205">
        <v>63</v>
      </c>
      <c r="AD10" s="206" t="s">
        <v>551</v>
      </c>
      <c r="AE10" s="205">
        <v>5715</v>
      </c>
      <c r="AF10" s="206" t="s">
        <v>551</v>
      </c>
    </row>
    <row r="11" spans="2:32" ht="15" customHeight="1">
      <c r="B11" s="508" t="s">
        <v>215</v>
      </c>
      <c r="C11" s="678" t="s">
        <v>1</v>
      </c>
      <c r="D11" s="340">
        <v>702</v>
      </c>
      <c r="E11" s="341">
        <v>5</v>
      </c>
      <c r="F11" s="341">
        <v>0</v>
      </c>
      <c r="G11" s="342">
        <v>697</v>
      </c>
      <c r="H11" s="341">
        <v>70</v>
      </c>
      <c r="I11" s="342">
        <v>627</v>
      </c>
      <c r="J11" s="341">
        <v>598</v>
      </c>
      <c r="K11" s="341">
        <v>29</v>
      </c>
      <c r="L11" s="343">
        <v>4.7157999999999999E-2</v>
      </c>
      <c r="M11" s="344">
        <v>4.6822999999999997E-2</v>
      </c>
      <c r="AA11" s="205">
        <v>58066</v>
      </c>
      <c r="AB11" s="206" t="s">
        <v>551</v>
      </c>
      <c r="AC11" s="205">
        <v>-31758</v>
      </c>
      <c r="AD11" s="206" t="s">
        <v>551</v>
      </c>
      <c r="AE11" s="205">
        <v>26308</v>
      </c>
      <c r="AF11" s="206" t="s">
        <v>551</v>
      </c>
    </row>
    <row r="12" spans="2:32" ht="15" customHeight="1">
      <c r="B12" s="508" t="s">
        <v>216</v>
      </c>
      <c r="C12" s="678" t="s">
        <v>2</v>
      </c>
      <c r="D12" s="340">
        <v>9526</v>
      </c>
      <c r="E12" s="341">
        <v>87</v>
      </c>
      <c r="F12" s="341">
        <v>65</v>
      </c>
      <c r="G12" s="342">
        <v>9374</v>
      </c>
      <c r="H12" s="341">
        <v>770</v>
      </c>
      <c r="I12" s="342">
        <v>8604</v>
      </c>
      <c r="J12" s="341">
        <v>8320</v>
      </c>
      <c r="K12" s="341">
        <v>284</v>
      </c>
      <c r="L12" s="343">
        <v>6.6461000000000006E-2</v>
      </c>
      <c r="M12" s="344">
        <v>6.5401000000000001E-2</v>
      </c>
      <c r="AA12" s="205">
        <v>1243603</v>
      </c>
      <c r="AB12" s="206" t="s">
        <v>551</v>
      </c>
      <c r="AC12" s="205">
        <v>592005</v>
      </c>
      <c r="AD12" s="206" t="s">
        <v>551</v>
      </c>
      <c r="AE12" s="205">
        <v>1835608</v>
      </c>
      <c r="AF12" s="206" t="s">
        <v>551</v>
      </c>
    </row>
    <row r="13" spans="2:32" ht="15" customHeight="1">
      <c r="B13" s="508" t="s">
        <v>217</v>
      </c>
      <c r="C13" s="678" t="s">
        <v>3</v>
      </c>
      <c r="D13" s="340">
        <v>7564</v>
      </c>
      <c r="E13" s="341">
        <v>38</v>
      </c>
      <c r="F13" s="341">
        <v>15</v>
      </c>
      <c r="G13" s="342">
        <v>7511</v>
      </c>
      <c r="H13" s="341">
        <v>321</v>
      </c>
      <c r="I13" s="342">
        <v>7190</v>
      </c>
      <c r="J13" s="341">
        <v>7029</v>
      </c>
      <c r="K13" s="341">
        <v>161</v>
      </c>
      <c r="L13" s="343">
        <v>9.2529E-2</v>
      </c>
      <c r="M13" s="344">
        <v>9.1881000000000004E-2</v>
      </c>
      <c r="AA13" s="205">
        <v>72778</v>
      </c>
      <c r="AB13" s="206" t="s">
        <v>551</v>
      </c>
      <c r="AC13" s="205">
        <v>743586</v>
      </c>
      <c r="AD13" s="206" t="s">
        <v>551</v>
      </c>
      <c r="AE13" s="205">
        <v>816364</v>
      </c>
      <c r="AF13" s="206" t="s">
        <v>551</v>
      </c>
    </row>
    <row r="14" spans="2:32" ht="15" customHeight="1">
      <c r="B14" s="508" t="s">
        <v>218</v>
      </c>
      <c r="C14" s="679" t="s">
        <v>4</v>
      </c>
      <c r="D14" s="340">
        <v>4426</v>
      </c>
      <c r="E14" s="341">
        <v>95</v>
      </c>
      <c r="F14" s="341">
        <v>35</v>
      </c>
      <c r="G14" s="342">
        <v>4296</v>
      </c>
      <c r="H14" s="341">
        <v>342</v>
      </c>
      <c r="I14" s="342">
        <v>3954</v>
      </c>
      <c r="J14" s="341">
        <v>3912</v>
      </c>
      <c r="K14" s="341">
        <v>42</v>
      </c>
      <c r="L14" s="343">
        <v>3.4896000000000003E-2</v>
      </c>
      <c r="M14" s="344">
        <v>3.3870999999999998E-2</v>
      </c>
      <c r="AA14" s="205">
        <v>135809</v>
      </c>
      <c r="AB14" s="206" t="s">
        <v>551</v>
      </c>
      <c r="AC14" s="205">
        <v>135205</v>
      </c>
      <c r="AD14" s="206" t="s">
        <v>551</v>
      </c>
      <c r="AE14" s="205">
        <v>271014</v>
      </c>
      <c r="AF14" s="206" t="s">
        <v>551</v>
      </c>
    </row>
    <row r="15" spans="2:32" ht="15" customHeight="1">
      <c r="B15" s="508" t="s">
        <v>219</v>
      </c>
      <c r="C15" s="678" t="s">
        <v>5</v>
      </c>
      <c r="D15" s="340">
        <v>1391</v>
      </c>
      <c r="E15" s="341">
        <v>0</v>
      </c>
      <c r="F15" s="341">
        <v>0</v>
      </c>
      <c r="G15" s="342">
        <v>1391</v>
      </c>
      <c r="H15" s="341">
        <v>23</v>
      </c>
      <c r="I15" s="342">
        <v>1368</v>
      </c>
      <c r="J15" s="341">
        <v>1367</v>
      </c>
      <c r="K15" s="341">
        <v>1</v>
      </c>
      <c r="L15" s="343">
        <v>1.5268E-2</v>
      </c>
      <c r="M15" s="344">
        <v>1.5268E-2</v>
      </c>
      <c r="AA15" s="205">
        <v>256366</v>
      </c>
      <c r="AB15" s="206" t="s">
        <v>551</v>
      </c>
      <c r="AC15" s="205">
        <v>477880</v>
      </c>
      <c r="AD15" s="206" t="s">
        <v>551</v>
      </c>
      <c r="AE15" s="205">
        <v>734246</v>
      </c>
      <c r="AF15" s="206" t="s">
        <v>551</v>
      </c>
    </row>
    <row r="16" spans="2:32" ht="15" customHeight="1">
      <c r="B16" s="508" t="s">
        <v>220</v>
      </c>
      <c r="C16" s="679" t="s">
        <v>6</v>
      </c>
      <c r="D16" s="340">
        <v>120</v>
      </c>
      <c r="E16" s="341">
        <v>0</v>
      </c>
      <c r="F16" s="341">
        <v>0</v>
      </c>
      <c r="G16" s="342">
        <v>120</v>
      </c>
      <c r="H16" s="341">
        <v>7</v>
      </c>
      <c r="I16" s="342">
        <v>113</v>
      </c>
      <c r="J16" s="341">
        <v>112</v>
      </c>
      <c r="K16" s="341">
        <v>1</v>
      </c>
      <c r="L16" s="343">
        <v>2.0671999999999999E-2</v>
      </c>
      <c r="M16" s="344">
        <v>2.0671999999999999E-2</v>
      </c>
      <c r="AA16" s="205">
        <v>196941</v>
      </c>
      <c r="AB16" s="206" t="s">
        <v>551</v>
      </c>
      <c r="AC16" s="205">
        <v>65423</v>
      </c>
      <c r="AD16" s="206" t="s">
        <v>551</v>
      </c>
      <c r="AE16" s="205">
        <v>262364</v>
      </c>
      <c r="AF16" s="206" t="s">
        <v>551</v>
      </c>
    </row>
    <row r="17" spans="2:32" ht="15" customHeight="1">
      <c r="B17" s="508" t="s">
        <v>221</v>
      </c>
      <c r="C17" s="679" t="s">
        <v>222</v>
      </c>
      <c r="D17" s="340">
        <v>2154</v>
      </c>
      <c r="E17" s="341">
        <v>3</v>
      </c>
      <c r="F17" s="341">
        <v>2</v>
      </c>
      <c r="G17" s="342">
        <v>2149</v>
      </c>
      <c r="H17" s="341">
        <v>71</v>
      </c>
      <c r="I17" s="342">
        <v>2078</v>
      </c>
      <c r="J17" s="341">
        <v>2067</v>
      </c>
      <c r="K17" s="341">
        <v>11</v>
      </c>
      <c r="L17" s="343">
        <v>6.88E-2</v>
      </c>
      <c r="M17" s="344">
        <v>6.8640999999999994E-2</v>
      </c>
      <c r="AA17" s="205">
        <v>60876</v>
      </c>
      <c r="AB17" s="206" t="s">
        <v>551</v>
      </c>
      <c r="AC17" s="205">
        <v>441564</v>
      </c>
      <c r="AD17" s="206" t="s">
        <v>551</v>
      </c>
      <c r="AE17" s="205">
        <v>502440</v>
      </c>
      <c r="AF17" s="206" t="s">
        <v>551</v>
      </c>
    </row>
    <row r="18" spans="2:32" ht="15" customHeight="1">
      <c r="B18" s="508" t="s">
        <v>223</v>
      </c>
      <c r="C18" s="678" t="s">
        <v>7</v>
      </c>
      <c r="D18" s="340">
        <v>1844</v>
      </c>
      <c r="E18" s="341">
        <v>5</v>
      </c>
      <c r="F18" s="341">
        <v>2</v>
      </c>
      <c r="G18" s="342">
        <v>1837</v>
      </c>
      <c r="H18" s="341">
        <v>105</v>
      </c>
      <c r="I18" s="342">
        <v>1732</v>
      </c>
      <c r="J18" s="341">
        <v>1659</v>
      </c>
      <c r="K18" s="341">
        <v>73</v>
      </c>
      <c r="L18" s="343">
        <v>3.5307999999999999E-2</v>
      </c>
      <c r="M18" s="344">
        <v>3.5173999999999997E-2</v>
      </c>
      <c r="AA18" s="205">
        <v>226431</v>
      </c>
      <c r="AB18" s="206" t="s">
        <v>551</v>
      </c>
      <c r="AC18" s="205">
        <v>77818</v>
      </c>
      <c r="AD18" s="206" t="s">
        <v>551</v>
      </c>
      <c r="AE18" s="205">
        <v>304249</v>
      </c>
      <c r="AF18" s="206" t="s">
        <v>551</v>
      </c>
    </row>
    <row r="19" spans="2:32" ht="15" customHeight="1">
      <c r="B19" s="508" t="s">
        <v>224</v>
      </c>
      <c r="C19" s="678" t="s">
        <v>8</v>
      </c>
      <c r="D19" s="340">
        <v>923</v>
      </c>
      <c r="E19" s="341">
        <v>5</v>
      </c>
      <c r="F19" s="341">
        <v>1</v>
      </c>
      <c r="G19" s="342">
        <v>917</v>
      </c>
      <c r="H19" s="341">
        <v>40</v>
      </c>
      <c r="I19" s="342">
        <v>877</v>
      </c>
      <c r="J19" s="341">
        <v>866</v>
      </c>
      <c r="K19" s="341">
        <v>11</v>
      </c>
      <c r="L19" s="343">
        <v>4.4172999999999997E-2</v>
      </c>
      <c r="M19" s="344">
        <v>4.3886000000000001E-2</v>
      </c>
      <c r="AA19" s="205">
        <v>97660</v>
      </c>
      <c r="AB19" s="206" t="s">
        <v>551</v>
      </c>
      <c r="AC19" s="205">
        <v>47107</v>
      </c>
      <c r="AD19" s="206" t="s">
        <v>551</v>
      </c>
      <c r="AE19" s="205">
        <v>144767</v>
      </c>
      <c r="AF19" s="206" t="s">
        <v>551</v>
      </c>
    </row>
    <row r="20" spans="2:32" ht="15" customHeight="1">
      <c r="B20" s="508" t="s">
        <v>225</v>
      </c>
      <c r="C20" s="678" t="s">
        <v>9</v>
      </c>
      <c r="D20" s="340">
        <v>1329</v>
      </c>
      <c r="E20" s="341">
        <v>1</v>
      </c>
      <c r="F20" s="341">
        <v>1</v>
      </c>
      <c r="G20" s="342">
        <v>1327</v>
      </c>
      <c r="H20" s="341">
        <v>28</v>
      </c>
      <c r="I20" s="342">
        <v>1299</v>
      </c>
      <c r="J20" s="341">
        <v>1297</v>
      </c>
      <c r="K20" s="341">
        <v>2</v>
      </c>
      <c r="L20" s="343">
        <v>1.7586999999999998E-2</v>
      </c>
      <c r="M20" s="344">
        <v>1.7559999999999999E-2</v>
      </c>
      <c r="AA20" s="205">
        <v>4654</v>
      </c>
      <c r="AB20" s="206" t="s">
        <v>551</v>
      </c>
      <c r="AC20" s="205">
        <v>348871</v>
      </c>
      <c r="AD20" s="206" t="s">
        <v>551</v>
      </c>
      <c r="AE20" s="205">
        <v>353525</v>
      </c>
      <c r="AF20" s="206" t="s">
        <v>551</v>
      </c>
    </row>
    <row r="21" spans="2:32" ht="15" customHeight="1">
      <c r="B21" s="508" t="s">
        <v>226</v>
      </c>
      <c r="C21" s="678" t="s">
        <v>10</v>
      </c>
      <c r="D21" s="340">
        <v>3728</v>
      </c>
      <c r="E21" s="341">
        <v>20</v>
      </c>
      <c r="F21" s="341">
        <v>6</v>
      </c>
      <c r="G21" s="342">
        <v>3702</v>
      </c>
      <c r="H21" s="341">
        <v>275</v>
      </c>
      <c r="I21" s="342">
        <v>3427</v>
      </c>
      <c r="J21" s="341">
        <v>3396</v>
      </c>
      <c r="K21" s="341">
        <v>31</v>
      </c>
      <c r="L21" s="343">
        <v>6.3832E-2</v>
      </c>
      <c r="M21" s="344">
        <v>6.3386999999999999E-2</v>
      </c>
      <c r="AA21" s="205">
        <v>560973</v>
      </c>
      <c r="AB21" s="206" t="s">
        <v>551</v>
      </c>
      <c r="AC21" s="205">
        <v>902791</v>
      </c>
      <c r="AD21" s="206" t="s">
        <v>551</v>
      </c>
      <c r="AE21" s="205">
        <v>1463764</v>
      </c>
      <c r="AF21" s="206" t="s">
        <v>551</v>
      </c>
    </row>
    <row r="22" spans="2:32" ht="15" customHeight="1">
      <c r="B22" s="508" t="s">
        <v>227</v>
      </c>
      <c r="C22" s="678" t="s">
        <v>64</v>
      </c>
      <c r="D22" s="340">
        <v>591</v>
      </c>
      <c r="E22" s="341">
        <v>4</v>
      </c>
      <c r="F22" s="341">
        <v>1</v>
      </c>
      <c r="G22" s="342">
        <v>586</v>
      </c>
      <c r="H22" s="341">
        <v>32</v>
      </c>
      <c r="I22" s="342">
        <v>554</v>
      </c>
      <c r="J22" s="341">
        <v>549</v>
      </c>
      <c r="K22" s="341">
        <v>5</v>
      </c>
      <c r="L22" s="343">
        <v>5.8682999999999999E-2</v>
      </c>
      <c r="M22" s="344">
        <v>5.8187000000000003E-2</v>
      </c>
      <c r="AA22" s="205">
        <v>38423</v>
      </c>
      <c r="AB22" s="206" t="s">
        <v>551</v>
      </c>
      <c r="AC22" s="205">
        <v>-10674</v>
      </c>
      <c r="AD22" s="206" t="s">
        <v>551</v>
      </c>
      <c r="AE22" s="205">
        <v>27749</v>
      </c>
      <c r="AF22" s="206" t="s">
        <v>551</v>
      </c>
    </row>
    <row r="23" spans="2:32" ht="15" customHeight="1">
      <c r="B23" s="508" t="s">
        <v>228</v>
      </c>
      <c r="C23" s="678" t="s">
        <v>65</v>
      </c>
      <c r="D23" s="340">
        <v>4529</v>
      </c>
      <c r="E23" s="341">
        <v>17</v>
      </c>
      <c r="F23" s="341">
        <v>2</v>
      </c>
      <c r="G23" s="342">
        <v>4510</v>
      </c>
      <c r="H23" s="341">
        <v>261</v>
      </c>
      <c r="I23" s="342">
        <v>4249</v>
      </c>
      <c r="J23" s="341">
        <v>4236</v>
      </c>
      <c r="K23" s="341">
        <v>13</v>
      </c>
      <c r="L23" s="343">
        <v>4.8709000000000002E-2</v>
      </c>
      <c r="M23" s="344">
        <v>4.8505E-2</v>
      </c>
      <c r="AA23" s="205">
        <v>3095624</v>
      </c>
      <c r="AB23" s="206" t="s">
        <v>551</v>
      </c>
      <c r="AC23" s="205">
        <v>3933480</v>
      </c>
      <c r="AD23" s="206" t="s">
        <v>551</v>
      </c>
      <c r="AE23" s="205">
        <v>7029104</v>
      </c>
      <c r="AF23" s="206" t="s">
        <v>551</v>
      </c>
    </row>
    <row r="24" spans="2:32" ht="15" customHeight="1">
      <c r="B24" s="508" t="s">
        <v>229</v>
      </c>
      <c r="C24" s="678" t="s">
        <v>66</v>
      </c>
      <c r="D24" s="340">
        <v>3564</v>
      </c>
      <c r="E24" s="341">
        <v>3</v>
      </c>
      <c r="F24" s="341">
        <v>0</v>
      </c>
      <c r="G24" s="342">
        <v>3561</v>
      </c>
      <c r="H24" s="341">
        <v>40</v>
      </c>
      <c r="I24" s="342">
        <v>3521</v>
      </c>
      <c r="J24" s="341">
        <v>3518</v>
      </c>
      <c r="K24" s="341">
        <v>3</v>
      </c>
      <c r="L24" s="343">
        <v>5.2032000000000002E-2</v>
      </c>
      <c r="M24" s="344">
        <v>5.1987999999999999E-2</v>
      </c>
    </row>
    <row r="25" spans="2:32" ht="15" customHeight="1">
      <c r="B25" s="508" t="s">
        <v>230</v>
      </c>
      <c r="C25" s="678" t="s">
        <v>12</v>
      </c>
      <c r="D25" s="340">
        <v>12278</v>
      </c>
      <c r="E25" s="341">
        <v>6</v>
      </c>
      <c r="F25" s="341">
        <v>2</v>
      </c>
      <c r="G25" s="342">
        <v>12270</v>
      </c>
      <c r="H25" s="341">
        <v>131</v>
      </c>
      <c r="I25" s="342">
        <v>12139</v>
      </c>
      <c r="J25" s="341">
        <v>12001</v>
      </c>
      <c r="K25" s="341">
        <v>138</v>
      </c>
      <c r="L25" s="343">
        <v>3.5230999999999998E-2</v>
      </c>
      <c r="M25" s="344">
        <v>3.5208000000000003E-2</v>
      </c>
    </row>
    <row r="26" spans="2:32" ht="15" customHeight="1">
      <c r="B26" s="508" t="s">
        <v>231</v>
      </c>
      <c r="C26" s="678" t="s">
        <v>11</v>
      </c>
      <c r="D26" s="340">
        <v>1986</v>
      </c>
      <c r="E26" s="341">
        <v>3</v>
      </c>
      <c r="F26" s="341">
        <v>2</v>
      </c>
      <c r="G26" s="342">
        <v>1981</v>
      </c>
      <c r="H26" s="341">
        <v>81</v>
      </c>
      <c r="I26" s="342">
        <v>1900</v>
      </c>
      <c r="J26" s="341">
        <v>1891</v>
      </c>
      <c r="K26" s="341">
        <v>9</v>
      </c>
      <c r="L26" s="343">
        <v>6.8528000000000006E-2</v>
      </c>
      <c r="M26" s="344">
        <v>6.8354999999999999E-2</v>
      </c>
    </row>
    <row r="27" spans="2:32" ht="15" customHeight="1">
      <c r="B27" s="508" t="s">
        <v>232</v>
      </c>
      <c r="C27" s="678" t="s">
        <v>233</v>
      </c>
      <c r="D27" s="340">
        <v>839</v>
      </c>
      <c r="E27" s="341">
        <v>2</v>
      </c>
      <c r="F27" s="341">
        <v>0</v>
      </c>
      <c r="G27" s="342">
        <v>837</v>
      </c>
      <c r="H27" s="341">
        <v>18</v>
      </c>
      <c r="I27" s="342">
        <v>819</v>
      </c>
      <c r="J27" s="341">
        <v>817</v>
      </c>
      <c r="K27" s="341">
        <v>2</v>
      </c>
      <c r="L27" s="343">
        <v>0.14502999999999999</v>
      </c>
      <c r="M27" s="344">
        <v>0.14468500000000001</v>
      </c>
    </row>
    <row r="28" spans="2:32" ht="15" customHeight="1">
      <c r="B28" s="508" t="s">
        <v>234</v>
      </c>
      <c r="C28" s="678" t="s">
        <v>13</v>
      </c>
      <c r="D28" s="340">
        <v>2467</v>
      </c>
      <c r="E28" s="341">
        <v>2</v>
      </c>
      <c r="F28" s="341">
        <v>0</v>
      </c>
      <c r="G28" s="342">
        <v>2465</v>
      </c>
      <c r="H28" s="341">
        <v>37</v>
      </c>
      <c r="I28" s="342">
        <v>2428</v>
      </c>
      <c r="J28" s="341">
        <v>2417</v>
      </c>
      <c r="K28" s="341">
        <v>11</v>
      </c>
      <c r="L28" s="343">
        <v>3.9125E-2</v>
      </c>
      <c r="M28" s="344">
        <v>3.9093000000000003E-2</v>
      </c>
    </row>
    <row r="29" spans="2:32" ht="15" customHeight="1">
      <c r="B29" s="508" t="s">
        <v>235</v>
      </c>
      <c r="C29" s="678" t="s">
        <v>14</v>
      </c>
      <c r="D29" s="340">
        <v>3385</v>
      </c>
      <c r="E29" s="341">
        <v>124</v>
      </c>
      <c r="F29" s="341">
        <v>49</v>
      </c>
      <c r="G29" s="342">
        <v>3212</v>
      </c>
      <c r="H29" s="341">
        <v>412</v>
      </c>
      <c r="I29" s="342">
        <v>2800</v>
      </c>
      <c r="J29" s="341">
        <v>2727</v>
      </c>
      <c r="K29" s="341">
        <v>73</v>
      </c>
      <c r="L29" s="343">
        <v>0.105768</v>
      </c>
      <c r="M29" s="344">
        <v>0.10036200000000001</v>
      </c>
    </row>
    <row r="30" spans="2:32" ht="15" customHeight="1">
      <c r="B30" s="508" t="s">
        <v>236</v>
      </c>
      <c r="C30" s="678" t="s">
        <v>15</v>
      </c>
      <c r="D30" s="340">
        <v>48517</v>
      </c>
      <c r="E30" s="341">
        <v>7043</v>
      </c>
      <c r="F30" s="341">
        <v>1485</v>
      </c>
      <c r="G30" s="342">
        <v>39989</v>
      </c>
      <c r="H30" s="341">
        <v>4504</v>
      </c>
      <c r="I30" s="342">
        <v>35485</v>
      </c>
      <c r="J30" s="341">
        <v>33308</v>
      </c>
      <c r="K30" s="341">
        <v>2177</v>
      </c>
      <c r="L30" s="343">
        <v>9.9030000000000007E-2</v>
      </c>
      <c r="M30" s="344">
        <v>8.1623000000000001E-2</v>
      </c>
    </row>
    <row r="31" spans="2:32" ht="15" customHeight="1">
      <c r="B31" s="508" t="s">
        <v>237</v>
      </c>
      <c r="C31" s="678" t="s">
        <v>16</v>
      </c>
      <c r="D31" s="340">
        <v>1776</v>
      </c>
      <c r="E31" s="341">
        <v>0</v>
      </c>
      <c r="F31" s="341">
        <v>0</v>
      </c>
      <c r="G31" s="342">
        <v>1776</v>
      </c>
      <c r="H31" s="341">
        <v>11</v>
      </c>
      <c r="I31" s="342">
        <v>1765</v>
      </c>
      <c r="J31" s="341">
        <v>1762</v>
      </c>
      <c r="K31" s="341">
        <v>3</v>
      </c>
      <c r="L31" s="343">
        <v>5.0860000000000002E-3</v>
      </c>
      <c r="M31" s="344">
        <v>5.0860000000000002E-3</v>
      </c>
    </row>
    <row r="32" spans="2:32" ht="15" customHeight="1">
      <c r="B32" s="508" t="s">
        <v>238</v>
      </c>
      <c r="C32" s="678" t="s">
        <v>36</v>
      </c>
      <c r="D32" s="340">
        <v>710</v>
      </c>
      <c r="E32" s="341">
        <v>0</v>
      </c>
      <c r="F32" s="341">
        <v>0</v>
      </c>
      <c r="G32" s="342">
        <v>710</v>
      </c>
      <c r="H32" s="341">
        <v>12</v>
      </c>
      <c r="I32" s="342">
        <v>698</v>
      </c>
      <c r="J32" s="341">
        <v>697</v>
      </c>
      <c r="K32" s="341">
        <v>1</v>
      </c>
      <c r="L32" s="343">
        <v>2.1263000000000001E-2</v>
      </c>
      <c r="M32" s="344">
        <v>2.1263000000000001E-2</v>
      </c>
    </row>
    <row r="33" spans="2:13" ht="15" customHeight="1">
      <c r="B33" s="508" t="s">
        <v>239</v>
      </c>
      <c r="C33" s="678" t="s">
        <v>37</v>
      </c>
      <c r="D33" s="340">
        <v>2903</v>
      </c>
      <c r="E33" s="341">
        <v>40</v>
      </c>
      <c r="F33" s="341">
        <v>16</v>
      </c>
      <c r="G33" s="342">
        <v>2847</v>
      </c>
      <c r="H33" s="341">
        <v>311</v>
      </c>
      <c r="I33" s="342">
        <v>2536</v>
      </c>
      <c r="J33" s="341">
        <v>2458</v>
      </c>
      <c r="K33" s="341">
        <v>78</v>
      </c>
      <c r="L33" s="343">
        <v>6.8934999999999996E-2</v>
      </c>
      <c r="M33" s="344">
        <v>6.7604999999999998E-2</v>
      </c>
    </row>
    <row r="34" spans="2:13" ht="15" customHeight="1">
      <c r="B34" s="508" t="s">
        <v>240</v>
      </c>
      <c r="C34" s="678" t="s">
        <v>17</v>
      </c>
      <c r="D34" s="340">
        <v>81030</v>
      </c>
      <c r="E34" s="341">
        <v>6602</v>
      </c>
      <c r="F34" s="341">
        <v>3476</v>
      </c>
      <c r="G34" s="342">
        <v>70952</v>
      </c>
      <c r="H34" s="341">
        <v>5422</v>
      </c>
      <c r="I34" s="342">
        <v>65530</v>
      </c>
      <c r="J34" s="341">
        <v>63457</v>
      </c>
      <c r="K34" s="341">
        <v>2073</v>
      </c>
      <c r="L34" s="343">
        <v>0.14697299999999999</v>
      </c>
      <c r="M34" s="344">
        <v>0.128694</v>
      </c>
    </row>
    <row r="35" spans="2:13" ht="15" customHeight="1">
      <c r="B35" s="508" t="s">
        <v>241</v>
      </c>
      <c r="C35" s="678" t="s">
        <v>18</v>
      </c>
      <c r="D35" s="340">
        <v>13115</v>
      </c>
      <c r="E35" s="341">
        <v>309</v>
      </c>
      <c r="F35" s="341">
        <v>30</v>
      </c>
      <c r="G35" s="342">
        <v>12776</v>
      </c>
      <c r="H35" s="341">
        <v>353</v>
      </c>
      <c r="I35" s="342">
        <v>12423</v>
      </c>
      <c r="J35" s="341">
        <v>12394</v>
      </c>
      <c r="K35" s="341">
        <v>29</v>
      </c>
      <c r="L35" s="343">
        <v>6.7557000000000006E-2</v>
      </c>
      <c r="M35" s="344">
        <v>6.5810999999999995E-2</v>
      </c>
    </row>
    <row r="36" spans="2:13" ht="15" customHeight="1">
      <c r="B36" s="508" t="s">
        <v>242</v>
      </c>
      <c r="C36" s="678" t="s">
        <v>19</v>
      </c>
      <c r="D36" s="340">
        <v>3326</v>
      </c>
      <c r="E36" s="341">
        <v>723</v>
      </c>
      <c r="F36" s="341">
        <v>200</v>
      </c>
      <c r="G36" s="342">
        <v>2403</v>
      </c>
      <c r="H36" s="341">
        <v>915</v>
      </c>
      <c r="I36" s="342">
        <v>1488</v>
      </c>
      <c r="J36" s="341">
        <v>1420</v>
      </c>
      <c r="K36" s="341">
        <v>68</v>
      </c>
      <c r="L36" s="343">
        <v>8.3700000000000007E-3</v>
      </c>
      <c r="M36" s="344">
        <v>6.0470000000000003E-3</v>
      </c>
    </row>
    <row r="37" spans="2:13" ht="15" customHeight="1">
      <c r="B37" s="508" t="s">
        <v>243</v>
      </c>
      <c r="C37" s="678" t="s">
        <v>39</v>
      </c>
      <c r="D37" s="340">
        <v>19984</v>
      </c>
      <c r="E37" s="341">
        <v>187</v>
      </c>
      <c r="F37" s="341">
        <v>53</v>
      </c>
      <c r="G37" s="342">
        <v>19744</v>
      </c>
      <c r="H37" s="341">
        <v>670</v>
      </c>
      <c r="I37" s="342">
        <v>19074</v>
      </c>
      <c r="J37" s="341">
        <v>18465</v>
      </c>
      <c r="K37" s="341">
        <v>609</v>
      </c>
      <c r="L37" s="343">
        <v>7.6495999999999995E-2</v>
      </c>
      <c r="M37" s="344">
        <v>7.5577000000000005E-2</v>
      </c>
    </row>
    <row r="38" spans="2:13" ht="15" customHeight="1">
      <c r="B38" s="508" t="s">
        <v>244</v>
      </c>
      <c r="C38" s="678" t="s">
        <v>20</v>
      </c>
      <c r="D38" s="340">
        <v>4448</v>
      </c>
      <c r="E38" s="341">
        <v>173</v>
      </c>
      <c r="F38" s="341">
        <v>18</v>
      </c>
      <c r="G38" s="342">
        <v>4257</v>
      </c>
      <c r="H38" s="341">
        <v>187</v>
      </c>
      <c r="I38" s="342">
        <v>4070</v>
      </c>
      <c r="J38" s="341">
        <v>4023</v>
      </c>
      <c r="K38" s="341">
        <v>47</v>
      </c>
      <c r="L38" s="343">
        <v>2.3921000000000001E-2</v>
      </c>
      <c r="M38" s="344">
        <v>2.2894000000000001E-2</v>
      </c>
    </row>
    <row r="39" spans="2:13" ht="15" customHeight="1">
      <c r="B39" s="508" t="s">
        <v>245</v>
      </c>
      <c r="C39" s="678" t="s">
        <v>21</v>
      </c>
      <c r="D39" s="340">
        <v>21913</v>
      </c>
      <c r="E39" s="341">
        <v>0</v>
      </c>
      <c r="F39" s="341">
        <v>0</v>
      </c>
      <c r="G39" s="342">
        <v>21913</v>
      </c>
      <c r="H39" s="341">
        <v>0</v>
      </c>
      <c r="I39" s="342">
        <v>21913</v>
      </c>
      <c r="J39" s="341">
        <v>21742</v>
      </c>
      <c r="K39" s="341">
        <v>171</v>
      </c>
      <c r="L39" s="343">
        <v>5.3893999999999997E-2</v>
      </c>
      <c r="M39" s="344">
        <v>5.3893999999999997E-2</v>
      </c>
    </row>
    <row r="40" spans="2:13" ht="15" customHeight="1">
      <c r="B40" s="508" t="s">
        <v>246</v>
      </c>
      <c r="C40" s="678" t="s">
        <v>22</v>
      </c>
      <c r="D40" s="340">
        <v>27967</v>
      </c>
      <c r="E40" s="341">
        <v>768</v>
      </c>
      <c r="F40" s="341">
        <v>100</v>
      </c>
      <c r="G40" s="342">
        <v>27099</v>
      </c>
      <c r="H40" s="341">
        <v>229</v>
      </c>
      <c r="I40" s="342">
        <v>26870</v>
      </c>
      <c r="J40" s="341">
        <v>24824</v>
      </c>
      <c r="K40" s="341">
        <v>2046</v>
      </c>
      <c r="L40" s="343">
        <v>8.4732000000000002E-2</v>
      </c>
      <c r="M40" s="344">
        <v>8.2101999999999994E-2</v>
      </c>
    </row>
    <row r="41" spans="2:13" ht="15" customHeight="1">
      <c r="B41" s="508" t="s">
        <v>247</v>
      </c>
      <c r="C41" s="678" t="s">
        <v>38</v>
      </c>
      <c r="D41" s="340">
        <v>77219</v>
      </c>
      <c r="E41" s="341">
        <v>1267</v>
      </c>
      <c r="F41" s="341">
        <v>168</v>
      </c>
      <c r="G41" s="342">
        <v>75784</v>
      </c>
      <c r="H41" s="341">
        <v>1935</v>
      </c>
      <c r="I41" s="342">
        <v>73849</v>
      </c>
      <c r="J41" s="341">
        <v>72102</v>
      </c>
      <c r="K41" s="341">
        <v>1747</v>
      </c>
      <c r="L41" s="343">
        <v>0.12191399999999999</v>
      </c>
      <c r="M41" s="344">
        <v>0.119648</v>
      </c>
    </row>
    <row r="42" spans="2:13" ht="15" customHeight="1">
      <c r="B42" s="508" t="s">
        <v>248</v>
      </c>
      <c r="C42" s="678" t="s">
        <v>249</v>
      </c>
      <c r="D42" s="340">
        <v>5324</v>
      </c>
      <c r="E42" s="341">
        <v>237</v>
      </c>
      <c r="F42" s="341">
        <v>126</v>
      </c>
      <c r="G42" s="342">
        <v>4961</v>
      </c>
      <c r="H42" s="341">
        <v>942</v>
      </c>
      <c r="I42" s="342">
        <v>4019</v>
      </c>
      <c r="J42" s="341">
        <v>3772</v>
      </c>
      <c r="K42" s="341">
        <v>247</v>
      </c>
      <c r="L42" s="343">
        <v>0.128577</v>
      </c>
      <c r="M42" s="344">
        <v>0.119811</v>
      </c>
    </row>
    <row r="43" spans="2:13" ht="15" customHeight="1">
      <c r="B43" s="508" t="s">
        <v>250</v>
      </c>
      <c r="C43" s="678" t="s">
        <v>23</v>
      </c>
      <c r="D43" s="340">
        <v>34570</v>
      </c>
      <c r="E43" s="341">
        <v>4015</v>
      </c>
      <c r="F43" s="341">
        <v>573</v>
      </c>
      <c r="G43" s="342">
        <v>29982</v>
      </c>
      <c r="H43" s="341">
        <v>1695</v>
      </c>
      <c r="I43" s="342">
        <v>28287</v>
      </c>
      <c r="J43" s="341">
        <v>26793</v>
      </c>
      <c r="K43" s="341">
        <v>1494</v>
      </c>
      <c r="L43" s="343">
        <v>0.103239</v>
      </c>
      <c r="M43" s="344">
        <v>8.9538000000000006E-2</v>
      </c>
    </row>
    <row r="44" spans="2:13" ht="15" customHeight="1">
      <c r="B44" s="508">
        <v>37</v>
      </c>
      <c r="C44" s="509" t="s">
        <v>24</v>
      </c>
      <c r="D44" s="340">
        <v>57461</v>
      </c>
      <c r="E44" s="341">
        <v>10203</v>
      </c>
      <c r="F44" s="341">
        <v>2075</v>
      </c>
      <c r="G44" s="342">
        <v>45183</v>
      </c>
      <c r="H44" s="341">
        <v>2045</v>
      </c>
      <c r="I44" s="342">
        <v>43138</v>
      </c>
      <c r="J44" s="341">
        <v>38974</v>
      </c>
      <c r="K44" s="341">
        <v>4164</v>
      </c>
      <c r="L44" s="343">
        <v>0.1741</v>
      </c>
      <c r="M44" s="344">
        <v>0.13689899999999999</v>
      </c>
    </row>
    <row r="45" spans="2:13" ht="15" customHeight="1">
      <c r="B45" s="508">
        <v>38</v>
      </c>
      <c r="C45" s="509" t="s">
        <v>25</v>
      </c>
      <c r="D45" s="340">
        <v>0</v>
      </c>
      <c r="E45" s="341">
        <v>0</v>
      </c>
      <c r="F45" s="341">
        <v>0</v>
      </c>
      <c r="G45" s="342">
        <v>0</v>
      </c>
      <c r="H45" s="341">
        <v>0</v>
      </c>
      <c r="I45" s="342">
        <v>0</v>
      </c>
      <c r="J45" s="341">
        <v>0</v>
      </c>
      <c r="K45" s="341">
        <v>0</v>
      </c>
      <c r="L45" s="343">
        <v>0</v>
      </c>
      <c r="M45" s="344">
        <v>0</v>
      </c>
    </row>
    <row r="46" spans="2:13" ht="15" customHeight="1">
      <c r="B46" s="680">
        <v>39</v>
      </c>
      <c r="C46" s="681" t="s">
        <v>26</v>
      </c>
      <c r="D46" s="340">
        <v>7822</v>
      </c>
      <c r="E46" s="341">
        <v>734</v>
      </c>
      <c r="F46" s="341">
        <v>204</v>
      </c>
      <c r="G46" s="342">
        <v>6884</v>
      </c>
      <c r="H46" s="341">
        <v>79</v>
      </c>
      <c r="I46" s="342">
        <v>6805</v>
      </c>
      <c r="J46" s="341">
        <v>2982</v>
      </c>
      <c r="K46" s="341">
        <v>3823</v>
      </c>
      <c r="L46" s="343">
        <v>0.26211400000000001</v>
      </c>
      <c r="M46" s="344">
        <v>0.230682</v>
      </c>
    </row>
    <row r="47" spans="2:13" ht="15" customHeight="1">
      <c r="B47" s="669"/>
      <c r="C47" s="682" t="s">
        <v>569</v>
      </c>
      <c r="D47" s="345">
        <v>538918</v>
      </c>
      <c r="E47" s="346">
        <v>65433</v>
      </c>
      <c r="F47" s="346">
        <v>31606</v>
      </c>
      <c r="G47" s="346">
        <v>441879</v>
      </c>
      <c r="H47" s="346">
        <v>24221</v>
      </c>
      <c r="I47" s="346">
        <v>417658</v>
      </c>
      <c r="J47" s="346">
        <v>393145</v>
      </c>
      <c r="K47" s="346">
        <v>24513</v>
      </c>
      <c r="L47" s="347">
        <v>8.6990999999999999E-2</v>
      </c>
      <c r="M47" s="348">
        <v>7.1327000000000002E-2</v>
      </c>
    </row>
  </sheetData>
  <sheetProtection sheet="1"/>
  <mergeCells count="10">
    <mergeCell ref="B2:C2"/>
    <mergeCell ref="D4:D7"/>
    <mergeCell ref="L4:L7"/>
    <mergeCell ref="M4:M7"/>
    <mergeCell ref="E5:E7"/>
    <mergeCell ref="F5:F7"/>
    <mergeCell ref="G5:G7"/>
    <mergeCell ref="B6:C7"/>
    <mergeCell ref="H6:H7"/>
    <mergeCell ref="I6:I7"/>
  </mergeCells>
  <phoneticPr fontId="29"/>
  <pageMargins left="0.78740157480314965" right="0.78740157480314965" top="0.78740157480314965" bottom="0.78740157480314965" header="0" footer="0.19685039370078741"/>
  <pageSetup paperSize="8" orientation="landscape" useFirstPageNumber="1" r:id="rId1"/>
  <headerFooter alignWithMargins="0">
    <oddFooter>&amp;C&amp;P / 1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22</vt:i4>
      </vt:variant>
    </vt:vector>
  </HeadingPairs>
  <TitlesOfParts>
    <vt:vector size="41" baseType="lpstr">
      <vt:lpstr>利用の手引き(必ず読んでください！)</vt:lpstr>
      <vt:lpstr>データ入力表</vt:lpstr>
      <vt:lpstr>分析結果１ページ(総括表)</vt:lpstr>
      <vt:lpstr>２ページ～</vt:lpstr>
      <vt:lpstr>４ページ～</vt:lpstr>
      <vt:lpstr>６ページ～</vt:lpstr>
      <vt:lpstr>８ページ～</vt:lpstr>
      <vt:lpstr>１２ページ～</vt:lpstr>
      <vt:lpstr>逆行列係数</vt:lpstr>
      <vt:lpstr>外生化逆行列係数</vt:lpstr>
      <vt:lpstr>生産誘発額の計算シート</vt:lpstr>
      <vt:lpstr>★波及効果計算ｼｰﾄ</vt:lpstr>
      <vt:lpstr>取引基本表</vt:lpstr>
      <vt:lpstr>投入係数</vt:lpstr>
      <vt:lpstr>県内自給率</vt:lpstr>
      <vt:lpstr>開放経済型逆行列係数</vt:lpstr>
      <vt:lpstr>消費パターン</vt:lpstr>
      <vt:lpstr>手順⑭</vt:lpstr>
      <vt:lpstr>雇用表</vt:lpstr>
      <vt:lpstr>★波及効果計算ｼｰﾄ!Print_Area</vt:lpstr>
      <vt:lpstr>'１２ページ～'!Print_Area</vt:lpstr>
      <vt:lpstr>'２ページ～'!Print_Area</vt:lpstr>
      <vt:lpstr>'４ページ～'!Print_Area</vt:lpstr>
      <vt:lpstr>'６ページ～'!Print_Area</vt:lpstr>
      <vt:lpstr>'８ページ～'!Print_Area</vt:lpstr>
      <vt:lpstr>データ入力表!Print_Area</vt:lpstr>
      <vt:lpstr>開放経済型逆行列係数!Print_Area</vt:lpstr>
      <vt:lpstr>県内自給率!Print_Area</vt:lpstr>
      <vt:lpstr>雇用表!Print_Area</vt:lpstr>
      <vt:lpstr>取引基本表!Print_Area</vt:lpstr>
      <vt:lpstr>手順⑭!Print_Area</vt:lpstr>
      <vt:lpstr>消費パターン!Print_Area</vt:lpstr>
      <vt:lpstr>投入係数!Print_Area</vt:lpstr>
      <vt:lpstr>'分析結果１ページ(総括表)'!Print_Area</vt:lpstr>
      <vt:lpstr>'利用の手引き(必ず読んでください！)'!Print_Area</vt:lpstr>
      <vt:lpstr>開放経済型逆行列係数!Print_Titles</vt:lpstr>
      <vt:lpstr>外生化逆行列係数!Print_Titles</vt:lpstr>
      <vt:lpstr>逆行列係数!Print_Titles</vt:lpstr>
      <vt:lpstr>取引基本表!Print_Titles</vt:lpstr>
      <vt:lpstr>生産誘発額の計算シート!Print_Titles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西村　華奈</cp:lastModifiedBy>
  <cp:lastPrinted>2024-03-27T06:32:12Z</cp:lastPrinted>
  <dcterms:modified xsi:type="dcterms:W3CDTF">2024-03-27T06:35:42Z</dcterms:modified>
</cp:coreProperties>
</file>