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3_財政課\財務関係\公営企業\経営比較分析表\H31\"/>
    </mc:Choice>
  </mc:AlternateContent>
  <xr:revisionPtr revIDLastSave="0" documentId="8_{D6ABC518-1E15-48DB-9CDA-F302B752A79C}" xr6:coauthVersionLast="36" xr6:coauthVersionMax="36" xr10:uidLastSave="{00000000-0000-0000-0000-000000000000}"/>
  <workbookProtection workbookAlgorithmName="SHA-512" workbookHashValue="L2IxhspFD4i4Z8zCeTs9XBCtgIMNrM4o/EFg89HicV/+2u6W3Nlv9xPRcE0Bsj7eGDuCnNufaj1ejIE0cQfO/Q==" workbookSaltValue="OXGZpttwz3ZSyMYb0HSHSQ=="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<sst xmlns="http://schemas.openxmlformats.org/spreadsheetml/2006/main" count="220" uniqueCount="108">
  <si>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</si>
  <si>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</si>
  <si>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</si>
  <si>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</si>
  <si>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</si>
  <si>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</si>
  <si>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</si>
  <si>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</si>
  <si>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</si>
  <si>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</si>
  <si>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</si>
  <si>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</si>
  <si>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</si>
  <si>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</si>
  <si>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</si>
  <si>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</si>
  <si>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</si>
  <si>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</si>
  <si>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</si>
  <si>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</si>
  <si>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</si>
  <si>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</si>
  <si>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</si>
  <si>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</si>
  <si>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</si>
  <si>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</si>
  <si>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</si>
  <si>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</si>
  <si>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</si>
  <si>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</si>
  <si>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</si>
  <si>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</si>
  <si>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</si>
  <si>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</si>
  <si>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</si>
  <si>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</si>
  <si>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</si>
  <si>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</si>
  <si>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</si>
  <si>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</si>
  <si>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</si>
  <si>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</si>
  <si>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</si>
  <si>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</si>
  <si>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</si>
  <si>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</si>
  <si>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</si>
  <si>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</si>
  <si>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</si>
  <si>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</si>
  <si>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</si>
  <si>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</si>
  <si>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</si>
  <si>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</si>
  <si>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</si>
  <si>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</si>
  <si>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</si>
  <si>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</si>
  <si>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</si>
  <si>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</si>
  <si>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</si>
  <si>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</si>
  <si>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</si>
  <si>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</si>
  <si>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</si>
  <si>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</si>
  <si>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</si>
  <si>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</si>
  <si>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</si>
  <si>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</si>
  <si>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</si>
  <si>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</si>
  <si>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</si>
  <si>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</si>
  <si>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</si>
  <si>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</si>
  <si>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</si>
  <si>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</si>
  <si>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</si>
  <si>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</si>
  <si>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</si>
  <si>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</si>
  <si>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</si>
  <si>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</si>
  <si>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</si>
  <si>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</si>
  <si>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</si>
  <si>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</si>
  <si>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</si>
  <si>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</si>
  <si>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</si>
  <si>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</si>
  <si>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</si>
  <si>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</si>
  <si>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</si>
  <si>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</si>
  <si>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</si>
  <si>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</si>
  <si>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</si>
  <si>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</si>
  <si>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</si>
  <si>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</si>
  <si>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</si>
  <si>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</si>
  <si>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</si>
  <si>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経営については①～④のグラフより経営収支が黒字で、債務残高も平均より低いことなどからも現在は健全であるといえる。
　今後の経営状況については、不況や人口減少等に伴う水需要の減少により給水収益が悪化することが確実であり、長期的な資金確保に向けた対策を検討していきます。
　今年度策定した水道ビジョンにより老朽管や施設等の改修・更新時期を明記している。しかしその財源となる借入利息と減価償却費により経営が圧迫される可能性があり、事前数年間の支出の抑制を行い、積立等の剰余金を蓄えて計画を推進する必要があります。
　また、事業費の1/4を占める給与費については、現在は必要最低限の職員数であり、規定によりある程度の経験年数も必要とされることから極端な削減は期待できない状況である。
　なお、⑧有収率については平均より0.3%ほど下がっているが、H29中より6％上昇していることから漏水箇所の調査・修繕により8割に近づきつつある。このことから今後⑥給水原価もさらに下がると予想されます。</t>
    <rPh sb="59" eb="61">
      <t>コンゴ</t>
    </rPh>
    <rPh sb="62" eb="64">
      <t>ケイエイ</t>
    </rPh>
    <rPh sb="64" eb="66">
      <t>ジョウキョウ</t>
    </rPh>
    <rPh sb="72" eb="74">
      <t>フキョウ</t>
    </rPh>
    <rPh sb="75" eb="77">
      <t>ジンコウ</t>
    </rPh>
    <rPh sb="77" eb="79">
      <t>ゲンショウ</t>
    </rPh>
    <rPh sb="79" eb="80">
      <t>トウ</t>
    </rPh>
    <rPh sb="81" eb="82">
      <t>トモナ</t>
    </rPh>
    <rPh sb="83" eb="84">
      <t>ミズ</t>
    </rPh>
    <rPh sb="84" eb="86">
      <t>ジュヨウ</t>
    </rPh>
    <rPh sb="87" eb="89">
      <t>ゲンショウ</t>
    </rPh>
    <rPh sb="92" eb="94">
      <t>キュウスイ</t>
    </rPh>
    <rPh sb="136" eb="139">
      <t>コンネンド</t>
    </rPh>
    <rPh sb="139" eb="141">
      <t>サクテイ</t>
    </rPh>
    <rPh sb="143" eb="145">
      <t>スイドウ</t>
    </rPh>
    <rPh sb="152" eb="154">
      <t>ロウキュウ</t>
    </rPh>
    <rPh sb="154" eb="155">
      <t>カン</t>
    </rPh>
    <rPh sb="156" eb="158">
      <t>シセツ</t>
    </rPh>
    <rPh sb="158" eb="159">
      <t>トウ</t>
    </rPh>
    <rPh sb="160" eb="162">
      <t>カイシュウ</t>
    </rPh>
    <rPh sb="163" eb="165">
      <t>コウシン</t>
    </rPh>
    <rPh sb="165" eb="167">
      <t>ジキ</t>
    </rPh>
    <rPh sb="168" eb="170">
      <t>メイキ</t>
    </rPh>
    <rPh sb="180" eb="182">
      <t>ザイゲン</t>
    </rPh>
    <rPh sb="185" eb="187">
      <t>カリイレ</t>
    </rPh>
    <rPh sb="187" eb="189">
      <t>リソク</t>
    </rPh>
    <rPh sb="190" eb="192">
      <t>ゲンカ</t>
    </rPh>
    <rPh sb="192" eb="194">
      <t>ショウキャク</t>
    </rPh>
    <rPh sb="194" eb="195">
      <t>ヒ</t>
    </rPh>
    <rPh sb="198" eb="200">
      <t>ケイエイ</t>
    </rPh>
    <rPh sb="201" eb="203">
      <t>アッパク</t>
    </rPh>
    <rPh sb="206" eb="209">
      <t>カノウセイ</t>
    </rPh>
    <rPh sb="213" eb="215">
      <t>ジゼン</t>
    </rPh>
    <rPh sb="215" eb="218">
      <t>スウネンカン</t>
    </rPh>
    <rPh sb="219" eb="221">
      <t>シシュツ</t>
    </rPh>
    <rPh sb="222" eb="224">
      <t>ヨクセイ</t>
    </rPh>
    <rPh sb="225" eb="226">
      <t>オコナ</t>
    </rPh>
    <rPh sb="228" eb="230">
      <t>ツミタテ</t>
    </rPh>
    <rPh sb="230" eb="231">
      <t>トウ</t>
    </rPh>
    <rPh sb="232" eb="235">
      <t>ジョウヨキン</t>
    </rPh>
    <rPh sb="236" eb="237">
      <t>タクワ</t>
    </rPh>
    <rPh sb="239" eb="241">
      <t>ケイカク</t>
    </rPh>
    <rPh sb="242" eb="244">
      <t>スイシン</t>
    </rPh>
    <rPh sb="246" eb="248">
      <t>ヒツヨウ</t>
    </rPh>
    <rPh sb="378" eb="380">
      <t>ジョウショウ</t>
    </rPh>
    <phoneticPr fontId="4"/>
  </si>
  <si>
    <t>　管路経年化が平均より40％進んでいるため、H31に基幹の配水管更新、R5に大谷地浄水場の全面更新、R8～R9養蚕取水場からの導水管の一部管路変更などを計画している。今後給水収益の長期的な低減が見込まれるため効率的な経営努力を重ね、施設整備計画を推進する必要があります。
　また、③管路更新率については例年下水道工事に合わせて行うよう計画しているものが多く、恒常的に行えなかった。なお、H30では配水池に接続した配水本管の漏水が数回発生したため、H31に更新を計画している。</t>
    <rPh sb="1" eb="3">
      <t>カンロ</t>
    </rPh>
    <rPh sb="3" eb="5">
      <t>ケイネン</t>
    </rPh>
    <rPh sb="5" eb="6">
      <t>カ</t>
    </rPh>
    <rPh sb="7" eb="9">
      <t>ヘイキン</t>
    </rPh>
    <rPh sb="83" eb="85">
      <t>コンゴ</t>
    </rPh>
    <rPh sb="85" eb="87">
      <t>キュウスイ</t>
    </rPh>
    <rPh sb="87" eb="89">
      <t>シュウエキ</t>
    </rPh>
    <rPh sb="90" eb="93">
      <t>チョウキテキ</t>
    </rPh>
    <rPh sb="94" eb="96">
      <t>テイゲン</t>
    </rPh>
    <rPh sb="97" eb="99">
      <t>ミコ</t>
    </rPh>
    <rPh sb="104" eb="107">
      <t>コウリツテキ</t>
    </rPh>
    <rPh sb="108" eb="110">
      <t>ケイエイ</t>
    </rPh>
    <rPh sb="110" eb="112">
      <t>ドリョク</t>
    </rPh>
    <rPh sb="113" eb="114">
      <t>カサ</t>
    </rPh>
    <rPh sb="116" eb="118">
      <t>シセツ</t>
    </rPh>
    <rPh sb="118" eb="120">
      <t>セイビ</t>
    </rPh>
    <rPh sb="120" eb="122">
      <t>ケイカク</t>
    </rPh>
    <rPh sb="123" eb="125">
      <t>スイシン</t>
    </rPh>
    <rPh sb="127" eb="129">
      <t>ヒツヨウ</t>
    </rPh>
    <phoneticPr fontId="4"/>
  </si>
  <si>
    <t>　今年度策定した水道ビジョンにより、現時点での財政計画の見通しは2028年まで毎年20,000千円程度の純利益が見込まれるとともに、資本的収支の不足額は内部留保資金で補てん可能と予測しています。
　施設の大規模更新のためには新規に企業債の借入を行う必要がありますが、今後人口減少等の理由により給水収益が減少すれば企業債の償還もあり、厳しい運営状況になることが見込まれます。
　このため、事前の数年間は支出の抑制を行い、積立等の剰余金を蓄え「持続可能な経営」を推進していきます。</t>
    <rPh sb="1" eb="4">
      <t>コンネンド</t>
    </rPh>
    <rPh sb="4" eb="6">
      <t>サクテイ</t>
    </rPh>
    <rPh sb="8" eb="10">
      <t>スイドウ</t>
    </rPh>
    <rPh sb="18" eb="21">
      <t>ゲンジテン</t>
    </rPh>
    <rPh sb="23" eb="25">
      <t>ザイセイ</t>
    </rPh>
    <rPh sb="25" eb="27">
      <t>ケイカク</t>
    </rPh>
    <rPh sb="28" eb="30">
      <t>ミトオ</t>
    </rPh>
    <rPh sb="36" eb="37">
      <t>ネン</t>
    </rPh>
    <rPh sb="39" eb="41">
      <t>マイトシ</t>
    </rPh>
    <rPh sb="47" eb="49">
      <t>センエン</t>
    </rPh>
    <rPh sb="49" eb="51">
      <t>テイド</t>
    </rPh>
    <rPh sb="52" eb="55">
      <t>ジュンリエキ</t>
    </rPh>
    <rPh sb="56" eb="58">
      <t>ミコ</t>
    </rPh>
    <rPh sb="66" eb="69">
      <t>シホンテキ</t>
    </rPh>
    <rPh sb="69" eb="71">
      <t>シュウシ</t>
    </rPh>
    <rPh sb="72" eb="74">
      <t>フソク</t>
    </rPh>
    <rPh sb="74" eb="75">
      <t>ガク</t>
    </rPh>
    <rPh sb="76" eb="78">
      <t>ナイブ</t>
    </rPh>
    <rPh sb="78" eb="80">
      <t>リュウホ</t>
    </rPh>
    <rPh sb="80" eb="82">
      <t>シキン</t>
    </rPh>
    <rPh sb="83" eb="84">
      <t>ホ</t>
    </rPh>
    <rPh sb="86" eb="88">
      <t>カノウ</t>
    </rPh>
    <rPh sb="89" eb="91">
      <t>ヨソク</t>
    </rPh>
    <rPh sb="99" eb="101">
      <t>シセツ</t>
    </rPh>
    <rPh sb="102" eb="105">
      <t>ダイキボ</t>
    </rPh>
    <rPh sb="105" eb="107">
      <t>コウシン</t>
    </rPh>
    <rPh sb="112" eb="114">
      <t>シンキ</t>
    </rPh>
    <rPh sb="115" eb="117">
      <t>キギョウ</t>
    </rPh>
    <rPh sb="117" eb="118">
      <t>サイ</t>
    </rPh>
    <rPh sb="119" eb="121">
      <t>カリイレ</t>
    </rPh>
    <rPh sb="122" eb="123">
      <t>オコナ</t>
    </rPh>
    <rPh sb="124" eb="126">
      <t>ヒツヨウ</t>
    </rPh>
    <rPh sb="133" eb="135">
      <t>コンゴ</t>
    </rPh>
    <rPh sb="135" eb="137">
      <t>ジンコウ</t>
    </rPh>
    <rPh sb="137" eb="139">
      <t>ゲンショウ</t>
    </rPh>
    <rPh sb="139" eb="140">
      <t>トウ</t>
    </rPh>
    <rPh sb="141" eb="143">
      <t>リユウ</t>
    </rPh>
    <rPh sb="146" eb="148">
      <t>キュウスイ</t>
    </rPh>
    <rPh sb="148" eb="150">
      <t>シュウエキ</t>
    </rPh>
    <rPh sb="151" eb="153">
      <t>ゲンショウ</t>
    </rPh>
    <rPh sb="156" eb="158">
      <t>キギョウ</t>
    </rPh>
    <rPh sb="158" eb="159">
      <t>サイ</t>
    </rPh>
    <rPh sb="160" eb="162">
      <t>ショウカン</t>
    </rPh>
    <rPh sb="166" eb="167">
      <t>キビ</t>
    </rPh>
    <rPh sb="169" eb="171">
      <t>ウンエイ</t>
    </rPh>
    <rPh sb="171" eb="173">
      <t>ジョウキョウ</t>
    </rPh>
    <rPh sb="179" eb="181">
      <t>ミコ</t>
    </rPh>
    <rPh sb="193" eb="195">
      <t>ジゼン</t>
    </rPh>
    <rPh sb="196" eb="199">
      <t>スウネンカン</t>
    </rPh>
    <rPh sb="200" eb="202">
      <t>シシュツ</t>
    </rPh>
    <rPh sb="203" eb="205">
      <t>ヨクセイ</t>
    </rPh>
    <rPh sb="206" eb="207">
      <t>オコナ</t>
    </rPh>
    <rPh sb="209" eb="211">
      <t>ツミタテ</t>
    </rPh>
    <rPh sb="211" eb="212">
      <t>トウ</t>
    </rPh>
    <rPh sb="213" eb="216">
      <t>ジョウヨキン</t>
    </rPh>
    <rPh sb="217" eb="218">
      <t>タクワ</t>
    </rPh>
    <rPh sb="220" eb="222">
      <t>ジゾク</t>
    </rPh>
    <rPh sb="222" eb="224">
      <t>カノウ</t>
    </rPh>
    <rPh sb="225" eb="227">
      <t>ケイエイ</t>
    </rPh>
    <rPh sb="229" eb="231">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</si>
</sst>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データ!$ED$6:$EH$6</c:f>
              <c:numCache>
                <c:formatCode>#,##0.00;"△"#,##0.00;"-"</c:formatCode>
                <c:ptCount val="5"/>
                <c:pt idx="0" formatCode="#,##0.00;&quot;△&quot;#,##0.00">
                  <c:v>0</c:v>
                </c:pt>
                <c:pt idx="1">
                  <c:v>1.1499999999999999</c:v>
                </c:pt>
                <c:pt idx="2">
                  <c:v>0.04</c:v>
                </c:pt>
                <c:pt idx="3">
                  <c:v>0.03</c:v>
                </c:pt>
                <c:pt idx="4">
                  <c:v>0.06</c:v>
                </c:pt>
              </c:numCache>
            </c:numRef>
          </c:val>
          <c:extLst>
            <c:ext xmlns:c16="http://schemas.microsoft.com/office/drawing/2014/chart" uri="{C3380CC4-5D6E-409C-BE32-E72D297353CC}">
              <c16:uniqueId val="{00000000-9186-474F-A2D1-99D8966C468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0.68</c:v>
                </c:pt>
                <c:pt idx="1">
                  <c:v>1.65</c:v>
                </c:pt>
                <c:pt idx="2">
                  <c:v>0.47</c:v>
                </c:pt>
                <c:pt idx="3">
                  <c:v>0.39</c:v>
                </c:pt>
                <c:pt idx="4">
                  <c:v>0.52</c:v>
                </c:pt>
              </c:numCache>
            </c:numRef>
          </c:val>
          <c:smooth val="0"/>
          <c:extLst>
            <c:ext xmlns:c16="http://schemas.microsoft.com/office/drawing/2014/chart" uri="{C3380CC4-5D6E-409C-BE32-E72D297353CC}">
              <c16:uniqueId val="{00000001-9186-474F-A2D1-99D8966C468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データ!$CL$6:$CP$6</c:f>
              <c:numCache>
                <c:formatCode>#,##0.00;"△"#,##0.00;"-"</c:formatCode>
                <c:ptCount val="5"/>
                <c:pt idx="0">
                  <c:v>64.930000000000007</c:v>
                </c:pt>
                <c:pt idx="1">
                  <c:v>66.02</c:v>
                </c:pt>
                <c:pt idx="2">
                  <c:v>69.260000000000005</c:v>
                </c:pt>
                <c:pt idx="3">
                  <c:v>61.8</c:v>
                </c:pt>
                <c:pt idx="4">
                  <c:v>57.32</c:v>
                </c:pt>
              </c:numCache>
            </c:numRef>
          </c:val>
          <c:extLst>
            <c:ext xmlns:c16="http://schemas.microsoft.com/office/drawing/2014/chart" uri="{C3380CC4-5D6E-409C-BE32-E72D297353CC}">
              <c16:uniqueId val="{00000000-05E4-417E-AFA3-47A2A2C661CB}"/>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53.61</c:v>
                </c:pt>
                <c:pt idx="1">
                  <c:v>53.52</c:v>
                </c:pt>
                <c:pt idx="2">
                  <c:v>54.24</c:v>
                </c:pt>
                <c:pt idx="3">
                  <c:v>55.88</c:v>
                </c:pt>
                <c:pt idx="4">
                  <c:v>50.29</c:v>
                </c:pt>
              </c:numCache>
            </c:numRef>
          </c:val>
          <c:smooth val="0"/>
          <c:extLst>
            <c:ext xmlns:c16="http://schemas.microsoft.com/office/drawing/2014/chart" uri="{C3380CC4-5D6E-409C-BE32-E72D297353CC}">
              <c16:uniqueId val="{00000001-05E4-417E-AFA3-47A2A2C661CB}"/>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データ!$CW$6:$DA$6</c:f>
              <c:numCache>
                <c:formatCode>#,##0.00;"△"#,##0.00;"-"</c:formatCode>
                <c:ptCount val="5"/>
                <c:pt idx="0">
                  <c:v>69.13</c:v>
                </c:pt>
                <c:pt idx="1">
                  <c:v>67.209999999999994</c:v>
                </c:pt>
                <c:pt idx="2">
                  <c:v>64.14</c:v>
                </c:pt>
                <c:pt idx="3">
                  <c:v>71.72</c:v>
                </c:pt>
                <c:pt idx="4">
                  <c:v>77.47</c:v>
                </c:pt>
              </c:numCache>
            </c:numRef>
          </c:val>
          <c:extLst>
            <c:ext xmlns:c16="http://schemas.microsoft.com/office/drawing/2014/chart" uri="{C3380CC4-5D6E-409C-BE32-E72D297353CC}">
              <c16:uniqueId val="{00000000-9E20-49CD-AB45-52A746CC179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81.31</c:v>
                </c:pt>
                <c:pt idx="1">
                  <c:v>81.459999999999994</c:v>
                </c:pt>
                <c:pt idx="2">
                  <c:v>81.680000000000007</c:v>
                </c:pt>
                <c:pt idx="3">
                  <c:v>80.989999999999995</c:v>
                </c:pt>
                <c:pt idx="4">
                  <c:v>77.73</c:v>
                </c:pt>
              </c:numCache>
            </c:numRef>
          </c:val>
          <c:smooth val="0"/>
          <c:extLst>
            <c:ext xmlns:c16="http://schemas.microsoft.com/office/drawing/2014/chart" uri="{C3380CC4-5D6E-409C-BE32-E72D297353CC}">
              <c16:uniqueId val="{00000001-9E20-49CD-AB45-52A746CC179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データ!$X$6:$AB$6</c:f>
              <c:numCache>
                <c:formatCode>#,##0.00;"△"#,##0.00;"-"</c:formatCode>
                <c:ptCount val="5"/>
                <c:pt idx="0">
                  <c:v>106.45</c:v>
                </c:pt>
                <c:pt idx="1">
                  <c:v>117.33</c:v>
                </c:pt>
                <c:pt idx="2">
                  <c:v>115.62</c:v>
                </c:pt>
                <c:pt idx="3">
                  <c:v>124.7</c:v>
                </c:pt>
                <c:pt idx="4">
                  <c:v>123.77</c:v>
                </c:pt>
              </c:numCache>
            </c:numRef>
          </c:val>
          <c:extLst>
            <c:ext xmlns:c16="http://schemas.microsoft.com/office/drawing/2014/chart" uri="{C3380CC4-5D6E-409C-BE32-E72D297353CC}">
              <c16:uniqueId val="{00000000-88D8-4C0F-BBA0-D2F7FFF940F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109.49</c:v>
                </c:pt>
                <c:pt idx="1">
                  <c:v>111.06</c:v>
                </c:pt>
                <c:pt idx="2">
                  <c:v>111.34</c:v>
                </c:pt>
                <c:pt idx="3">
                  <c:v>110.02</c:v>
                </c:pt>
                <c:pt idx="4">
                  <c:v>103.81</c:v>
                </c:pt>
              </c:numCache>
            </c:numRef>
          </c:val>
          <c:smooth val="0"/>
          <c:extLst>
            <c:ext xmlns:c16="http://schemas.microsoft.com/office/drawing/2014/chart" uri="{C3380CC4-5D6E-409C-BE32-E72D297353CC}">
              <c16:uniqueId val="{00000001-88D8-4C0F-BBA0-D2F7FFF940F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データ!$DH$6:$DL$6</c:f>
              <c:numCache>
                <c:formatCode>#,##0.00;"△"#,##0.00;"-"</c:formatCode>
                <c:ptCount val="5"/>
                <c:pt idx="0">
                  <c:v>48.92</c:v>
                </c:pt>
                <c:pt idx="1">
                  <c:v>49.26</c:v>
                </c:pt>
                <c:pt idx="2">
                  <c:v>50.89</c:v>
                </c:pt>
                <c:pt idx="3">
                  <c:v>52.54</c:v>
                </c:pt>
                <c:pt idx="4">
                  <c:v>53.03</c:v>
                </c:pt>
              </c:numCache>
            </c:numRef>
          </c:val>
          <c:extLst>
            <c:ext xmlns:c16="http://schemas.microsoft.com/office/drawing/2014/chart" uri="{C3380CC4-5D6E-409C-BE32-E72D297353CC}">
              <c16:uniqueId val="{00000000-825B-4D19-9433-105A95A3C3A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46.67</c:v>
                </c:pt>
                <c:pt idx="1">
                  <c:v>47.7</c:v>
                </c:pt>
                <c:pt idx="2">
                  <c:v>48.14</c:v>
                </c:pt>
                <c:pt idx="3">
                  <c:v>46.61</c:v>
                </c:pt>
                <c:pt idx="4">
                  <c:v>45.85</c:v>
                </c:pt>
              </c:numCache>
            </c:numRef>
          </c:val>
          <c:smooth val="0"/>
          <c:extLst>
            <c:ext xmlns:c16="http://schemas.microsoft.com/office/drawing/2014/chart" uri="{C3380CC4-5D6E-409C-BE32-E72D297353CC}">
              <c16:uniqueId val="{00000001-825B-4D19-9433-105A95A3C3A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データ!$DS$6:$DW$6</c:f>
              <c:numCache>
                <c:formatCode>#,##0.00;"△"#,##0.00</c:formatCode>
                <c:ptCount val="5"/>
                <c:pt idx="0">
                  <c:v>0</c:v>
                </c:pt>
                <c:pt idx="1">
                  <c:v>0</c:v>
                </c:pt>
                <c:pt idx="2">
                  <c:v>0</c:v>
                </c:pt>
                <c:pt idx="3" formatCode="#,##0.00;&quot;△&quot;#,##0.00;&quot;-&quot;">
                  <c:v>53.17</c:v>
                </c:pt>
                <c:pt idx="4" formatCode="#,##0.00;&quot;△&quot;#,##0.00;&quot;-&quot;">
                  <c:v>52.74</c:v>
                </c:pt>
              </c:numCache>
            </c:numRef>
          </c:val>
          <c:extLst>
            <c:ext xmlns:c16="http://schemas.microsoft.com/office/drawing/2014/chart" uri="{C3380CC4-5D6E-409C-BE32-E72D297353CC}">
              <c16:uniqueId val="{00000000-2B9B-4F7B-B802-AAC639F2748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10.029999999999999</c:v>
                </c:pt>
                <c:pt idx="1">
                  <c:v>7.26</c:v>
                </c:pt>
                <c:pt idx="2">
                  <c:v>11.13</c:v>
                </c:pt>
                <c:pt idx="3">
                  <c:v>10.84</c:v>
                </c:pt>
                <c:pt idx="4">
                  <c:v>14.13</c:v>
                </c:pt>
              </c:numCache>
            </c:numRef>
          </c:val>
          <c:smooth val="0"/>
          <c:extLst>
            <c:ext xmlns:c16="http://schemas.microsoft.com/office/drawing/2014/chart" uri="{C3380CC4-5D6E-409C-BE32-E72D297353CC}">
              <c16:uniqueId val="{00000001-2B9B-4F7B-B802-AAC639F2748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36D-414A-8BD0-CFE24AE2BB2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9.49</c:v>
                </c:pt>
                <c:pt idx="1">
                  <c:v>9.35</c:v>
                </c:pt>
                <c:pt idx="2">
                  <c:v>10.130000000000001</c:v>
                </c:pt>
                <c:pt idx="3">
                  <c:v>7.31</c:v>
                </c:pt>
                <c:pt idx="4">
                  <c:v>25.66</c:v>
                </c:pt>
              </c:numCache>
            </c:numRef>
          </c:val>
          <c:smooth val="0"/>
          <c:extLst>
            <c:ext xmlns:c16="http://schemas.microsoft.com/office/drawing/2014/chart" uri="{C3380CC4-5D6E-409C-BE32-E72D297353CC}">
              <c16:uniqueId val="{00000001-F36D-414A-8BD0-CFE24AE2BB2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データ!$AT$6:$AX$6</c:f>
              <c:numCache>
                <c:formatCode>#,##0.00;"△"#,##0.00;"-"</c:formatCode>
                <c:ptCount val="5"/>
                <c:pt idx="0">
                  <c:v>1042.56</c:v>
                </c:pt>
                <c:pt idx="1">
                  <c:v>642.38</c:v>
                </c:pt>
                <c:pt idx="2">
                  <c:v>624.54</c:v>
                </c:pt>
                <c:pt idx="3">
                  <c:v>1127.5899999999999</c:v>
                </c:pt>
                <c:pt idx="4">
                  <c:v>1111.0999999999999</c:v>
                </c:pt>
              </c:numCache>
            </c:numRef>
          </c:val>
          <c:extLst>
            <c:ext xmlns:c16="http://schemas.microsoft.com/office/drawing/2014/chart" uri="{C3380CC4-5D6E-409C-BE32-E72D297353CC}">
              <c16:uniqueId val="{00000000-B633-420B-BC12-2BF10EA8260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406.37</c:v>
                </c:pt>
                <c:pt idx="1">
                  <c:v>398.29</c:v>
                </c:pt>
                <c:pt idx="2">
                  <c:v>388.67</c:v>
                </c:pt>
                <c:pt idx="3">
                  <c:v>355.27</c:v>
                </c:pt>
                <c:pt idx="4">
                  <c:v>300.14</c:v>
                </c:pt>
              </c:numCache>
            </c:numRef>
          </c:val>
          <c:smooth val="0"/>
          <c:extLst>
            <c:ext xmlns:c16="http://schemas.microsoft.com/office/drawing/2014/chart" uri="{C3380CC4-5D6E-409C-BE32-E72D297353CC}">
              <c16:uniqueId val="{00000001-B633-420B-BC12-2BF10EA8260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データ!$BE$6:$BI$6</c:f>
              <c:numCache>
                <c:formatCode>#,##0.00;"△"#,##0.00;"-"</c:formatCode>
                <c:ptCount val="5"/>
                <c:pt idx="0">
                  <c:v>180.23</c:v>
                </c:pt>
                <c:pt idx="1">
                  <c:v>172.86</c:v>
                </c:pt>
                <c:pt idx="2">
                  <c:v>164.82</c:v>
                </c:pt>
                <c:pt idx="3">
                  <c:v>155.43</c:v>
                </c:pt>
                <c:pt idx="4">
                  <c:v>147.13999999999999</c:v>
                </c:pt>
              </c:numCache>
            </c:numRef>
          </c:val>
          <c:extLst>
            <c:ext xmlns:c16="http://schemas.microsoft.com/office/drawing/2014/chart" uri="{C3380CC4-5D6E-409C-BE32-E72D297353CC}">
              <c16:uniqueId val="{00000000-38E6-4EF5-8C95-A50DB502B622}"/>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442.54</c:v>
                </c:pt>
                <c:pt idx="1">
                  <c:v>431</c:v>
                </c:pt>
                <c:pt idx="2">
                  <c:v>422.5</c:v>
                </c:pt>
                <c:pt idx="3">
                  <c:v>458.27</c:v>
                </c:pt>
                <c:pt idx="4">
                  <c:v>566.65</c:v>
                </c:pt>
              </c:numCache>
            </c:numRef>
          </c:val>
          <c:smooth val="0"/>
          <c:extLst>
            <c:ext xmlns:c16="http://schemas.microsoft.com/office/drawing/2014/chart" uri="{C3380CC4-5D6E-409C-BE32-E72D297353CC}">
              <c16:uniqueId val="{00000001-38E6-4EF5-8C95-A50DB502B622}"/>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データ!$BP$6:$BT$6</c:f>
              <c:numCache>
                <c:formatCode>#,##0.00;"△"#,##0.00;"-"</c:formatCode>
                <c:ptCount val="5"/>
                <c:pt idx="0">
                  <c:v>103.65</c:v>
                </c:pt>
                <c:pt idx="1">
                  <c:v>115.4</c:v>
                </c:pt>
                <c:pt idx="2">
                  <c:v>114.68</c:v>
                </c:pt>
                <c:pt idx="3">
                  <c:v>124.18</c:v>
                </c:pt>
                <c:pt idx="4">
                  <c:v>123.1</c:v>
                </c:pt>
              </c:numCache>
            </c:numRef>
          </c:val>
          <c:extLst>
            <c:ext xmlns:c16="http://schemas.microsoft.com/office/drawing/2014/chart" uri="{C3380CC4-5D6E-409C-BE32-E72D297353CC}">
              <c16:uniqueId val="{00000000-1C07-46AE-8766-2834D5F4B4F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c:v>
                </c:pt>
                <c:pt idx="1">
                  <c:v>100.82</c:v>
                </c:pt>
                <c:pt idx="2">
                  <c:v>101.64</c:v>
                </c:pt>
                <c:pt idx="3">
                  <c:v>96.77</c:v>
                </c:pt>
                <c:pt idx="4">
                  <c:v>84.77</c:v>
                </c:pt>
              </c:numCache>
            </c:numRef>
          </c:val>
          <c:smooth val="0"/>
          <c:extLst>
            <c:ext xmlns:c16="http://schemas.microsoft.com/office/drawing/2014/chart" uri="{C3380CC4-5D6E-409C-BE32-E72D297353CC}">
              <c16:uniqueId val="{00000001-1C07-46AE-8766-2834D5F4B4F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データ!$CA$6:$CE$6</c:f>
              <c:numCache>
                <c:formatCode>#,##0.00;"△"#,##0.00;"-"</c:formatCode>
                <c:ptCount val="5"/>
                <c:pt idx="0">
                  <c:v>209.14</c:v>
                </c:pt>
                <c:pt idx="1">
                  <c:v>188.31</c:v>
                </c:pt>
                <c:pt idx="2">
                  <c:v>188.98</c:v>
                </c:pt>
                <c:pt idx="3">
                  <c:v>175.39</c:v>
                </c:pt>
                <c:pt idx="4">
                  <c:v>175.51</c:v>
                </c:pt>
              </c:numCache>
            </c:numRef>
          </c:val>
          <c:extLst>
            <c:ext xmlns:c16="http://schemas.microsoft.com/office/drawing/2014/chart" uri="{C3380CC4-5D6E-409C-BE32-E72D297353CC}">
              <c16:uniqueId val="{00000000-08AD-40FE-919B-477CA28F829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181.67</c:v>
                </c:pt>
                <c:pt idx="1">
                  <c:v>179.55</c:v>
                </c:pt>
                <c:pt idx="2">
                  <c:v>179.16</c:v>
                </c:pt>
                <c:pt idx="3">
                  <c:v>187.18</c:v>
                </c:pt>
                <c:pt idx="4">
                  <c:v>227.27</c:v>
                </c:pt>
              </c:numCache>
            </c:numRef>
          </c:val>
          <c:smooth val="0"/>
          <c:extLst>
            <c:ext xmlns:c16="http://schemas.microsoft.com/office/drawing/2014/chart" uri="{C3380CC4-5D6E-409C-BE32-E72D297353CC}">
              <c16:uniqueId val="{00000001-08AD-40FE-919B-477CA28F829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【167.11】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【17.80】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1" zoomScaleNormal="100" workbookViewId="0">
      <selection activeCell="CG58" sqref="CG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羽後町</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A8</v>
      </c>
      <c r="X8" s="82"/>
      <c r="Y8" s="82"/>
      <c r="Z8" s="82"/>
      <c r="AA8" s="82"/>
      <c r="AB8" s="82"/>
      <c r="AC8" s="82"/>
      <c r="AD8" s="82" t="str">
        <f>データ!$M$6</f>
        <v>非設置</v>
      </c>
      <c r="AE8" s="82"/>
      <c r="AF8" s="82"/>
      <c r="AG8" s="82"/>
      <c r="AH8" s="82"/>
      <c r="AI8" s="82"/>
      <c r="AJ8" s="82"/>
      <c r="AK8" s="4"/>
      <c r="AL8" s="70">
        <f>データ!$R$6</f>
        <v>14981</v>
      </c>
      <c r="AM8" s="70"/>
      <c r="AN8" s="70"/>
      <c r="AO8" s="70"/>
      <c r="AP8" s="70"/>
      <c r="AQ8" s="70"/>
      <c r="AR8" s="70"/>
      <c r="AS8" s="70"/>
      <c r="AT8" s="66">
        <f>データ!$S$6</f>
        <v>230.78</v>
      </c>
      <c r="AU8" s="67"/>
      <c r="AV8" s="67"/>
      <c r="AW8" s="67"/>
      <c r="AX8" s="67"/>
      <c r="AY8" s="67"/>
      <c r="AZ8" s="67"/>
      <c r="BA8" s="67"/>
      <c r="BB8" s="69">
        <f>データ!$T$6</f>
        <v>64.91</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82.97</v>
      </c>
      <c r="J10" s="67"/>
      <c r="K10" s="67"/>
      <c r="L10" s="67"/>
      <c r="M10" s="67"/>
      <c r="N10" s="67"/>
      <c r="O10" s="68"/>
      <c r="P10" s="69">
        <f>データ!$P$6</f>
        <v>66.48</v>
      </c>
      <c r="Q10" s="69"/>
      <c r="R10" s="69"/>
      <c r="S10" s="69"/>
      <c r="T10" s="69"/>
      <c r="U10" s="69"/>
      <c r="V10" s="69"/>
      <c r="W10" s="70">
        <f>データ!$Q$6</f>
        <v>4324</v>
      </c>
      <c r="X10" s="70"/>
      <c r="Y10" s="70"/>
      <c r="Z10" s="70"/>
      <c r="AA10" s="70"/>
      <c r="AB10" s="70"/>
      <c r="AC10" s="70"/>
      <c r="AD10" s="2"/>
      <c r="AE10" s="2"/>
      <c r="AF10" s="2"/>
      <c r="AG10" s="2"/>
      <c r="AH10" s="4"/>
      <c r="AI10" s="4"/>
      <c r="AJ10" s="4"/>
      <c r="AK10" s="4"/>
      <c r="AL10" s="70">
        <f>データ!$U$6</f>
        <v>9890</v>
      </c>
      <c r="AM10" s="70"/>
      <c r="AN10" s="70"/>
      <c r="AO10" s="70"/>
      <c r="AP10" s="70"/>
      <c r="AQ10" s="70"/>
      <c r="AR10" s="70"/>
      <c r="AS10" s="70"/>
      <c r="AT10" s="66">
        <f>データ!$V$6</f>
        <v>58.74</v>
      </c>
      <c r="AU10" s="67"/>
      <c r="AV10" s="67"/>
      <c r="AW10" s="67"/>
      <c r="AX10" s="67"/>
      <c r="AY10" s="67"/>
      <c r="AZ10" s="67"/>
      <c r="BA10" s="67"/>
      <c r="BB10" s="69">
        <f>データ!$W$6</f>
        <v>168.37</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0" t="s">
        <v>105</v>
      </c>
      <c r="BM16" s="51"/>
      <c r="BN16" s="51"/>
      <c r="BO16" s="51"/>
      <c r="BP16" s="51"/>
      <c r="BQ16" s="51"/>
      <c r="BR16" s="51"/>
      <c r="BS16" s="51"/>
      <c r="BT16" s="51"/>
      <c r="BU16" s="51"/>
      <c r="BV16" s="51"/>
      <c r="BW16" s="51"/>
      <c r="BX16" s="51"/>
      <c r="BY16" s="51"/>
      <c r="BZ16" s="52"/>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0"/>
      <c r="BM17" s="51"/>
      <c r="BN17" s="51"/>
      <c r="BO17" s="51"/>
      <c r="BP17" s="51"/>
      <c r="BQ17" s="51"/>
      <c r="BR17" s="51"/>
      <c r="BS17" s="51"/>
      <c r="BT17" s="51"/>
      <c r="BU17" s="51"/>
      <c r="BV17" s="51"/>
      <c r="BW17" s="51"/>
      <c r="BX17" s="51"/>
      <c r="BY17" s="51"/>
      <c r="BZ17" s="52"/>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0"/>
      <c r="BM18" s="51"/>
      <c r="BN18" s="51"/>
      <c r="BO18" s="51"/>
      <c r="BP18" s="51"/>
      <c r="BQ18" s="51"/>
      <c r="BR18" s="51"/>
      <c r="BS18" s="51"/>
      <c r="BT18" s="51"/>
      <c r="BU18" s="51"/>
      <c r="BV18" s="51"/>
      <c r="BW18" s="51"/>
      <c r="BX18" s="51"/>
      <c r="BY18" s="51"/>
      <c r="BZ18" s="52"/>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0"/>
      <c r="BM19" s="51"/>
      <c r="BN19" s="51"/>
      <c r="BO19" s="51"/>
      <c r="BP19" s="51"/>
      <c r="BQ19" s="51"/>
      <c r="BR19" s="51"/>
      <c r="BS19" s="51"/>
      <c r="BT19" s="51"/>
      <c r="BU19" s="51"/>
      <c r="BV19" s="51"/>
      <c r="BW19" s="51"/>
      <c r="BX19" s="51"/>
      <c r="BY19" s="51"/>
      <c r="BZ19" s="52"/>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0"/>
      <c r="BM20" s="51"/>
      <c r="BN20" s="51"/>
      <c r="BO20" s="51"/>
      <c r="BP20" s="51"/>
      <c r="BQ20" s="51"/>
      <c r="BR20" s="51"/>
      <c r="BS20" s="51"/>
      <c r="BT20" s="51"/>
      <c r="BU20" s="51"/>
      <c r="BV20" s="51"/>
      <c r="BW20" s="51"/>
      <c r="BX20" s="51"/>
      <c r="BY20" s="51"/>
      <c r="BZ20" s="52"/>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0"/>
      <c r="BM21" s="51"/>
      <c r="BN21" s="51"/>
      <c r="BO21" s="51"/>
      <c r="BP21" s="51"/>
      <c r="BQ21" s="51"/>
      <c r="BR21" s="51"/>
      <c r="BS21" s="51"/>
      <c r="BT21" s="51"/>
      <c r="BU21" s="51"/>
      <c r="BV21" s="51"/>
      <c r="BW21" s="51"/>
      <c r="BX21" s="51"/>
      <c r="BY21" s="51"/>
      <c r="BZ21" s="52"/>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0"/>
      <c r="BM22" s="51"/>
      <c r="BN22" s="51"/>
      <c r="BO22" s="51"/>
      <c r="BP22" s="51"/>
      <c r="BQ22" s="51"/>
      <c r="BR22" s="51"/>
      <c r="BS22" s="51"/>
      <c r="BT22" s="51"/>
      <c r="BU22" s="51"/>
      <c r="BV22" s="51"/>
      <c r="BW22" s="51"/>
      <c r="BX22" s="51"/>
      <c r="BY22" s="51"/>
      <c r="BZ22" s="52"/>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0"/>
      <c r="BM23" s="51"/>
      <c r="BN23" s="51"/>
      <c r="BO23" s="51"/>
      <c r="BP23" s="51"/>
      <c r="BQ23" s="51"/>
      <c r="BR23" s="51"/>
      <c r="BS23" s="51"/>
      <c r="BT23" s="51"/>
      <c r="BU23" s="51"/>
      <c r="BV23" s="51"/>
      <c r="BW23" s="51"/>
      <c r="BX23" s="51"/>
      <c r="BY23" s="51"/>
      <c r="BZ23" s="52"/>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0"/>
      <c r="BM24" s="51"/>
      <c r="BN24" s="51"/>
      <c r="BO24" s="51"/>
      <c r="BP24" s="51"/>
      <c r="BQ24" s="51"/>
      <c r="BR24" s="51"/>
      <c r="BS24" s="51"/>
      <c r="BT24" s="51"/>
      <c r="BU24" s="51"/>
      <c r="BV24" s="51"/>
      <c r="BW24" s="51"/>
      <c r="BX24" s="51"/>
      <c r="BY24" s="51"/>
      <c r="BZ24" s="52"/>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0"/>
      <c r="BM25" s="51"/>
      <c r="BN25" s="51"/>
      <c r="BO25" s="51"/>
      <c r="BP25" s="51"/>
      <c r="BQ25" s="51"/>
      <c r="BR25" s="51"/>
      <c r="BS25" s="51"/>
      <c r="BT25" s="51"/>
      <c r="BU25" s="51"/>
      <c r="BV25" s="51"/>
      <c r="BW25" s="51"/>
      <c r="BX25" s="51"/>
      <c r="BY25" s="51"/>
      <c r="BZ25" s="52"/>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0"/>
      <c r="BM26" s="51"/>
      <c r="BN26" s="51"/>
      <c r="BO26" s="51"/>
      <c r="BP26" s="51"/>
      <c r="BQ26" s="51"/>
      <c r="BR26" s="51"/>
      <c r="BS26" s="51"/>
      <c r="BT26" s="51"/>
      <c r="BU26" s="51"/>
      <c r="BV26" s="51"/>
      <c r="BW26" s="51"/>
      <c r="BX26" s="51"/>
      <c r="BY26" s="51"/>
      <c r="BZ26" s="52"/>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0"/>
      <c r="BM27" s="51"/>
      <c r="BN27" s="51"/>
      <c r="BO27" s="51"/>
      <c r="BP27" s="51"/>
      <c r="BQ27" s="51"/>
      <c r="BR27" s="51"/>
      <c r="BS27" s="51"/>
      <c r="BT27" s="51"/>
      <c r="BU27" s="51"/>
      <c r="BV27" s="51"/>
      <c r="BW27" s="51"/>
      <c r="BX27" s="51"/>
      <c r="BY27" s="51"/>
      <c r="BZ27" s="52"/>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0"/>
      <c r="BM28" s="51"/>
      <c r="BN28" s="51"/>
      <c r="BO28" s="51"/>
      <c r="BP28" s="51"/>
      <c r="BQ28" s="51"/>
      <c r="BR28" s="51"/>
      <c r="BS28" s="51"/>
      <c r="BT28" s="51"/>
      <c r="BU28" s="51"/>
      <c r="BV28" s="51"/>
      <c r="BW28" s="51"/>
      <c r="BX28" s="51"/>
      <c r="BY28" s="51"/>
      <c r="BZ28" s="52"/>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0"/>
      <c r="BM29" s="51"/>
      <c r="BN29" s="51"/>
      <c r="BO29" s="51"/>
      <c r="BP29" s="51"/>
      <c r="BQ29" s="51"/>
      <c r="BR29" s="51"/>
      <c r="BS29" s="51"/>
      <c r="BT29" s="51"/>
      <c r="BU29" s="51"/>
      <c r="BV29" s="51"/>
      <c r="BW29" s="51"/>
      <c r="BX29" s="51"/>
      <c r="BY29" s="51"/>
      <c r="BZ29" s="52"/>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0"/>
      <c r="BM30" s="51"/>
      <c r="BN30" s="51"/>
      <c r="BO30" s="51"/>
      <c r="BP30" s="51"/>
      <c r="BQ30" s="51"/>
      <c r="BR30" s="51"/>
      <c r="BS30" s="51"/>
      <c r="BT30" s="51"/>
      <c r="BU30" s="51"/>
      <c r="BV30" s="51"/>
      <c r="BW30" s="51"/>
      <c r="BX30" s="51"/>
      <c r="BY30" s="51"/>
      <c r="BZ30" s="52"/>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0"/>
      <c r="BM31" s="51"/>
      <c r="BN31" s="51"/>
      <c r="BO31" s="51"/>
      <c r="BP31" s="51"/>
      <c r="BQ31" s="51"/>
      <c r="BR31" s="51"/>
      <c r="BS31" s="51"/>
      <c r="BT31" s="51"/>
      <c r="BU31" s="51"/>
      <c r="BV31" s="51"/>
      <c r="BW31" s="51"/>
      <c r="BX31" s="51"/>
      <c r="BY31" s="51"/>
      <c r="BZ31" s="52"/>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0"/>
      <c r="BM32" s="51"/>
      <c r="BN32" s="51"/>
      <c r="BO32" s="51"/>
      <c r="BP32" s="51"/>
      <c r="BQ32" s="51"/>
      <c r="BR32" s="51"/>
      <c r="BS32" s="51"/>
      <c r="BT32" s="51"/>
      <c r="BU32" s="51"/>
      <c r="BV32" s="51"/>
      <c r="BW32" s="51"/>
      <c r="BX32" s="51"/>
      <c r="BY32" s="51"/>
      <c r="BZ32" s="52"/>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0"/>
      <c r="BM33" s="51"/>
      <c r="BN33" s="51"/>
      <c r="BO33" s="51"/>
      <c r="BP33" s="51"/>
      <c r="BQ33" s="51"/>
      <c r="BR33" s="51"/>
      <c r="BS33" s="51"/>
      <c r="BT33" s="51"/>
      <c r="BU33" s="51"/>
      <c r="BV33" s="51"/>
      <c r="BW33" s="51"/>
      <c r="BX33" s="51"/>
      <c r="BY33" s="51"/>
      <c r="BZ33" s="52"/>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0"/>
      <c r="BM34" s="51"/>
      <c r="BN34" s="51"/>
      <c r="BO34" s="51"/>
      <c r="BP34" s="51"/>
      <c r="BQ34" s="51"/>
      <c r="BR34" s="51"/>
      <c r="BS34" s="51"/>
      <c r="BT34" s="51"/>
      <c r="BU34" s="51"/>
      <c r="BV34" s="51"/>
      <c r="BW34" s="51"/>
      <c r="BX34" s="51"/>
      <c r="BY34" s="51"/>
      <c r="BZ34" s="52"/>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0"/>
      <c r="BM35" s="51"/>
      <c r="BN35" s="51"/>
      <c r="BO35" s="51"/>
      <c r="BP35" s="51"/>
      <c r="BQ35" s="51"/>
      <c r="BR35" s="51"/>
      <c r="BS35" s="51"/>
      <c r="BT35" s="51"/>
      <c r="BU35" s="51"/>
      <c r="BV35" s="51"/>
      <c r="BW35" s="51"/>
      <c r="BX35" s="51"/>
      <c r="BY35" s="51"/>
      <c r="BZ35" s="52"/>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0"/>
      <c r="BM36" s="51"/>
      <c r="BN36" s="51"/>
      <c r="BO36" s="51"/>
      <c r="BP36" s="51"/>
      <c r="BQ36" s="51"/>
      <c r="BR36" s="51"/>
      <c r="BS36" s="51"/>
      <c r="BT36" s="51"/>
      <c r="BU36" s="51"/>
      <c r="BV36" s="51"/>
      <c r="BW36" s="51"/>
      <c r="BX36" s="51"/>
      <c r="BY36" s="51"/>
      <c r="BZ36" s="52"/>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0"/>
      <c r="BM37" s="51"/>
      <c r="BN37" s="51"/>
      <c r="BO37" s="51"/>
      <c r="BP37" s="51"/>
      <c r="BQ37" s="51"/>
      <c r="BR37" s="51"/>
      <c r="BS37" s="51"/>
      <c r="BT37" s="51"/>
      <c r="BU37" s="51"/>
      <c r="BV37" s="51"/>
      <c r="BW37" s="51"/>
      <c r="BX37" s="51"/>
      <c r="BY37" s="51"/>
      <c r="BZ37" s="52"/>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0"/>
      <c r="BM38" s="51"/>
      <c r="BN38" s="51"/>
      <c r="BO38" s="51"/>
      <c r="BP38" s="51"/>
      <c r="BQ38" s="51"/>
      <c r="BR38" s="51"/>
      <c r="BS38" s="51"/>
      <c r="BT38" s="51"/>
      <c r="BU38" s="51"/>
      <c r="BV38" s="51"/>
      <c r="BW38" s="51"/>
      <c r="BX38" s="51"/>
      <c r="BY38" s="51"/>
      <c r="BZ38" s="52"/>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0"/>
      <c r="BM39" s="51"/>
      <c r="BN39" s="51"/>
      <c r="BO39" s="51"/>
      <c r="BP39" s="51"/>
      <c r="BQ39" s="51"/>
      <c r="BR39" s="51"/>
      <c r="BS39" s="51"/>
      <c r="BT39" s="51"/>
      <c r="BU39" s="51"/>
      <c r="BV39" s="51"/>
      <c r="BW39" s="51"/>
      <c r="BX39" s="51"/>
      <c r="BY39" s="51"/>
      <c r="BZ39" s="52"/>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0"/>
      <c r="BM40" s="51"/>
      <c r="BN40" s="51"/>
      <c r="BO40" s="51"/>
      <c r="BP40" s="51"/>
      <c r="BQ40" s="51"/>
      <c r="BR40" s="51"/>
      <c r="BS40" s="51"/>
      <c r="BT40" s="51"/>
      <c r="BU40" s="51"/>
      <c r="BV40" s="51"/>
      <c r="BW40" s="51"/>
      <c r="BX40" s="51"/>
      <c r="BY40" s="51"/>
      <c r="BZ40" s="52"/>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0"/>
      <c r="BM41" s="51"/>
      <c r="BN41" s="51"/>
      <c r="BO41" s="51"/>
      <c r="BP41" s="51"/>
      <c r="BQ41" s="51"/>
      <c r="BR41" s="51"/>
      <c r="BS41" s="51"/>
      <c r="BT41" s="51"/>
      <c r="BU41" s="51"/>
      <c r="BV41" s="51"/>
      <c r="BW41" s="51"/>
      <c r="BX41" s="51"/>
      <c r="BY41" s="51"/>
      <c r="BZ41" s="52"/>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0"/>
      <c r="BM42" s="51"/>
      <c r="BN42" s="51"/>
      <c r="BO42" s="51"/>
      <c r="BP42" s="51"/>
      <c r="BQ42" s="51"/>
      <c r="BR42" s="51"/>
      <c r="BS42" s="51"/>
      <c r="BT42" s="51"/>
      <c r="BU42" s="51"/>
      <c r="BV42" s="51"/>
      <c r="BW42" s="51"/>
      <c r="BX42" s="51"/>
      <c r="BY42" s="51"/>
      <c r="BZ42" s="52"/>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0"/>
      <c r="BM43" s="51"/>
      <c r="BN43" s="51"/>
      <c r="BO43" s="51"/>
      <c r="BP43" s="51"/>
      <c r="BQ43" s="51"/>
      <c r="BR43" s="51"/>
      <c r="BS43" s="51"/>
      <c r="BT43" s="51"/>
      <c r="BU43" s="51"/>
      <c r="BV43" s="51"/>
      <c r="BW43" s="51"/>
      <c r="BX43" s="51"/>
      <c r="BY43" s="51"/>
      <c r="BZ43" s="52"/>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0" t="s">
        <v>106</v>
      </c>
      <c r="BM47" s="51"/>
      <c r="BN47" s="51"/>
      <c r="BO47" s="51"/>
      <c r="BP47" s="51"/>
      <c r="BQ47" s="51"/>
      <c r="BR47" s="51"/>
      <c r="BS47" s="51"/>
      <c r="BT47" s="51"/>
      <c r="BU47" s="51"/>
      <c r="BV47" s="51"/>
      <c r="BW47" s="51"/>
      <c r="BX47" s="51"/>
      <c r="BY47" s="51"/>
      <c r="BZ47" s="52"/>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0" t="s">
        <v>107</v>
      </c>
      <c r="BM66" s="51"/>
      <c r="BN66" s="51"/>
      <c r="BO66" s="51"/>
      <c r="BP66" s="51"/>
      <c r="BQ66" s="51"/>
      <c r="BR66" s="51"/>
      <c r="BS66" s="51"/>
      <c r="BT66" s="51"/>
      <c r="BU66" s="51"/>
      <c r="BV66" s="51"/>
      <c r="BW66" s="51"/>
      <c r="BX66" s="51"/>
      <c r="BY66" s="51"/>
      <c r="BZ66" s="52"/>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【112.83】</v>
      </c>
      <c r="F85" s="27" t="str">
        <f>データ!AS6</f>
        <v>【1.05】</v>
      </c>
      <c r="G85" s="27" t="str">
        <f>データ!BD6</f>
        <v>【261.93】</v>
      </c>
      <c r="H85" s="27" t="str">
        <f>データ!BO6</f>
        <v>【270.46】</v>
      </c>
      <c r="I85" s="27" t="str">
        <f>データ!BZ6</f>
        <v>【103.91】</v>
      </c>
      <c r="J85" s="27" t="str">
        <f>データ!CK6</f>
        <v>【167.11】</v>
      </c>
      <c r="K85" s="27" t="str">
        <f>データ!CV6</f>
        <v>【60.27】</v>
      </c>
      <c r="L85" s="27" t="str">
        <f>データ!DG6</f>
        <v>【89.92】</v>
      </c>
      <c r="M85" s="27" t="str">
        <f>データ!DR6</f>
        <v>【48.85】</v>
      </c>
      <c r="N85" s="27" t="str">
        <f>データ!EC6</f>
        <v>【17.80】</v>
      </c>
      <c r="O85" s="27" t="str">
        <f>データ!EN6</f>
        <v>【0.70】</v>
      </c>
    </row>
  </sheetData>
  <sheetProtection algorithmName="SHA-512" hashValue="LoajUtmhvjgIOMNqkYLSuN89cxNktYSbqicw8E1rW5rvPEw5WKGRNaNRHD/fbIlZRB5AG5Uc+EusMkmi2aaXug==" saltValue="2IHjYhIJkF+J1ItoMiS0h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0"/>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7" t="s">
        <v>50</v>
      </c>
      <c r="I3" s="88"/>
      <c r="J3" s="88"/>
      <c r="K3" s="88"/>
      <c r="L3" s="88"/>
      <c r="M3" s="88"/>
      <c r="N3" s="88"/>
      <c r="O3" s="88"/>
      <c r="P3" s="88"/>
      <c r="Q3" s="88"/>
      <c r="R3" s="88"/>
      <c r="S3" s="88"/>
      <c r="T3" s="88"/>
      <c r="U3" s="88"/>
      <c r="V3" s="88"/>
      <c r="W3" s="89"/>
      <c r="X3" s="93" t="s">
        <v>51</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52</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9" t="s">
        <v>53</v>
      </c>
      <c r="B4" s="31"/>
      <c r="C4" s="31"/>
      <c r="D4" s="31"/>
      <c r="E4" s="31"/>
      <c r="F4" s="31"/>
      <c r="G4" s="31"/>
      <c r="H4" s="90"/>
      <c r="I4" s="91"/>
      <c r="J4" s="91"/>
      <c r="K4" s="91"/>
      <c r="L4" s="91"/>
      <c r="M4" s="91"/>
      <c r="N4" s="91"/>
      <c r="O4" s="91"/>
      <c r="P4" s="91"/>
      <c r="Q4" s="91"/>
      <c r="R4" s="91"/>
      <c r="S4" s="91"/>
      <c r="T4" s="91"/>
      <c r="U4" s="91"/>
      <c r="V4" s="91"/>
      <c r="W4" s="92"/>
      <c r="X4" s="86" t="s">
        <v>54</v>
      </c>
      <c r="Y4" s="86"/>
      <c r="Z4" s="86"/>
      <c r="AA4" s="86"/>
      <c r="AB4" s="86"/>
      <c r="AC4" s="86"/>
      <c r="AD4" s="86"/>
      <c r="AE4" s="86"/>
      <c r="AF4" s="86"/>
      <c r="AG4" s="86"/>
      <c r="AH4" s="86"/>
      <c r="AI4" s="86" t="s">
        <v>55</v>
      </c>
      <c r="AJ4" s="86"/>
      <c r="AK4" s="86"/>
      <c r="AL4" s="86"/>
      <c r="AM4" s="86"/>
      <c r="AN4" s="86"/>
      <c r="AO4" s="86"/>
      <c r="AP4" s="86"/>
      <c r="AQ4" s="86"/>
      <c r="AR4" s="86"/>
      <c r="AS4" s="86"/>
      <c r="AT4" s="86" t="s">
        <v>56</v>
      </c>
      <c r="AU4" s="86"/>
      <c r="AV4" s="86"/>
      <c r="AW4" s="86"/>
      <c r="AX4" s="86"/>
      <c r="AY4" s="86"/>
      <c r="AZ4" s="86"/>
      <c r="BA4" s="86"/>
      <c r="BB4" s="86"/>
      <c r="BC4" s="86"/>
      <c r="BD4" s="86"/>
      <c r="BE4" s="86" t="s">
        <v>57</v>
      </c>
      <c r="BF4" s="86"/>
      <c r="BG4" s="86"/>
      <c r="BH4" s="86"/>
      <c r="BI4" s="86"/>
      <c r="BJ4" s="86"/>
      <c r="BK4" s="86"/>
      <c r="BL4" s="86"/>
      <c r="BM4" s="86"/>
      <c r="BN4" s="86"/>
      <c r="BO4" s="86"/>
      <c r="BP4" s="86" t="s">
        <v>58</v>
      </c>
      <c r="BQ4" s="86"/>
      <c r="BR4" s="86"/>
      <c r="BS4" s="86"/>
      <c r="BT4" s="86"/>
      <c r="BU4" s="86"/>
      <c r="BV4" s="86"/>
      <c r="BW4" s="86"/>
      <c r="BX4" s="86"/>
      <c r="BY4" s="86"/>
      <c r="BZ4" s="86"/>
      <c r="CA4" s="86" t="s">
        <v>59</v>
      </c>
      <c r="CB4" s="86"/>
      <c r="CC4" s="86"/>
      <c r="CD4" s="86"/>
      <c r="CE4" s="86"/>
      <c r="CF4" s="86"/>
      <c r="CG4" s="86"/>
      <c r="CH4" s="86"/>
      <c r="CI4" s="86"/>
      <c r="CJ4" s="86"/>
      <c r="CK4" s="86"/>
      <c r="CL4" s="86" t="s">
        <v>60</v>
      </c>
      <c r="CM4" s="86"/>
      <c r="CN4" s="86"/>
      <c r="CO4" s="86"/>
      <c r="CP4" s="86"/>
      <c r="CQ4" s="86"/>
      <c r="CR4" s="86"/>
      <c r="CS4" s="86"/>
      <c r="CT4" s="86"/>
      <c r="CU4" s="86"/>
      <c r="CV4" s="86"/>
      <c r="CW4" s="86" t="s">
        <v>61</v>
      </c>
      <c r="CX4" s="86"/>
      <c r="CY4" s="86"/>
      <c r="CZ4" s="86"/>
      <c r="DA4" s="86"/>
      <c r="DB4" s="86"/>
      <c r="DC4" s="86"/>
      <c r="DD4" s="86"/>
      <c r="DE4" s="86"/>
      <c r="DF4" s="86"/>
      <c r="DG4" s="86"/>
      <c r="DH4" s="86" t="s">
        <v>62</v>
      </c>
      <c r="DI4" s="86"/>
      <c r="DJ4" s="86"/>
      <c r="DK4" s="86"/>
      <c r="DL4" s="86"/>
      <c r="DM4" s="86"/>
      <c r="DN4" s="86"/>
      <c r="DO4" s="86"/>
      <c r="DP4" s="86"/>
      <c r="DQ4" s="86"/>
      <c r="DR4" s="86"/>
      <c r="DS4" s="86" t="s">
        <v>63</v>
      </c>
      <c r="DT4" s="86"/>
      <c r="DU4" s="86"/>
      <c r="DV4" s="86"/>
      <c r="DW4" s="86"/>
      <c r="DX4" s="86"/>
      <c r="DY4" s="86"/>
      <c r="DZ4" s="86"/>
      <c r="EA4" s="86"/>
      <c r="EB4" s="86"/>
      <c r="EC4" s="86"/>
      <c r="ED4" s="86" t="s">
        <v>64</v>
      </c>
      <c r="EE4" s="86"/>
      <c r="EF4" s="86"/>
      <c r="EG4" s="86"/>
      <c r="EH4" s="86"/>
      <c r="EI4" s="86"/>
      <c r="EJ4" s="86"/>
      <c r="EK4" s="86"/>
      <c r="EL4" s="86"/>
      <c r="EM4" s="86"/>
      <c r="EN4" s="86"/>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2018</v>
      </c>
      <c r="C6" s="34">
        <f t="shared" ref="C6:W6" si="3">C7</f>
        <v>54631</v>
      </c>
      <c r="D6" s="34">
        <f t="shared" si="3"/>
        <v>46</v>
      </c>
      <c r="E6" s="34">
        <f t="shared" si="3"/>
        <v>1</v>
      </c>
      <c r="F6" s="34">
        <f t="shared" si="3"/>
        <v>0</v>
      </c>
      <c r="G6" s="34">
        <f t="shared" si="3"/>
        <v>1</v>
      </c>
      <c r="H6" s="34" t="str">
        <f t="shared" si="3"/>
        <v>秋田県　羽後町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82.97</v>
      </c>
      <c r="P6" s="35">
        <f t="shared" si="3"/>
        <v>66.48</v>
      </c>
      <c r="Q6" s="35">
        <f t="shared" si="3"/>
        <v>4324</v>
      </c>
      <c r="R6" s="35">
        <f t="shared" si="3"/>
        <v>14981</v>
      </c>
      <c r="S6" s="35">
        <f t="shared" si="3"/>
        <v>230.78</v>
      </c>
      <c r="T6" s="35">
        <f t="shared" si="3"/>
        <v>64.91</v>
      </c>
      <c r="U6" s="35">
        <f t="shared" si="3"/>
        <v>9890</v>
      </c>
      <c r="V6" s="35">
        <f t="shared" si="3"/>
        <v>58.74</v>
      </c>
      <c r="W6" s="35">
        <f t="shared" si="3"/>
        <v>168.37</v>
      </c>
      <c r="X6" s="36">
        <f>IF(X7="",NA(),X7)</f>
        <v>106.45</v>
      </c>
      <c r="Y6" s="36">
        <f t="shared" ref="Y6:AG6" si="4">IF(Y7="",NA(),Y7)</f>
        <v>117.33</v>
      </c>
      <c r="Z6" s="36">
        <f t="shared" si="4"/>
        <v>115.62</v>
      </c>
      <c r="AA6" s="36">
        <f t="shared" si="4"/>
        <v>124.7</v>
      </c>
      <c r="AB6" s="36">
        <f t="shared" si="4"/>
        <v>123.77</v>
      </c>
      <c r="AC6" s="36">
        <f t="shared" si="4"/>
        <v>109.49</v>
      </c>
      <c r="AD6" s="36">
        <f t="shared" si="4"/>
        <v>111.06</v>
      </c>
      <c r="AE6" s="36">
        <f t="shared" si="4"/>
        <v>111.34</v>
      </c>
      <c r="AF6" s="36">
        <f t="shared" si="4"/>
        <v>110.02</v>
      </c>
      <c r="AG6" s="36">
        <f t="shared" si="4"/>
        <v>103.81</v>
      </c>
      <c r="AH6" s="35" t="str">
        <f>IF(AH7="","",IF(AH7="-","【-】","【"&amp;SUBSTITUTE(TEXT(AH7,"#,##0.00"),"-","△")&amp;"】"))</f>
        <v>【112.83】</v>
      </c>
      <c r="AI6" s="35">
        <f>IF(AI7="",NA(),AI7)</f>
        <v>0</v>
      </c>
      <c r="AJ6" s="35">
        <f t="shared" ref="AJ6:AR6" si="5">IF(AJ7="",NA(),AJ7)</f>
        <v>0</v>
      </c>
      <c r="AK6" s="35">
        <f t="shared" si="5"/>
        <v>0</v>
      </c>
      <c r="AL6" s="35">
        <f t="shared" si="5"/>
        <v>0</v>
      </c>
      <c r="AM6" s="35">
        <f t="shared" si="5"/>
        <v>0</v>
      </c>
      <c r="AN6" s="36">
        <f t="shared" si="5"/>
        <v>9.49</v>
      </c>
      <c r="AO6" s="36">
        <f t="shared" si="5"/>
        <v>9.35</v>
      </c>
      <c r="AP6" s="36">
        <f t="shared" si="5"/>
        <v>10.130000000000001</v>
      </c>
      <c r="AQ6" s="36">
        <f t="shared" si="5"/>
        <v>7.31</v>
      </c>
      <c r="AR6" s="36">
        <f t="shared" si="5"/>
        <v>25.66</v>
      </c>
      <c r="AS6" s="35" t="str">
        <f>IF(AS7="","",IF(AS7="-","【-】","【"&amp;SUBSTITUTE(TEXT(AS7,"#,##0.00"),"-","△")&amp;"】"))</f>
        <v>【1.05】</v>
      </c>
      <c r="AT6" s="36">
        <f>IF(AT7="",NA(),AT7)</f>
        <v>1042.56</v>
      </c>
      <c r="AU6" s="36">
        <f t="shared" ref="AU6:BC6" si="6">IF(AU7="",NA(),AU7)</f>
        <v>642.38</v>
      </c>
      <c r="AV6" s="36">
        <f t="shared" si="6"/>
        <v>624.54</v>
      </c>
      <c r="AW6" s="36">
        <f t="shared" si="6"/>
        <v>1127.5899999999999</v>
      </c>
      <c r="AX6" s="36">
        <f t="shared" si="6"/>
        <v>1111.0999999999999</v>
      </c>
      <c r="AY6" s="36">
        <f t="shared" si="6"/>
        <v>406.37</v>
      </c>
      <c r="AZ6" s="36">
        <f t="shared" si="6"/>
        <v>398.29</v>
      </c>
      <c r="BA6" s="36">
        <f t="shared" si="6"/>
        <v>388.67</v>
      </c>
      <c r="BB6" s="36">
        <f t="shared" si="6"/>
        <v>355.27</v>
      </c>
      <c r="BC6" s="36">
        <f t="shared" si="6"/>
        <v>300.14</v>
      </c>
      <c r="BD6" s="35" t="str">
        <f>IF(BD7="","",IF(BD7="-","【-】","【"&amp;SUBSTITUTE(TEXT(BD7,"#,##0.00"),"-","△")&amp;"】"))</f>
        <v>【261.93】</v>
      </c>
      <c r="BE6" s="36">
        <f>IF(BE7="",NA(),BE7)</f>
        <v>180.23</v>
      </c>
      <c r="BF6" s="36">
        <f t="shared" ref="BF6:BN6" si="7">IF(BF7="",NA(),BF7)</f>
        <v>172.86</v>
      </c>
      <c r="BG6" s="36">
        <f t="shared" si="7"/>
        <v>164.82</v>
      </c>
      <c r="BH6" s="36">
        <f t="shared" si="7"/>
        <v>155.43</v>
      </c>
      <c r="BI6" s="36">
        <f t="shared" si="7"/>
        <v>147.13999999999999</v>
      </c>
      <c r="BJ6" s="36">
        <f t="shared" si="7"/>
        <v>442.54</v>
      </c>
      <c r="BK6" s="36">
        <f t="shared" si="7"/>
        <v>431</v>
      </c>
      <c r="BL6" s="36">
        <f t="shared" si="7"/>
        <v>422.5</v>
      </c>
      <c r="BM6" s="36">
        <f t="shared" si="7"/>
        <v>458.27</v>
      </c>
      <c r="BN6" s="36">
        <f t="shared" si="7"/>
        <v>566.65</v>
      </c>
      <c r="BO6" s="35" t="str">
        <f>IF(BO7="","",IF(BO7="-","【-】","【"&amp;SUBSTITUTE(TEXT(BO7,"#,##0.00"),"-","△")&amp;"】"))</f>
        <v>【270.46】</v>
      </c>
      <c r="BP6" s="36">
        <f>IF(BP7="",NA(),BP7)</f>
        <v>103.65</v>
      </c>
      <c r="BQ6" s="36">
        <f t="shared" ref="BQ6:BY6" si="8">IF(BQ7="",NA(),BQ7)</f>
        <v>115.4</v>
      </c>
      <c r="BR6" s="36">
        <f t="shared" si="8"/>
        <v>114.68</v>
      </c>
      <c r="BS6" s="36">
        <f t="shared" si="8"/>
        <v>124.18</v>
      </c>
      <c r="BT6" s="36">
        <f t="shared" si="8"/>
        <v>123.1</v>
      </c>
      <c r="BU6" s="36">
        <f t="shared" si="8"/>
        <v>98.6</v>
      </c>
      <c r="BV6" s="36">
        <f t="shared" si="8"/>
        <v>100.82</v>
      </c>
      <c r="BW6" s="36">
        <f t="shared" si="8"/>
        <v>101.64</v>
      </c>
      <c r="BX6" s="36">
        <f t="shared" si="8"/>
        <v>96.77</v>
      </c>
      <c r="BY6" s="36">
        <f t="shared" si="8"/>
        <v>84.77</v>
      </c>
      <c r="BZ6" s="35" t="str">
        <f>IF(BZ7="","",IF(BZ7="-","【-】","【"&amp;SUBSTITUTE(TEXT(BZ7,"#,##0.00"),"-","△")&amp;"】"))</f>
        <v>【103.91】</v>
      </c>
      <c r="CA6" s="36">
        <f>IF(CA7="",NA(),CA7)</f>
        <v>209.14</v>
      </c>
      <c r="CB6" s="36">
        <f t="shared" ref="CB6:CJ6" si="9">IF(CB7="",NA(),CB7)</f>
        <v>188.31</v>
      </c>
      <c r="CC6" s="36">
        <f t="shared" si="9"/>
        <v>188.98</v>
      </c>
      <c r="CD6" s="36">
        <f t="shared" si="9"/>
        <v>175.39</v>
      </c>
      <c r="CE6" s="36">
        <f t="shared" si="9"/>
        <v>175.51</v>
      </c>
      <c r="CF6" s="36">
        <f t="shared" si="9"/>
        <v>181.67</v>
      </c>
      <c r="CG6" s="36">
        <f t="shared" si="9"/>
        <v>179.55</v>
      </c>
      <c r="CH6" s="36">
        <f t="shared" si="9"/>
        <v>179.16</v>
      </c>
      <c r="CI6" s="36">
        <f t="shared" si="9"/>
        <v>187.18</v>
      </c>
      <c r="CJ6" s="36">
        <f t="shared" si="9"/>
        <v>227.27</v>
      </c>
      <c r="CK6" s="35" t="str">
        <f>IF(CK7="","",IF(CK7="-","【-】","【"&amp;SUBSTITUTE(TEXT(CK7,"#,##0.00"),"-","△")&amp;"】"))</f>
        <v>【167.11】</v>
      </c>
      <c r="CL6" s="36">
        <f>IF(CL7="",NA(),CL7)</f>
        <v>64.930000000000007</v>
      </c>
      <c r="CM6" s="36">
        <f t="shared" ref="CM6:CU6" si="10">IF(CM7="",NA(),CM7)</f>
        <v>66.02</v>
      </c>
      <c r="CN6" s="36">
        <f t="shared" si="10"/>
        <v>69.260000000000005</v>
      </c>
      <c r="CO6" s="36">
        <f t="shared" si="10"/>
        <v>61.8</v>
      </c>
      <c r="CP6" s="36">
        <f t="shared" si="10"/>
        <v>57.32</v>
      </c>
      <c r="CQ6" s="36">
        <f t="shared" si="10"/>
        <v>53.61</v>
      </c>
      <c r="CR6" s="36">
        <f t="shared" si="10"/>
        <v>53.52</v>
      </c>
      <c r="CS6" s="36">
        <f t="shared" si="10"/>
        <v>54.24</v>
      </c>
      <c r="CT6" s="36">
        <f t="shared" si="10"/>
        <v>55.88</v>
      </c>
      <c r="CU6" s="36">
        <f t="shared" si="10"/>
        <v>50.29</v>
      </c>
      <c r="CV6" s="35" t="str">
        <f>IF(CV7="","",IF(CV7="-","【-】","【"&amp;SUBSTITUTE(TEXT(CV7,"#,##0.00"),"-","△")&amp;"】"))</f>
        <v>【60.27】</v>
      </c>
      <c r="CW6" s="36">
        <f>IF(CW7="",NA(),CW7)</f>
        <v>69.13</v>
      </c>
      <c r="CX6" s="36">
        <f t="shared" ref="CX6:DF6" si="11">IF(CX7="",NA(),CX7)</f>
        <v>67.209999999999994</v>
      </c>
      <c r="CY6" s="36">
        <f t="shared" si="11"/>
        <v>64.14</v>
      </c>
      <c r="CZ6" s="36">
        <f t="shared" si="11"/>
        <v>71.72</v>
      </c>
      <c r="DA6" s="36">
        <f t="shared" si="11"/>
        <v>77.47</v>
      </c>
      <c r="DB6" s="36">
        <f t="shared" si="11"/>
        <v>81.31</v>
      </c>
      <c r="DC6" s="36">
        <f t="shared" si="11"/>
        <v>81.459999999999994</v>
      </c>
      <c r="DD6" s="36">
        <f t="shared" si="11"/>
        <v>81.680000000000007</v>
      </c>
      <c r="DE6" s="36">
        <f t="shared" si="11"/>
        <v>80.989999999999995</v>
      </c>
      <c r="DF6" s="36">
        <f t="shared" si="11"/>
        <v>77.73</v>
      </c>
      <c r="DG6" s="35" t="str">
        <f>IF(DG7="","",IF(DG7="-","【-】","【"&amp;SUBSTITUTE(TEXT(DG7,"#,##0.00"),"-","△")&amp;"】"))</f>
        <v>【89.92】</v>
      </c>
      <c r="DH6" s="36">
        <f>IF(DH7="",NA(),DH7)</f>
        <v>48.92</v>
      </c>
      <c r="DI6" s="36">
        <f t="shared" ref="DI6:DQ6" si="12">IF(DI7="",NA(),DI7)</f>
        <v>49.26</v>
      </c>
      <c r="DJ6" s="36">
        <f t="shared" si="12"/>
        <v>50.89</v>
      </c>
      <c r="DK6" s="36">
        <f t="shared" si="12"/>
        <v>52.54</v>
      </c>
      <c r="DL6" s="36">
        <f t="shared" si="12"/>
        <v>53.03</v>
      </c>
      <c r="DM6" s="36">
        <f t="shared" si="12"/>
        <v>46.67</v>
      </c>
      <c r="DN6" s="36">
        <f t="shared" si="12"/>
        <v>47.7</v>
      </c>
      <c r="DO6" s="36">
        <f t="shared" si="12"/>
        <v>48.14</v>
      </c>
      <c r="DP6" s="36">
        <f t="shared" si="12"/>
        <v>46.61</v>
      </c>
      <c r="DQ6" s="36">
        <f t="shared" si="12"/>
        <v>45.85</v>
      </c>
      <c r="DR6" s="35" t="str">
        <f>IF(DR7="","",IF(DR7="-","【-】","【"&amp;SUBSTITUTE(TEXT(DR7,"#,##0.00"),"-","△")&amp;"】"))</f>
        <v>【48.85】</v>
      </c>
      <c r="DS6" s="35">
        <f>IF(DS7="",NA(),DS7)</f>
        <v>0</v>
      </c>
      <c r="DT6" s="35">
        <f t="shared" ref="DT6:EB6" si="13">IF(DT7="",NA(),DT7)</f>
        <v>0</v>
      </c>
      <c r="DU6" s="35">
        <f t="shared" si="13"/>
        <v>0</v>
      </c>
      <c r="DV6" s="36">
        <f t="shared" si="13"/>
        <v>53.17</v>
      </c>
      <c r="DW6" s="36">
        <f t="shared" si="13"/>
        <v>52.74</v>
      </c>
      <c r="DX6" s="36">
        <f t="shared" si="13"/>
        <v>10.029999999999999</v>
      </c>
      <c r="DY6" s="36">
        <f t="shared" si="13"/>
        <v>7.26</v>
      </c>
      <c r="DZ6" s="36">
        <f t="shared" si="13"/>
        <v>11.13</v>
      </c>
      <c r="EA6" s="36">
        <f t="shared" si="13"/>
        <v>10.84</v>
      </c>
      <c r="EB6" s="36">
        <f t="shared" si="13"/>
        <v>14.13</v>
      </c>
      <c r="EC6" s="35" t="str">
        <f>IF(EC7="","",IF(EC7="-","【-】","【"&amp;SUBSTITUTE(TEXT(EC7,"#,##0.00"),"-","△")&amp;"】"))</f>
        <v>【17.80】</v>
      </c>
      <c r="ED6" s="35">
        <f>IF(ED7="",NA(),ED7)</f>
        <v>0</v>
      </c>
      <c r="EE6" s="36">
        <f t="shared" ref="EE6:EM6" si="14">IF(EE7="",NA(),EE7)</f>
        <v>1.1499999999999999</v>
      </c>
      <c r="EF6" s="36">
        <f t="shared" si="14"/>
        <v>0.04</v>
      </c>
      <c r="EG6" s="36">
        <f t="shared" si="14"/>
        <v>0.03</v>
      </c>
      <c r="EH6" s="36">
        <f t="shared" si="14"/>
        <v>0.06</v>
      </c>
      <c r="EI6" s="36">
        <f t="shared" si="14"/>
        <v>0.68</v>
      </c>
      <c r="EJ6" s="36">
        <f t="shared" si="14"/>
        <v>1.65</v>
      </c>
      <c r="EK6" s="36">
        <f t="shared" si="14"/>
        <v>0.47</v>
      </c>
      <c r="EL6" s="36">
        <f t="shared" si="14"/>
        <v>0.39</v>
      </c>
      <c r="EM6" s="36">
        <f t="shared" si="14"/>
        <v>0.52</v>
      </c>
      <c r="EN6" s="35" t="str">
        <f>IF(EN7="","",IF(EN7="-","【-】","【"&amp;SUBSTITUTE(TEXT(EN7,"#,##0.00"),"-","△")&amp;"】"))</f>
        <v>【0.70】</v>
      </c>
    </row>
    <row r="7" spans="1:144" s="37" customFormat="1" x14ac:dyDescent="0.15">
      <c r="A7" s="29"/>
      <c r="B7" s="38">
        <v>2018</v>
      </c>
      <c r="C7" s="38">
        <v>54631</v>
      </c>
      <c r="D7" s="38">
        <v>46</v>
      </c>
      <c r="E7" s="38">
        <v>1</v>
      </c>
      <c r="F7" s="38">
        <v>0</v>
      </c>
      <c r="G7" s="38">
        <v>1</v>
      </c>
      <c r="H7" s="38" t="s">
        <v>93</v>
      </c>
      <c r="I7" s="38" t="s">
        <v>94</v>
      </c>
      <c r="J7" s="38" t="s">
        <v>95</v>
      </c>
      <c r="K7" s="38" t="s">
        <v>96</v>
      </c>
      <c r="L7" s="38" t="s">
        <v>97</v>
      </c>
      <c r="M7" s="38" t="s">
        <v>98</v>
      </c>
      <c r="N7" s="39" t="s">
        <v>99</v>
      </c>
      <c r="O7" s="39">
        <v>82.97</v>
      </c>
      <c r="P7" s="39">
        <v>66.48</v>
      </c>
      <c r="Q7" s="39">
        <v>4324</v>
      </c>
      <c r="R7" s="39">
        <v>14981</v>
      </c>
      <c r="S7" s="39">
        <v>230.78</v>
      </c>
      <c r="T7" s="39">
        <v>64.91</v>
      </c>
      <c r="U7" s="39">
        <v>9890</v>
      </c>
      <c r="V7" s="39">
        <v>58.74</v>
      </c>
      <c r="W7" s="39">
        <v>168.37</v>
      </c>
      <c r="X7" s="39">
        <v>106.45</v>
      </c>
      <c r="Y7" s="39">
        <v>117.33</v>
      </c>
      <c r="Z7" s="39">
        <v>115.62</v>
      </c>
      <c r="AA7" s="39">
        <v>124.7</v>
      </c>
      <c r="AB7" s="39">
        <v>123.77</v>
      </c>
      <c r="AC7" s="39">
        <v>109.49</v>
      </c>
      <c r="AD7" s="39">
        <v>111.06</v>
      </c>
      <c r="AE7" s="39">
        <v>111.34</v>
      </c>
      <c r="AF7" s="39">
        <v>110.02</v>
      </c>
      <c r="AG7" s="39">
        <v>103.81</v>
      </c>
      <c r="AH7" s="39">
        <v>112.83</v>
      </c>
      <c r="AI7" s="39">
        <v>0</v>
      </c>
      <c r="AJ7" s="39">
        <v>0</v>
      </c>
      <c r="AK7" s="39">
        <v>0</v>
      </c>
      <c r="AL7" s="39">
        <v>0</v>
      </c>
      <c r="AM7" s="39">
        <v>0</v>
      </c>
      <c r="AN7" s="39">
        <v>9.49</v>
      </c>
      <c r="AO7" s="39">
        <v>9.35</v>
      </c>
      <c r="AP7" s="39">
        <v>10.130000000000001</v>
      </c>
      <c r="AQ7" s="39">
        <v>7.31</v>
      </c>
      <c r="AR7" s="39">
        <v>25.66</v>
      </c>
      <c r="AS7" s="39">
        <v>1.05</v>
      </c>
      <c r="AT7" s="39">
        <v>1042.56</v>
      </c>
      <c r="AU7" s="39">
        <v>642.38</v>
      </c>
      <c r="AV7" s="39">
        <v>624.54</v>
      </c>
      <c r="AW7" s="39">
        <v>1127.5899999999999</v>
      </c>
      <c r="AX7" s="39">
        <v>1111.0999999999999</v>
      </c>
      <c r="AY7" s="39">
        <v>406.37</v>
      </c>
      <c r="AZ7" s="39">
        <v>398.29</v>
      </c>
      <c r="BA7" s="39">
        <v>388.67</v>
      </c>
      <c r="BB7" s="39">
        <v>355.27</v>
      </c>
      <c r="BC7" s="39">
        <v>300.14</v>
      </c>
      <c r="BD7" s="39">
        <v>261.93</v>
      </c>
      <c r="BE7" s="39">
        <v>180.23</v>
      </c>
      <c r="BF7" s="39">
        <v>172.86</v>
      </c>
      <c r="BG7" s="39">
        <v>164.82</v>
      </c>
      <c r="BH7" s="39">
        <v>155.43</v>
      </c>
      <c r="BI7" s="39">
        <v>147.13999999999999</v>
      </c>
      <c r="BJ7" s="39">
        <v>442.54</v>
      </c>
      <c r="BK7" s="39">
        <v>431</v>
      </c>
      <c r="BL7" s="39">
        <v>422.5</v>
      </c>
      <c r="BM7" s="39">
        <v>458.27</v>
      </c>
      <c r="BN7" s="39">
        <v>566.65</v>
      </c>
      <c r="BO7" s="39">
        <v>270.45999999999998</v>
      </c>
      <c r="BP7" s="39">
        <v>103.65</v>
      </c>
      <c r="BQ7" s="39">
        <v>115.4</v>
      </c>
      <c r="BR7" s="39">
        <v>114.68</v>
      </c>
      <c r="BS7" s="39">
        <v>124.18</v>
      </c>
      <c r="BT7" s="39">
        <v>123.1</v>
      </c>
      <c r="BU7" s="39">
        <v>98.6</v>
      </c>
      <c r="BV7" s="39">
        <v>100.82</v>
      </c>
      <c r="BW7" s="39">
        <v>101.64</v>
      </c>
      <c r="BX7" s="39">
        <v>96.77</v>
      </c>
      <c r="BY7" s="39">
        <v>84.77</v>
      </c>
      <c r="BZ7" s="39">
        <v>103.91</v>
      </c>
      <c r="CA7" s="39">
        <v>209.14</v>
      </c>
      <c r="CB7" s="39">
        <v>188.31</v>
      </c>
      <c r="CC7" s="39">
        <v>188.98</v>
      </c>
      <c r="CD7" s="39">
        <v>175.39</v>
      </c>
      <c r="CE7" s="39">
        <v>175.51</v>
      </c>
      <c r="CF7" s="39">
        <v>181.67</v>
      </c>
      <c r="CG7" s="39">
        <v>179.55</v>
      </c>
      <c r="CH7" s="39">
        <v>179.16</v>
      </c>
      <c r="CI7" s="39">
        <v>187.18</v>
      </c>
      <c r="CJ7" s="39">
        <v>227.27</v>
      </c>
      <c r="CK7" s="39">
        <v>167.11</v>
      </c>
      <c r="CL7" s="39">
        <v>64.930000000000007</v>
      </c>
      <c r="CM7" s="39">
        <v>66.02</v>
      </c>
      <c r="CN7" s="39">
        <v>69.260000000000005</v>
      </c>
      <c r="CO7" s="39">
        <v>61.8</v>
      </c>
      <c r="CP7" s="39">
        <v>57.32</v>
      </c>
      <c r="CQ7" s="39">
        <v>53.61</v>
      </c>
      <c r="CR7" s="39">
        <v>53.52</v>
      </c>
      <c r="CS7" s="39">
        <v>54.24</v>
      </c>
      <c r="CT7" s="39">
        <v>55.88</v>
      </c>
      <c r="CU7" s="39">
        <v>50.29</v>
      </c>
      <c r="CV7" s="39">
        <v>60.27</v>
      </c>
      <c r="CW7" s="39">
        <v>69.13</v>
      </c>
      <c r="CX7" s="39">
        <v>67.209999999999994</v>
      </c>
      <c r="CY7" s="39">
        <v>64.14</v>
      </c>
      <c r="CZ7" s="39">
        <v>71.72</v>
      </c>
      <c r="DA7" s="39">
        <v>77.47</v>
      </c>
      <c r="DB7" s="39">
        <v>81.31</v>
      </c>
      <c r="DC7" s="39">
        <v>81.459999999999994</v>
      </c>
      <c r="DD7" s="39">
        <v>81.680000000000007</v>
      </c>
      <c r="DE7" s="39">
        <v>80.989999999999995</v>
      </c>
      <c r="DF7" s="39">
        <v>77.73</v>
      </c>
      <c r="DG7" s="39">
        <v>89.92</v>
      </c>
      <c r="DH7" s="39">
        <v>48.92</v>
      </c>
      <c r="DI7" s="39">
        <v>49.26</v>
      </c>
      <c r="DJ7" s="39">
        <v>50.89</v>
      </c>
      <c r="DK7" s="39">
        <v>52.54</v>
      </c>
      <c r="DL7" s="39">
        <v>53.03</v>
      </c>
      <c r="DM7" s="39">
        <v>46.67</v>
      </c>
      <c r="DN7" s="39">
        <v>47.7</v>
      </c>
      <c r="DO7" s="39">
        <v>48.14</v>
      </c>
      <c r="DP7" s="39">
        <v>46.61</v>
      </c>
      <c r="DQ7" s="39">
        <v>45.85</v>
      </c>
      <c r="DR7" s="39">
        <v>48.85</v>
      </c>
      <c r="DS7" s="39">
        <v>0</v>
      </c>
      <c r="DT7" s="39">
        <v>0</v>
      </c>
      <c r="DU7" s="39">
        <v>0</v>
      </c>
      <c r="DV7" s="39">
        <v>53.17</v>
      </c>
      <c r="DW7" s="39">
        <v>52.74</v>
      </c>
      <c r="DX7" s="39">
        <v>10.029999999999999</v>
      </c>
      <c r="DY7" s="39">
        <v>7.26</v>
      </c>
      <c r="DZ7" s="39">
        <v>11.13</v>
      </c>
      <c r="EA7" s="39">
        <v>10.84</v>
      </c>
      <c r="EB7" s="39">
        <v>14.13</v>
      </c>
      <c r="EC7" s="39">
        <v>17.8</v>
      </c>
      <c r="ED7" s="39">
        <v>0</v>
      </c>
      <c r="EE7" s="39">
        <v>1.1499999999999999</v>
      </c>
      <c r="EF7" s="39">
        <v>0.04</v>
      </c>
      <c r="EG7" s="39">
        <v>0.03</v>
      </c>
      <c r="EH7" s="39">
        <v>0.06</v>
      </c>
      <c r="EI7" s="39">
        <v>0.68</v>
      </c>
      <c r="EJ7" s="39">
        <v>1.65</v>
      </c>
      <c r="EK7" s="39">
        <v>0.47</v>
      </c>
      <c r="EL7" s="39">
        <v>0.39</v>
      </c>
      <c r="EM7" s="39">
        <v>0.52</v>
      </c>
      <c r="EN7" s="39">
        <v>0.7</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DATEVALUE($B$6-4&amp;"年1月1日")</f>
        <v>41640</v>
      </c>
      <c r="C10" s="43">
        <f>DATEVALUE($B$6-3&amp;"年1月1日")</f>
        <v>42005</v>
      </c>
      <c r="D10" s="43">
        <f>DATEVALUE($B$6-2&amp;"年1月1日")</f>
        <v>42370</v>
      </c>
      <c r="E10" s="43">
        <f>DATEVALUE($B$6-1&amp;"年1月1日")</f>
        <v>42736</v>
      </c>
      <c r="F10" s="43">
        <f>DATEVALUE($B$6&amp;"年1月1日")</f>
        <v>43101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長谷山　勝哉（LGWAN端末）</cp:lastModifiedBy>
  <dcterms:created xsi:type="dcterms:W3CDTF">2019-12-05T04:09:50Z</dcterms:created>
  <dcterms:modified xsi:type="dcterms:W3CDTF">2020-01-17T04:33:50Z</dcterms:modified>
  <cp:category/>
</cp:coreProperties>
</file>