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19年度\35建設部\35180下水道課\H31経営比較分析表\回答\20200121\"/>
    </mc:Choice>
  </mc:AlternateContent>
  <workbookProtection workbookAlgorithmName="SHA-512" workbookHashValue="LQUF739Nn4WWWI+7NuGV6WZzvJRTneurin3FgkiLlOx60q/qYupjmFgj8ApMmXt6iW7uj0AN2iIHLMpMxyq/WA==" workbookSaltValue="xFY1zN/0WCJf78kK37LG7w==" workbookSpinCount="100000" lockStructure="1"/>
  <bookViews>
    <workbookView xWindow="-105" yWindow="-105" windowWidth="23250" windowHeight="1257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BB8" i="4" s="1"/>
  <c r="T6" i="5"/>
  <c r="AT8" i="4" s="1"/>
  <c r="S6" i="5"/>
  <c r="R6" i="5"/>
  <c r="Q6" i="5"/>
  <c r="W10" i="4" s="1"/>
  <c r="P6" i="5"/>
  <c r="P10" i="4" s="1"/>
  <c r="O6" i="5"/>
  <c r="N6" i="5"/>
  <c r="B10" i="4" s="1"/>
  <c r="M6" i="5"/>
  <c r="AD8" i="4" s="1"/>
  <c r="L6" i="5"/>
  <c r="W8" i="4" s="1"/>
  <c r="K6" i="5"/>
  <c r="P8" i="4" s="1"/>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AD10" i="4"/>
  <c r="I10" i="4"/>
  <c r="AL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<sst xmlns="http://schemas.openxmlformats.org/spreadsheetml/2006/main" count="228" uniqueCount="114">
  <si>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</si>
  <si>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</si>
  <si>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</si>
  <si>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</si>
  <si>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</si>
  <si>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</si>
  <si>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</si>
  <si>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</si>
  <si>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</si>
  <si>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</si>
  <si>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</si>
  <si>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</si>
  <si>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</si>
  <si>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</si>
  <si>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</si>
  <si>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</si>
  <si>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</si>
  <si>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</si>
  <si>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</si>
  <si>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</si>
  <si>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</si>
  <si>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</si>
  <si>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</si>
  <si>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</si>
  <si>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</si>
  <si>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</si>
  <si>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</si>
  <si>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</si>
  <si>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</si>
  <si>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</si>
  <si>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</si>
  <si>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</si>
  <si>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</si>
  <si>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</si>
  <si>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</si>
  <si>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</si>
  <si>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</si>
  <si>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</si>
  <si>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</si>
  <si>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</si>
  <si>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</si>
  <si>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</si>
  <si>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</si>
  <si>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</si>
  <si>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</si>
  <si>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</si>
  <si>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</si>
  <si>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</si>
  <si>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</si>
  <si>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</si>
  <si>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</si>
  <si>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</si>
  <si>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</si>
  <si>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</si>
  <si>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</si>
  <si>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</si>
  <si>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</si>
  <si>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</si>
  <si>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</si>
  <si>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</si>
  <si>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</si>
  <si>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</si>
  <si>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</si>
  <si>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</si>
  <si>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</si>
  <si>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</si>
  <si>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</si>
  <si>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</si>
  <si>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</si>
  <si>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</si>
  <si>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</si>
  <si>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</si>
  <si>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</si>
  <si>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</si>
  <si>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</si>
  <si>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</si>
  <si>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</si>
  <si>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</si>
  <si>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</si>
  <si>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</si>
  <si>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</si>
  <si>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</si>
  <si>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</si>
  <si>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</si>
  <si>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</si>
  <si>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</si>
  <si>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</si>
  <si>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</si>
  <si>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</si>
  <si>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</si>
  <si>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</si>
  <si>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</si>
  <si>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</si>
  <si>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</si>
  <si>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</si>
  <si>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</si>
  <si>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</si>
  <si>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</si>
  <si>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</si>
  <si>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</si>
  <si>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</si>
  <si>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</si>
  <si>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</si>
  <si>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</si>
  <si>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</si>
  <si>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</si>
  <si>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</si>
  <si>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</si>
  <si>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</si>
  <si>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</si>
  <si>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</si>
  <si>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平成４年度整備開始で</t>
    </r>
    <r>
      <rPr>
        <sz val="11"/>
        <color rgb="FFFF0000"/>
        <rFont val="ＭＳ ゴシック"/>
        <family val="3"/>
        <charset val="128"/>
      </rPr>
      <t>27</t>
    </r>
    <r>
      <rPr>
        <sz val="11"/>
        <color theme="1"/>
        <rFont val="ＭＳ ゴシック"/>
        <family val="3"/>
        <charset val="128"/>
      </rPr>
      <t>年経過の耐用年数未到来であることから、排水管渠については更新事業を開始していません。更新事業は、今後耐用年数を考慮し行うこととしています。
　処理場の更新事業については、湯沢市生活排水処理整備構想において、耐用年数を考慮しながら処理区を順次統合し、最終的には公共下水道に接続する予定です。</t>
    </r>
    <phoneticPr fontId="4"/>
  </si>
  <si>
    <r>
      <t>　使用料の適正化のため、引き続き汚水処理原価を意識した使用料の見直しに努めます。
　また、大口需要家に対する加入活動や未水洗化家屋に対する普及啓発活動を強化し使用料収入の増加に努めるとともに、滞納対策を強化し収納率の向上を目指します。　
　維持経費の節減のため、平成29年度に山田中央処理区を山田東部処理区に接続しました。また、耐用年数により深堀処理区を</t>
    </r>
    <r>
      <rPr>
        <sz val="11"/>
        <color rgb="FFFF0000"/>
        <rFont val="ＭＳ ゴシック"/>
        <family val="3"/>
        <charset val="128"/>
      </rPr>
      <t>令和２</t>
    </r>
    <r>
      <rPr>
        <sz val="11"/>
        <color theme="1"/>
        <rFont val="ＭＳ ゴシック"/>
        <family val="3"/>
        <charset val="128"/>
      </rPr>
      <t>年度から</t>
    </r>
    <r>
      <rPr>
        <sz val="11"/>
        <color rgb="FFFF0000"/>
        <rFont val="ＭＳ ゴシック"/>
        <family val="3"/>
        <charset val="128"/>
      </rPr>
      <t>８</t>
    </r>
    <r>
      <rPr>
        <sz val="11"/>
        <color theme="1"/>
        <rFont val="ＭＳ ゴシック"/>
        <family val="3"/>
        <charset val="128"/>
      </rPr>
      <t>年度までに山田東部処理区に接続、山田東部処理区を</t>
    </r>
    <r>
      <rPr>
        <sz val="11"/>
        <color rgb="FFFF0000"/>
        <rFont val="ＭＳ ゴシック"/>
        <family val="3"/>
        <charset val="128"/>
      </rPr>
      <t>令和６</t>
    </r>
    <r>
      <rPr>
        <sz val="11"/>
        <color theme="1"/>
        <rFont val="ＭＳ ゴシック"/>
        <family val="3"/>
        <charset val="128"/>
      </rPr>
      <t>年度から</t>
    </r>
    <r>
      <rPr>
        <sz val="11"/>
        <color rgb="FFFF0000"/>
        <rFont val="ＭＳ ゴシック"/>
        <family val="3"/>
        <charset val="128"/>
      </rPr>
      <t>15</t>
    </r>
    <r>
      <rPr>
        <sz val="11"/>
        <color theme="1"/>
        <rFont val="ＭＳ ゴシック"/>
        <family val="3"/>
        <charset val="128"/>
      </rPr>
      <t>年度までに公共下水道に接続、松岡処理区を</t>
    </r>
    <r>
      <rPr>
        <sz val="11"/>
        <color rgb="FFFF0000"/>
        <rFont val="ＭＳ ゴシック"/>
        <family val="3"/>
        <charset val="128"/>
      </rPr>
      <t>令和14</t>
    </r>
    <r>
      <rPr>
        <sz val="11"/>
        <color theme="1"/>
        <rFont val="ＭＳ ゴシック"/>
        <family val="3"/>
        <charset val="128"/>
      </rPr>
      <t>年度から</t>
    </r>
    <r>
      <rPr>
        <sz val="11"/>
        <color rgb="FFFF0000"/>
        <rFont val="ＭＳ ゴシック"/>
        <family val="3"/>
        <charset val="128"/>
      </rPr>
      <t>19</t>
    </r>
    <r>
      <rPr>
        <sz val="11"/>
        <color theme="1"/>
        <rFont val="ＭＳ ゴシック"/>
        <family val="3"/>
        <charset val="128"/>
      </rPr>
      <t xml:space="preserve">年度までに公共下水道に接続することとしています。
</t>
    </r>
    <rPh sb="177" eb="179">
      <t>レイワ</t>
    </rPh>
    <rPh sb="209" eb="211">
      <t>レイワ</t>
    </rPh>
    <rPh sb="238" eb="240">
      <t>レイワ</t>
    </rPh>
    <phoneticPr fontId="4"/>
  </si>
  <si>
    <r>
      <t>　農業集落排水の事業開始は、山田中央処理区平成４年度、深堀処理区平成８年度、山田東部処理区平成12年度及び松岡処理区平成18年度で、整備は終了しています。
　施設整備の財源は約半分が国からの交付金で、残りの半分を企業債（借入金）で賄っていましたが、その大部分は返済期間が28年又は30年ですので、まだ返済が終了しておりません。そのため、施設の維持管理費と企業債返済額を合わせた金額が高止まり状態にありますが、</t>
    </r>
    <r>
      <rPr>
        <sz val="11"/>
        <color rgb="FFFF0000"/>
        <rFont val="ＭＳ ゴシック"/>
        <family val="3"/>
        <charset val="128"/>
      </rPr>
      <t>平成29年度から</t>
    </r>
    <r>
      <rPr>
        <sz val="11"/>
        <color theme="1"/>
        <rFont val="ＭＳ ゴシック"/>
        <family val="3"/>
        <charset val="128"/>
      </rPr>
      <t>公費負担の算定方法を見直したことにより</t>
    </r>
    <r>
      <rPr>
        <sz val="11"/>
        <color rgb="FFFF0000"/>
        <rFont val="ＭＳ ゴシック"/>
        <family val="3"/>
        <charset val="128"/>
      </rPr>
      <t>平成30年度の</t>
    </r>
    <r>
      <rPr>
        <sz val="11"/>
        <color theme="1"/>
        <rFont val="ＭＳ ゴシック"/>
        <family val="3"/>
        <charset val="128"/>
      </rPr>
      <t>「収益的収支比率」は</t>
    </r>
    <r>
      <rPr>
        <sz val="11"/>
        <color rgb="FFFF0000"/>
        <rFont val="ＭＳ ゴシック"/>
        <family val="3"/>
        <charset val="128"/>
      </rPr>
      <t>98</t>
    </r>
    <r>
      <rPr>
        <sz val="11"/>
        <color theme="1"/>
        <rFont val="ＭＳ ゴシック"/>
        <family val="3"/>
        <charset val="128"/>
      </rPr>
      <t>％、また同様の理由により「経費回収率」も</t>
    </r>
    <r>
      <rPr>
        <sz val="11"/>
        <color rgb="FFFF0000"/>
        <rFont val="ＭＳ ゴシック"/>
        <family val="3"/>
        <charset val="128"/>
      </rPr>
      <t>57</t>
    </r>
    <r>
      <rPr>
        <sz val="11"/>
        <color theme="1"/>
        <rFont val="ＭＳ ゴシック"/>
        <family val="3"/>
        <charset val="128"/>
      </rPr>
      <t>％まで</t>
    </r>
    <r>
      <rPr>
        <sz val="11"/>
        <color rgb="FFFF0000"/>
        <rFont val="ＭＳ ゴシック"/>
        <family val="3"/>
        <charset val="128"/>
      </rPr>
      <t>改善しております。</t>
    </r>
    <r>
      <rPr>
        <sz val="11"/>
        <color theme="1"/>
        <rFont val="ＭＳ ゴシック"/>
        <family val="3"/>
        <charset val="128"/>
      </rPr>
      <t xml:space="preserve">
　一方で経済的に困難であることや今の生活環境に不便を感じていない高齢者世帯などで未接続者が多く、水洗化率が</t>
    </r>
    <r>
      <rPr>
        <sz val="11"/>
        <color rgb="FFFF0000"/>
        <rFont val="ＭＳ ゴシック"/>
        <family val="3"/>
        <charset val="128"/>
      </rPr>
      <t>61</t>
    </r>
    <r>
      <rPr>
        <sz val="11"/>
        <color theme="1"/>
        <rFont val="ＭＳ ゴシック"/>
        <family val="3"/>
        <charset val="128"/>
      </rPr>
      <t>％と低レベルとなっていること、処理場に流入する汚水量が少なく、「施設利用率」は</t>
    </r>
    <r>
      <rPr>
        <sz val="11"/>
        <color rgb="FFFF0000"/>
        <rFont val="ＭＳ ゴシック"/>
        <family val="3"/>
        <charset val="128"/>
      </rPr>
      <t>43</t>
    </r>
    <r>
      <rPr>
        <sz val="11"/>
        <color theme="1"/>
        <rFont val="ＭＳ ゴシック"/>
        <family val="3"/>
        <charset val="128"/>
      </rPr>
      <t>％と類似団体と比較して低い状況にあります。</t>
    </r>
    <rPh sb="231" eb="233">
      <t>ヘイセイ</t>
    </rPh>
    <rPh sb="235" eb="237">
      <t>ネンド</t>
    </rPh>
    <rPh sb="275" eb="277">
      <t>カイゼン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</si>
</sst>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1CF-4938-ADA0-1EBE616CCBD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c:ext xmlns:c16="http://schemas.microsoft.com/office/drawing/2014/chart" uri="{C3380CC4-5D6E-409C-BE32-E72D297353CC}">
              <c16:uniqueId val="{00000001-01CF-4938-ADA0-1EBE616CCBD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38.409999999999997</c:v>
                </c:pt>
                <c:pt idx="1">
                  <c:v>37.549999999999997</c:v>
                </c:pt>
                <c:pt idx="2">
                  <c:v>37.61</c:v>
                </c:pt>
                <c:pt idx="3">
                  <c:v>37.71</c:v>
                </c:pt>
                <c:pt idx="4">
                  <c:v>42.58</c:v>
                </c:pt>
              </c:numCache>
            </c:numRef>
          </c:val>
          <c:extLst>
            <c:ext xmlns:c16="http://schemas.microsoft.com/office/drawing/2014/chart" uri="{C3380CC4-5D6E-409C-BE32-E72D297353CC}">
              <c16:uniqueId val="{00000000-0F43-4BFA-AA07-3EBCA1D21DE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c:ext xmlns:c16="http://schemas.microsoft.com/office/drawing/2014/chart" uri="{C3380CC4-5D6E-409C-BE32-E72D297353CC}">
              <c16:uniqueId val="{00000001-0F43-4BFA-AA07-3EBCA1D21DE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57.34</c:v>
                </c:pt>
                <c:pt idx="1">
                  <c:v>58.95</c:v>
                </c:pt>
                <c:pt idx="2">
                  <c:v>60.31</c:v>
                </c:pt>
                <c:pt idx="3">
                  <c:v>60.02</c:v>
                </c:pt>
                <c:pt idx="4">
                  <c:v>60.5</c:v>
                </c:pt>
              </c:numCache>
            </c:numRef>
          </c:val>
          <c:extLst>
            <c:ext xmlns:c16="http://schemas.microsoft.com/office/drawing/2014/chart" uri="{C3380CC4-5D6E-409C-BE32-E72D297353CC}">
              <c16:uniqueId val="{00000000-533B-4E09-A0EB-AAEDF9E983A5}"/>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c:ext xmlns:c16="http://schemas.microsoft.com/office/drawing/2014/chart" uri="{C3380CC4-5D6E-409C-BE32-E72D297353CC}">
              <c16:uniqueId val="{00000001-533B-4E09-A0EB-AAEDF9E983A5}"/>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72.7</c:v>
                </c:pt>
                <c:pt idx="1">
                  <c:v>71.430000000000007</c:v>
                </c:pt>
                <c:pt idx="2">
                  <c:v>81.72</c:v>
                </c:pt>
                <c:pt idx="3">
                  <c:v>97.27</c:v>
                </c:pt>
                <c:pt idx="4">
                  <c:v>97.93</c:v>
                </c:pt>
              </c:numCache>
            </c:numRef>
          </c:val>
          <c:extLst>
            <c:ext xmlns:c16="http://schemas.microsoft.com/office/drawing/2014/chart" uri="{C3380CC4-5D6E-409C-BE32-E72D297353CC}">
              <c16:uniqueId val="{00000000-1E0A-4F02-9220-AA19223FF81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E0A-4F02-9220-AA19223FF81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151-4696-BFD2-C844544FC0D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151-4696-BFD2-C844544FC0D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07E-46E8-A21C-AB396C8AC58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07E-46E8-A21C-AB396C8AC58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073-4F31-B57E-65610B0EB65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073-4F31-B57E-65610B0EB65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4FB-4F99-B8D5-FBE38DC7547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4FB-4F99-B8D5-FBE38DC7547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1704.72</c:v>
                </c:pt>
                <c:pt idx="1">
                  <c:v>1353.4</c:v>
                </c:pt>
                <c:pt idx="2">
                  <c:v>1264.07</c:v>
                </c:pt>
                <c:pt idx="3">
                  <c:v>1108.68</c:v>
                </c:pt>
                <c:pt idx="4">
                  <c:v>1848.36</c:v>
                </c:pt>
              </c:numCache>
            </c:numRef>
          </c:val>
          <c:extLst>
            <c:ext xmlns:c16="http://schemas.microsoft.com/office/drawing/2014/chart" uri="{C3380CC4-5D6E-409C-BE32-E72D297353CC}">
              <c16:uniqueId val="{00000000-7261-4167-AECC-B5CE34A1290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c:ext xmlns:c16="http://schemas.microsoft.com/office/drawing/2014/chart" uri="{C3380CC4-5D6E-409C-BE32-E72D297353CC}">
              <c16:uniqueId val="{00000001-7261-4167-AECC-B5CE34A1290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32.47</c:v>
                </c:pt>
                <c:pt idx="1">
                  <c:v>35.22</c:v>
                </c:pt>
                <c:pt idx="2">
                  <c:v>39.770000000000003</c:v>
                </c:pt>
                <c:pt idx="3">
                  <c:v>66.010000000000005</c:v>
                </c:pt>
                <c:pt idx="4">
                  <c:v>56.88</c:v>
                </c:pt>
              </c:numCache>
            </c:numRef>
          </c:val>
          <c:extLst>
            <c:ext xmlns:c16="http://schemas.microsoft.com/office/drawing/2014/chart" uri="{C3380CC4-5D6E-409C-BE32-E72D297353CC}">
              <c16:uniqueId val="{00000000-0572-41E5-A8CC-8200A56CEA5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c:ext xmlns:c16="http://schemas.microsoft.com/office/drawing/2014/chart" uri="{C3380CC4-5D6E-409C-BE32-E72D297353CC}">
              <c16:uniqueId val="{00000001-0572-41E5-A8CC-8200A56CEA5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504.24</c:v>
                </c:pt>
                <c:pt idx="1">
                  <c:v>488.07</c:v>
                </c:pt>
                <c:pt idx="2">
                  <c:v>448.87</c:v>
                </c:pt>
                <c:pt idx="3">
                  <c:v>279.01</c:v>
                </c:pt>
                <c:pt idx="4">
                  <c:v>330.92</c:v>
                </c:pt>
              </c:numCache>
            </c:numRef>
          </c:val>
          <c:extLst>
            <c:ext xmlns:c16="http://schemas.microsoft.com/office/drawing/2014/chart" uri="{C3380CC4-5D6E-409C-BE32-E72D297353CC}">
              <c16:uniqueId val="{00000000-302B-47DB-B2BE-12E00137B88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c:ext xmlns:c16="http://schemas.microsoft.com/office/drawing/2014/chart" uri="{C3380CC4-5D6E-409C-BE32-E72D297353CC}">
              <c16:uniqueId val="{00000001-302B-47DB-B2BE-12E00137B88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T16" zoomScale="98" zoomScaleNormal="98" workbookViewId="0">
      <selection activeCell="CA16" sqref="CA1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湯沢市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tr">
        <f>データ!$M$6</f>
        <v>非設置</v>
      </c>
      <c r="AE8" s="49"/>
      <c r="AF8" s="49"/>
      <c r="AG8" s="49"/>
      <c r="AH8" s="49"/>
      <c r="AI8" s="49"/>
      <c r="AJ8" s="49"/>
      <c r="AK8" s="3"/>
      <c r="AL8" s="50">
        <f>データ!S6</f>
        <v>45349</v>
      </c>
      <c r="AM8" s="50"/>
      <c r="AN8" s="50"/>
      <c r="AO8" s="50"/>
      <c r="AP8" s="50"/>
      <c r="AQ8" s="50"/>
      <c r="AR8" s="50"/>
      <c r="AS8" s="50"/>
      <c r="AT8" s="45">
        <f>データ!T6</f>
        <v>790.91</v>
      </c>
      <c r="AU8" s="45"/>
      <c r="AV8" s="45"/>
      <c r="AW8" s="45"/>
      <c r="AX8" s="45"/>
      <c r="AY8" s="45"/>
      <c r="AZ8" s="45"/>
      <c r="BA8" s="45"/>
      <c r="BB8" s="45">
        <f>データ!U6</f>
        <v>57.34</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8.44</v>
      </c>
      <c r="Q10" s="45"/>
      <c r="R10" s="45"/>
      <c r="S10" s="45"/>
      <c r="T10" s="45"/>
      <c r="U10" s="45"/>
      <c r="V10" s="45"/>
      <c r="W10" s="45">
        <f>データ!Q6</f>
        <v>92.99</v>
      </c>
      <c r="X10" s="45"/>
      <c r="Y10" s="45"/>
      <c r="Z10" s="45"/>
      <c r="AA10" s="45"/>
      <c r="AB10" s="45"/>
      <c r="AC10" s="45"/>
      <c r="AD10" s="50">
        <f>データ!R6</f>
        <v>3697</v>
      </c>
      <c r="AE10" s="50"/>
      <c r="AF10" s="50"/>
      <c r="AG10" s="50"/>
      <c r="AH10" s="50"/>
      <c r="AI10" s="50"/>
      <c r="AJ10" s="50"/>
      <c r="AK10" s="2"/>
      <c r="AL10" s="50">
        <f>データ!V6</f>
        <v>3795</v>
      </c>
      <c r="AM10" s="50"/>
      <c r="AN10" s="50"/>
      <c r="AO10" s="50"/>
      <c r="AP10" s="50"/>
      <c r="AQ10" s="50"/>
      <c r="AR10" s="50"/>
      <c r="AS10" s="50"/>
      <c r="AT10" s="45">
        <f>データ!W6</f>
        <v>1.86</v>
      </c>
      <c r="AU10" s="45"/>
      <c r="AV10" s="45"/>
      <c r="AW10" s="45"/>
      <c r="AX10" s="45"/>
      <c r="AY10" s="45"/>
      <c r="AZ10" s="45"/>
      <c r="BA10" s="45"/>
      <c r="BB10" s="45">
        <f>データ!X6</f>
        <v>2040.32</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113</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43</v>
      </c>
      <c r="N86" s="26" t="s">
        <v>44</v>
      </c>
      <c r="O86" s="26" t="str">
        <f>データ!EO6</f>
        <v>【0.02】</v>
      </c>
    </row>
  </sheetData>
  <sheetProtection algorithmName="SHA-512" hashValue="pROnC/nz7K7xbZDLuIWTFQ9SaBVnkO4OQc/dvU1/jmtB3s6FLGO05n8jKV1+PGg+BLqTs7mopLeNWQ9LIEZrYQ==" saltValue="k+6yKuTJWjJEm1tf8d+BW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52078</v>
      </c>
      <c r="D6" s="33">
        <f t="shared" si="3"/>
        <v>47</v>
      </c>
      <c r="E6" s="33">
        <f t="shared" si="3"/>
        <v>17</v>
      </c>
      <c r="F6" s="33">
        <f t="shared" si="3"/>
        <v>5</v>
      </c>
      <c r="G6" s="33">
        <f t="shared" si="3"/>
        <v>0</v>
      </c>
      <c r="H6" s="33" t="str">
        <f t="shared" si="3"/>
        <v>秋田県　湯沢市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8.44</v>
      </c>
      <c r="Q6" s="34">
        <f t="shared" si="3"/>
        <v>92.99</v>
      </c>
      <c r="R6" s="34">
        <f t="shared" si="3"/>
        <v>3697</v>
      </c>
      <c r="S6" s="34">
        <f t="shared" si="3"/>
        <v>45349</v>
      </c>
      <c r="T6" s="34">
        <f t="shared" si="3"/>
        <v>790.91</v>
      </c>
      <c r="U6" s="34">
        <f t="shared" si="3"/>
        <v>57.34</v>
      </c>
      <c r="V6" s="34">
        <f t="shared" si="3"/>
        <v>3795</v>
      </c>
      <c r="W6" s="34">
        <f t="shared" si="3"/>
        <v>1.86</v>
      </c>
      <c r="X6" s="34">
        <f t="shared" si="3"/>
        <v>2040.32</v>
      </c>
      <c r="Y6" s="35">
        <f>IF(Y7="",NA(),Y7)</f>
        <v>72.7</v>
      </c>
      <c r="Z6" s="35">
        <f t="shared" ref="Z6:AH6" si="4">IF(Z7="",NA(),Z7)</f>
        <v>71.430000000000007</v>
      </c>
      <c r="AA6" s="35">
        <f t="shared" si="4"/>
        <v>81.72</v>
      </c>
      <c r="AB6" s="35">
        <f t="shared" si="4"/>
        <v>97.27</v>
      </c>
      <c r="AC6" s="35">
        <f t="shared" si="4"/>
        <v>97.93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1704.72</v>
      </c>
      <c r="BG6" s="35">
        <f t="shared" ref="BG6:BO6" si="7">IF(BG7="",NA(),BG7)</f>
        <v>1353.4</v>
      </c>
      <c r="BH6" s="35">
        <f t="shared" si="7"/>
        <v>1264.07</v>
      </c>
      <c r="BI6" s="35">
        <f t="shared" si="7"/>
        <v>1108.68</v>
      </c>
      <c r="BJ6" s="35">
        <f t="shared" si="7"/>
        <v>1848.36</v>
      </c>
      <c r="BK6" s="35">
        <f t="shared" si="7"/>
        <v>1044.8</v>
      </c>
      <c r="BL6" s="35">
        <f t="shared" si="7"/>
        <v>1081.8</v>
      </c>
      <c r="BM6" s="35">
        <f t="shared" si="7"/>
        <v>974.93</v>
      </c>
      <c r="BN6" s="35">
        <f t="shared" si="7"/>
        <v>855.8</v>
      </c>
      <c r="BO6" s="35">
        <f t="shared" si="7"/>
        <v>789.46</v>
      </c>
      <c r="BP6" s="34" t="str">
        <f>IF(BP7="","",IF(BP7="-","【-】","【"&amp;SUBSTITUTE(TEXT(BP7,"#,##0.00"),"-","△")&amp;"】"))</f>
        <v>【747.76】</v>
      </c>
      <c r="BQ6" s="35">
        <f>IF(BQ7="",NA(),BQ7)</f>
        <v>32.47</v>
      </c>
      <c r="BR6" s="35">
        <f t="shared" ref="BR6:BZ6" si="8">IF(BR7="",NA(),BR7)</f>
        <v>35.22</v>
      </c>
      <c r="BS6" s="35">
        <f t="shared" si="8"/>
        <v>39.770000000000003</v>
      </c>
      <c r="BT6" s="35">
        <f t="shared" si="8"/>
        <v>66.010000000000005</v>
      </c>
      <c r="BU6" s="35">
        <f t="shared" si="8"/>
        <v>56.88</v>
      </c>
      <c r="BV6" s="35">
        <f t="shared" si="8"/>
        <v>50.82</v>
      </c>
      <c r="BW6" s="35">
        <f t="shared" si="8"/>
        <v>52.19</v>
      </c>
      <c r="BX6" s="35">
        <f t="shared" si="8"/>
        <v>55.32</v>
      </c>
      <c r="BY6" s="35">
        <f t="shared" si="8"/>
        <v>59.8</v>
      </c>
      <c r="BZ6" s="35">
        <f t="shared" si="8"/>
        <v>57.77</v>
      </c>
      <c r="CA6" s="34" t="str">
        <f>IF(CA7="","",IF(CA7="-","【-】","【"&amp;SUBSTITUTE(TEXT(CA7,"#,##0.00"),"-","△")&amp;"】"))</f>
        <v>【59.51】</v>
      </c>
      <c r="CB6" s="35">
        <f>IF(CB7="",NA(),CB7)</f>
        <v>504.24</v>
      </c>
      <c r="CC6" s="35">
        <f t="shared" ref="CC6:CK6" si="9">IF(CC7="",NA(),CC7)</f>
        <v>488.07</v>
      </c>
      <c r="CD6" s="35">
        <f t="shared" si="9"/>
        <v>448.87</v>
      </c>
      <c r="CE6" s="35">
        <f t="shared" si="9"/>
        <v>279.01</v>
      </c>
      <c r="CF6" s="35">
        <f t="shared" si="9"/>
        <v>330.92</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38.409999999999997</v>
      </c>
      <c r="CN6" s="35">
        <f t="shared" ref="CN6:CV6" si="10">IF(CN7="",NA(),CN7)</f>
        <v>37.549999999999997</v>
      </c>
      <c r="CO6" s="35">
        <f t="shared" si="10"/>
        <v>37.61</v>
      </c>
      <c r="CP6" s="35">
        <f t="shared" si="10"/>
        <v>37.71</v>
      </c>
      <c r="CQ6" s="35">
        <f t="shared" si="10"/>
        <v>42.58</v>
      </c>
      <c r="CR6" s="35">
        <f t="shared" si="10"/>
        <v>53.24</v>
      </c>
      <c r="CS6" s="35">
        <f t="shared" si="10"/>
        <v>52.31</v>
      </c>
      <c r="CT6" s="35">
        <f t="shared" si="10"/>
        <v>60.65</v>
      </c>
      <c r="CU6" s="35">
        <f t="shared" si="10"/>
        <v>51.75</v>
      </c>
      <c r="CV6" s="35">
        <f t="shared" si="10"/>
        <v>50.68</v>
      </c>
      <c r="CW6" s="34" t="str">
        <f>IF(CW7="","",IF(CW7="-","【-】","【"&amp;SUBSTITUTE(TEXT(CW7,"#,##0.00"),"-","△")&amp;"】"))</f>
        <v>【52.23】</v>
      </c>
      <c r="CX6" s="35">
        <f>IF(CX7="",NA(),CX7)</f>
        <v>57.34</v>
      </c>
      <c r="CY6" s="35">
        <f t="shared" ref="CY6:DG6" si="11">IF(CY7="",NA(),CY7)</f>
        <v>58.95</v>
      </c>
      <c r="CZ6" s="35">
        <f t="shared" si="11"/>
        <v>60.31</v>
      </c>
      <c r="DA6" s="35">
        <f t="shared" si="11"/>
        <v>60.02</v>
      </c>
      <c r="DB6" s="35">
        <f t="shared" si="11"/>
        <v>60.5</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52078</v>
      </c>
      <c r="D7" s="37">
        <v>47</v>
      </c>
      <c r="E7" s="37">
        <v>17</v>
      </c>
      <c r="F7" s="37">
        <v>5</v>
      </c>
      <c r="G7" s="37">
        <v>0</v>
      </c>
      <c r="H7" s="37" t="s">
        <v>98</v>
      </c>
      <c r="I7" s="37" t="s">
        <v>99</v>
      </c>
      <c r="J7" s="37" t="s">
        <v>100</v>
      </c>
      <c r="K7" s="37" t="s">
        <v>101</v>
      </c>
      <c r="L7" s="37" t="s">
        <v>102</v>
      </c>
      <c r="M7" s="37" t="s">
        <v>103</v>
      </c>
      <c r="N7" s="38" t="s">
        <v>104</v>
      </c>
      <c r="O7" s="38" t="s">
        <v>105</v>
      </c>
      <c r="P7" s="38">
        <v>8.44</v>
      </c>
      <c r="Q7" s="38">
        <v>92.99</v>
      </c>
      <c r="R7" s="38">
        <v>3697</v>
      </c>
      <c r="S7" s="38">
        <v>45349</v>
      </c>
      <c r="T7" s="38">
        <v>790.91</v>
      </c>
      <c r="U7" s="38">
        <v>57.34</v>
      </c>
      <c r="V7" s="38">
        <v>3795</v>
      </c>
      <c r="W7" s="38">
        <v>1.86</v>
      </c>
      <c r="X7" s="38">
        <v>2040.32</v>
      </c>
      <c r="Y7" s="38">
        <v>72.7</v>
      </c>
      <c r="Z7" s="38">
        <v>71.430000000000007</v>
      </c>
      <c r="AA7" s="38">
        <v>81.72</v>
      </c>
      <c r="AB7" s="38">
        <v>97.27</v>
      </c>
      <c r="AC7" s="38">
        <v>97.93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1704.72</v>
      </c>
      <c r="BG7" s="38">
        <v>1353.4</v>
      </c>
      <c r="BH7" s="38">
        <v>1264.07</v>
      </c>
      <c r="BI7" s="38">
        <v>1108.68</v>
      </c>
      <c r="BJ7" s="38">
        <v>1848.36</v>
      </c>
      <c r="BK7" s="38">
        <v>1044.8</v>
      </c>
      <c r="BL7" s="38">
        <v>1081.8</v>
      </c>
      <c r="BM7" s="38">
        <v>974.93</v>
      </c>
      <c r="BN7" s="38">
        <v>855.8</v>
      </c>
      <c r="BO7" s="38">
        <v>789.46</v>
      </c>
      <c r="BP7" s="38">
        <v>747.76</v>
      </c>
      <c r="BQ7" s="38">
        <v>32.47</v>
      </c>
      <c r="BR7" s="38">
        <v>35.22</v>
      </c>
      <c r="BS7" s="38">
        <v>39.770000000000003</v>
      </c>
      <c r="BT7" s="38">
        <v>66.010000000000005</v>
      </c>
      <c r="BU7" s="38">
        <v>56.88</v>
      </c>
      <c r="BV7" s="38">
        <v>50.82</v>
      </c>
      <c r="BW7" s="38">
        <v>52.19</v>
      </c>
      <c r="BX7" s="38">
        <v>55.32</v>
      </c>
      <c r="BY7" s="38">
        <v>59.8</v>
      </c>
      <c r="BZ7" s="38">
        <v>57.77</v>
      </c>
      <c r="CA7" s="38">
        <v>59.51</v>
      </c>
      <c r="CB7" s="38">
        <v>504.24</v>
      </c>
      <c r="CC7" s="38">
        <v>488.07</v>
      </c>
      <c r="CD7" s="38">
        <v>448.87</v>
      </c>
      <c r="CE7" s="38">
        <v>279.01</v>
      </c>
      <c r="CF7" s="38">
        <v>330.92</v>
      </c>
      <c r="CG7" s="38">
        <v>300.52</v>
      </c>
      <c r="CH7" s="38">
        <v>296.14</v>
      </c>
      <c r="CI7" s="38">
        <v>283.17</v>
      </c>
      <c r="CJ7" s="38">
        <v>263.76</v>
      </c>
      <c r="CK7" s="38">
        <v>274.35000000000002</v>
      </c>
      <c r="CL7" s="38">
        <v>261.45999999999998</v>
      </c>
      <c r="CM7" s="38">
        <v>38.409999999999997</v>
      </c>
      <c r="CN7" s="38">
        <v>37.549999999999997</v>
      </c>
      <c r="CO7" s="38">
        <v>37.61</v>
      </c>
      <c r="CP7" s="38">
        <v>37.71</v>
      </c>
      <c r="CQ7" s="38">
        <v>42.58</v>
      </c>
      <c r="CR7" s="38">
        <v>53.24</v>
      </c>
      <c r="CS7" s="38">
        <v>52.31</v>
      </c>
      <c r="CT7" s="38">
        <v>60.65</v>
      </c>
      <c r="CU7" s="38">
        <v>51.75</v>
      </c>
      <c r="CV7" s="38">
        <v>50.68</v>
      </c>
      <c r="CW7" s="38">
        <v>52.23</v>
      </c>
      <c r="CX7" s="38">
        <v>57.34</v>
      </c>
      <c r="CY7" s="38">
        <v>58.95</v>
      </c>
      <c r="CZ7" s="38">
        <v>60.31</v>
      </c>
      <c r="DA7" s="38">
        <v>60.02</v>
      </c>
      <c r="DB7" s="38">
        <v>60.5</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　佳紀</cp:lastModifiedBy>
  <dcterms:created xsi:type="dcterms:W3CDTF">2019-12-05T05:16:19Z</dcterms:created>
  <dcterms:modified xsi:type="dcterms:W3CDTF">2020-01-21T00:59:25Z</dcterms:modified>
  <cp:category/>
</cp:coreProperties>
</file>