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F:\20200106\R1経営比較分析表\"/>
    </mc:Choice>
  </mc:AlternateContent>
  <xr:revisionPtr revIDLastSave="0" documentId="13_ncr:1_{86BD2C2D-DD55-4E6C-BC9D-2EFA723F755A}" xr6:coauthVersionLast="45" xr6:coauthVersionMax="45" xr10:uidLastSave="{00000000-0000-0000-0000-000000000000}"/>
  <workbookProtection workbookAlgorithmName="SHA-512" workbookHashValue="nBMyA25beqwMt8BPTiLYl1zIIsaIwXunQuzdaXva8UZyrg2CfnH7dCjb7QueNqvB4UZHgSLZW9dxyYjv4Za50Q==" workbookSaltValue="fWQeaQggKJN649svt0i9DA=="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R6" i="5"/>
  <c r="AD10" i="4" s="1"/>
  <c r="Q6" i="5"/>
  <c r="W10" i="4" s="1"/>
  <c r="P6" i="5"/>
  <c r="O6" i="5"/>
  <c r="N6" i="5"/>
  <c r="B10" i="4" s="1"/>
  <c r="M6" i="5"/>
  <c r="AD8" i="4" s="1"/>
  <c r="L6" i="5"/>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BB10" i="4"/>
  <c r="AL10" i="4"/>
  <c r="P10" i="4"/>
  <c r="I10" i="4"/>
  <c r="AT8" i="4"/>
  <c r="AL8" i="4"/>
  <c r="W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<sst xmlns="http://schemas.openxmlformats.org/spreadsheetml/2006/main" count="228" uniqueCount="114">
  <si>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</si>
  <si>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</si>
  <si>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</si>
  <si>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</si>
  <si>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</si>
  <si>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</si>
  <si>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</si>
  <si>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</si>
  <si>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</si>
  <si>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</si>
  <si>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</si>
  <si>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</si>
  <si>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</si>
  <si>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</si>
  <si>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</si>
  <si>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</si>
  <si>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</si>
  <si>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</si>
  <si>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</si>
  <si>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</si>
  <si>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</si>
  <si>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</si>
  <si>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</si>
  <si>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</si>
  <si>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</si>
  <si>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</si>
  <si>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</si>
  <si>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</si>
  <si>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</si>
  <si>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</si>
  <si>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</si>
  <si>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</si>
  <si>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</si>
  <si>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</si>
  <si>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</si>
  <si>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</si>
  <si>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</si>
  <si>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</si>
  <si>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</si>
  <si>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</si>
  <si>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</si>
  <si>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</si>
  <si>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</si>
  <si>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</si>
  <si>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</si>
  <si>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</si>
  <si>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</si>
  <si>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</si>
  <si>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</si>
  <si>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</si>
  <si>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</si>
  <si>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</si>
  <si>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</si>
  <si>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</si>
  <si>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</si>
  <si>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</si>
  <si>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</si>
  <si>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</si>
  <si>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</si>
  <si>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</si>
  <si>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</si>
  <si>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</si>
  <si>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</si>
  <si>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</si>
  <si>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</si>
  <si>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</si>
  <si>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</si>
  <si>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</si>
  <si>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</si>
  <si>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</si>
  <si>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</si>
  <si>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</si>
  <si>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</si>
  <si>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</si>
  <si>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</si>
  <si>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</si>
  <si>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</si>
  <si>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</si>
  <si>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</si>
  <si>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</si>
  <si>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</si>
  <si>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</si>
  <si>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</si>
  <si>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</si>
  <si>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</si>
  <si>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</si>
  <si>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</si>
  <si>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</si>
  <si>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</si>
  <si>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</si>
  <si>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</si>
  <si>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</si>
  <si>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</si>
  <si>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</si>
  <si>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</si>
  <si>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</si>
  <si>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</si>
  <si>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</si>
  <si>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</si>
  <si>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</si>
  <si>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</si>
  <si>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</si>
  <si>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</si>
  <si>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</si>
  <si>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</si>
  <si>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</si>
  <si>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</si>
  <si>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</si>
  <si>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</si>
  <si>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</si>
  <si>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</si>
  <si>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特定環境保全公共下水道の事業開始は、小安処理区平成11年度、皆瀬処理区平成14年度、稲川処理区平成15年度、院内処理区平成16年度及び湯沢処理区平成21年度で、平成30年度で終了予定の湯沢処理区を除き面整備が終了しています。
　下水道整備の財源は約半分が国からの交付金で、残りの半分を企業債（借入金）で賄っています。その大部分は返済期間が30年ですので、まだ返済が終了しておりません。そのため下水道の維持管理費と企業債返済額を合わせた金額が増加傾向にありますが、</t>
    </r>
    <r>
      <rPr>
        <sz val="11"/>
        <color rgb="FFFF0000"/>
        <rFont val="ＭＳ ゴシック"/>
        <family val="3"/>
        <charset val="128"/>
      </rPr>
      <t>平成29年度から</t>
    </r>
    <r>
      <rPr>
        <sz val="11"/>
        <color theme="1"/>
        <rFont val="ＭＳ ゴシック"/>
        <family val="3"/>
        <charset val="128"/>
      </rPr>
      <t>公費負担の算定方法を見直したことにより</t>
    </r>
    <r>
      <rPr>
        <sz val="11"/>
        <color rgb="FFFF0000"/>
        <rFont val="ＭＳ ゴシック"/>
        <family val="3"/>
        <charset val="128"/>
      </rPr>
      <t>平成30年度の</t>
    </r>
    <r>
      <rPr>
        <sz val="11"/>
        <color theme="1"/>
        <rFont val="ＭＳ ゴシック"/>
        <family val="3"/>
        <charset val="128"/>
      </rPr>
      <t>「収益的収支比率」は</t>
    </r>
    <r>
      <rPr>
        <sz val="11"/>
        <color rgb="FFFF0000"/>
        <rFont val="ＭＳ ゴシック"/>
        <family val="3"/>
        <charset val="128"/>
      </rPr>
      <t>98</t>
    </r>
    <r>
      <rPr>
        <sz val="11"/>
        <color theme="1"/>
        <rFont val="ＭＳ ゴシック"/>
        <family val="3"/>
        <charset val="128"/>
      </rPr>
      <t>％、また同様の理由により「経費回収率」も</t>
    </r>
    <r>
      <rPr>
        <sz val="11"/>
        <color rgb="FFFF0000"/>
        <rFont val="ＭＳ ゴシック"/>
        <family val="3"/>
        <charset val="128"/>
      </rPr>
      <t>80</t>
    </r>
    <r>
      <rPr>
        <sz val="11"/>
        <color theme="1"/>
        <rFont val="ＭＳ ゴシック"/>
        <family val="3"/>
        <charset val="128"/>
      </rPr>
      <t>％まで</t>
    </r>
    <r>
      <rPr>
        <sz val="11"/>
        <color rgb="FFFF0000"/>
        <rFont val="ＭＳ ゴシック"/>
        <family val="3"/>
        <charset val="128"/>
      </rPr>
      <t>改善</t>
    </r>
    <r>
      <rPr>
        <sz val="11"/>
        <color theme="1"/>
        <rFont val="ＭＳ ゴシック"/>
        <family val="3"/>
        <charset val="128"/>
      </rPr>
      <t>しております。
　また「企業債残高対事業規模比率」は、整備が終了していることから年々低下しています。
　一方で経済的に困難であることや今の生活環境に不便を感じていない高齢者世帯などで未接続者が多く、水洗化率が62％と低レベルで処理場に流入する汚水量が少なく、「施設利用率」は</t>
    </r>
    <r>
      <rPr>
        <sz val="11"/>
        <color rgb="FFFF0000"/>
        <rFont val="ＭＳ ゴシック"/>
        <family val="3"/>
        <charset val="128"/>
      </rPr>
      <t>41</t>
    </r>
    <r>
      <rPr>
        <sz val="11"/>
        <color theme="1"/>
        <rFont val="ＭＳ ゴシック"/>
        <family val="3"/>
        <charset val="128"/>
      </rPr>
      <t>％と類似団体と比較して低い状況にあります。</t>
    </r>
    <rPh sb="303" eb="305">
      <t>カイゼン</t>
    </rPh>
    <phoneticPr fontId="4"/>
  </si>
  <si>
    <r>
      <t>　平成11年度整備開始から</t>
    </r>
    <r>
      <rPr>
        <sz val="11"/>
        <color rgb="FFFF0000"/>
        <rFont val="ＭＳ ゴシック"/>
        <family val="3"/>
        <charset val="128"/>
      </rPr>
      <t>20</t>
    </r>
    <r>
      <rPr>
        <sz val="11"/>
        <color theme="1"/>
        <rFont val="ＭＳ ゴシック"/>
        <family val="3"/>
        <charset val="128"/>
      </rPr>
      <t>年経過で耐用年数未到来であることから、下水道管渠については更新事業を開始していません。</t>
    </r>
    <r>
      <rPr>
        <sz val="11"/>
        <color rgb="FFFF0000"/>
        <rFont val="ＭＳ ゴシック"/>
        <family val="3"/>
        <charset val="128"/>
      </rPr>
      <t xml:space="preserve">
　平成30年度で未普及地域解消のための面整備が終了したことから、</t>
    </r>
    <r>
      <rPr>
        <sz val="11"/>
        <color theme="1"/>
        <rFont val="ＭＳ ゴシック"/>
        <family val="3"/>
        <charset val="128"/>
      </rPr>
      <t>更新事業はその後に耐用年数を考慮し行うこととしています。
　処理場の更新事業については、湯沢市生活排水処理整備構想においては、湯沢処理区以外の５処理区について耐用年数によりそれぞれ小安処理区が</t>
    </r>
    <r>
      <rPr>
        <sz val="11"/>
        <color rgb="FFFF0000"/>
        <rFont val="ＭＳ ゴシック"/>
        <family val="3"/>
        <charset val="128"/>
      </rPr>
      <t>令和５</t>
    </r>
    <r>
      <rPr>
        <sz val="11"/>
        <color theme="1"/>
        <rFont val="ＭＳ ゴシック"/>
        <family val="3"/>
        <charset val="128"/>
      </rPr>
      <t>年度から、皆瀬処理区及び稲川処理区が</t>
    </r>
    <r>
      <rPr>
        <sz val="11"/>
        <color rgb="FFFF0000"/>
        <rFont val="ＭＳ ゴシック"/>
        <family val="3"/>
        <charset val="128"/>
      </rPr>
      <t>令和８</t>
    </r>
    <r>
      <rPr>
        <sz val="11"/>
        <color theme="1"/>
        <rFont val="ＭＳ ゴシック"/>
        <family val="3"/>
        <charset val="128"/>
      </rPr>
      <t>年度から、院内処理区が</t>
    </r>
    <r>
      <rPr>
        <sz val="11"/>
        <color rgb="FFFF0000"/>
        <rFont val="ＭＳ ゴシック"/>
        <family val="3"/>
        <charset val="128"/>
      </rPr>
      <t>令和９</t>
    </r>
    <r>
      <rPr>
        <sz val="11"/>
        <color theme="1"/>
        <rFont val="ＭＳ ゴシック"/>
        <family val="3"/>
        <charset val="128"/>
      </rPr>
      <t>年度から浄化センター施設の更新を行うこととしています。</t>
    </r>
    <rPh sb="60" eb="62">
      <t>ヘイセイ</t>
    </rPh>
    <rPh sb="64" eb="66">
      <t>ネンド</t>
    </rPh>
    <rPh sb="82" eb="84">
      <t>シュウリョウ</t>
    </rPh>
    <rPh sb="187" eb="189">
      <t>レイワ</t>
    </rPh>
    <phoneticPr fontId="4"/>
  </si>
  <si>
    <r>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t>
    </r>
    <r>
      <rPr>
        <sz val="11"/>
        <color rgb="FFFF0000"/>
        <rFont val="ＭＳ ゴシック"/>
        <family val="3"/>
        <charset val="128"/>
      </rPr>
      <t>また令和２年度から窓口民間委託を実施する予定であり、</t>
    </r>
    <r>
      <rPr>
        <sz val="11"/>
        <color theme="1"/>
        <rFont val="ＭＳ ゴシック"/>
        <family val="3"/>
        <charset val="128"/>
      </rPr>
      <t>引き続き、民間活用による経費の節減を目指します。</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</si>
</sst>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E3-4DE7-AC7A-F5CCAEBA91C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0.09</c:v>
                </c:pt>
                <c:pt idx="4">
                  <c:v>0.13</c:v>
                </c:pt>
              </c:numCache>
            </c:numRef>
          </c:val>
          <c:smooth val="0"/>
          <c:extLst>
            <c:ext xmlns:c16="http://schemas.microsoft.com/office/drawing/2014/chart" uri="{C3380CC4-5D6E-409C-BE32-E72D297353CC}">
              <c16:uniqueId val="{00000001-4DE3-4DE7-AC7A-F5CCAEBA91C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43.51</c:v>
                </c:pt>
                <c:pt idx="1">
                  <c:v>44.21</c:v>
                </c:pt>
                <c:pt idx="2">
                  <c:v>42.94</c:v>
                </c:pt>
                <c:pt idx="3">
                  <c:v>41.93</c:v>
                </c:pt>
                <c:pt idx="4">
                  <c:v>41.05</c:v>
                </c:pt>
              </c:numCache>
            </c:numRef>
          </c:val>
          <c:extLst>
            <c:ext xmlns:c16="http://schemas.microsoft.com/office/drawing/2014/chart" uri="{C3380CC4-5D6E-409C-BE32-E72D297353CC}">
              <c16:uniqueId val="{00000000-D83F-4F41-9C30-0585E1FE9F4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43.36</c:v>
                </c:pt>
                <c:pt idx="4">
                  <c:v>42.56</c:v>
                </c:pt>
              </c:numCache>
            </c:numRef>
          </c:val>
          <c:smooth val="0"/>
          <c:extLst>
            <c:ext xmlns:c16="http://schemas.microsoft.com/office/drawing/2014/chart" uri="{C3380CC4-5D6E-409C-BE32-E72D297353CC}">
              <c16:uniqueId val="{00000001-D83F-4F41-9C30-0585E1FE9F4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62.85</c:v>
                </c:pt>
                <c:pt idx="1">
                  <c:v>65.13</c:v>
                </c:pt>
                <c:pt idx="2">
                  <c:v>63.63</c:v>
                </c:pt>
                <c:pt idx="3">
                  <c:v>62.1</c:v>
                </c:pt>
                <c:pt idx="4">
                  <c:v>61.57</c:v>
                </c:pt>
              </c:numCache>
            </c:numRef>
          </c:val>
          <c:extLst>
            <c:ext xmlns:c16="http://schemas.microsoft.com/office/drawing/2014/chart" uri="{C3380CC4-5D6E-409C-BE32-E72D297353CC}">
              <c16:uniqueId val="{00000000-2787-4E4F-BEE9-FC8CD6A6193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83.06</c:v>
                </c:pt>
                <c:pt idx="4">
                  <c:v>83.32</c:v>
                </c:pt>
              </c:numCache>
            </c:numRef>
          </c:val>
          <c:smooth val="0"/>
          <c:extLst>
            <c:ext xmlns:c16="http://schemas.microsoft.com/office/drawing/2014/chart" uri="{C3380CC4-5D6E-409C-BE32-E72D297353CC}">
              <c16:uniqueId val="{00000001-2787-4E4F-BEE9-FC8CD6A6193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74.86</c:v>
                </c:pt>
                <c:pt idx="1">
                  <c:v>81.64</c:v>
                </c:pt>
                <c:pt idx="2">
                  <c:v>83.22</c:v>
                </c:pt>
                <c:pt idx="3">
                  <c:v>98.5</c:v>
                </c:pt>
                <c:pt idx="4">
                  <c:v>98.07</c:v>
                </c:pt>
              </c:numCache>
            </c:numRef>
          </c:val>
          <c:extLst>
            <c:ext xmlns:c16="http://schemas.microsoft.com/office/drawing/2014/chart" uri="{C3380CC4-5D6E-409C-BE32-E72D297353CC}">
              <c16:uniqueId val="{00000000-BA89-420E-A2A0-0651DE22142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89-420E-A2A0-0651DE22142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368-4EA3-B9BC-3E3BC6566EB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68-4EA3-B9BC-3E3BC6566EB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F9-4366-B082-989B4D211C1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F9-4366-B082-989B4D211C1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77-4678-92AA-0A932813383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77-4678-92AA-0A932813383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8B-4728-BD0F-95368C6A3DF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8B-4728-BD0F-95368C6A3DF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1671.35</c:v>
                </c:pt>
                <c:pt idx="1">
                  <c:v>1042.05</c:v>
                </c:pt>
                <c:pt idx="2">
                  <c:v>933.11</c:v>
                </c:pt>
                <c:pt idx="3">
                  <c:v>818.45</c:v>
                </c:pt>
                <c:pt idx="4">
                  <c:v>878.06</c:v>
                </c:pt>
              </c:numCache>
            </c:numRef>
          </c:val>
          <c:extLst>
            <c:ext xmlns:c16="http://schemas.microsoft.com/office/drawing/2014/chart" uri="{C3380CC4-5D6E-409C-BE32-E72D297353CC}">
              <c16:uniqueId val="{00000000-A3F7-467C-A41E-B500EDD4C7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1243.71</c:v>
                </c:pt>
                <c:pt idx="4">
                  <c:v>1194.1500000000001</c:v>
                </c:pt>
              </c:numCache>
            </c:numRef>
          </c:val>
          <c:smooth val="0"/>
          <c:extLst>
            <c:ext xmlns:c16="http://schemas.microsoft.com/office/drawing/2014/chart" uri="{C3380CC4-5D6E-409C-BE32-E72D297353CC}">
              <c16:uniqueId val="{00000001-A3F7-467C-A41E-B500EDD4C7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54.05</c:v>
                </c:pt>
                <c:pt idx="1">
                  <c:v>63.72</c:v>
                </c:pt>
                <c:pt idx="2">
                  <c:v>56.74</c:v>
                </c:pt>
                <c:pt idx="3">
                  <c:v>91.81</c:v>
                </c:pt>
                <c:pt idx="4">
                  <c:v>80.290000000000006</c:v>
                </c:pt>
              </c:numCache>
            </c:numRef>
          </c:val>
          <c:extLst>
            <c:ext xmlns:c16="http://schemas.microsoft.com/office/drawing/2014/chart" uri="{C3380CC4-5D6E-409C-BE32-E72D297353CC}">
              <c16:uniqueId val="{00000000-BB88-4E76-BBCF-DC80C267797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74.3</c:v>
                </c:pt>
                <c:pt idx="4">
                  <c:v>72.260000000000005</c:v>
                </c:pt>
              </c:numCache>
            </c:numRef>
          </c:val>
          <c:smooth val="0"/>
          <c:extLst>
            <c:ext xmlns:c16="http://schemas.microsoft.com/office/drawing/2014/chart" uri="{C3380CC4-5D6E-409C-BE32-E72D297353CC}">
              <c16:uniqueId val="{00000001-BB88-4E76-BBCF-DC80C267797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447.9</c:v>
                </c:pt>
                <c:pt idx="1">
                  <c:v>383.48</c:v>
                </c:pt>
                <c:pt idx="2">
                  <c:v>442.57</c:v>
                </c:pt>
                <c:pt idx="3">
                  <c:v>274.41000000000003</c:v>
                </c:pt>
                <c:pt idx="4">
                  <c:v>318.14</c:v>
                </c:pt>
              </c:numCache>
            </c:numRef>
          </c:val>
          <c:extLst>
            <c:ext xmlns:c16="http://schemas.microsoft.com/office/drawing/2014/chart" uri="{C3380CC4-5D6E-409C-BE32-E72D297353CC}">
              <c16:uniqueId val="{00000000-DE66-4108-A932-2992065F766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221.81</c:v>
                </c:pt>
                <c:pt idx="4">
                  <c:v>230.02</c:v>
                </c:pt>
              </c:numCache>
            </c:numRef>
          </c:val>
          <c:smooth val="0"/>
          <c:extLst>
            <c:ext xmlns:c16="http://schemas.microsoft.com/office/drawing/2014/chart" uri="{C3380CC4-5D6E-409C-BE32-E72D297353CC}">
              <c16:uniqueId val="{00000001-DE66-4108-A932-2992065F766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16"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45349</v>
      </c>
      <c r="AM8" s="68"/>
      <c r="AN8" s="68"/>
      <c r="AO8" s="68"/>
      <c r="AP8" s="68"/>
      <c r="AQ8" s="68"/>
      <c r="AR8" s="68"/>
      <c r="AS8" s="68"/>
      <c r="AT8" s="67">
        <f>データ!T6</f>
        <v>790.91</v>
      </c>
      <c r="AU8" s="67"/>
      <c r="AV8" s="67"/>
      <c r="AW8" s="67"/>
      <c r="AX8" s="67"/>
      <c r="AY8" s="67"/>
      <c r="AZ8" s="67"/>
      <c r="BA8" s="67"/>
      <c r="BB8" s="67">
        <f>データ!U6</f>
        <v>57.34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13.12</v>
      </c>
      <c r="Q10" s="67"/>
      <c r="R10" s="67"/>
      <c r="S10" s="67"/>
      <c r="T10" s="67"/>
      <c r="U10" s="67"/>
      <c r="V10" s="67"/>
      <c r="W10" s="67">
        <f>データ!Q6</f>
        <v>109.12</v>
      </c>
      <c r="X10" s="67"/>
      <c r="Y10" s="67"/>
      <c r="Z10" s="67"/>
      <c r="AA10" s="67"/>
      <c r="AB10" s="67"/>
      <c r="AC10" s="67"/>
      <c r="AD10" s="68">
        <f>データ!R6</f>
        <v>3697</v>
      </c>
      <c r="AE10" s="68"/>
      <c r="AF10" s="68"/>
      <c r="AG10" s="68"/>
      <c r="AH10" s="68"/>
      <c r="AI10" s="68"/>
      <c r="AJ10" s="68"/>
      <c r="AK10" s="2"/>
      <c r="AL10" s="68">
        <f>データ!V6</f>
        <v>5901</v>
      </c>
      <c r="AM10" s="68"/>
      <c r="AN10" s="68"/>
      <c r="AO10" s="68"/>
      <c r="AP10" s="68"/>
      <c r="AQ10" s="68"/>
      <c r="AR10" s="68"/>
      <c r="AS10" s="68"/>
      <c r="AT10" s="67">
        <f>データ!W6</f>
        <v>2.4700000000000002</v>
      </c>
      <c r="AU10" s="67"/>
      <c r="AV10" s="67"/>
      <c r="AW10" s="67"/>
      <c r="AX10" s="67"/>
      <c r="AY10" s="67"/>
      <c r="AZ10" s="67"/>
      <c r="BA10" s="67"/>
      <c r="BB10" s="67">
        <f>データ!X6</f>
        <v>2389.0700000000002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ejLSlnGo7u4EQUHd+XXFb6sOkZAY3OauuLsNhiHUJ3ZUzi8zn3crKO9PAL5K0bAP2SFxAtl/o4Gc74x802122A==" saltValue="JdC7Hhrirv4uboWvqHcIw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52078</v>
      </c>
      <c r="D6" s="33">
        <f t="shared" si="3"/>
        <v>47</v>
      </c>
      <c r="E6" s="33">
        <f t="shared" si="3"/>
        <v>17</v>
      </c>
      <c r="F6" s="33">
        <f t="shared" si="3"/>
        <v>4</v>
      </c>
      <c r="G6" s="33">
        <f t="shared" si="3"/>
        <v>0</v>
      </c>
      <c r="H6" s="33" t="str">
        <f t="shared" si="3"/>
        <v>秋田県　湯沢市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13.12</v>
      </c>
      <c r="Q6" s="34">
        <f t="shared" si="3"/>
        <v>109.12</v>
      </c>
      <c r="R6" s="34">
        <f t="shared" si="3"/>
        <v>3697</v>
      </c>
      <c r="S6" s="34">
        <f t="shared" si="3"/>
        <v>45349</v>
      </c>
      <c r="T6" s="34">
        <f t="shared" si="3"/>
        <v>790.91</v>
      </c>
      <c r="U6" s="34">
        <f t="shared" si="3"/>
        <v>57.34</v>
      </c>
      <c r="V6" s="34">
        <f t="shared" si="3"/>
        <v>5901</v>
      </c>
      <c r="W6" s="34">
        <f t="shared" si="3"/>
        <v>2.4700000000000002</v>
      </c>
      <c r="X6" s="34">
        <f t="shared" si="3"/>
        <v>2389.0700000000002</v>
      </c>
      <c r="Y6" s="35">
        <f>IF(Y7="",NA(),Y7)</f>
        <v>74.86</v>
      </c>
      <c r="Z6" s="35">
        <f t="shared" ref="Z6:AH6" si="4">IF(Z7="",NA(),Z7)</f>
        <v>81.64</v>
      </c>
      <c r="AA6" s="35">
        <f t="shared" si="4"/>
        <v>83.22</v>
      </c>
      <c r="AB6" s="35">
        <f t="shared" si="4"/>
        <v>98.5</v>
      </c>
      <c r="AC6" s="35">
        <f t="shared" si="4"/>
        <v>98.07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1671.35</v>
      </c>
      <c r="BG6" s="35">
        <f t="shared" ref="BG6:BO6" si="7">IF(BG7="",NA(),BG7)</f>
        <v>1042.05</v>
      </c>
      <c r="BH6" s="35">
        <f t="shared" si="7"/>
        <v>933.11</v>
      </c>
      <c r="BI6" s="35">
        <f t="shared" si="7"/>
        <v>818.45</v>
      </c>
      <c r="BJ6" s="35">
        <f t="shared" si="7"/>
        <v>878.06</v>
      </c>
      <c r="BK6" s="35">
        <f t="shared" si="7"/>
        <v>1671.86</v>
      </c>
      <c r="BL6" s="35">
        <f t="shared" si="7"/>
        <v>1673.47</v>
      </c>
      <c r="BM6" s="35">
        <f t="shared" si="7"/>
        <v>1592.72</v>
      </c>
      <c r="BN6" s="35">
        <f t="shared" si="7"/>
        <v>1243.71</v>
      </c>
      <c r="BO6" s="35">
        <f t="shared" si="7"/>
        <v>1194.1500000000001</v>
      </c>
      <c r="BP6" s="34" t="str">
        <f>IF(BP7="","",IF(BP7="-","【-】","【"&amp;SUBSTITUTE(TEXT(BP7,"#,##0.00"),"-","△")&amp;"】"))</f>
        <v>【1,209.40】</v>
      </c>
      <c r="BQ6" s="35">
        <f>IF(BQ7="",NA(),BQ7)</f>
        <v>54.05</v>
      </c>
      <c r="BR6" s="35">
        <f t="shared" ref="BR6:BZ6" si="8">IF(BR7="",NA(),BR7)</f>
        <v>63.72</v>
      </c>
      <c r="BS6" s="35">
        <f t="shared" si="8"/>
        <v>56.74</v>
      </c>
      <c r="BT6" s="35">
        <f t="shared" si="8"/>
        <v>91.81</v>
      </c>
      <c r="BU6" s="35">
        <f t="shared" si="8"/>
        <v>80.290000000000006</v>
      </c>
      <c r="BV6" s="35">
        <f t="shared" si="8"/>
        <v>50.54</v>
      </c>
      <c r="BW6" s="35">
        <f t="shared" si="8"/>
        <v>49.22</v>
      </c>
      <c r="BX6" s="35">
        <f t="shared" si="8"/>
        <v>53.7</v>
      </c>
      <c r="BY6" s="35">
        <f t="shared" si="8"/>
        <v>74.3</v>
      </c>
      <c r="BZ6" s="35">
        <f t="shared" si="8"/>
        <v>72.260000000000005</v>
      </c>
      <c r="CA6" s="34" t="str">
        <f>IF(CA7="","",IF(CA7="-","【-】","【"&amp;SUBSTITUTE(TEXT(CA7,"#,##0.00"),"-","△")&amp;"】"))</f>
        <v>【74.48】</v>
      </c>
      <c r="CB6" s="35">
        <f>IF(CB7="",NA(),CB7)</f>
        <v>447.9</v>
      </c>
      <c r="CC6" s="35">
        <f t="shared" ref="CC6:CK6" si="9">IF(CC7="",NA(),CC7)</f>
        <v>383.48</v>
      </c>
      <c r="CD6" s="35">
        <f t="shared" si="9"/>
        <v>442.57</v>
      </c>
      <c r="CE6" s="35">
        <f t="shared" si="9"/>
        <v>274.41000000000003</v>
      </c>
      <c r="CF6" s="35">
        <f t="shared" si="9"/>
        <v>318.14</v>
      </c>
      <c r="CG6" s="35">
        <f t="shared" si="9"/>
        <v>320.36</v>
      </c>
      <c r="CH6" s="35">
        <f t="shared" si="9"/>
        <v>332.02</v>
      </c>
      <c r="CI6" s="35">
        <f t="shared" si="9"/>
        <v>300.35000000000002</v>
      </c>
      <c r="CJ6" s="35">
        <f t="shared" si="9"/>
        <v>221.81</v>
      </c>
      <c r="CK6" s="35">
        <f t="shared" si="9"/>
        <v>230.02</v>
      </c>
      <c r="CL6" s="34" t="str">
        <f>IF(CL7="","",IF(CL7="-","【-】","【"&amp;SUBSTITUTE(TEXT(CL7,"#,##0.00"),"-","△")&amp;"】"))</f>
        <v>【219.46】</v>
      </c>
      <c r="CM6" s="35">
        <f>IF(CM7="",NA(),CM7)</f>
        <v>43.51</v>
      </c>
      <c r="CN6" s="35">
        <f t="shared" ref="CN6:CV6" si="10">IF(CN7="",NA(),CN7)</f>
        <v>44.21</v>
      </c>
      <c r="CO6" s="35">
        <f t="shared" si="10"/>
        <v>42.94</v>
      </c>
      <c r="CP6" s="35">
        <f t="shared" si="10"/>
        <v>41.93</v>
      </c>
      <c r="CQ6" s="35">
        <f t="shared" si="10"/>
        <v>41.05</v>
      </c>
      <c r="CR6" s="35">
        <f t="shared" si="10"/>
        <v>34.74</v>
      </c>
      <c r="CS6" s="35">
        <f t="shared" si="10"/>
        <v>36.65</v>
      </c>
      <c r="CT6" s="35">
        <f t="shared" si="10"/>
        <v>37.72</v>
      </c>
      <c r="CU6" s="35">
        <f t="shared" si="10"/>
        <v>43.36</v>
      </c>
      <c r="CV6" s="35">
        <f t="shared" si="10"/>
        <v>42.56</v>
      </c>
      <c r="CW6" s="34" t="str">
        <f>IF(CW7="","",IF(CW7="-","【-】","【"&amp;SUBSTITUTE(TEXT(CW7,"#,##0.00"),"-","△")&amp;"】"))</f>
        <v>【42.82】</v>
      </c>
      <c r="CX6" s="35">
        <f>IF(CX7="",NA(),CX7)</f>
        <v>62.85</v>
      </c>
      <c r="CY6" s="35">
        <f t="shared" ref="CY6:DG6" si="11">IF(CY7="",NA(),CY7)</f>
        <v>65.13</v>
      </c>
      <c r="CZ6" s="35">
        <f t="shared" si="11"/>
        <v>63.63</v>
      </c>
      <c r="DA6" s="35">
        <f t="shared" si="11"/>
        <v>62.1</v>
      </c>
      <c r="DB6" s="35">
        <f t="shared" si="11"/>
        <v>61.57</v>
      </c>
      <c r="DC6" s="35">
        <f t="shared" si="11"/>
        <v>70.14</v>
      </c>
      <c r="DD6" s="35">
        <f t="shared" si="11"/>
        <v>68.83</v>
      </c>
      <c r="DE6" s="35">
        <f t="shared" si="11"/>
        <v>68.459999999999994</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0.09</v>
      </c>
      <c r="EN6" s="35">
        <f t="shared" si="14"/>
        <v>0.13</v>
      </c>
      <c r="EO6" s="34" t="str">
        <f>IF(EO7="","",IF(EO7="-","【-】","【"&amp;SUBSTITUTE(TEXT(EO7,"#,##0.00"),"-","△")&amp;"】"))</f>
        <v>【0.12】</v>
      </c>
    </row>
    <row r="7" spans="1:145" s="36" customFormat="1" x14ac:dyDescent="0.2">
      <c r="A7" s="28"/>
      <c r="B7" s="37">
        <v>2018</v>
      </c>
      <c r="C7" s="37">
        <v>52078</v>
      </c>
      <c r="D7" s="37">
        <v>47</v>
      </c>
      <c r="E7" s="37">
        <v>17</v>
      </c>
      <c r="F7" s="37">
        <v>4</v>
      </c>
      <c r="G7" s="37">
        <v>0</v>
      </c>
      <c r="H7" s="37" t="s">
        <v>98</v>
      </c>
      <c r="I7" s="37" t="s">
        <v>99</v>
      </c>
      <c r="J7" s="37" t="s">
        <v>100</v>
      </c>
      <c r="K7" s="37" t="s">
        <v>101</v>
      </c>
      <c r="L7" s="37" t="s">
        <v>102</v>
      </c>
      <c r="M7" s="37" t="s">
        <v>103</v>
      </c>
      <c r="N7" s="38" t="s">
        <v>104</v>
      </c>
      <c r="O7" s="38" t="s">
        <v>105</v>
      </c>
      <c r="P7" s="38">
        <v>13.12</v>
      </c>
      <c r="Q7" s="38">
        <v>109.12</v>
      </c>
      <c r="R7" s="38">
        <v>3697</v>
      </c>
      <c r="S7" s="38">
        <v>45349</v>
      </c>
      <c r="T7" s="38">
        <v>790.91</v>
      </c>
      <c r="U7" s="38">
        <v>57.34</v>
      </c>
      <c r="V7" s="38">
        <v>5901</v>
      </c>
      <c r="W7" s="38">
        <v>2.4700000000000002</v>
      </c>
      <c r="X7" s="38">
        <v>2389.0700000000002</v>
      </c>
      <c r="Y7" s="38">
        <v>74.86</v>
      </c>
      <c r="Z7" s="38">
        <v>81.64</v>
      </c>
      <c r="AA7" s="38">
        <v>83.22</v>
      </c>
      <c r="AB7" s="38">
        <v>98.5</v>
      </c>
      <c r="AC7" s="38">
        <v>98.07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1671.35</v>
      </c>
      <c r="BG7" s="38">
        <v>1042.05</v>
      </c>
      <c r="BH7" s="38">
        <v>933.11</v>
      </c>
      <c r="BI7" s="38">
        <v>818.45</v>
      </c>
      <c r="BJ7" s="38">
        <v>878.06</v>
      </c>
      <c r="BK7" s="38">
        <v>1671.86</v>
      </c>
      <c r="BL7" s="38">
        <v>1673.47</v>
      </c>
      <c r="BM7" s="38">
        <v>1592.72</v>
      </c>
      <c r="BN7" s="38">
        <v>1243.71</v>
      </c>
      <c r="BO7" s="38">
        <v>1194.1500000000001</v>
      </c>
      <c r="BP7" s="38">
        <v>1209.4000000000001</v>
      </c>
      <c r="BQ7" s="38">
        <v>54.05</v>
      </c>
      <c r="BR7" s="38">
        <v>63.72</v>
      </c>
      <c r="BS7" s="38">
        <v>56.74</v>
      </c>
      <c r="BT7" s="38">
        <v>91.81</v>
      </c>
      <c r="BU7" s="38">
        <v>80.290000000000006</v>
      </c>
      <c r="BV7" s="38">
        <v>50.54</v>
      </c>
      <c r="BW7" s="38">
        <v>49.22</v>
      </c>
      <c r="BX7" s="38">
        <v>53.7</v>
      </c>
      <c r="BY7" s="38">
        <v>74.3</v>
      </c>
      <c r="BZ7" s="38">
        <v>72.260000000000005</v>
      </c>
      <c r="CA7" s="38">
        <v>74.48</v>
      </c>
      <c r="CB7" s="38">
        <v>447.9</v>
      </c>
      <c r="CC7" s="38">
        <v>383.48</v>
      </c>
      <c r="CD7" s="38">
        <v>442.57</v>
      </c>
      <c r="CE7" s="38">
        <v>274.41000000000003</v>
      </c>
      <c r="CF7" s="38">
        <v>318.14</v>
      </c>
      <c r="CG7" s="38">
        <v>320.36</v>
      </c>
      <c r="CH7" s="38">
        <v>332.02</v>
      </c>
      <c r="CI7" s="38">
        <v>300.35000000000002</v>
      </c>
      <c r="CJ7" s="38">
        <v>221.81</v>
      </c>
      <c r="CK7" s="38">
        <v>230.02</v>
      </c>
      <c r="CL7" s="38">
        <v>219.46</v>
      </c>
      <c r="CM7" s="38">
        <v>43.51</v>
      </c>
      <c r="CN7" s="38">
        <v>44.21</v>
      </c>
      <c r="CO7" s="38">
        <v>42.94</v>
      </c>
      <c r="CP7" s="38">
        <v>41.93</v>
      </c>
      <c r="CQ7" s="38">
        <v>41.05</v>
      </c>
      <c r="CR7" s="38">
        <v>34.74</v>
      </c>
      <c r="CS7" s="38">
        <v>36.65</v>
      </c>
      <c r="CT7" s="38">
        <v>37.72</v>
      </c>
      <c r="CU7" s="38">
        <v>43.36</v>
      </c>
      <c r="CV7" s="38">
        <v>42.56</v>
      </c>
      <c r="CW7" s="38">
        <v>42.82</v>
      </c>
      <c r="CX7" s="38">
        <v>62.85</v>
      </c>
      <c r="CY7" s="38">
        <v>65.13</v>
      </c>
      <c r="CZ7" s="38">
        <v>63.63</v>
      </c>
      <c r="DA7" s="38">
        <v>62.1</v>
      </c>
      <c r="DB7" s="38">
        <v>61.57</v>
      </c>
      <c r="DC7" s="38">
        <v>70.14</v>
      </c>
      <c r="DD7" s="38">
        <v>68.83</v>
      </c>
      <c r="DE7" s="38">
        <v>68.459999999999994</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佐藤佳紀</cp:lastModifiedBy>
  <dcterms:created xsi:type="dcterms:W3CDTF">2019-12-05T05:10:21Z</dcterms:created>
  <dcterms:modified xsi:type="dcterms:W3CDTF">2020-01-16T21:13:48Z</dcterms:modified>
  <cp:category/>
</cp:coreProperties>
</file>