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AL10" i="4" s="1"/>
  <c r="U6" i="5"/>
  <c r="T6" i="5"/>
  <c r="AT8" i="4" s="1"/>
  <c r="S6" i="5"/>
  <c r="R6" i="5"/>
  <c r="AD10" i="4" s="1"/>
  <c r="Q6" i="5"/>
  <c r="P6" i="5"/>
  <c r="P10" i="4" s="1"/>
  <c r="O6" i="5"/>
  <c r="N6" i="5"/>
  <c r="B10" i="4" s="1"/>
  <c r="M6" i="5"/>
  <c r="L6" i="5"/>
  <c r="W8" i="4" s="1"/>
  <c r="K6" i="5"/>
  <c r="J6" i="5"/>
  <c r="I8" i="4" s="1"/>
  <c r="I6" i="5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H86" i="4"/>
  <c r="E86" i="4"/>
  <c r="AT10" i="4"/>
  <c r="W10" i="4"/>
  <c r="I10" i="4"/>
  <c r="BB8" i="4"/>
  <c r="AL8" i="4"/>
  <c r="P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<sst xmlns="http://schemas.openxmlformats.org/spreadsheetml/2006/main" count="251" uniqueCount="126">
  <si>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</si>
  <si>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</si>
  <si>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</si>
  <si>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</si>
  <si>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</si>
  <si>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</si>
  <si>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</si>
  <si>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</si>
  <si>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</si>
  <si>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</si>
  <si>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</si>
  <si>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</si>
  <si>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</si>
  <si>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</si>
  <si>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</si>
  <si>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t>有収率(％)</t>
    <rPh sb="0" eb="1">
      <t>ユウ</t>
    </rPh>
    <rPh sb="1" eb="3">
      <t>シュウリツ</t>
    </rPh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</si>
  <si>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</si>
  <si>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処理区域内人口(人)</t>
    <rPh sb="0" eb="2">
      <t>ショリ</t>
    </rPh>
    <rPh sb="2" eb="5">
      <t>クイキナイ</t>
    </rPh>
    <phoneticPr fontId="7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</si>
  <si>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7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</si>
  <si>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</si>
  <si>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</si>
  <si>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</si>
  <si>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</si>
  <si>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</si>
  <si>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</si>
  <si>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</si>
  <si>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</si>
  <si>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</si>
  <si>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</si>
  <si>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</si>
  <si>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</si>
  <si>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</si>
  <si>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</si>
  <si>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</si>
  <si>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</si>
  <si>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「使用料対象の捕捉」</t>
    <rPh sb="1" eb="4">
      <t>シヨウリョウ</t>
    </rPh>
    <rPh sb="4" eb="6">
      <t>タイショウ</t>
    </rPh>
    <rPh sb="7" eb="9">
      <t>ホソク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</si>
  <si>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</si>
  <si>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</si>
  <si>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</si>
  <si>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「管渠の経年化の状況」</t>
    <rPh sb="4" eb="7">
      <t>ケイネンカ</t>
    </rPh>
    <rPh sb="8" eb="10">
      <t>ジョウキョウ</t>
    </rPh>
    <phoneticPr fontId="7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</si>
  <si>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7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</si>
  <si>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7"/>
  </si>
  <si>
    <t>※　平成24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</si>
  <si>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</si>
  <si>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</si>
  <si>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</si>
  <si>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</si>
  <si>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</si>
  <si>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</si>
  <si>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</si>
  <si>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</si>
  <si>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</si>
  <si>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</si>
  <si>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</si>
  <si>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</si>
  <si>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</si>
  <si>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-</t>
    <phoneticPr fontId="7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</si>
  <si>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</si>
  <si>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</si>
  <si>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</si>
  <si>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</si>
  <si>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</si>
  <si>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</si>
  <si>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</si>
  <si>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</si>
  <si>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</si>
  <si>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</si>
  <si>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</si>
  <si>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</si>
  <si>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</si>
  <si>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</si>
  <si>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</si>
  <si>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</si>
  <si>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④企業債残高対事業規模比率(％)</t>
    <phoneticPr fontId="7"/>
  </si>
  <si>
    <t>⑤経費回収率(％)</t>
    <phoneticPr fontId="7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</si>
  <si>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</si>
  <si>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</si>
  <si>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⑧水洗化率(％)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</si>
  <si>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</si>
  <si>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②管渠老朽化率(％)</t>
    <phoneticPr fontId="7"/>
  </si>
  <si>
    <t>③管渠改善率(％)</t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</si>
  <si>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</si>
  <si>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</si>
  <si>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</si>
  <si>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</si>
  <si>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</si>
  <si>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</si>
  <si>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</si>
  <si>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</si>
  <si>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</si>
  <si>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有収率</t>
    <rPh sb="0" eb="1">
      <t>ユウ</t>
    </rPh>
    <rPh sb="1" eb="3">
      <t>シュウリツ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</si>
  <si>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</si>
  <si>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</si>
  <si>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</si>
  <si>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</si>
  <si>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処理区域内人口</t>
  </si>
  <si>
    <t>処理区域面積</t>
  </si>
  <si>
    <t>処理区域内人口密度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</si>
  <si>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</si>
  <si>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</si>
  <si>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</si>
  <si>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</si>
  <si>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</si>
  <si>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</si>
  <si>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</si>
  <si>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</si>
  <si>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</si>
  <si>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</si>
  <si>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</si>
  <si>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</si>
  <si>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上小阿仁村</t>
  </si>
  <si>
    <t>法非適用</t>
  </si>
  <si>
    <t>下水道事業</t>
  </si>
  <si>
    <t>個別排水処理</t>
  </si>
  <si>
    <t>L3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</si>
  <si>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</si>
  <si>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</si>
  <si>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</si>
  <si>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</si>
  <si>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</si>
  <si>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</si>
  <si>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</si>
  <si>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　供用開始から１５年が経過していることから、計画的な清掃・点検・修繕に努め、機器の長寿命化を図る。</t>
    <rPh sb="1" eb="3">
      <t>キョウヨウ</t>
    </rPh>
    <rPh sb="3" eb="5">
      <t>カイシ</t>
    </rPh>
    <rPh sb="9" eb="10">
      <t>ネン</t>
    </rPh>
    <rPh sb="11" eb="13">
      <t>ケイカ</t>
    </rPh>
    <rPh sb="22" eb="25">
      <t>ケイカクテキ</t>
    </rPh>
    <rPh sb="26" eb="28">
      <t>セイソウ</t>
    </rPh>
    <rPh sb="29" eb="31">
      <t>テンケン</t>
    </rPh>
    <rPh sb="32" eb="34">
      <t>シュウゼン</t>
    </rPh>
    <rPh sb="35" eb="36">
      <t>ツト</t>
    </rPh>
    <rPh sb="38" eb="40">
      <t>キキ</t>
    </rPh>
    <rPh sb="41" eb="42">
      <t>チョウ</t>
    </rPh>
    <rPh sb="42" eb="45">
      <t>ジュミョウカ</t>
    </rPh>
    <rPh sb="46" eb="47">
      <t>ハカ</t>
    </rPh>
    <phoneticPr fontId="4"/>
  </si>
  <si>
    <t>非設置</t>
    <rPh sb="0" eb="1">
      <t>ヒ</t>
    </rPh>
    <rPh sb="1" eb="3">
      <t>セッチ</t>
    </rPh>
    <phoneticPr fontId="4"/>
  </si>
  <si>
    <t>　集合処理と個別処理の費用対効果により整備された箇所であり、処理区戸数及び人口はごく少数となっているため、大きな変動もなく今後も同水準で推移していくと予想される。
　なお、本個別排水処理事業は、３戸（各１人から３人世帯）を対象に行っているものである。
　今後も人口減少に伴う収益の減少、機器の更新による経費の増加が予想されることから、計画的な維持管理・機器更新を進めていく必要がある。
　　</t>
    <rPh sb="127" eb="129">
      <t>コンゴ</t>
    </rPh>
    <rPh sb="143" eb="145">
      <t>キキ</t>
    </rPh>
    <rPh sb="146" eb="148">
      <t>コウシン</t>
    </rPh>
    <rPh sb="151" eb="153">
      <t>ケイヒ</t>
    </rPh>
    <rPh sb="154" eb="156">
      <t>ゾウカ</t>
    </rPh>
    <rPh sb="157" eb="159">
      <t>ヨソウ</t>
    </rPh>
    <phoneticPr fontId="4"/>
  </si>
  <si>
    <t>　集合処理と個別処理の費用対効果により整備された箇所である。水洗化率は１００％であり、処理戸数及び処理人口はごく少数となっているため、大きな変動はなく、今後も同水準で推移していくと予想される。
　総収益の内訳は、料金収入で約４割、一般会計繰入金が約６割という収益構成となっており、一般会計繰入金に依存せざるを得ない状況である。
　企業債残高対事業規模比率については、新規事業を行っていないため、償還が進んだことにより、低い水準となっている。
　経費回収率については、料金収入に変動がなく、経費もほぼ一定となっているため、修繕費の増減が変動に影響している。
　また、施設利用率が25％程度に留まっているが、今後も処理区人口の増加は見込めないことから、村全体として効率的な運営を進めていく。</t>
    <rPh sb="1" eb="3">
      <t>シュウゴウ</t>
    </rPh>
    <rPh sb="3" eb="5">
      <t>ショリ</t>
    </rPh>
    <rPh sb="6" eb="8">
      <t>コベツ</t>
    </rPh>
    <rPh sb="8" eb="10">
      <t>ショリ</t>
    </rPh>
    <rPh sb="11" eb="16">
      <t>ヒヨウタイコウカ</t>
    </rPh>
    <rPh sb="19" eb="21">
      <t>セイビ</t>
    </rPh>
    <rPh sb="24" eb="26">
      <t>カショ</t>
    </rPh>
    <rPh sb="30" eb="33">
      <t>スイセンカ</t>
    </rPh>
    <rPh sb="33" eb="34">
      <t>リツ</t>
    </rPh>
    <rPh sb="43" eb="45">
      <t>ショリ</t>
    </rPh>
    <rPh sb="45" eb="47">
      <t>コスウ</t>
    </rPh>
    <rPh sb="47" eb="48">
      <t>オヨ</t>
    </rPh>
    <rPh sb="49" eb="51">
      <t>ショリ</t>
    </rPh>
    <rPh sb="51" eb="53">
      <t>ジンコウ</t>
    </rPh>
    <rPh sb="56" eb="58">
      <t>ショウスウ</t>
    </rPh>
    <rPh sb="67" eb="68">
      <t>オオ</t>
    </rPh>
    <rPh sb="70" eb="72">
      <t>ヘンドウ</t>
    </rPh>
    <rPh sb="76" eb="78">
      <t>コンゴ</t>
    </rPh>
    <rPh sb="79" eb="82">
      <t>ドウスイジュン</t>
    </rPh>
    <rPh sb="83" eb="85">
      <t>スイイ</t>
    </rPh>
    <rPh sb="90" eb="92">
      <t>ヨソウ</t>
    </rPh>
    <rPh sb="98" eb="101">
      <t>ソウシュウエキ</t>
    </rPh>
    <rPh sb="102" eb="104">
      <t>ウチワケ</t>
    </rPh>
    <rPh sb="106" eb="108">
      <t>リョウキン</t>
    </rPh>
    <rPh sb="108" eb="110">
      <t>シュウニュウ</t>
    </rPh>
    <rPh sb="111" eb="112">
      <t>ヤク</t>
    </rPh>
    <rPh sb="113" eb="114">
      <t>ワリ</t>
    </rPh>
    <rPh sb="115" eb="117">
      <t>イッパン</t>
    </rPh>
    <rPh sb="117" eb="119">
      <t>カイケイ</t>
    </rPh>
    <rPh sb="119" eb="121">
      <t>クリイレ</t>
    </rPh>
    <rPh sb="121" eb="122">
      <t>キン</t>
    </rPh>
    <rPh sb="123" eb="124">
      <t>ヤク</t>
    </rPh>
    <rPh sb="125" eb="126">
      <t>ワリ</t>
    </rPh>
    <rPh sb="129" eb="131">
      <t>シュウエキ</t>
    </rPh>
    <rPh sb="131" eb="133">
      <t>コウセイ</t>
    </rPh>
    <rPh sb="140" eb="142">
      <t>イッパン</t>
    </rPh>
    <rPh sb="142" eb="144">
      <t>カイケイ</t>
    </rPh>
    <rPh sb="144" eb="146">
      <t>クリイレ</t>
    </rPh>
    <rPh sb="146" eb="147">
      <t>キン</t>
    </rPh>
    <rPh sb="148" eb="150">
      <t>イゾン</t>
    </rPh>
    <rPh sb="154" eb="155">
      <t>エ</t>
    </rPh>
    <rPh sb="157" eb="159">
      <t>ジョウキョウ</t>
    </rPh>
    <rPh sb="165" eb="167">
      <t>キギョウ</t>
    </rPh>
    <rPh sb="167" eb="168">
      <t>サイ</t>
    </rPh>
    <rPh sb="168" eb="170">
      <t>ザンダカ</t>
    </rPh>
    <rPh sb="170" eb="171">
      <t>タイ</t>
    </rPh>
    <rPh sb="171" eb="173">
      <t>ジギョウ</t>
    </rPh>
    <rPh sb="173" eb="175">
      <t>キボ</t>
    </rPh>
    <rPh sb="175" eb="177">
      <t>ヒリツ</t>
    </rPh>
    <rPh sb="183" eb="185">
      <t>シンキ</t>
    </rPh>
    <rPh sb="185" eb="187">
      <t>ジギョウ</t>
    </rPh>
    <rPh sb="188" eb="189">
      <t>オコナ</t>
    </rPh>
    <rPh sb="197" eb="199">
      <t>ショウカン</t>
    </rPh>
    <rPh sb="200" eb="201">
      <t>スス</t>
    </rPh>
    <rPh sb="209" eb="210">
      <t>ヒク</t>
    </rPh>
    <rPh sb="211" eb="213">
      <t>スイジュン</t>
    </rPh>
    <rPh sb="222" eb="224">
      <t>ケイヒ</t>
    </rPh>
    <rPh sb="224" eb="226">
      <t>カイシュウ</t>
    </rPh>
    <rPh sb="226" eb="227">
      <t>リツ</t>
    </rPh>
    <rPh sb="233" eb="235">
      <t>リョウキン</t>
    </rPh>
    <rPh sb="235" eb="237">
      <t>シュウニュウ</t>
    </rPh>
    <rPh sb="238" eb="240">
      <t>ヘンドウ</t>
    </rPh>
    <rPh sb="244" eb="246">
      <t>ケイヒ</t>
    </rPh>
    <rPh sb="249" eb="251">
      <t>イッテイ</t>
    </rPh>
    <rPh sb="260" eb="263">
      <t>シュウゼンヒ</t>
    </rPh>
    <rPh sb="264" eb="266">
      <t>ゾウゲン</t>
    </rPh>
    <rPh sb="267" eb="269">
      <t>ヘンドウ</t>
    </rPh>
    <rPh sb="270" eb="272">
      <t>エイキョウ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</si>
</sst>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2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4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 applyProtection="1">
      <alignment vertical="center"/>
      <protection hidden="1"/>
    </xf>
    <xf numFmtId="0" fontId="16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179" fontId="2" fillId="0" borderId="0" xfId="1" applyNumberFormat="1">
      <alignment vertical="center"/>
    </xf>
    <xf numFmtId="0" fontId="2" fillId="2" borderId="2" xfId="1" applyFill="1" applyBorder="1">
      <alignment vertical="center"/>
    </xf>
    <xf numFmtId="180" fontId="2" fillId="0" borderId="2" xfId="1" applyNumberFormat="1" applyBorder="1">
      <alignment vertical="center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3" fillId="2" borderId="2" xfId="1" applyFont="1" applyFill="1" applyBorder="1" applyAlignment="1">
      <alignment horizontal="center" vertical="center" shrinkToFit="1"/>
    </xf>
    <xf numFmtId="177" fontId="5" fillId="0" borderId="2" xfId="1" applyNumberFormat="1" applyFont="1" applyBorder="1" applyAlignment="1" applyProtection="1">
      <alignment horizontal="center" vertical="center"/>
      <protection hidden="1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NumberFormat="1" applyFont="1" applyBorder="1" applyAlignment="1" applyProtection="1">
      <alignment horizontal="center" vertical="center"/>
      <protection locked="0"/>
    </xf>
    <xf numFmtId="176" fontId="5" fillId="0" borderId="2" xfId="1" applyNumberFormat="1" applyFont="1" applyBorder="1" applyAlignment="1" applyProtection="1">
      <alignment horizontal="center" vertical="center"/>
      <protection hidden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7" xfId="1" applyFont="1" applyBorder="1" applyAlignment="1" applyProtection="1">
      <alignment horizontal="left" vertical="top" wrapText="1"/>
      <protection locked="0"/>
    </xf>
    <xf numFmtId="0" fontId="5" fillId="0" borderId="8" xfId="1" applyFont="1" applyBorder="1" applyAlignment="1" applyProtection="1">
      <alignment horizontal="left" vertical="top" wrapText="1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9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2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42880"/>
        <c:axId val="192057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42880"/>
        <c:axId val="192057344"/>
      </c:lineChart>
      <c:dateAx>
        <c:axId val="192042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057344"/>
        <c:crosses val="autoZero"/>
        <c:auto val="1"/>
        <c:lblOffset val="100"/>
        <c:baseTimeUnit val="years"/>
      </c:dateAx>
      <c:valAx>
        <c:axId val="192057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042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99168"/>
        <c:axId val="194621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58.58</c:v>
                </c:pt>
                <c:pt idx="1">
                  <c:v>58.82</c:v>
                </c:pt>
                <c:pt idx="2">
                  <c:v>51.54</c:v>
                </c:pt>
                <c:pt idx="3">
                  <c:v>44.84</c:v>
                </c:pt>
                <c:pt idx="4">
                  <c:v>41.51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9168"/>
        <c:axId val="194621824"/>
      </c:lineChart>
      <c:dateAx>
        <c:axId val="194599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621824"/>
        <c:crosses val="autoZero"/>
        <c:auto val="1"/>
        <c:lblOffset val="100"/>
        <c:baseTimeUnit val="years"/>
      </c:dateAx>
      <c:valAx>
        <c:axId val="194621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599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843968"/>
        <c:axId val="195846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72.31</c:v>
                </c:pt>
                <c:pt idx="1">
                  <c:v>71.760000000000005</c:v>
                </c:pt>
                <c:pt idx="2">
                  <c:v>71.599999999999994</c:v>
                </c:pt>
                <c:pt idx="3">
                  <c:v>67.86</c:v>
                </c:pt>
                <c:pt idx="4">
                  <c:v>68.72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843968"/>
        <c:axId val="195846144"/>
      </c:lineChart>
      <c:dateAx>
        <c:axId val="195843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5846144"/>
        <c:crosses val="autoZero"/>
        <c:auto val="1"/>
        <c:lblOffset val="100"/>
        <c:baseTimeUnit val="years"/>
      </c:dateAx>
      <c:valAx>
        <c:axId val="195846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5843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73.22</c:v>
                </c:pt>
                <c:pt idx="1">
                  <c:v>77.97</c:v>
                </c:pt>
                <c:pt idx="2">
                  <c:v>68.709999999999994</c:v>
                </c:pt>
                <c:pt idx="3">
                  <c:v>90.05</c:v>
                </c:pt>
                <c:pt idx="4">
                  <c:v>84.85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83456"/>
        <c:axId val="192085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83456"/>
        <c:axId val="192085376"/>
      </c:lineChart>
      <c:dateAx>
        <c:axId val="192083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085376"/>
        <c:crosses val="autoZero"/>
        <c:auto val="1"/>
        <c:lblOffset val="100"/>
        <c:baseTimeUnit val="years"/>
      </c:dateAx>
      <c:valAx>
        <c:axId val="192085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08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52256"/>
        <c:axId val="194354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352256"/>
        <c:axId val="194354176"/>
      </c:lineChart>
      <c:dateAx>
        <c:axId val="194352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354176"/>
        <c:crosses val="autoZero"/>
        <c:auto val="1"/>
        <c:lblOffset val="100"/>
        <c:baseTimeUnit val="years"/>
      </c:dateAx>
      <c:valAx>
        <c:axId val="194354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352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720512"/>
        <c:axId val="194722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20512"/>
        <c:axId val="194722432"/>
      </c:lineChart>
      <c:dateAx>
        <c:axId val="194720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722432"/>
        <c:crosses val="autoZero"/>
        <c:auto val="1"/>
        <c:lblOffset val="100"/>
        <c:baseTimeUnit val="years"/>
      </c:dateAx>
      <c:valAx>
        <c:axId val="194722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720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771968"/>
        <c:axId val="194384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1968"/>
        <c:axId val="194384640"/>
      </c:lineChart>
      <c:dateAx>
        <c:axId val="194771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384640"/>
        <c:crosses val="autoZero"/>
        <c:auto val="1"/>
        <c:lblOffset val="100"/>
        <c:baseTimeUnit val="years"/>
      </c:dateAx>
      <c:valAx>
        <c:axId val="194384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771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10752"/>
        <c:axId val="194417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10752"/>
        <c:axId val="194417024"/>
      </c:lineChart>
      <c:dateAx>
        <c:axId val="194410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417024"/>
        <c:crosses val="autoZero"/>
        <c:auto val="1"/>
        <c:lblOffset val="100"/>
        <c:baseTimeUnit val="years"/>
      </c:dateAx>
      <c:valAx>
        <c:axId val="19441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410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1965.43</c:v>
                </c:pt>
                <c:pt idx="1">
                  <c:v>1057.4100000000001</c:v>
                </c:pt>
                <c:pt idx="2">
                  <c:v>764.86</c:v>
                </c:pt>
                <c:pt idx="3" formatCode="#,##0.00;&quot;△&quot;#,##0.00">
                  <c:v>0</c:v>
                </c:pt>
                <c:pt idx="4">
                  <c:v>479.28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43136"/>
        <c:axId val="194453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862.78</c:v>
                </c:pt>
                <c:pt idx="1">
                  <c:v>803.29</c:v>
                </c:pt>
                <c:pt idx="2">
                  <c:v>760.12</c:v>
                </c:pt>
                <c:pt idx="3">
                  <c:v>492.59</c:v>
                </c:pt>
                <c:pt idx="4">
                  <c:v>503.8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43136"/>
        <c:axId val="194453504"/>
      </c:lineChart>
      <c:dateAx>
        <c:axId val="194443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453504"/>
        <c:crosses val="autoZero"/>
        <c:auto val="1"/>
        <c:lblOffset val="100"/>
        <c:baseTimeUnit val="years"/>
      </c:dateAx>
      <c:valAx>
        <c:axId val="194453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4431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39.51</c:v>
                </c:pt>
                <c:pt idx="1">
                  <c:v>38.57</c:v>
                </c:pt>
                <c:pt idx="2">
                  <c:v>53.62</c:v>
                </c:pt>
                <c:pt idx="3">
                  <c:v>84.09</c:v>
                </c:pt>
                <c:pt idx="4">
                  <c:v>78.72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1056"/>
        <c:axId val="194479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54.55</c:v>
                </c:pt>
                <c:pt idx="1">
                  <c:v>56.63</c:v>
                </c:pt>
                <c:pt idx="2">
                  <c:v>50.17</c:v>
                </c:pt>
                <c:pt idx="3">
                  <c:v>46.53</c:v>
                </c:pt>
                <c:pt idx="4">
                  <c:v>51.58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61056"/>
        <c:axId val="194479616"/>
      </c:lineChart>
      <c:dateAx>
        <c:axId val="194461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479616"/>
        <c:crosses val="autoZero"/>
        <c:auto val="1"/>
        <c:lblOffset val="100"/>
        <c:baseTimeUnit val="years"/>
      </c:dateAx>
      <c:valAx>
        <c:axId val="194479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461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561.64</c:v>
                </c:pt>
                <c:pt idx="1">
                  <c:v>639.27</c:v>
                </c:pt>
                <c:pt idx="2">
                  <c:v>472.6</c:v>
                </c:pt>
                <c:pt idx="3">
                  <c:v>301.37</c:v>
                </c:pt>
                <c:pt idx="4">
                  <c:v>321.92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83168"/>
        <c:axId val="194585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275.64999999999998</c:v>
                </c:pt>
                <c:pt idx="1">
                  <c:v>272.66000000000003</c:v>
                </c:pt>
                <c:pt idx="2">
                  <c:v>329.08</c:v>
                </c:pt>
                <c:pt idx="3">
                  <c:v>373.71</c:v>
                </c:pt>
                <c:pt idx="4">
                  <c:v>333.58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3168"/>
        <c:axId val="194585344"/>
      </c:lineChart>
      <c:dateAx>
        <c:axId val="194583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585344"/>
        <c:crosses val="autoZero"/>
        <c:auto val="1"/>
        <c:lblOffset val="100"/>
        <c:baseTimeUnit val="years"/>
      </c:dateAx>
      <c:valAx>
        <c:axId val="194585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583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【559.52】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【122.90】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【295.20】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/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15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15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43" t="str">
        <f>データ!H6</f>
        <v>秋田県　上小阿仁村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4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個別排水処理</v>
      </c>
      <c r="Q8" s="48"/>
      <c r="R8" s="48"/>
      <c r="S8" s="48"/>
      <c r="T8" s="48"/>
      <c r="U8" s="48"/>
      <c r="V8" s="48"/>
      <c r="W8" s="48" t="str">
        <f>データ!L6</f>
        <v>L3</v>
      </c>
      <c r="X8" s="48"/>
      <c r="Y8" s="48"/>
      <c r="Z8" s="48"/>
      <c r="AA8" s="48"/>
      <c r="AB8" s="48"/>
      <c r="AC8" s="48"/>
      <c r="AD8" s="49" t="s">
        <v>123</v>
      </c>
      <c r="AE8" s="49"/>
      <c r="AF8" s="49"/>
      <c r="AG8" s="49"/>
      <c r="AH8" s="49"/>
      <c r="AI8" s="49"/>
      <c r="AJ8" s="49"/>
      <c r="AK8" s="4"/>
      <c r="AL8" s="50">
        <f>データ!S6</f>
        <v>2444</v>
      </c>
      <c r="AM8" s="50"/>
      <c r="AN8" s="50"/>
      <c r="AO8" s="50"/>
      <c r="AP8" s="50"/>
      <c r="AQ8" s="50"/>
      <c r="AR8" s="50"/>
      <c r="AS8" s="50"/>
      <c r="AT8" s="45">
        <f>データ!T6</f>
        <v>256.72000000000003</v>
      </c>
      <c r="AU8" s="45"/>
      <c r="AV8" s="45"/>
      <c r="AW8" s="45"/>
      <c r="AX8" s="45"/>
      <c r="AY8" s="45"/>
      <c r="AZ8" s="45"/>
      <c r="BA8" s="45"/>
      <c r="BB8" s="45">
        <f>データ!U6</f>
        <v>9.52</v>
      </c>
      <c r="BC8" s="45"/>
      <c r="BD8" s="45"/>
      <c r="BE8" s="45"/>
      <c r="BF8" s="45"/>
      <c r="BG8" s="45"/>
      <c r="BH8" s="45"/>
      <c r="BI8" s="45"/>
      <c r="BJ8" s="4"/>
      <c r="BK8" s="4"/>
      <c r="BL8" s="46" t="s">
        <v>10</v>
      </c>
      <c r="BM8" s="47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4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4"/>
      <c r="BK9" s="4"/>
      <c r="BL9" s="51" t="s">
        <v>20</v>
      </c>
      <c r="BM9" s="52"/>
      <c r="BN9" s="11" t="s">
        <v>21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0.25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3705</v>
      </c>
      <c r="AE10" s="50"/>
      <c r="AF10" s="50"/>
      <c r="AG10" s="50"/>
      <c r="AH10" s="50"/>
      <c r="AI10" s="50"/>
      <c r="AJ10" s="50"/>
      <c r="AK10" s="2"/>
      <c r="AL10" s="50">
        <f>データ!V6</f>
        <v>6</v>
      </c>
      <c r="AM10" s="50"/>
      <c r="AN10" s="50"/>
      <c r="AO10" s="50"/>
      <c r="AP10" s="50"/>
      <c r="AQ10" s="50"/>
      <c r="AR10" s="50"/>
      <c r="AS10" s="50"/>
      <c r="AT10" s="45">
        <f>データ!W6</f>
        <v>0.01</v>
      </c>
      <c r="AU10" s="45"/>
      <c r="AV10" s="45"/>
      <c r="AW10" s="45"/>
      <c r="AX10" s="45"/>
      <c r="AY10" s="45"/>
      <c r="AZ10" s="45"/>
      <c r="BA10" s="45"/>
      <c r="BB10" s="45">
        <f>データ!X6</f>
        <v>600</v>
      </c>
      <c r="BC10" s="45"/>
      <c r="BD10" s="45"/>
      <c r="BE10" s="45"/>
      <c r="BF10" s="45"/>
      <c r="BG10" s="45"/>
      <c r="BH10" s="45"/>
      <c r="BI10" s="45"/>
      <c r="BJ10" s="2"/>
      <c r="BK10" s="2"/>
      <c r="BL10" s="53" t="s">
        <v>22</v>
      </c>
      <c r="BM10" s="54"/>
      <c r="BN10" s="14" t="s">
        <v>23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5" t="s">
        <v>24</v>
      </c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</row>
    <row r="14" spans="1:78" ht="13.5" customHeight="1" x14ac:dyDescent="0.15">
      <c r="A14" s="2"/>
      <c r="B14" s="57" t="s">
        <v>25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9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69" t="s">
        <v>125</v>
      </c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1"/>
    </row>
    <row r="17" spans="1:78" ht="13.5" customHeight="1" x14ac:dyDescent="0.15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69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1"/>
    </row>
    <row r="18" spans="1:78" ht="13.5" customHeight="1" x14ac:dyDescent="0.15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69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1"/>
    </row>
    <row r="19" spans="1:78" ht="13.5" customHeight="1" x14ac:dyDescent="0.15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69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1"/>
    </row>
    <row r="20" spans="1:78" ht="13.5" customHeight="1" x14ac:dyDescent="0.15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69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1"/>
    </row>
    <row r="21" spans="1:78" ht="13.5" customHeight="1" x14ac:dyDescent="0.15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69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1"/>
    </row>
    <row r="22" spans="1:78" ht="13.5" customHeight="1" x14ac:dyDescent="0.15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69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1"/>
    </row>
    <row r="23" spans="1:78" ht="13.5" customHeight="1" x14ac:dyDescent="0.15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69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1"/>
    </row>
    <row r="24" spans="1:78" ht="13.5" customHeight="1" x14ac:dyDescent="0.15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69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1"/>
    </row>
    <row r="25" spans="1:78" ht="13.5" customHeight="1" x14ac:dyDescent="0.15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69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1"/>
    </row>
    <row r="26" spans="1:78" ht="13.5" customHeight="1" x14ac:dyDescent="0.15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69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1"/>
    </row>
    <row r="27" spans="1:78" ht="13.5" customHeight="1" x14ac:dyDescent="0.15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69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1"/>
    </row>
    <row r="28" spans="1:78" ht="13.5" customHeight="1" x14ac:dyDescent="0.15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69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1"/>
    </row>
    <row r="29" spans="1:78" ht="13.5" customHeight="1" x14ac:dyDescent="0.15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69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1"/>
    </row>
    <row r="30" spans="1:78" ht="13.5" customHeight="1" x14ac:dyDescent="0.15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69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1"/>
    </row>
    <row r="31" spans="1:78" ht="13.5" customHeight="1" x14ac:dyDescent="0.15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69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1"/>
    </row>
    <row r="32" spans="1:78" ht="13.5" customHeight="1" x14ac:dyDescent="0.15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69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1"/>
    </row>
    <row r="33" spans="1:78" ht="13.5" customHeight="1" x14ac:dyDescent="0.15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69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1"/>
    </row>
    <row r="34" spans="1:78" ht="13.5" customHeight="1" x14ac:dyDescent="0.15">
      <c r="A34" s="2"/>
      <c r="B34" s="17"/>
      <c r="C34" s="75" t="s">
        <v>27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20"/>
      <c r="R34" s="75" t="s">
        <v>28</v>
      </c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20"/>
      <c r="AG34" s="75" t="s">
        <v>29</v>
      </c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20"/>
      <c r="AV34" s="75" t="s">
        <v>30</v>
      </c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19"/>
      <c r="BK34" s="2"/>
      <c r="BL34" s="69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1"/>
    </row>
    <row r="35" spans="1:78" ht="13.5" customHeight="1" x14ac:dyDescent="0.15">
      <c r="A35" s="2"/>
      <c r="B35" s="17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20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20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20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19"/>
      <c r="BK35" s="2"/>
      <c r="BL35" s="69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1"/>
    </row>
    <row r="36" spans="1:78" ht="13.5" customHeight="1" x14ac:dyDescent="0.15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69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1"/>
    </row>
    <row r="37" spans="1:78" ht="13.5" customHeight="1" x14ac:dyDescent="0.15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69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1"/>
    </row>
    <row r="38" spans="1:78" ht="13.5" customHeight="1" x14ac:dyDescent="0.15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69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1"/>
    </row>
    <row r="39" spans="1:78" ht="13.5" customHeight="1" x14ac:dyDescent="0.15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69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1"/>
    </row>
    <row r="40" spans="1:78" ht="13.5" customHeight="1" x14ac:dyDescent="0.15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69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1"/>
    </row>
    <row r="41" spans="1:78" ht="13.5" customHeight="1" x14ac:dyDescent="0.15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69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1"/>
    </row>
    <row r="42" spans="1:78" ht="13.5" customHeight="1" x14ac:dyDescent="0.15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69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1"/>
    </row>
    <row r="43" spans="1:78" ht="13.5" customHeight="1" x14ac:dyDescent="0.15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69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1"/>
    </row>
    <row r="44" spans="1:78" ht="13.5" customHeight="1" x14ac:dyDescent="0.15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72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4"/>
    </row>
    <row r="45" spans="1:78" ht="13.5" customHeight="1" x14ac:dyDescent="0.15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63" t="s">
        <v>31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69" t="s">
        <v>122</v>
      </c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1"/>
    </row>
    <row r="48" spans="1:78" ht="13.5" customHeight="1" x14ac:dyDescent="0.15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69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1"/>
    </row>
    <row r="49" spans="1:78" ht="13.5" customHeight="1" x14ac:dyDescent="0.15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69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1"/>
    </row>
    <row r="50" spans="1:78" ht="13.5" customHeight="1" x14ac:dyDescent="0.15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69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1"/>
    </row>
    <row r="51" spans="1:78" ht="13.5" customHeight="1" x14ac:dyDescent="0.15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69"/>
      <c r="BM51" s="70"/>
      <c r="BN51" s="70"/>
      <c r="BO51" s="70"/>
      <c r="BP51" s="70"/>
      <c r="BQ51" s="70"/>
      <c r="BR51" s="70"/>
      <c r="BS51" s="70"/>
      <c r="BT51" s="70"/>
      <c r="BU51" s="70"/>
      <c r="BV51" s="70"/>
      <c r="BW51" s="70"/>
      <c r="BX51" s="70"/>
      <c r="BY51" s="70"/>
      <c r="BZ51" s="71"/>
    </row>
    <row r="52" spans="1:78" ht="13.5" customHeight="1" x14ac:dyDescent="0.15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69"/>
      <c r="BM52" s="70"/>
      <c r="BN52" s="70"/>
      <c r="BO52" s="70"/>
      <c r="BP52" s="70"/>
      <c r="BQ52" s="70"/>
      <c r="BR52" s="70"/>
      <c r="BS52" s="70"/>
      <c r="BT52" s="70"/>
      <c r="BU52" s="70"/>
      <c r="BV52" s="70"/>
      <c r="BW52" s="70"/>
      <c r="BX52" s="70"/>
      <c r="BY52" s="70"/>
      <c r="BZ52" s="71"/>
    </row>
    <row r="53" spans="1:78" ht="13.5" customHeight="1" x14ac:dyDescent="0.15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69"/>
      <c r="BM53" s="70"/>
      <c r="BN53" s="70"/>
      <c r="BO53" s="70"/>
      <c r="BP53" s="70"/>
      <c r="BQ53" s="70"/>
      <c r="BR53" s="70"/>
      <c r="BS53" s="70"/>
      <c r="BT53" s="70"/>
      <c r="BU53" s="70"/>
      <c r="BV53" s="70"/>
      <c r="BW53" s="70"/>
      <c r="BX53" s="70"/>
      <c r="BY53" s="70"/>
      <c r="BZ53" s="71"/>
    </row>
    <row r="54" spans="1:78" ht="13.5" customHeight="1" x14ac:dyDescent="0.15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69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1"/>
    </row>
    <row r="55" spans="1:78" ht="13.5" customHeight="1" x14ac:dyDescent="0.15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69"/>
      <c r="BM55" s="70"/>
      <c r="BN55" s="70"/>
      <c r="BO55" s="70"/>
      <c r="BP55" s="70"/>
      <c r="BQ55" s="70"/>
      <c r="BR55" s="70"/>
      <c r="BS55" s="70"/>
      <c r="BT55" s="70"/>
      <c r="BU55" s="70"/>
      <c r="BV55" s="70"/>
      <c r="BW55" s="70"/>
      <c r="BX55" s="70"/>
      <c r="BY55" s="70"/>
      <c r="BZ55" s="71"/>
    </row>
    <row r="56" spans="1:78" ht="13.5" customHeight="1" x14ac:dyDescent="0.15">
      <c r="A56" s="2"/>
      <c r="B56" s="17"/>
      <c r="C56" s="75" t="s">
        <v>32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20"/>
      <c r="R56" s="75" t="s">
        <v>33</v>
      </c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20"/>
      <c r="AG56" s="75" t="s">
        <v>34</v>
      </c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20"/>
      <c r="AV56" s="75" t="s">
        <v>35</v>
      </c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19"/>
      <c r="BK56" s="2"/>
      <c r="BL56" s="69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1"/>
    </row>
    <row r="57" spans="1:78" ht="13.5" customHeight="1" x14ac:dyDescent="0.15">
      <c r="A57" s="2"/>
      <c r="B57" s="17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20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20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20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19"/>
      <c r="BK57" s="2"/>
      <c r="BL57" s="69"/>
      <c r="BM57" s="70"/>
      <c r="BN57" s="70"/>
      <c r="BO57" s="70"/>
      <c r="BP57" s="70"/>
      <c r="BQ57" s="70"/>
      <c r="BR57" s="70"/>
      <c r="BS57" s="70"/>
      <c r="BT57" s="70"/>
      <c r="BU57" s="70"/>
      <c r="BV57" s="70"/>
      <c r="BW57" s="70"/>
      <c r="BX57" s="70"/>
      <c r="BY57" s="70"/>
      <c r="BZ57" s="71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69"/>
      <c r="BM58" s="70"/>
      <c r="BN58" s="70"/>
      <c r="BO58" s="70"/>
      <c r="BP58" s="70"/>
      <c r="BQ58" s="70"/>
      <c r="BR58" s="70"/>
      <c r="BS58" s="70"/>
      <c r="BT58" s="70"/>
      <c r="BU58" s="70"/>
      <c r="BV58" s="70"/>
      <c r="BW58" s="70"/>
      <c r="BX58" s="70"/>
      <c r="BY58" s="70"/>
      <c r="BZ58" s="71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69"/>
      <c r="BM59" s="70"/>
      <c r="BN59" s="70"/>
      <c r="BO59" s="70"/>
      <c r="BP59" s="70"/>
      <c r="BQ59" s="70"/>
      <c r="BR59" s="70"/>
      <c r="BS59" s="70"/>
      <c r="BT59" s="70"/>
      <c r="BU59" s="70"/>
      <c r="BV59" s="70"/>
      <c r="BW59" s="70"/>
      <c r="BX59" s="70"/>
      <c r="BY59" s="70"/>
      <c r="BZ59" s="71"/>
    </row>
    <row r="60" spans="1:78" ht="13.5" customHeight="1" x14ac:dyDescent="0.15">
      <c r="A60" s="2"/>
      <c r="B60" s="60" t="s">
        <v>36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69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1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69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1"/>
    </row>
    <row r="62" spans="1:78" ht="13.5" customHeight="1" x14ac:dyDescent="0.15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69"/>
      <c r="BM62" s="70"/>
      <c r="BN62" s="70"/>
      <c r="BO62" s="70"/>
      <c r="BP62" s="70"/>
      <c r="BQ62" s="70"/>
      <c r="BR62" s="70"/>
      <c r="BS62" s="70"/>
      <c r="BT62" s="70"/>
      <c r="BU62" s="70"/>
      <c r="BV62" s="70"/>
      <c r="BW62" s="70"/>
      <c r="BX62" s="70"/>
      <c r="BY62" s="70"/>
      <c r="BZ62" s="71"/>
    </row>
    <row r="63" spans="1:78" ht="13.5" customHeight="1" x14ac:dyDescent="0.15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72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4"/>
    </row>
    <row r="64" spans="1:78" ht="13.5" customHeight="1" x14ac:dyDescent="0.15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63" t="s">
        <v>37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69" t="s">
        <v>124</v>
      </c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1"/>
    </row>
    <row r="67" spans="1:78" ht="13.5" customHeight="1" x14ac:dyDescent="0.15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69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1"/>
    </row>
    <row r="68" spans="1:78" ht="13.5" customHeight="1" x14ac:dyDescent="0.15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69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1"/>
    </row>
    <row r="69" spans="1:78" ht="13.5" customHeight="1" x14ac:dyDescent="0.15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69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1"/>
    </row>
    <row r="70" spans="1:78" ht="13.5" customHeight="1" x14ac:dyDescent="0.15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69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1"/>
    </row>
    <row r="71" spans="1:78" ht="13.5" customHeight="1" x14ac:dyDescent="0.15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69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1"/>
    </row>
    <row r="72" spans="1:78" ht="13.5" customHeight="1" x14ac:dyDescent="0.15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69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1"/>
    </row>
    <row r="73" spans="1:78" ht="13.5" customHeight="1" x14ac:dyDescent="0.15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69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1"/>
    </row>
    <row r="74" spans="1:78" ht="13.5" customHeight="1" x14ac:dyDescent="0.15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69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1"/>
    </row>
    <row r="75" spans="1:78" ht="13.5" customHeight="1" x14ac:dyDescent="0.15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69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1"/>
    </row>
    <row r="76" spans="1:78" ht="13.5" customHeight="1" x14ac:dyDescent="0.15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69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1"/>
    </row>
    <row r="77" spans="1:78" ht="13.5" customHeight="1" x14ac:dyDescent="0.15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69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1"/>
    </row>
    <row r="78" spans="1:78" ht="13.5" customHeight="1" x14ac:dyDescent="0.15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69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1"/>
    </row>
    <row r="79" spans="1:78" ht="13.5" customHeight="1" x14ac:dyDescent="0.15">
      <c r="A79" s="2"/>
      <c r="B79" s="17"/>
      <c r="C79" s="75" t="s">
        <v>38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20"/>
      <c r="V79" s="20"/>
      <c r="W79" s="75" t="s">
        <v>39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20"/>
      <c r="AP79" s="20"/>
      <c r="AQ79" s="75" t="s">
        <v>40</v>
      </c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18"/>
      <c r="BJ79" s="19"/>
      <c r="BK79" s="2"/>
      <c r="BL79" s="69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1"/>
    </row>
    <row r="80" spans="1:78" ht="13.5" customHeight="1" x14ac:dyDescent="0.15">
      <c r="A80" s="2"/>
      <c r="B80" s="17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20"/>
      <c r="V80" s="20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20"/>
      <c r="AP80" s="20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18"/>
      <c r="BJ80" s="19"/>
      <c r="BK80" s="2"/>
      <c r="BL80" s="69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1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69"/>
      <c r="BM81" s="70"/>
      <c r="BN81" s="70"/>
      <c r="BO81" s="70"/>
      <c r="BP81" s="70"/>
      <c r="BQ81" s="70"/>
      <c r="BR81" s="70"/>
      <c r="BS81" s="70"/>
      <c r="BT81" s="70"/>
      <c r="BU81" s="70"/>
      <c r="BV81" s="70"/>
      <c r="BW81" s="70"/>
      <c r="BX81" s="70"/>
      <c r="BY81" s="70"/>
      <c r="BZ81" s="71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2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4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55</v>
      </c>
      <c r="G86" s="26" t="s">
        <v>55</v>
      </c>
      <c r="H86" s="26" t="str">
        <f>データ!BP6</f>
        <v>【559.52】</v>
      </c>
      <c r="I86" s="26" t="str">
        <f>データ!CA6</f>
        <v>【52.20】</v>
      </c>
      <c r="J86" s="26" t="str">
        <f>データ!CL6</f>
        <v>【295.20】</v>
      </c>
      <c r="K86" s="26" t="str">
        <f>データ!CW6</f>
        <v>【122.90】</v>
      </c>
      <c r="L86" s="26" t="str">
        <f>データ!DH6</f>
        <v>【81.31】</v>
      </c>
      <c r="M86" s="26" t="s">
        <v>56</v>
      </c>
      <c r="N86" s="26" t="s">
        <v>56</v>
      </c>
      <c r="O86" s="26" t="str">
        <f>データ!EO6</f>
        <v>【-】</v>
      </c>
    </row>
  </sheetData>
  <sheetProtection password="B319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5" x14ac:dyDescent="0.15">
      <c r="A1" s="3" t="s">
        <v>57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58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59</v>
      </c>
      <c r="B3" s="29" t="s">
        <v>60</v>
      </c>
      <c r="C3" s="29" t="s">
        <v>61</v>
      </c>
      <c r="D3" s="29" t="s">
        <v>62</v>
      </c>
      <c r="E3" s="29" t="s">
        <v>63</v>
      </c>
      <c r="F3" s="29" t="s">
        <v>64</v>
      </c>
      <c r="G3" s="29" t="s">
        <v>65</v>
      </c>
      <c r="H3" s="77" t="s">
        <v>66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67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68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69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70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71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72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73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74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75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76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77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78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79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80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81</v>
      </c>
      <c r="B5" s="31"/>
      <c r="C5" s="31"/>
      <c r="D5" s="31"/>
      <c r="E5" s="31"/>
      <c r="F5" s="31"/>
      <c r="G5" s="31"/>
      <c r="H5" s="32" t="s">
        <v>82</v>
      </c>
      <c r="I5" s="32" t="s">
        <v>83</v>
      </c>
      <c r="J5" s="32" t="s">
        <v>84</v>
      </c>
      <c r="K5" s="32" t="s">
        <v>85</v>
      </c>
      <c r="L5" s="32" t="s">
        <v>86</v>
      </c>
      <c r="M5" s="32" t="s">
        <v>5</v>
      </c>
      <c r="N5" s="32" t="s">
        <v>87</v>
      </c>
      <c r="O5" s="32" t="s">
        <v>88</v>
      </c>
      <c r="P5" s="32" t="s">
        <v>89</v>
      </c>
      <c r="Q5" s="32" t="s">
        <v>90</v>
      </c>
      <c r="R5" s="32" t="s">
        <v>91</v>
      </c>
      <c r="S5" s="32" t="s">
        <v>92</v>
      </c>
      <c r="T5" s="32" t="s">
        <v>93</v>
      </c>
      <c r="U5" s="32" t="s">
        <v>94</v>
      </c>
      <c r="V5" s="32" t="s">
        <v>95</v>
      </c>
      <c r="W5" s="32" t="s">
        <v>96</v>
      </c>
      <c r="X5" s="32" t="s">
        <v>97</v>
      </c>
      <c r="Y5" s="32" t="s">
        <v>98</v>
      </c>
      <c r="Z5" s="32" t="s">
        <v>99</v>
      </c>
      <c r="AA5" s="32" t="s">
        <v>100</v>
      </c>
      <c r="AB5" s="32" t="s">
        <v>101</v>
      </c>
      <c r="AC5" s="32" t="s">
        <v>102</v>
      </c>
      <c r="AD5" s="32" t="s">
        <v>103</v>
      </c>
      <c r="AE5" s="32" t="s">
        <v>104</v>
      </c>
      <c r="AF5" s="32" t="s">
        <v>105</v>
      </c>
      <c r="AG5" s="32" t="s">
        <v>106</v>
      </c>
      <c r="AH5" s="32" t="s">
        <v>107</v>
      </c>
      <c r="AI5" s="32" t="s">
        <v>43</v>
      </c>
      <c r="AJ5" s="32" t="s">
        <v>98</v>
      </c>
      <c r="AK5" s="32" t="s">
        <v>99</v>
      </c>
      <c r="AL5" s="32" t="s">
        <v>100</v>
      </c>
      <c r="AM5" s="32" t="s">
        <v>101</v>
      </c>
      <c r="AN5" s="32" t="s">
        <v>102</v>
      </c>
      <c r="AO5" s="32" t="s">
        <v>103</v>
      </c>
      <c r="AP5" s="32" t="s">
        <v>104</v>
      </c>
      <c r="AQ5" s="32" t="s">
        <v>105</v>
      </c>
      <c r="AR5" s="32" t="s">
        <v>106</v>
      </c>
      <c r="AS5" s="32" t="s">
        <v>107</v>
      </c>
      <c r="AT5" s="32" t="s">
        <v>108</v>
      </c>
      <c r="AU5" s="32" t="s">
        <v>98</v>
      </c>
      <c r="AV5" s="32" t="s">
        <v>99</v>
      </c>
      <c r="AW5" s="32" t="s">
        <v>100</v>
      </c>
      <c r="AX5" s="32" t="s">
        <v>101</v>
      </c>
      <c r="AY5" s="32" t="s">
        <v>102</v>
      </c>
      <c r="AZ5" s="32" t="s">
        <v>103</v>
      </c>
      <c r="BA5" s="32" t="s">
        <v>104</v>
      </c>
      <c r="BB5" s="32" t="s">
        <v>105</v>
      </c>
      <c r="BC5" s="32" t="s">
        <v>106</v>
      </c>
      <c r="BD5" s="32" t="s">
        <v>107</v>
      </c>
      <c r="BE5" s="32" t="s">
        <v>108</v>
      </c>
      <c r="BF5" s="32" t="s">
        <v>98</v>
      </c>
      <c r="BG5" s="32" t="s">
        <v>99</v>
      </c>
      <c r="BH5" s="32" t="s">
        <v>100</v>
      </c>
      <c r="BI5" s="32" t="s">
        <v>101</v>
      </c>
      <c r="BJ5" s="32" t="s">
        <v>102</v>
      </c>
      <c r="BK5" s="32" t="s">
        <v>103</v>
      </c>
      <c r="BL5" s="32" t="s">
        <v>104</v>
      </c>
      <c r="BM5" s="32" t="s">
        <v>105</v>
      </c>
      <c r="BN5" s="32" t="s">
        <v>106</v>
      </c>
      <c r="BO5" s="32" t="s">
        <v>107</v>
      </c>
      <c r="BP5" s="32" t="s">
        <v>108</v>
      </c>
      <c r="BQ5" s="32" t="s">
        <v>98</v>
      </c>
      <c r="BR5" s="32" t="s">
        <v>99</v>
      </c>
      <c r="BS5" s="32" t="s">
        <v>100</v>
      </c>
      <c r="BT5" s="32" t="s">
        <v>101</v>
      </c>
      <c r="BU5" s="32" t="s">
        <v>102</v>
      </c>
      <c r="BV5" s="32" t="s">
        <v>103</v>
      </c>
      <c r="BW5" s="32" t="s">
        <v>104</v>
      </c>
      <c r="BX5" s="32" t="s">
        <v>105</v>
      </c>
      <c r="BY5" s="32" t="s">
        <v>106</v>
      </c>
      <c r="BZ5" s="32" t="s">
        <v>107</v>
      </c>
      <c r="CA5" s="32" t="s">
        <v>108</v>
      </c>
      <c r="CB5" s="32" t="s">
        <v>98</v>
      </c>
      <c r="CC5" s="32" t="s">
        <v>99</v>
      </c>
      <c r="CD5" s="32" t="s">
        <v>100</v>
      </c>
      <c r="CE5" s="32" t="s">
        <v>101</v>
      </c>
      <c r="CF5" s="32" t="s">
        <v>102</v>
      </c>
      <c r="CG5" s="32" t="s">
        <v>103</v>
      </c>
      <c r="CH5" s="32" t="s">
        <v>104</v>
      </c>
      <c r="CI5" s="32" t="s">
        <v>105</v>
      </c>
      <c r="CJ5" s="32" t="s">
        <v>106</v>
      </c>
      <c r="CK5" s="32" t="s">
        <v>107</v>
      </c>
      <c r="CL5" s="32" t="s">
        <v>108</v>
      </c>
      <c r="CM5" s="32" t="s">
        <v>98</v>
      </c>
      <c r="CN5" s="32" t="s">
        <v>99</v>
      </c>
      <c r="CO5" s="32" t="s">
        <v>100</v>
      </c>
      <c r="CP5" s="32" t="s">
        <v>101</v>
      </c>
      <c r="CQ5" s="32" t="s">
        <v>102</v>
      </c>
      <c r="CR5" s="32" t="s">
        <v>103</v>
      </c>
      <c r="CS5" s="32" t="s">
        <v>104</v>
      </c>
      <c r="CT5" s="32" t="s">
        <v>105</v>
      </c>
      <c r="CU5" s="32" t="s">
        <v>106</v>
      </c>
      <c r="CV5" s="32" t="s">
        <v>107</v>
      </c>
      <c r="CW5" s="32" t="s">
        <v>108</v>
      </c>
      <c r="CX5" s="32" t="s">
        <v>98</v>
      </c>
      <c r="CY5" s="32" t="s">
        <v>99</v>
      </c>
      <c r="CZ5" s="32" t="s">
        <v>100</v>
      </c>
      <c r="DA5" s="32" t="s">
        <v>101</v>
      </c>
      <c r="DB5" s="32" t="s">
        <v>102</v>
      </c>
      <c r="DC5" s="32" t="s">
        <v>103</v>
      </c>
      <c r="DD5" s="32" t="s">
        <v>104</v>
      </c>
      <c r="DE5" s="32" t="s">
        <v>105</v>
      </c>
      <c r="DF5" s="32" t="s">
        <v>106</v>
      </c>
      <c r="DG5" s="32" t="s">
        <v>107</v>
      </c>
      <c r="DH5" s="32" t="s">
        <v>108</v>
      </c>
      <c r="DI5" s="32" t="s">
        <v>98</v>
      </c>
      <c r="DJ5" s="32" t="s">
        <v>99</v>
      </c>
      <c r="DK5" s="32" t="s">
        <v>100</v>
      </c>
      <c r="DL5" s="32" t="s">
        <v>101</v>
      </c>
      <c r="DM5" s="32" t="s">
        <v>102</v>
      </c>
      <c r="DN5" s="32" t="s">
        <v>103</v>
      </c>
      <c r="DO5" s="32" t="s">
        <v>104</v>
      </c>
      <c r="DP5" s="32" t="s">
        <v>105</v>
      </c>
      <c r="DQ5" s="32" t="s">
        <v>106</v>
      </c>
      <c r="DR5" s="32" t="s">
        <v>107</v>
      </c>
      <c r="DS5" s="32" t="s">
        <v>108</v>
      </c>
      <c r="DT5" s="32" t="s">
        <v>98</v>
      </c>
      <c r="DU5" s="32" t="s">
        <v>99</v>
      </c>
      <c r="DV5" s="32" t="s">
        <v>100</v>
      </c>
      <c r="DW5" s="32" t="s">
        <v>101</v>
      </c>
      <c r="DX5" s="32" t="s">
        <v>102</v>
      </c>
      <c r="DY5" s="32" t="s">
        <v>103</v>
      </c>
      <c r="DZ5" s="32" t="s">
        <v>104</v>
      </c>
      <c r="EA5" s="32" t="s">
        <v>105</v>
      </c>
      <c r="EB5" s="32" t="s">
        <v>106</v>
      </c>
      <c r="EC5" s="32" t="s">
        <v>107</v>
      </c>
      <c r="ED5" s="32" t="s">
        <v>108</v>
      </c>
      <c r="EE5" s="32" t="s">
        <v>98</v>
      </c>
      <c r="EF5" s="32" t="s">
        <v>99</v>
      </c>
      <c r="EG5" s="32" t="s">
        <v>100</v>
      </c>
      <c r="EH5" s="32" t="s">
        <v>101</v>
      </c>
      <c r="EI5" s="32" t="s">
        <v>102</v>
      </c>
      <c r="EJ5" s="32" t="s">
        <v>103</v>
      </c>
      <c r="EK5" s="32" t="s">
        <v>104</v>
      </c>
      <c r="EL5" s="32" t="s">
        <v>105</v>
      </c>
      <c r="EM5" s="32" t="s">
        <v>106</v>
      </c>
      <c r="EN5" s="32" t="s">
        <v>107</v>
      </c>
      <c r="EO5" s="32" t="s">
        <v>108</v>
      </c>
    </row>
    <row r="6" spans="1:145" s="36" customFormat="1" x14ac:dyDescent="0.15">
      <c r="A6" s="28" t="s">
        <v>109</v>
      </c>
      <c r="B6" s="33">
        <f>B7</f>
        <v>2016</v>
      </c>
      <c r="C6" s="33">
        <f t="shared" ref="C6:X6" si="3">C7</f>
        <v>53279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秋田県　上小阿仁村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L3</v>
      </c>
      <c r="M6" s="33">
        <f t="shared" si="3"/>
        <v>0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0.25</v>
      </c>
      <c r="Q6" s="34">
        <f t="shared" si="3"/>
        <v>100</v>
      </c>
      <c r="R6" s="34">
        <f t="shared" si="3"/>
        <v>3705</v>
      </c>
      <c r="S6" s="34">
        <f t="shared" si="3"/>
        <v>2444</v>
      </c>
      <c r="T6" s="34">
        <f t="shared" si="3"/>
        <v>256.72000000000003</v>
      </c>
      <c r="U6" s="34">
        <f t="shared" si="3"/>
        <v>9.52</v>
      </c>
      <c r="V6" s="34">
        <f t="shared" si="3"/>
        <v>6</v>
      </c>
      <c r="W6" s="34">
        <f t="shared" si="3"/>
        <v>0.01</v>
      </c>
      <c r="X6" s="34">
        <f t="shared" si="3"/>
        <v>600</v>
      </c>
      <c r="Y6" s="35">
        <f>IF(Y7="",NA(),Y7)</f>
        <v>73.22</v>
      </c>
      <c r="Z6" s="35">
        <f t="shared" ref="Z6:AH6" si="4">IF(Z7="",NA(),Z7)</f>
        <v>77.97</v>
      </c>
      <c r="AA6" s="35">
        <f t="shared" si="4"/>
        <v>68.709999999999994</v>
      </c>
      <c r="AB6" s="35">
        <f t="shared" si="4"/>
        <v>90.05</v>
      </c>
      <c r="AC6" s="35">
        <f t="shared" si="4"/>
        <v>84.85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1965.43</v>
      </c>
      <c r="BG6" s="35">
        <f t="shared" ref="BG6:BO6" si="7">IF(BG7="",NA(),BG7)</f>
        <v>1057.4100000000001</v>
      </c>
      <c r="BH6" s="35">
        <f t="shared" si="7"/>
        <v>764.86</v>
      </c>
      <c r="BI6" s="34">
        <f t="shared" si="7"/>
        <v>0</v>
      </c>
      <c r="BJ6" s="35">
        <f t="shared" si="7"/>
        <v>479.28</v>
      </c>
      <c r="BK6" s="35">
        <f t="shared" si="7"/>
        <v>862.78</v>
      </c>
      <c r="BL6" s="35">
        <f t="shared" si="7"/>
        <v>803.29</v>
      </c>
      <c r="BM6" s="35">
        <f t="shared" si="7"/>
        <v>760.12</v>
      </c>
      <c r="BN6" s="35">
        <f t="shared" si="7"/>
        <v>492.59</v>
      </c>
      <c r="BO6" s="35">
        <f t="shared" si="7"/>
        <v>503.8</v>
      </c>
      <c r="BP6" s="34" t="str">
        <f>IF(BP7="","",IF(BP7="-","【-】","【"&amp;SUBSTITUTE(TEXT(BP7,"#,##0.00"),"-","△")&amp;"】"))</f>
        <v>【559.52】</v>
      </c>
      <c r="BQ6" s="35">
        <f>IF(BQ7="",NA(),BQ7)</f>
        <v>39.51</v>
      </c>
      <c r="BR6" s="35">
        <f t="shared" ref="BR6:BZ6" si="8">IF(BR7="",NA(),BR7)</f>
        <v>38.57</v>
      </c>
      <c r="BS6" s="35">
        <f t="shared" si="8"/>
        <v>53.62</v>
      </c>
      <c r="BT6" s="35">
        <f t="shared" si="8"/>
        <v>84.09</v>
      </c>
      <c r="BU6" s="35">
        <f t="shared" si="8"/>
        <v>78.72</v>
      </c>
      <c r="BV6" s="35">
        <f t="shared" si="8"/>
        <v>54.55</v>
      </c>
      <c r="BW6" s="35">
        <f t="shared" si="8"/>
        <v>56.63</v>
      </c>
      <c r="BX6" s="35">
        <f t="shared" si="8"/>
        <v>50.17</v>
      </c>
      <c r="BY6" s="35">
        <f t="shared" si="8"/>
        <v>46.53</v>
      </c>
      <c r="BZ6" s="35">
        <f t="shared" si="8"/>
        <v>51.58</v>
      </c>
      <c r="CA6" s="34" t="str">
        <f>IF(CA7="","",IF(CA7="-","【-】","【"&amp;SUBSTITUTE(TEXT(CA7,"#,##0.00"),"-","△")&amp;"】"))</f>
        <v>【52.20】</v>
      </c>
      <c r="CB6" s="35">
        <f>IF(CB7="",NA(),CB7)</f>
        <v>561.64</v>
      </c>
      <c r="CC6" s="35">
        <f t="shared" ref="CC6:CK6" si="9">IF(CC7="",NA(),CC7)</f>
        <v>639.27</v>
      </c>
      <c r="CD6" s="35">
        <f t="shared" si="9"/>
        <v>472.6</v>
      </c>
      <c r="CE6" s="35">
        <f t="shared" si="9"/>
        <v>301.37</v>
      </c>
      <c r="CF6" s="35">
        <f t="shared" si="9"/>
        <v>321.92</v>
      </c>
      <c r="CG6" s="35">
        <f t="shared" si="9"/>
        <v>275.64999999999998</v>
      </c>
      <c r="CH6" s="35">
        <f t="shared" si="9"/>
        <v>272.66000000000003</v>
      </c>
      <c r="CI6" s="35">
        <f t="shared" si="9"/>
        <v>329.08</v>
      </c>
      <c r="CJ6" s="35">
        <f t="shared" si="9"/>
        <v>373.71</v>
      </c>
      <c r="CK6" s="35">
        <f t="shared" si="9"/>
        <v>333.58</v>
      </c>
      <c r="CL6" s="34" t="str">
        <f>IF(CL7="","",IF(CL7="-","【-】","【"&amp;SUBSTITUTE(TEXT(CL7,"#,##0.00"),"-","△")&amp;"】"))</f>
        <v>【295.20】</v>
      </c>
      <c r="CM6" s="35">
        <f>IF(CM7="",NA(),CM7)</f>
        <v>25</v>
      </c>
      <c r="CN6" s="35">
        <f t="shared" ref="CN6:CV6" si="10">IF(CN7="",NA(),CN7)</f>
        <v>25</v>
      </c>
      <c r="CO6" s="35">
        <f t="shared" si="10"/>
        <v>25</v>
      </c>
      <c r="CP6" s="35">
        <f t="shared" si="10"/>
        <v>25</v>
      </c>
      <c r="CQ6" s="35">
        <f t="shared" si="10"/>
        <v>25</v>
      </c>
      <c r="CR6" s="35">
        <f t="shared" si="10"/>
        <v>58.58</v>
      </c>
      <c r="CS6" s="35">
        <f t="shared" si="10"/>
        <v>58.82</v>
      </c>
      <c r="CT6" s="35">
        <f t="shared" si="10"/>
        <v>51.54</v>
      </c>
      <c r="CU6" s="35">
        <f t="shared" si="10"/>
        <v>44.84</v>
      </c>
      <c r="CV6" s="35">
        <f t="shared" si="10"/>
        <v>41.51</v>
      </c>
      <c r="CW6" s="34" t="str">
        <f>IF(CW7="","",IF(CW7="-","【-】","【"&amp;SUBSTITUTE(TEXT(CW7,"#,##0.00"),"-","△")&amp;"】"))</f>
        <v>【122.90】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72.31</v>
      </c>
      <c r="DD6" s="35">
        <f t="shared" si="11"/>
        <v>71.760000000000005</v>
      </c>
      <c r="DE6" s="35">
        <f t="shared" si="11"/>
        <v>71.599999999999994</v>
      </c>
      <c r="DF6" s="35">
        <f t="shared" si="11"/>
        <v>67.86</v>
      </c>
      <c r="DG6" s="35">
        <f t="shared" si="11"/>
        <v>68.72</v>
      </c>
      <c r="DH6" s="34" t="str">
        <f>IF(DH7="","",IF(DH7="-","【-】","【"&amp;SUBSTITUTE(TEXT(DH7,"#,##0.00"),"-","△")&amp;"】"))</f>
        <v>【81.31】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2016</v>
      </c>
      <c r="C7" s="37">
        <v>53279</v>
      </c>
      <c r="D7" s="37">
        <v>47</v>
      </c>
      <c r="E7" s="37">
        <v>18</v>
      </c>
      <c r="F7" s="37">
        <v>1</v>
      </c>
      <c r="G7" s="37">
        <v>0</v>
      </c>
      <c r="H7" s="37" t="s">
        <v>110</v>
      </c>
      <c r="I7" s="37" t="s">
        <v>111</v>
      </c>
      <c r="J7" s="37" t="s">
        <v>112</v>
      </c>
      <c r="K7" s="37" t="s">
        <v>113</v>
      </c>
      <c r="L7" s="37" t="s">
        <v>114</v>
      </c>
      <c r="M7" s="37"/>
      <c r="N7" s="38" t="s">
        <v>115</v>
      </c>
      <c r="O7" s="38" t="s">
        <v>116</v>
      </c>
      <c r="P7" s="38">
        <v>0.25</v>
      </c>
      <c r="Q7" s="38">
        <v>100</v>
      </c>
      <c r="R7" s="38">
        <v>3705</v>
      </c>
      <c r="S7" s="38">
        <v>2444</v>
      </c>
      <c r="T7" s="38">
        <v>256.72000000000003</v>
      </c>
      <c r="U7" s="38">
        <v>9.52</v>
      </c>
      <c r="V7" s="38">
        <v>6</v>
      </c>
      <c r="W7" s="38">
        <v>0.01</v>
      </c>
      <c r="X7" s="38">
        <v>600</v>
      </c>
      <c r="Y7" s="38">
        <v>73.22</v>
      </c>
      <c r="Z7" s="38">
        <v>77.97</v>
      </c>
      <c r="AA7" s="38">
        <v>68.709999999999994</v>
      </c>
      <c r="AB7" s="38">
        <v>90.05</v>
      </c>
      <c r="AC7" s="38">
        <v>84.85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1965.43</v>
      </c>
      <c r="BG7" s="38">
        <v>1057.4100000000001</v>
      </c>
      <c r="BH7" s="38">
        <v>764.86</v>
      </c>
      <c r="BI7" s="38">
        <v>0</v>
      </c>
      <c r="BJ7" s="38">
        <v>479.28</v>
      </c>
      <c r="BK7" s="38">
        <v>862.78</v>
      </c>
      <c r="BL7" s="38">
        <v>803.29</v>
      </c>
      <c r="BM7" s="38">
        <v>760.12</v>
      </c>
      <c r="BN7" s="38">
        <v>492.59</v>
      </c>
      <c r="BO7" s="38">
        <v>503.8</v>
      </c>
      <c r="BP7" s="38">
        <v>559.52</v>
      </c>
      <c r="BQ7" s="38">
        <v>39.51</v>
      </c>
      <c r="BR7" s="38">
        <v>38.57</v>
      </c>
      <c r="BS7" s="38">
        <v>53.62</v>
      </c>
      <c r="BT7" s="38">
        <v>84.09</v>
      </c>
      <c r="BU7" s="38">
        <v>78.72</v>
      </c>
      <c r="BV7" s="38">
        <v>54.55</v>
      </c>
      <c r="BW7" s="38">
        <v>56.63</v>
      </c>
      <c r="BX7" s="38">
        <v>50.17</v>
      </c>
      <c r="BY7" s="38">
        <v>46.53</v>
      </c>
      <c r="BZ7" s="38">
        <v>51.58</v>
      </c>
      <c r="CA7" s="38">
        <v>52.2</v>
      </c>
      <c r="CB7" s="38">
        <v>561.64</v>
      </c>
      <c r="CC7" s="38">
        <v>639.27</v>
      </c>
      <c r="CD7" s="38">
        <v>472.6</v>
      </c>
      <c r="CE7" s="38">
        <v>301.37</v>
      </c>
      <c r="CF7" s="38">
        <v>321.92</v>
      </c>
      <c r="CG7" s="38">
        <v>275.64999999999998</v>
      </c>
      <c r="CH7" s="38">
        <v>272.66000000000003</v>
      </c>
      <c r="CI7" s="38">
        <v>329.08</v>
      </c>
      <c r="CJ7" s="38">
        <v>373.71</v>
      </c>
      <c r="CK7" s="38">
        <v>333.58</v>
      </c>
      <c r="CL7" s="38">
        <v>295.2</v>
      </c>
      <c r="CM7" s="38">
        <v>25</v>
      </c>
      <c r="CN7" s="38">
        <v>25</v>
      </c>
      <c r="CO7" s="38">
        <v>25</v>
      </c>
      <c r="CP7" s="38">
        <v>25</v>
      </c>
      <c r="CQ7" s="38">
        <v>25</v>
      </c>
      <c r="CR7" s="38">
        <v>58.58</v>
      </c>
      <c r="CS7" s="38">
        <v>58.82</v>
      </c>
      <c r="CT7" s="38">
        <v>51.54</v>
      </c>
      <c r="CU7" s="38">
        <v>44.84</v>
      </c>
      <c r="CV7" s="38">
        <v>41.51</v>
      </c>
      <c r="CW7" s="38">
        <v>122.9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72.31</v>
      </c>
      <c r="DD7" s="38">
        <v>71.760000000000005</v>
      </c>
      <c r="DE7" s="38">
        <v>71.599999999999994</v>
      </c>
      <c r="DF7" s="38">
        <v>67.86</v>
      </c>
      <c r="DG7" s="38">
        <v>68.72</v>
      </c>
      <c r="DH7" s="38">
        <v>81.31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115</v>
      </c>
      <c r="EF7" s="38" t="s">
        <v>115</v>
      </c>
      <c r="EG7" s="38" t="s">
        <v>115</v>
      </c>
      <c r="EH7" s="38" t="s">
        <v>115</v>
      </c>
      <c r="EI7" s="38" t="s">
        <v>115</v>
      </c>
      <c r="EJ7" s="38" t="s">
        <v>115</v>
      </c>
      <c r="EK7" s="38" t="s">
        <v>115</v>
      </c>
      <c r="EL7" s="38" t="s">
        <v>115</v>
      </c>
      <c r="EM7" s="38" t="s">
        <v>115</v>
      </c>
      <c r="EN7" s="38" t="s">
        <v>115</v>
      </c>
      <c r="EO7" s="38" t="s">
        <v>115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117</v>
      </c>
      <c r="C9" s="40" t="s">
        <v>118</v>
      </c>
      <c r="D9" s="40" t="s">
        <v>119</v>
      </c>
      <c r="E9" s="40" t="s">
        <v>120</v>
      </c>
      <c r="F9" s="40" t="s">
        <v>121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60</v>
      </c>
      <c r="B10" s="41">
        <f>DATEVALUE($B$6-4&amp;"年1月1日")</f>
        <v>40909</v>
      </c>
      <c r="C10" s="41">
        <f>DATEVALUE($B$6-3&amp;"年1月1日")</f>
        <v>41275</v>
      </c>
      <c r="D10" s="41">
        <f>DATEVALUE($B$6-2&amp;"年1月1日")</f>
        <v>41640</v>
      </c>
      <c r="E10" s="41">
        <f>DATEVALUE($B$6-1&amp;"年1月1日")</f>
        <v>42005</v>
      </c>
      <c r="F10" s="41">
        <f>DATEVALUE($B$6&amp;"年1月1日")</f>
        <v>42370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2017-12-25T02:43:07Z</dcterms:created>
  <dcterms:modified xsi:type="dcterms:W3CDTF">2018-02-22T01:01:28Z</dcterms:modified>
  <cp:category/>
</cp:coreProperties>
</file>