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P8" i="4"/>
  <c r="I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<sst xmlns="http://schemas.openxmlformats.org/spreadsheetml/2006/main" count="251" uniqueCount="125">
  <si>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</si>
  <si>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</si>
  <si>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</si>
  <si>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</si>
  <si>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</si>
  <si>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</si>
  <si>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</si>
  <si>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</si>
  <si>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</si>
  <si>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</si>
  <si>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</si>
  <si>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</si>
  <si>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</si>
  <si>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</si>
  <si>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</si>
  <si>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</si>
  <si>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</si>
  <si>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</si>
  <si>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</si>
  <si>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</si>
  <si>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</si>
  <si>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</si>
  <si>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</si>
  <si>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</si>
  <si>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</si>
  <si>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</si>
  <si>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</si>
  <si>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</si>
  <si>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</si>
  <si>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</si>
  <si>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</si>
  <si>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</si>
  <si>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</si>
  <si>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</si>
  <si>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</si>
  <si>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</si>
  <si>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</si>
  <si>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</si>
  <si>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</si>
  <si>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</si>
  <si>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</si>
  <si>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</si>
  <si>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</si>
  <si>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</si>
  <si>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</si>
  <si>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</si>
  <si>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</si>
  <si>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</si>
  <si>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</si>
  <si>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</si>
  <si>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</si>
  <si>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</si>
  <si>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</si>
  <si>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</si>
  <si>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</si>
  <si>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</si>
  <si>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</si>
  <si>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</si>
  <si>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</si>
  <si>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</si>
  <si>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</si>
  <si>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</si>
  <si>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</si>
  <si>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</si>
  <si>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</si>
  <si>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</si>
  <si>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</si>
  <si>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</si>
  <si>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</si>
  <si>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</si>
  <si>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</si>
  <si>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</si>
  <si>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</si>
  <si>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</si>
  <si>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</si>
  <si>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</si>
  <si>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</si>
  <si>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</si>
  <si>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</si>
  <si>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</si>
  <si>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</si>
  <si>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</si>
  <si>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</si>
  <si>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</si>
  <si>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</si>
  <si>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</si>
  <si>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</si>
  <si>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</si>
  <si>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</si>
  <si>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</si>
  <si>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</si>
  <si>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</si>
  <si>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</si>
  <si>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</si>
  <si>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</si>
  <si>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</si>
  <si>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</si>
  <si>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</si>
  <si>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</si>
  <si>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</si>
  <si>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</si>
  <si>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</si>
  <si>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</si>
  <si>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</si>
  <si>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</si>
  <si>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</si>
  <si>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</si>
  <si>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</si>
  <si>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</si>
  <si>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潟上市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</si>
  <si>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</si>
  <si>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</si>
  <si>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</si>
  <si>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</si>
  <si>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</si>
  <si>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</si>
  <si>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</si>
  <si>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</si>
  <si>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</si>
  <si>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</si>
  <si>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</si>
  <si>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管渠改善率については、供用開始から約１０年程度しか経過しておらず、更新自体行っていないことから数値として計上されていない。</t>
    <phoneticPr fontId="4"/>
  </si>
  <si>
    <t>非設置</t>
    <rPh sb="0" eb="1">
      <t>ヒ</t>
    </rPh>
    <rPh sb="1" eb="3">
      <t>セッチ</t>
    </rPh>
    <phoneticPr fontId="4"/>
  </si>
  <si>
    <t xml:space="preserve">　収益的収支比率については、各年度で総収益に対して総費用及び地方債償還金の割合が高く１００％未満であることから常時単年度収支が赤字であることを示している。使用料収入が平成２４年度以降減少傾向であるとともに、維持管理費が使用料収入を上回っていることから収益的収支比率が１００％未満となっている。
　本事業は市町村で浄化槽を個別に設置するものであるため、大半は設置後速やかに接続する。そのため有収水量の確保も容易となるが、人口減少とともに水洗化人口も減少していることから安定的な有収水量の確保が出来ない状況になっている。汚水処理原価で示すように、有収水量の減少とともに汚水処理原価が増加し、それに加え使用料収入が減少しているため経費回収率にも影響している。平成２８年度の汚水処理費用では約５５％が使用料収入で、残り４５％の大半を繰入金で賄うという非常に厳しい回収率となっているため、使用料収入の確保はもちろんのこと維持管理費の抑制に係る取り組みが必要となってきている。
</t>
    <rPh sb="296" eb="297">
      <t>クワ</t>
    </rPh>
    <phoneticPr fontId="4"/>
  </si>
  <si>
    <t xml:space="preserve">　収益的収支比率及び経費回収率が、１００％未満であるため維持管理費の削減及び使用料収入の底上げが必要と考えられる。
　特定地域生活排水処理事業は平成１７年度からの事業であり、使用料については同年度から公共下水道と同じ水準となっている。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
　維持管理費については、原則個人設置に切り替えているため大幅に増加することはないが、包括的民間委託、広域化等を視野にいれ削減できる方策を検討する必要がある。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</si>
</sst>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0574848"/>
        <c:axId val="18058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0574848"/>
        <c:axId val="180585216"/>
      </c:lineChart>
      <c:dateAx>
        <c:axId val="180574848"/>
        <c:scaling>
          <c:orientation val="minMax"/>
        </c:scaling>
        <c:delete val="1"/>
        <c:axPos val="b"/>
        <c:numFmt formatCode="ge" sourceLinked="1"/>
        <c:majorTickMark val="none"/>
        <c:minorTickMark val="none"/>
        <c:tickLblPos val="none"/>
        <c:crossAx val="180585216"/>
        <c:crosses val="autoZero"/>
        <c:auto val="1"/>
        <c:lblOffset val="100"/>
        <c:baseTimeUnit val="years"/>
      </c:dateAx>
      <c:valAx>
        <c:axId val="18058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57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62.67</c:v>
                </c:pt>
                <c:pt idx="1">
                  <c:v>61.33</c:v>
                </c:pt>
                <c:pt idx="2">
                  <c:v>60</c:v>
                </c:pt>
                <c:pt idx="3">
                  <c:v>84.54</c:v>
                </c:pt>
                <c:pt idx="4">
                  <c:v>75.45</c:v>
                </c:pt>
              </c:numCache>
            </c:numRef>
          </c:val>
        </c:ser>
        <c:dLbls>
          <c:showLegendKey val="0"/>
          <c:showVal val="0"/>
          <c:showCatName val="0"/>
          <c:showSerName val="0"/>
          <c:showPercent val="0"/>
          <c:showBubbleSize val="0"/>
        </c:dLbls>
        <c:gapWidth val="150"/>
        <c:axId val="183527680"/>
        <c:axId val="18354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83527680"/>
        <c:axId val="183546240"/>
      </c:lineChart>
      <c:dateAx>
        <c:axId val="183527680"/>
        <c:scaling>
          <c:orientation val="minMax"/>
        </c:scaling>
        <c:delete val="1"/>
        <c:axPos val="b"/>
        <c:numFmt formatCode="ge" sourceLinked="1"/>
        <c:majorTickMark val="none"/>
        <c:minorTickMark val="none"/>
        <c:tickLblPos val="none"/>
        <c:crossAx val="183546240"/>
        <c:crosses val="autoZero"/>
        <c:auto val="1"/>
        <c:lblOffset val="100"/>
        <c:baseTimeUnit val="years"/>
      </c:dateAx>
      <c:valAx>
        <c:axId val="18354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2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40.520000000000003</c:v>
                </c:pt>
                <c:pt idx="1">
                  <c:v>100</c:v>
                </c:pt>
                <c:pt idx="2">
                  <c:v>83.19</c:v>
                </c:pt>
                <c:pt idx="3">
                  <c:v>100</c:v>
                </c:pt>
                <c:pt idx="4">
                  <c:v>100</c:v>
                </c:pt>
              </c:numCache>
            </c:numRef>
          </c:val>
        </c:ser>
        <c:dLbls>
          <c:showLegendKey val="0"/>
          <c:showVal val="0"/>
          <c:showCatName val="0"/>
          <c:showSerName val="0"/>
          <c:showPercent val="0"/>
          <c:showBubbleSize val="0"/>
        </c:dLbls>
        <c:gapWidth val="150"/>
        <c:axId val="182146944"/>
        <c:axId val="18214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82146944"/>
        <c:axId val="182149120"/>
      </c:lineChart>
      <c:dateAx>
        <c:axId val="182146944"/>
        <c:scaling>
          <c:orientation val="minMax"/>
        </c:scaling>
        <c:delete val="1"/>
        <c:axPos val="b"/>
        <c:numFmt formatCode="ge" sourceLinked="1"/>
        <c:majorTickMark val="none"/>
        <c:minorTickMark val="none"/>
        <c:tickLblPos val="none"/>
        <c:crossAx val="182149120"/>
        <c:crosses val="autoZero"/>
        <c:auto val="1"/>
        <c:lblOffset val="100"/>
        <c:baseTimeUnit val="years"/>
      </c:dateAx>
      <c:valAx>
        <c:axId val="18214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14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97.13</c:v>
                </c:pt>
                <c:pt idx="1">
                  <c:v>91.09</c:v>
                </c:pt>
                <c:pt idx="2">
                  <c:v>96.86</c:v>
                </c:pt>
                <c:pt idx="3">
                  <c:v>97.03</c:v>
                </c:pt>
                <c:pt idx="4">
                  <c:v>96.94</c:v>
                </c:pt>
              </c:numCache>
            </c:numRef>
          </c:val>
        </c:ser>
        <c:dLbls>
          <c:showLegendKey val="0"/>
          <c:showVal val="0"/>
          <c:showCatName val="0"/>
          <c:showSerName val="0"/>
          <c:showPercent val="0"/>
          <c:showBubbleSize val="0"/>
        </c:dLbls>
        <c:gapWidth val="150"/>
        <c:axId val="180614656"/>
        <c:axId val="1806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614656"/>
        <c:axId val="180616576"/>
      </c:lineChart>
      <c:dateAx>
        <c:axId val="180614656"/>
        <c:scaling>
          <c:orientation val="minMax"/>
        </c:scaling>
        <c:delete val="1"/>
        <c:axPos val="b"/>
        <c:numFmt formatCode="ge" sourceLinked="1"/>
        <c:majorTickMark val="none"/>
        <c:minorTickMark val="none"/>
        <c:tickLblPos val="none"/>
        <c:crossAx val="180616576"/>
        <c:crosses val="autoZero"/>
        <c:auto val="1"/>
        <c:lblOffset val="100"/>
        <c:baseTimeUnit val="years"/>
      </c:dateAx>
      <c:valAx>
        <c:axId val="1806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6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458624"/>
        <c:axId val="18046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458624"/>
        <c:axId val="180460544"/>
      </c:lineChart>
      <c:dateAx>
        <c:axId val="180458624"/>
        <c:scaling>
          <c:orientation val="minMax"/>
        </c:scaling>
        <c:delete val="1"/>
        <c:axPos val="b"/>
        <c:numFmt formatCode="ge" sourceLinked="1"/>
        <c:majorTickMark val="none"/>
        <c:minorTickMark val="none"/>
        <c:tickLblPos val="none"/>
        <c:crossAx val="180460544"/>
        <c:crosses val="autoZero"/>
        <c:auto val="1"/>
        <c:lblOffset val="100"/>
        <c:baseTimeUnit val="years"/>
      </c:dateAx>
      <c:valAx>
        <c:axId val="18046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45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632192"/>
        <c:axId val="18063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632192"/>
        <c:axId val="180634368"/>
      </c:lineChart>
      <c:dateAx>
        <c:axId val="180632192"/>
        <c:scaling>
          <c:orientation val="minMax"/>
        </c:scaling>
        <c:delete val="1"/>
        <c:axPos val="b"/>
        <c:numFmt formatCode="ge" sourceLinked="1"/>
        <c:majorTickMark val="none"/>
        <c:minorTickMark val="none"/>
        <c:tickLblPos val="none"/>
        <c:crossAx val="180634368"/>
        <c:crosses val="autoZero"/>
        <c:auto val="1"/>
        <c:lblOffset val="100"/>
        <c:baseTimeUnit val="years"/>
      </c:dateAx>
      <c:valAx>
        <c:axId val="18063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63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681344"/>
        <c:axId val="18068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681344"/>
        <c:axId val="180683520"/>
      </c:lineChart>
      <c:dateAx>
        <c:axId val="180681344"/>
        <c:scaling>
          <c:orientation val="minMax"/>
        </c:scaling>
        <c:delete val="1"/>
        <c:axPos val="b"/>
        <c:numFmt formatCode="ge" sourceLinked="1"/>
        <c:majorTickMark val="none"/>
        <c:minorTickMark val="none"/>
        <c:tickLblPos val="none"/>
        <c:crossAx val="180683520"/>
        <c:crosses val="autoZero"/>
        <c:auto val="1"/>
        <c:lblOffset val="100"/>
        <c:baseTimeUnit val="years"/>
      </c:dateAx>
      <c:valAx>
        <c:axId val="18068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68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713728"/>
        <c:axId val="18072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713728"/>
        <c:axId val="180720000"/>
      </c:lineChart>
      <c:dateAx>
        <c:axId val="180713728"/>
        <c:scaling>
          <c:orientation val="minMax"/>
        </c:scaling>
        <c:delete val="1"/>
        <c:axPos val="b"/>
        <c:numFmt formatCode="ge" sourceLinked="1"/>
        <c:majorTickMark val="none"/>
        <c:minorTickMark val="none"/>
        <c:tickLblPos val="none"/>
        <c:crossAx val="180720000"/>
        <c:crosses val="autoZero"/>
        <c:auto val="1"/>
        <c:lblOffset val="100"/>
        <c:baseTimeUnit val="years"/>
      </c:dateAx>
      <c:valAx>
        <c:axId val="1807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71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135.27000000000001</c:v>
                </c:pt>
                <c:pt idx="1">
                  <c:v>135.44999999999999</c:v>
                </c:pt>
                <c:pt idx="2">
                  <c:v>128.34</c:v>
                </c:pt>
                <c:pt idx="3">
                  <c:v>126.17</c:v>
                </c:pt>
                <c:pt idx="4">
                  <c:v>152.91</c:v>
                </c:pt>
              </c:numCache>
            </c:numRef>
          </c:val>
        </c:ser>
        <c:dLbls>
          <c:showLegendKey val="0"/>
          <c:showVal val="0"/>
          <c:showCatName val="0"/>
          <c:showSerName val="0"/>
          <c:showPercent val="0"/>
          <c:showBubbleSize val="0"/>
        </c:dLbls>
        <c:gapWidth val="150"/>
        <c:axId val="180733824"/>
        <c:axId val="1820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80733824"/>
        <c:axId val="182067200"/>
      </c:lineChart>
      <c:dateAx>
        <c:axId val="180733824"/>
        <c:scaling>
          <c:orientation val="minMax"/>
        </c:scaling>
        <c:delete val="1"/>
        <c:axPos val="b"/>
        <c:numFmt formatCode="ge" sourceLinked="1"/>
        <c:majorTickMark val="none"/>
        <c:minorTickMark val="none"/>
        <c:tickLblPos val="none"/>
        <c:crossAx val="182067200"/>
        <c:crosses val="autoZero"/>
        <c:auto val="1"/>
        <c:lblOffset val="100"/>
        <c:baseTimeUnit val="years"/>
      </c:dateAx>
      <c:valAx>
        <c:axId val="1820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73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61.87</c:v>
                </c:pt>
                <c:pt idx="1">
                  <c:v>57.4</c:v>
                </c:pt>
                <c:pt idx="2">
                  <c:v>59.39</c:v>
                </c:pt>
                <c:pt idx="3">
                  <c:v>54.55</c:v>
                </c:pt>
                <c:pt idx="4">
                  <c:v>55.31</c:v>
                </c:pt>
              </c:numCache>
            </c:numRef>
          </c:val>
        </c:ser>
        <c:dLbls>
          <c:showLegendKey val="0"/>
          <c:showVal val="0"/>
          <c:showCatName val="0"/>
          <c:showSerName val="0"/>
          <c:showPercent val="0"/>
          <c:showBubbleSize val="0"/>
        </c:dLbls>
        <c:gapWidth val="150"/>
        <c:axId val="182087680"/>
        <c:axId val="1820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82087680"/>
        <c:axId val="182089600"/>
      </c:lineChart>
      <c:dateAx>
        <c:axId val="182087680"/>
        <c:scaling>
          <c:orientation val="minMax"/>
        </c:scaling>
        <c:delete val="1"/>
        <c:axPos val="b"/>
        <c:numFmt formatCode="ge" sourceLinked="1"/>
        <c:majorTickMark val="none"/>
        <c:minorTickMark val="none"/>
        <c:tickLblPos val="none"/>
        <c:crossAx val="182089600"/>
        <c:crosses val="autoZero"/>
        <c:auto val="1"/>
        <c:lblOffset val="100"/>
        <c:baseTimeUnit val="years"/>
      </c:dateAx>
      <c:valAx>
        <c:axId val="1820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0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257.14999999999998</c:v>
                </c:pt>
                <c:pt idx="1">
                  <c:v>275.61</c:v>
                </c:pt>
                <c:pt idx="2">
                  <c:v>276.77</c:v>
                </c:pt>
                <c:pt idx="3">
                  <c:v>303.82</c:v>
                </c:pt>
                <c:pt idx="4">
                  <c:v>296.60000000000002</c:v>
                </c:pt>
              </c:numCache>
            </c:numRef>
          </c:val>
        </c:ser>
        <c:dLbls>
          <c:showLegendKey val="0"/>
          <c:showVal val="0"/>
          <c:showCatName val="0"/>
          <c:showSerName val="0"/>
          <c:showPercent val="0"/>
          <c:showBubbleSize val="0"/>
        </c:dLbls>
        <c:gapWidth val="150"/>
        <c:axId val="183511680"/>
        <c:axId val="18351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83511680"/>
        <c:axId val="183513856"/>
      </c:lineChart>
      <c:dateAx>
        <c:axId val="183511680"/>
        <c:scaling>
          <c:orientation val="minMax"/>
        </c:scaling>
        <c:delete val="1"/>
        <c:axPos val="b"/>
        <c:numFmt formatCode="ge" sourceLinked="1"/>
        <c:majorTickMark val="none"/>
        <c:minorTickMark val="none"/>
        <c:tickLblPos val="none"/>
        <c:crossAx val="183513856"/>
        <c:crosses val="autoZero"/>
        <c:auto val="1"/>
        <c:lblOffset val="100"/>
        <c:baseTimeUnit val="years"/>
      </c:dateAx>
      <c:valAx>
        <c:axId val="18351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1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122</v>
      </c>
      <c r="AE8" s="49"/>
      <c r="AF8" s="49"/>
      <c r="AG8" s="49"/>
      <c r="AH8" s="49"/>
      <c r="AI8" s="49"/>
      <c r="AJ8" s="49"/>
      <c r="AK8" s="4"/>
      <c r="AL8" s="50">
        <f>データ!S6</f>
        <v>33486</v>
      </c>
      <c r="AM8" s="50"/>
      <c r="AN8" s="50"/>
      <c r="AO8" s="50"/>
      <c r="AP8" s="50"/>
      <c r="AQ8" s="50"/>
      <c r="AR8" s="50"/>
      <c r="AS8" s="50"/>
      <c r="AT8" s="45">
        <f>データ!T6</f>
        <v>97.72</v>
      </c>
      <c r="AU8" s="45"/>
      <c r="AV8" s="45"/>
      <c r="AW8" s="45"/>
      <c r="AX8" s="45"/>
      <c r="AY8" s="45"/>
      <c r="AZ8" s="45"/>
      <c r="BA8" s="45"/>
      <c r="BB8" s="45">
        <f>データ!U6</f>
        <v>342.67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0.68</v>
      </c>
      <c r="Q10" s="45"/>
      <c r="R10" s="45"/>
      <c r="S10" s="45"/>
      <c r="T10" s="45"/>
      <c r="U10" s="45"/>
      <c r="V10" s="45"/>
      <c r="W10" s="45">
        <f>データ!Q6</f>
        <v>100</v>
      </c>
      <c r="X10" s="45"/>
      <c r="Y10" s="45"/>
      <c r="Z10" s="45"/>
      <c r="AA10" s="45"/>
      <c r="AB10" s="45"/>
      <c r="AC10" s="45"/>
      <c r="AD10" s="50">
        <f>データ!R6</f>
        <v>3016</v>
      </c>
      <c r="AE10" s="50"/>
      <c r="AF10" s="50"/>
      <c r="AG10" s="50"/>
      <c r="AH10" s="50"/>
      <c r="AI10" s="50"/>
      <c r="AJ10" s="50"/>
      <c r="AK10" s="2"/>
      <c r="AL10" s="50">
        <f>データ!V6</f>
        <v>225</v>
      </c>
      <c r="AM10" s="50"/>
      <c r="AN10" s="50"/>
      <c r="AO10" s="50"/>
      <c r="AP10" s="50"/>
      <c r="AQ10" s="50"/>
      <c r="AR10" s="50"/>
      <c r="AS10" s="50"/>
      <c r="AT10" s="45">
        <f>データ!W6</f>
        <v>0.15</v>
      </c>
      <c r="AU10" s="45"/>
      <c r="AV10" s="45"/>
      <c r="AW10" s="45"/>
      <c r="AX10" s="45"/>
      <c r="AY10" s="45"/>
      <c r="AZ10" s="45"/>
      <c r="BA10" s="45"/>
      <c r="BB10" s="45">
        <f>データ!X6</f>
        <v>1500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52116</v>
      </c>
      <c r="D6" s="33">
        <f t="shared" si="3"/>
        <v>47</v>
      </c>
      <c r="E6" s="33">
        <f t="shared" si="3"/>
        <v>18</v>
      </c>
      <c r="F6" s="33">
        <f t="shared" si="3"/>
        <v>0</v>
      </c>
      <c r="G6" s="33">
        <f t="shared" si="3"/>
        <v>0</v>
      </c>
      <c r="H6" s="33" t="str">
        <f t="shared" si="3"/>
        <v>秋田県　潟上市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0.68</v>
      </c>
      <c r="Q6" s="34">
        <f t="shared" si="3"/>
        <v>100</v>
      </c>
      <c r="R6" s="34">
        <f t="shared" si="3"/>
        <v>3016</v>
      </c>
      <c r="S6" s="34">
        <f t="shared" si="3"/>
        <v>33486</v>
      </c>
      <c r="T6" s="34">
        <f t="shared" si="3"/>
        <v>97.72</v>
      </c>
      <c r="U6" s="34">
        <f t="shared" si="3"/>
        <v>342.67</v>
      </c>
      <c r="V6" s="34">
        <f t="shared" si="3"/>
        <v>225</v>
      </c>
      <c r="W6" s="34">
        <f t="shared" si="3"/>
        <v>0.15</v>
      </c>
      <c r="X6" s="34">
        <f t="shared" si="3"/>
        <v>1500</v>
      </c>
      <c r="Y6" s="35">
        <f>IF(Y7="",NA(),Y7)</f>
        <v>97.13</v>
      </c>
      <c r="Z6" s="35">
        <f t="shared" ref="Z6:AH6" si="4">IF(Z7="",NA(),Z7)</f>
        <v>91.09</v>
      </c>
      <c r="AA6" s="35">
        <f t="shared" si="4"/>
        <v>96.86</v>
      </c>
      <c r="AB6" s="35">
        <f t="shared" si="4"/>
        <v>97.03</v>
      </c>
      <c r="AC6" s="35">
        <f t="shared" si="4"/>
        <v>96.94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135.27000000000001</v>
      </c>
      <c r="BG6" s="35">
        <f t="shared" ref="BG6:BO6" si="7">IF(BG7="",NA(),BG7)</f>
        <v>135.44999999999999</v>
      </c>
      <c r="BH6" s="35">
        <f t="shared" si="7"/>
        <v>128.34</v>
      </c>
      <c r="BI6" s="35">
        <f t="shared" si="7"/>
        <v>126.17</v>
      </c>
      <c r="BJ6" s="35">
        <f t="shared" si="7"/>
        <v>152.91</v>
      </c>
      <c r="BK6" s="35">
        <f t="shared" si="7"/>
        <v>430.64</v>
      </c>
      <c r="BL6" s="35">
        <f t="shared" si="7"/>
        <v>446.63</v>
      </c>
      <c r="BM6" s="35">
        <f t="shared" si="7"/>
        <v>416.91</v>
      </c>
      <c r="BN6" s="35">
        <f t="shared" si="7"/>
        <v>392.19</v>
      </c>
      <c r="BO6" s="35">
        <f t="shared" si="7"/>
        <v>413.5</v>
      </c>
      <c r="BP6" s="34" t="str">
        <f>IF(BP7="","",IF(BP7="-","【-】","【"&amp;SUBSTITUTE(TEXT(BP7,"#,##0.00"),"-","△")&amp;"】"))</f>
        <v>【346.13】</v>
      </c>
      <c r="BQ6" s="35">
        <f>IF(BQ7="",NA(),BQ7)</f>
        <v>61.87</v>
      </c>
      <c r="BR6" s="35">
        <f t="shared" ref="BR6:BZ6" si="8">IF(BR7="",NA(),BR7)</f>
        <v>57.4</v>
      </c>
      <c r="BS6" s="35">
        <f t="shared" si="8"/>
        <v>59.39</v>
      </c>
      <c r="BT6" s="35">
        <f t="shared" si="8"/>
        <v>54.55</v>
      </c>
      <c r="BU6" s="35">
        <f t="shared" si="8"/>
        <v>55.31</v>
      </c>
      <c r="BV6" s="35">
        <f t="shared" si="8"/>
        <v>58.78</v>
      </c>
      <c r="BW6" s="35">
        <f t="shared" si="8"/>
        <v>58.53</v>
      </c>
      <c r="BX6" s="35">
        <f t="shared" si="8"/>
        <v>57.93</v>
      </c>
      <c r="BY6" s="35">
        <f t="shared" si="8"/>
        <v>57.03</v>
      </c>
      <c r="BZ6" s="35">
        <f t="shared" si="8"/>
        <v>55.84</v>
      </c>
      <c r="CA6" s="34" t="str">
        <f>IF(CA7="","",IF(CA7="-","【-】","【"&amp;SUBSTITUTE(TEXT(CA7,"#,##0.00"),"-","△")&amp;"】"))</f>
        <v>【59.83】</v>
      </c>
      <c r="CB6" s="35">
        <f>IF(CB7="",NA(),CB7)</f>
        <v>257.14999999999998</v>
      </c>
      <c r="CC6" s="35">
        <f t="shared" ref="CC6:CK6" si="9">IF(CC7="",NA(),CC7)</f>
        <v>275.61</v>
      </c>
      <c r="CD6" s="35">
        <f t="shared" si="9"/>
        <v>276.77</v>
      </c>
      <c r="CE6" s="35">
        <f t="shared" si="9"/>
        <v>303.82</v>
      </c>
      <c r="CF6" s="35">
        <f t="shared" si="9"/>
        <v>296.60000000000002</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62.67</v>
      </c>
      <c r="CN6" s="35">
        <f t="shared" ref="CN6:CV6" si="10">IF(CN7="",NA(),CN7)</f>
        <v>61.33</v>
      </c>
      <c r="CO6" s="35">
        <f t="shared" si="10"/>
        <v>60</v>
      </c>
      <c r="CP6" s="35">
        <f t="shared" si="10"/>
        <v>84.54</v>
      </c>
      <c r="CQ6" s="35">
        <f t="shared" si="10"/>
        <v>75.45</v>
      </c>
      <c r="CR6" s="35">
        <f t="shared" si="10"/>
        <v>61.93</v>
      </c>
      <c r="CS6" s="35">
        <f t="shared" si="10"/>
        <v>58.06</v>
      </c>
      <c r="CT6" s="35">
        <f t="shared" si="10"/>
        <v>59.08</v>
      </c>
      <c r="CU6" s="35">
        <f t="shared" si="10"/>
        <v>58.25</v>
      </c>
      <c r="CV6" s="35">
        <f t="shared" si="10"/>
        <v>61.55</v>
      </c>
      <c r="CW6" s="34" t="str">
        <f>IF(CW7="","",IF(CW7="-","【-】","【"&amp;SUBSTITUTE(TEXT(CW7,"#,##0.00"),"-","△")&amp;"】"))</f>
        <v>【61.71】</v>
      </c>
      <c r="CX6" s="35">
        <f>IF(CX7="",NA(),CX7)</f>
        <v>40.520000000000003</v>
      </c>
      <c r="CY6" s="35">
        <f t="shared" ref="CY6:DG6" si="11">IF(CY7="",NA(),CY7)</f>
        <v>100</v>
      </c>
      <c r="CZ6" s="35">
        <f t="shared" si="11"/>
        <v>83.19</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52116</v>
      </c>
      <c r="D7" s="37">
        <v>47</v>
      </c>
      <c r="E7" s="37">
        <v>18</v>
      </c>
      <c r="F7" s="37">
        <v>0</v>
      </c>
      <c r="G7" s="37">
        <v>0</v>
      </c>
      <c r="H7" s="37" t="s">
        <v>109</v>
      </c>
      <c r="I7" s="37" t="s">
        <v>110</v>
      </c>
      <c r="J7" s="37" t="s">
        <v>111</v>
      </c>
      <c r="K7" s="37" t="s">
        <v>112</v>
      </c>
      <c r="L7" s="37" t="s">
        <v>113</v>
      </c>
      <c r="M7" s="37"/>
      <c r="N7" s="38" t="s">
        <v>114</v>
      </c>
      <c r="O7" s="38" t="s">
        <v>115</v>
      </c>
      <c r="P7" s="38">
        <v>0.68</v>
      </c>
      <c r="Q7" s="38">
        <v>100</v>
      </c>
      <c r="R7" s="38">
        <v>3016</v>
      </c>
      <c r="S7" s="38">
        <v>33486</v>
      </c>
      <c r="T7" s="38">
        <v>97.72</v>
      </c>
      <c r="U7" s="38">
        <v>342.67</v>
      </c>
      <c r="V7" s="38">
        <v>225</v>
      </c>
      <c r="W7" s="38">
        <v>0.15</v>
      </c>
      <c r="X7" s="38">
        <v>1500</v>
      </c>
      <c r="Y7" s="38">
        <v>97.13</v>
      </c>
      <c r="Z7" s="38">
        <v>91.09</v>
      </c>
      <c r="AA7" s="38">
        <v>96.86</v>
      </c>
      <c r="AB7" s="38">
        <v>97.03</v>
      </c>
      <c r="AC7" s="38">
        <v>96.94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135.27000000000001</v>
      </c>
      <c r="BG7" s="38">
        <v>135.44999999999999</v>
      </c>
      <c r="BH7" s="38">
        <v>128.34</v>
      </c>
      <c r="BI7" s="38">
        <v>126.17</v>
      </c>
      <c r="BJ7" s="38">
        <v>152.91</v>
      </c>
      <c r="BK7" s="38">
        <v>430.64</v>
      </c>
      <c r="BL7" s="38">
        <v>446.63</v>
      </c>
      <c r="BM7" s="38">
        <v>416.91</v>
      </c>
      <c r="BN7" s="38">
        <v>392.19</v>
      </c>
      <c r="BO7" s="38">
        <v>413.5</v>
      </c>
      <c r="BP7" s="38">
        <v>346.13</v>
      </c>
      <c r="BQ7" s="38">
        <v>61.87</v>
      </c>
      <c r="BR7" s="38">
        <v>57.4</v>
      </c>
      <c r="BS7" s="38">
        <v>59.39</v>
      </c>
      <c r="BT7" s="38">
        <v>54.55</v>
      </c>
      <c r="BU7" s="38">
        <v>55.31</v>
      </c>
      <c r="BV7" s="38">
        <v>58.78</v>
      </c>
      <c r="BW7" s="38">
        <v>58.53</v>
      </c>
      <c r="BX7" s="38">
        <v>57.93</v>
      </c>
      <c r="BY7" s="38">
        <v>57.03</v>
      </c>
      <c r="BZ7" s="38">
        <v>55.84</v>
      </c>
      <c r="CA7" s="38">
        <v>59.83</v>
      </c>
      <c r="CB7" s="38">
        <v>257.14999999999998</v>
      </c>
      <c r="CC7" s="38">
        <v>275.61</v>
      </c>
      <c r="CD7" s="38">
        <v>276.77</v>
      </c>
      <c r="CE7" s="38">
        <v>303.82</v>
      </c>
      <c r="CF7" s="38">
        <v>296.60000000000002</v>
      </c>
      <c r="CG7" s="38">
        <v>257.02999999999997</v>
      </c>
      <c r="CH7" s="38">
        <v>266.57</v>
      </c>
      <c r="CI7" s="38">
        <v>276.93</v>
      </c>
      <c r="CJ7" s="38">
        <v>283.73</v>
      </c>
      <c r="CK7" s="38">
        <v>287.57</v>
      </c>
      <c r="CL7" s="38">
        <v>268.69</v>
      </c>
      <c r="CM7" s="38">
        <v>62.67</v>
      </c>
      <c r="CN7" s="38">
        <v>61.33</v>
      </c>
      <c r="CO7" s="38">
        <v>60</v>
      </c>
      <c r="CP7" s="38">
        <v>84.54</v>
      </c>
      <c r="CQ7" s="38">
        <v>75.45</v>
      </c>
      <c r="CR7" s="38">
        <v>61.93</v>
      </c>
      <c r="CS7" s="38">
        <v>58.06</v>
      </c>
      <c r="CT7" s="38">
        <v>59.08</v>
      </c>
      <c r="CU7" s="38">
        <v>58.25</v>
      </c>
      <c r="CV7" s="38">
        <v>61.55</v>
      </c>
      <c r="CW7" s="38">
        <v>61.71</v>
      </c>
      <c r="CX7" s="38">
        <v>40.520000000000003</v>
      </c>
      <c r="CY7" s="38">
        <v>100</v>
      </c>
      <c r="CZ7" s="38">
        <v>83.19</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2018-02-05T04:50:20Z</cp:lastPrinted>
  <dcterms:created xsi:type="dcterms:W3CDTF">2017-12-25T02:39:22Z</dcterms:created>
  <dcterms:modified xsi:type="dcterms:W3CDTF">2018-02-22T00:15:55Z</dcterms:modified>
  <cp:category/>
</cp:coreProperties>
</file>