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L85" i="4" s="1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AT10" i="4" s="1"/>
  <c r="U6" i="5"/>
  <c r="T6" i="5"/>
  <c r="S6" i="5"/>
  <c r="R6" i="5"/>
  <c r="Q6" i="5"/>
  <c r="P6" i="5"/>
  <c r="P10" i="4" s="1"/>
  <c r="O6" i="5"/>
  <c r="I10" i="4" s="1"/>
  <c r="N6" i="5"/>
  <c r="B10" i="4" s="1"/>
  <c r="M6" i="5"/>
  <c r="L6" i="5"/>
  <c r="W8" i="4" s="1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J85" i="4"/>
  <c r="E85" i="4"/>
  <c r="AL10" i="4"/>
  <c r="W10" i="4"/>
  <c r="BB8" i="4"/>
  <c r="AT8" i="4"/>
  <c r="AL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<sst xmlns="http://schemas.openxmlformats.org/spreadsheetml/2006/main" count="237" uniqueCount="123">
  <si>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</si>
  <si>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</si>
  <si>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</si>
  <si>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</si>
  <si>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</si>
  <si>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2">
      <t>カンリ</t>
    </rPh>
    <rPh sb="2" eb="3">
      <t>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</si>
  <si>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</si>
  <si>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</si>
  <si>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</si>
  <si>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</si>
  <si>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</si>
  <si>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</si>
  <si>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</si>
  <si>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</si>
  <si>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</si>
  <si>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</si>
  <si>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現在給水人口(人)</t>
    <phoneticPr fontId="7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</si>
  <si>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7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</si>
  <si>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</si>
  <si>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</si>
  <si>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</si>
  <si>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</si>
  <si>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</si>
  <si>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</si>
  <si>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</si>
  <si>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</si>
  <si>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</si>
  <si>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</si>
  <si>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</si>
  <si>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</si>
  <si>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</si>
  <si>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</si>
  <si>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</si>
  <si>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</si>
  <si>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</si>
  <si>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</si>
  <si>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</si>
  <si>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</si>
  <si>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「管路の経年化の状況」</t>
    <rPh sb="1" eb="3">
      <t>カンロ</t>
    </rPh>
    <rPh sb="4" eb="7">
      <t>ケイネンカ</t>
    </rPh>
    <rPh sb="8" eb="10">
      <t>ジョウキョウ</t>
    </rPh>
    <phoneticPr fontId="7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</si>
  <si>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7"/>
  </si>
  <si>
    <t>※　平成24年度から平成25年度における各指標の類似団体平均値は、当時の事業数を基に算出していますが、管路更新率については、平成26年度の事業数を基に類似団体平均値を算出しています。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カンロ</t>
    </rPh>
    <rPh sb="53" eb="55">
      <t>コウシン</t>
    </rPh>
    <rPh sb="55" eb="56">
      <t>リツ</t>
    </rPh>
    <rPh sb="62" eb="64">
      <t>ヘイセイ</t>
    </rPh>
    <rPh sb="66" eb="68">
      <t>ネンド</t>
    </rPh>
    <rPh sb="69" eb="71">
      <t>ジギョウ</t>
    </rPh>
    <rPh sb="71" eb="72">
      <t>スウ</t>
    </rPh>
    <rPh sb="73" eb="74">
      <t>モト</t>
    </rPh>
    <rPh sb="75" eb="77">
      <t>ルイジ</t>
    </rPh>
    <rPh sb="77" eb="79">
      <t>ダンタイ</t>
    </rPh>
    <rPh sb="79" eb="81">
      <t>ヘイキン</t>
    </rPh>
    <rPh sb="81" eb="82">
      <t>アタイ</t>
    </rPh>
    <rPh sb="83" eb="85">
      <t>サンシュツ</t>
    </rPh>
    <phoneticPr fontId="3"/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</si>
  <si>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</si>
  <si>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</si>
  <si>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</si>
  <si>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</si>
  <si>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</si>
  <si>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</si>
  <si>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</si>
  <si>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</si>
  <si>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</si>
  <si>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</si>
  <si>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</si>
  <si>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</si>
  <si>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</si>
  <si>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水道事業(法非適用)</t>
    <rPh sb="0" eb="2">
      <t>スイドウ</t>
    </rPh>
    <rPh sb="2" eb="4">
      <t>ジギョウ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</si>
  <si>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</si>
  <si>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</si>
  <si>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</si>
  <si>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</si>
  <si>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</si>
  <si>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</si>
  <si>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</si>
  <si>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</si>
  <si>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</si>
  <si>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</si>
  <si>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</si>
  <si>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</si>
  <si>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</si>
  <si>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</si>
  <si>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</si>
  <si>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7"/>
  </si>
  <si>
    <t>⑤料金回収率(％)</t>
    <rPh sb="1" eb="3">
      <t>リョウキン</t>
    </rPh>
    <rPh sb="3" eb="5">
      <t>カイシュウ</t>
    </rPh>
    <rPh sb="5" eb="6">
      <t>リツ</t>
    </rPh>
    <phoneticPr fontId="7"/>
  </si>
  <si>
    <t>⑥給水原価(円)</t>
    <rPh sb="1" eb="3">
      <t>キュウスイ</t>
    </rPh>
    <rPh sb="3" eb="5">
      <t>ゲンカ</t>
    </rPh>
    <rPh sb="6" eb="7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</si>
  <si>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</si>
  <si>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⑧有収率(％)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</si>
  <si>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</si>
  <si>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②管路経年化率(％)</t>
    <rPh sb="1" eb="3">
      <t>カンロ</t>
    </rPh>
    <rPh sb="3" eb="6">
      <t>ケイネンカ</t>
    </rPh>
    <rPh sb="6" eb="7">
      <t>リツ</t>
    </rPh>
    <phoneticPr fontId="7"/>
  </si>
  <si>
    <t>③管路更新率(％)</t>
    <rPh sb="1" eb="3">
      <t>カンロ</t>
    </rPh>
    <rPh sb="3" eb="5">
      <t>コウシン</t>
    </rPh>
    <rPh sb="5" eb="6">
      <t>リツ</t>
    </rPh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</si>
  <si>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</si>
  <si>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</si>
  <si>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</si>
  <si>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</si>
  <si>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</si>
  <si>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</si>
  <si>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管理者の情報</t>
    <rPh sb="0" eb="3">
      <t>カンリシャ</t>
    </rPh>
    <rPh sb="4" eb="6">
      <t>ジョウホウ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</si>
  <si>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</si>
  <si>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</si>
  <si>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</si>
  <si>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</si>
  <si>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</si>
  <si>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</si>
  <si>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</si>
  <si>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給水人口</t>
  </si>
  <si>
    <t>給水区域面積</t>
  </si>
  <si>
    <t>給水人口密度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</si>
  <si>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</si>
  <si>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</si>
  <si>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</si>
  <si>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</si>
  <si>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</si>
  <si>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</si>
  <si>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</si>
  <si>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</si>
  <si>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</si>
  <si>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</si>
  <si>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</si>
  <si>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</si>
  <si>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由利本荘市</t>
  </si>
  <si>
    <t>法非適用</t>
  </si>
  <si>
    <t>水道事業</t>
  </si>
  <si>
    <t>簡易水道事業</t>
  </si>
  <si>
    <t>D1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</si>
  <si>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</si>
  <si>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</si>
  <si>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</si>
  <si>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</si>
  <si>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</si>
  <si>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</si>
  <si>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</si>
  <si>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将来の更新等を見据え財源を確保しつつ、投資計画に沿った更新を行う必要がある。</t>
    <phoneticPr fontId="7"/>
  </si>
  <si>
    <t>人口減少社会を迎え水道使用量は減少する傾向にあるため、施設の老朽化に伴う更新事業が増加することを踏まえると、更新に係る費用と経営状況を的確に把握し、健全・効率的な経営を維持しつつ計画的な施設の更新を行う必要がある。
また、平成29年度より上水道事業（全適）と経営統合している。</t>
    <phoneticPr fontId="7"/>
  </si>
  <si>
    <r>
      <rPr>
        <sz val="11"/>
        <rFont val="ＭＳ ゴシック"/>
        <family val="3"/>
        <charset val="128"/>
      </rPr>
      <t xml:space="preserve">①は類似団体平均値より上回っているが、これは消費税還付金により比率が改善したものである。
</t>
    </r>
    <r>
      <rPr>
        <sz val="11"/>
        <color theme="1"/>
        <rFont val="ＭＳ ゴシック"/>
        <family val="3"/>
        <charset val="128"/>
      </rPr>
      <t xml:space="preserve">
④は類似団体平均値より高くなっているが、これは統合事業に伴う事業費が増加したことによるもので、今後は減少傾向にある。
⑤は類似団体平均値より若干劣っており、また、⑥が類似団体平均値より高くなっていることから、維持管理費等の費用削減を図る必要がある。
⑦は類似団体平均値より劣り、給水される水量が収益に結びついていないため、漏水調査等を計画的に実施する必要がある。</t>
    </r>
    <rPh sb="11" eb="13">
      <t>ウワマワ</t>
    </rPh>
    <rPh sb="22" eb="25">
      <t>ショウヒゼイ</t>
    </rPh>
    <rPh sb="25" eb="27">
      <t>カンプ</t>
    </rPh>
    <rPh sb="27" eb="28">
      <t>キン</t>
    </rPh>
    <rPh sb="31" eb="33">
      <t>ヒリツ</t>
    </rPh>
    <rPh sb="34" eb="36">
      <t>カイゼン</t>
    </rPh>
    <rPh sb="80" eb="82">
      <t>ゾウカ</t>
    </rPh>
    <phoneticPr fontId="7"/>
  </si>
  <si>
    <t>非設置</t>
    <rPh sb="0" eb="1">
      <t>ヒ</t>
    </rPh>
    <rPh sb="1" eb="3">
      <t>セッチ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</si>
</sst>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8" fillId="0" borderId="0"/>
    <xf numFmtId="0" fontId="1" fillId="0" borderId="0">
      <alignment vertical="center"/>
    </xf>
    <xf numFmtId="0" fontId="2" fillId="0" borderId="0">
      <alignment vertical="center"/>
    </xf>
    <xf numFmtId="0" fontId="18" fillId="0" borderId="0"/>
    <xf numFmtId="0" fontId="16" fillId="0" borderId="0"/>
    <xf numFmtId="0" fontId="19" fillId="0" borderId="0">
      <alignment vertical="center"/>
    </xf>
    <xf numFmtId="0" fontId="14" fillId="0" borderId="0">
      <alignment vertical="center"/>
    </xf>
    <xf numFmtId="0" fontId="18" fillId="0" borderId="0"/>
    <xf numFmtId="0" fontId="1" fillId="0" borderId="0">
      <alignment vertical="center"/>
    </xf>
    <xf numFmtId="0" fontId="16" fillId="0" borderId="0"/>
    <xf numFmtId="0" fontId="20" fillId="0" borderId="0">
      <alignment vertical="center"/>
    </xf>
    <xf numFmtId="0" fontId="21" fillId="0" borderId="0"/>
  </cellStyleXfs>
  <cellXfs count="85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>
      <alignment vertical="center"/>
    </xf>
    <xf numFmtId="0" fontId="17" fillId="0" borderId="0" xfId="1" applyFont="1" applyProtection="1">
      <alignment vertical="center"/>
      <protection hidden="1"/>
    </xf>
    <xf numFmtId="0" fontId="17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40" fontId="2" fillId="0" borderId="0" xfId="1" applyNumberFormat="1">
      <alignment vertical="center"/>
    </xf>
    <xf numFmtId="0" fontId="2" fillId="2" borderId="2" xfId="1" applyFill="1" applyBorder="1">
      <alignment vertical="center"/>
    </xf>
    <xf numFmtId="179" fontId="2" fillId="0" borderId="2" xfId="1" applyNumberFormat="1" applyBorder="1">
      <alignment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 shrinkToFit="1"/>
      <protection hidden="1"/>
    </xf>
    <xf numFmtId="176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5" fillId="0" borderId="2" xfId="1" applyNumberFormat="1" applyFont="1" applyBorder="1" applyAlignment="1" applyProtection="1">
      <alignment horizontal="center" vertical="center" shrinkToFit="1"/>
      <protection hidden="1"/>
    </xf>
    <xf numFmtId="0" fontId="5" fillId="0" borderId="2" xfId="1" applyNumberFormat="1" applyFont="1" applyBorder="1" applyAlignment="1" applyProtection="1">
      <alignment horizontal="center" vertical="center" shrinkToFit="1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48736"/>
        <c:axId val="186159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0.59</c:v>
                </c:pt>
                <c:pt idx="1">
                  <c:v>0.64</c:v>
                </c:pt>
                <c:pt idx="2">
                  <c:v>0.55000000000000004</c:v>
                </c:pt>
                <c:pt idx="3">
                  <c:v>0.54</c:v>
                </c:pt>
                <c:pt idx="4">
                  <c:v>0.43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48736"/>
        <c:axId val="186159104"/>
      </c:lineChart>
      <c:dateAx>
        <c:axId val="186148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159104"/>
        <c:crosses val="autoZero"/>
        <c:auto val="1"/>
        <c:lblOffset val="100"/>
        <c:baseTimeUnit val="years"/>
      </c:dateAx>
      <c:valAx>
        <c:axId val="186159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148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61.09</c:v>
                </c:pt>
                <c:pt idx="1">
                  <c:v>59.74</c:v>
                </c:pt>
                <c:pt idx="2">
                  <c:v>59.53</c:v>
                </c:pt>
                <c:pt idx="3">
                  <c:v>56.97</c:v>
                </c:pt>
                <c:pt idx="4">
                  <c:v>55.52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80576"/>
        <c:axId val="189911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63.99</c:v>
                </c:pt>
                <c:pt idx="1">
                  <c:v>62.01</c:v>
                </c:pt>
                <c:pt idx="2">
                  <c:v>60.68</c:v>
                </c:pt>
                <c:pt idx="3">
                  <c:v>59.87</c:v>
                </c:pt>
                <c:pt idx="4">
                  <c:v>59.59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80576"/>
        <c:axId val="189911424"/>
      </c:lineChart>
      <c:dateAx>
        <c:axId val="189880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911424"/>
        <c:crosses val="autoZero"/>
        <c:auto val="1"/>
        <c:lblOffset val="100"/>
        <c:baseTimeUnit val="years"/>
      </c:dateAx>
      <c:valAx>
        <c:axId val="189911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88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81.27</c:v>
                </c:pt>
                <c:pt idx="1">
                  <c:v>77.94</c:v>
                </c:pt>
                <c:pt idx="2">
                  <c:v>76.78</c:v>
                </c:pt>
                <c:pt idx="3">
                  <c:v>77.23</c:v>
                </c:pt>
                <c:pt idx="4">
                  <c:v>78.989999999999995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508032"/>
        <c:axId val="18851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76.260000000000005</c:v>
                </c:pt>
                <c:pt idx="1">
                  <c:v>75.8</c:v>
                </c:pt>
                <c:pt idx="2">
                  <c:v>75.760000000000005</c:v>
                </c:pt>
                <c:pt idx="3">
                  <c:v>75.48</c:v>
                </c:pt>
                <c:pt idx="4">
                  <c:v>74.64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508032"/>
        <c:axId val="188510208"/>
      </c:lineChart>
      <c:dateAx>
        <c:axId val="188508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510208"/>
        <c:crosses val="autoZero"/>
        <c:auto val="1"/>
        <c:lblOffset val="100"/>
        <c:baseTimeUnit val="years"/>
      </c:dateAx>
      <c:valAx>
        <c:axId val="18851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508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76.28</c:v>
                </c:pt>
                <c:pt idx="1">
                  <c:v>73.930000000000007</c:v>
                </c:pt>
                <c:pt idx="2">
                  <c:v>72.13</c:v>
                </c:pt>
                <c:pt idx="3">
                  <c:v>70.989999999999995</c:v>
                </c:pt>
                <c:pt idx="4">
                  <c:v>78.23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92704"/>
        <c:axId val="185994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75.91</c:v>
                </c:pt>
                <c:pt idx="1">
                  <c:v>77.19</c:v>
                </c:pt>
                <c:pt idx="2">
                  <c:v>77.48</c:v>
                </c:pt>
                <c:pt idx="3">
                  <c:v>76.02</c:v>
                </c:pt>
                <c:pt idx="4">
                  <c:v>77.66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992704"/>
        <c:axId val="185994624"/>
      </c:lineChart>
      <c:dateAx>
        <c:axId val="185992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5994624"/>
        <c:crosses val="autoZero"/>
        <c:auto val="1"/>
        <c:lblOffset val="100"/>
        <c:baseTimeUnit val="years"/>
      </c:dateAx>
      <c:valAx>
        <c:axId val="185994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5992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029184"/>
        <c:axId val="186031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29184"/>
        <c:axId val="186031104"/>
      </c:lineChart>
      <c:dateAx>
        <c:axId val="186029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031104"/>
        <c:crosses val="autoZero"/>
        <c:auto val="1"/>
        <c:lblOffset val="100"/>
        <c:baseTimeUnit val="years"/>
      </c:dateAx>
      <c:valAx>
        <c:axId val="186031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029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00832"/>
        <c:axId val="18620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00832"/>
        <c:axId val="186202752"/>
      </c:lineChart>
      <c:dateAx>
        <c:axId val="186200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202752"/>
        <c:crosses val="autoZero"/>
        <c:auto val="1"/>
        <c:lblOffset val="100"/>
        <c:baseTimeUnit val="years"/>
      </c:dateAx>
      <c:valAx>
        <c:axId val="186202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20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49984"/>
        <c:axId val="186251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49984"/>
        <c:axId val="186251904"/>
      </c:lineChart>
      <c:dateAx>
        <c:axId val="186249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251904"/>
        <c:crosses val="autoZero"/>
        <c:auto val="1"/>
        <c:lblOffset val="100"/>
        <c:baseTimeUnit val="years"/>
      </c:dateAx>
      <c:valAx>
        <c:axId val="186251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249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83904"/>
        <c:axId val="186294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83904"/>
        <c:axId val="186294272"/>
      </c:lineChart>
      <c:dateAx>
        <c:axId val="186283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294272"/>
        <c:crosses val="autoZero"/>
        <c:auto val="1"/>
        <c:lblOffset val="100"/>
        <c:baseTimeUnit val="years"/>
      </c:dateAx>
      <c:valAx>
        <c:axId val="186294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283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1551.83</c:v>
                </c:pt>
                <c:pt idx="1">
                  <c:v>1537.14</c:v>
                </c:pt>
                <c:pt idx="2">
                  <c:v>1447.88</c:v>
                </c:pt>
                <c:pt idx="3">
                  <c:v>1531.54</c:v>
                </c:pt>
                <c:pt idx="4">
                  <c:v>1672.17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417536"/>
        <c:axId val="188419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1321.78</c:v>
                </c:pt>
                <c:pt idx="1">
                  <c:v>1326.51</c:v>
                </c:pt>
                <c:pt idx="2">
                  <c:v>1285.3599999999999</c:v>
                </c:pt>
                <c:pt idx="3">
                  <c:v>1246.73</c:v>
                </c:pt>
                <c:pt idx="4">
                  <c:v>1281.51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17536"/>
        <c:axId val="188419456"/>
      </c:lineChart>
      <c:dateAx>
        <c:axId val="188417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419456"/>
        <c:crosses val="autoZero"/>
        <c:auto val="1"/>
        <c:lblOffset val="100"/>
        <c:baseTimeUnit val="years"/>
      </c:dateAx>
      <c:valAx>
        <c:axId val="188419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417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57.52</c:v>
                </c:pt>
                <c:pt idx="1">
                  <c:v>54.79</c:v>
                </c:pt>
                <c:pt idx="2">
                  <c:v>53.43</c:v>
                </c:pt>
                <c:pt idx="3">
                  <c:v>52.93</c:v>
                </c:pt>
                <c:pt idx="4">
                  <c:v>53.97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449920"/>
        <c:axId val="188451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54.57</c:v>
                </c:pt>
                <c:pt idx="1">
                  <c:v>54.4</c:v>
                </c:pt>
                <c:pt idx="2">
                  <c:v>54.45</c:v>
                </c:pt>
                <c:pt idx="3">
                  <c:v>54.33</c:v>
                </c:pt>
                <c:pt idx="4">
                  <c:v>55.02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49920"/>
        <c:axId val="188451840"/>
      </c:lineChart>
      <c:dateAx>
        <c:axId val="188449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451840"/>
        <c:crosses val="autoZero"/>
        <c:auto val="1"/>
        <c:lblOffset val="100"/>
        <c:baseTimeUnit val="years"/>
      </c:dateAx>
      <c:valAx>
        <c:axId val="188451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449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343.31</c:v>
                </c:pt>
                <c:pt idx="1">
                  <c:v>370.16</c:v>
                </c:pt>
                <c:pt idx="2">
                  <c:v>392.08</c:v>
                </c:pt>
                <c:pt idx="3">
                  <c:v>400.35</c:v>
                </c:pt>
                <c:pt idx="4">
                  <c:v>385.77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70464"/>
        <c:axId val="189872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318.02999999999997</c:v>
                </c:pt>
                <c:pt idx="1">
                  <c:v>325.14</c:v>
                </c:pt>
                <c:pt idx="2">
                  <c:v>332.75</c:v>
                </c:pt>
                <c:pt idx="3">
                  <c:v>341.05</c:v>
                </c:pt>
                <c:pt idx="4">
                  <c:v>330.62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0464"/>
        <c:axId val="189872384"/>
      </c:lineChart>
      <c:dateAx>
        <c:axId val="189870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872384"/>
        <c:crosses val="autoZero"/>
        <c:auto val="1"/>
        <c:lblOffset val="100"/>
        <c:baseTimeUnit val="years"/>
      </c:dateAx>
      <c:valAx>
        <c:axId val="189872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870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【1,280.76】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5" zoomScaleNormal="85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5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</row>
    <row r="3" spans="1:78" ht="9.75" customHeight="1" x14ac:dyDescent="0.15">
      <c r="A3" s="2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</row>
    <row r="4" spans="1:78" ht="9.75" customHeight="1" x14ac:dyDescent="0.15">
      <c r="A4" s="2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76" t="str">
        <f>データ!H6</f>
        <v>秋田県　由利本荘市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72" t="s">
        <v>1</v>
      </c>
      <c r="C7" s="72"/>
      <c r="D7" s="72"/>
      <c r="E7" s="72"/>
      <c r="F7" s="72"/>
      <c r="G7" s="72"/>
      <c r="H7" s="72"/>
      <c r="I7" s="72" t="s">
        <v>2</v>
      </c>
      <c r="J7" s="72"/>
      <c r="K7" s="72"/>
      <c r="L7" s="72"/>
      <c r="M7" s="72"/>
      <c r="N7" s="72"/>
      <c r="O7" s="72"/>
      <c r="P7" s="72" t="s">
        <v>3</v>
      </c>
      <c r="Q7" s="72"/>
      <c r="R7" s="72"/>
      <c r="S7" s="72"/>
      <c r="T7" s="72"/>
      <c r="U7" s="72"/>
      <c r="V7" s="72"/>
      <c r="W7" s="72" t="s">
        <v>4</v>
      </c>
      <c r="X7" s="72"/>
      <c r="Y7" s="72"/>
      <c r="Z7" s="72"/>
      <c r="AA7" s="72"/>
      <c r="AB7" s="72"/>
      <c r="AC7" s="72"/>
      <c r="AD7" s="72" t="s">
        <v>5</v>
      </c>
      <c r="AE7" s="72"/>
      <c r="AF7" s="72"/>
      <c r="AG7" s="72"/>
      <c r="AH7" s="72"/>
      <c r="AI7" s="72"/>
      <c r="AJ7" s="72"/>
      <c r="AK7" s="2"/>
      <c r="AL7" s="72" t="s">
        <v>6</v>
      </c>
      <c r="AM7" s="72"/>
      <c r="AN7" s="72"/>
      <c r="AO7" s="72"/>
      <c r="AP7" s="72"/>
      <c r="AQ7" s="72"/>
      <c r="AR7" s="72"/>
      <c r="AS7" s="72"/>
      <c r="AT7" s="72" t="s">
        <v>7</v>
      </c>
      <c r="AU7" s="72"/>
      <c r="AV7" s="72"/>
      <c r="AW7" s="72"/>
      <c r="AX7" s="72"/>
      <c r="AY7" s="72"/>
      <c r="AZ7" s="72"/>
      <c r="BA7" s="72"/>
      <c r="BB7" s="72" t="s">
        <v>8</v>
      </c>
      <c r="BC7" s="72"/>
      <c r="BD7" s="72"/>
      <c r="BE7" s="72"/>
      <c r="BF7" s="72"/>
      <c r="BG7" s="72"/>
      <c r="BH7" s="72"/>
      <c r="BI7" s="72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73" t="str">
        <f>データ!$I$6</f>
        <v>法非適用</v>
      </c>
      <c r="C8" s="73"/>
      <c r="D8" s="73"/>
      <c r="E8" s="73"/>
      <c r="F8" s="73"/>
      <c r="G8" s="73"/>
      <c r="H8" s="73"/>
      <c r="I8" s="73" t="str">
        <f>データ!$J$6</f>
        <v>水道事業</v>
      </c>
      <c r="J8" s="73"/>
      <c r="K8" s="73"/>
      <c r="L8" s="73"/>
      <c r="M8" s="73"/>
      <c r="N8" s="73"/>
      <c r="O8" s="73"/>
      <c r="P8" s="73" t="str">
        <f>データ!$K$6</f>
        <v>簡易水道事業</v>
      </c>
      <c r="Q8" s="73"/>
      <c r="R8" s="73"/>
      <c r="S8" s="73"/>
      <c r="T8" s="73"/>
      <c r="U8" s="73"/>
      <c r="V8" s="73"/>
      <c r="W8" s="73" t="str">
        <f>データ!$L$6</f>
        <v>D1</v>
      </c>
      <c r="X8" s="73"/>
      <c r="Y8" s="73"/>
      <c r="Z8" s="73"/>
      <c r="AA8" s="73"/>
      <c r="AB8" s="73"/>
      <c r="AC8" s="73"/>
      <c r="AD8" s="74" t="s">
        <v>122</v>
      </c>
      <c r="AE8" s="74"/>
      <c r="AF8" s="74"/>
      <c r="AG8" s="74"/>
      <c r="AH8" s="74"/>
      <c r="AI8" s="74"/>
      <c r="AJ8" s="74"/>
      <c r="AK8" s="2"/>
      <c r="AL8" s="67">
        <f>データ!$R$6</f>
        <v>79657</v>
      </c>
      <c r="AM8" s="67"/>
      <c r="AN8" s="67"/>
      <c r="AO8" s="67"/>
      <c r="AP8" s="67"/>
      <c r="AQ8" s="67"/>
      <c r="AR8" s="67"/>
      <c r="AS8" s="67"/>
      <c r="AT8" s="66">
        <f>データ!$S$6</f>
        <v>1209.5899999999999</v>
      </c>
      <c r="AU8" s="66"/>
      <c r="AV8" s="66"/>
      <c r="AW8" s="66"/>
      <c r="AX8" s="66"/>
      <c r="AY8" s="66"/>
      <c r="AZ8" s="66"/>
      <c r="BA8" s="66"/>
      <c r="BB8" s="66">
        <f>データ!$T$6</f>
        <v>65.849999999999994</v>
      </c>
      <c r="BC8" s="66"/>
      <c r="BD8" s="66"/>
      <c r="BE8" s="66"/>
      <c r="BF8" s="66"/>
      <c r="BG8" s="66"/>
      <c r="BH8" s="66"/>
      <c r="BI8" s="66"/>
      <c r="BJ8" s="4"/>
      <c r="BK8" s="4"/>
      <c r="BL8" s="70" t="s">
        <v>10</v>
      </c>
      <c r="BM8" s="71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2" t="s">
        <v>12</v>
      </c>
      <c r="C9" s="72"/>
      <c r="D9" s="72"/>
      <c r="E9" s="72"/>
      <c r="F9" s="72"/>
      <c r="G9" s="72"/>
      <c r="H9" s="72"/>
      <c r="I9" s="72" t="s">
        <v>13</v>
      </c>
      <c r="J9" s="72"/>
      <c r="K9" s="72"/>
      <c r="L9" s="72"/>
      <c r="M9" s="72"/>
      <c r="N9" s="72"/>
      <c r="O9" s="72"/>
      <c r="P9" s="72" t="s">
        <v>14</v>
      </c>
      <c r="Q9" s="72"/>
      <c r="R9" s="72"/>
      <c r="S9" s="72"/>
      <c r="T9" s="72"/>
      <c r="U9" s="72"/>
      <c r="V9" s="72"/>
      <c r="W9" s="72" t="s">
        <v>15</v>
      </c>
      <c r="X9" s="72"/>
      <c r="Y9" s="72"/>
      <c r="Z9" s="72"/>
      <c r="AA9" s="72"/>
      <c r="AB9" s="72"/>
      <c r="AC9" s="72"/>
      <c r="AD9" s="2"/>
      <c r="AE9" s="2"/>
      <c r="AF9" s="2"/>
      <c r="AG9" s="2"/>
      <c r="AH9" s="4"/>
      <c r="AI9" s="2"/>
      <c r="AJ9" s="2"/>
      <c r="AK9" s="2"/>
      <c r="AL9" s="72" t="s">
        <v>16</v>
      </c>
      <c r="AM9" s="72"/>
      <c r="AN9" s="72"/>
      <c r="AO9" s="72"/>
      <c r="AP9" s="72"/>
      <c r="AQ9" s="72"/>
      <c r="AR9" s="72"/>
      <c r="AS9" s="72"/>
      <c r="AT9" s="72" t="s">
        <v>17</v>
      </c>
      <c r="AU9" s="72"/>
      <c r="AV9" s="72"/>
      <c r="AW9" s="72"/>
      <c r="AX9" s="72"/>
      <c r="AY9" s="72"/>
      <c r="AZ9" s="72"/>
      <c r="BA9" s="72"/>
      <c r="BB9" s="72" t="s">
        <v>18</v>
      </c>
      <c r="BC9" s="72"/>
      <c r="BD9" s="72"/>
      <c r="BE9" s="72"/>
      <c r="BF9" s="72"/>
      <c r="BG9" s="72"/>
      <c r="BH9" s="72"/>
      <c r="BI9" s="72"/>
      <c r="BJ9" s="4"/>
      <c r="BK9" s="4"/>
      <c r="BL9" s="64" t="s">
        <v>19</v>
      </c>
      <c r="BM9" s="65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6" t="str">
        <f>データ!$N$6</f>
        <v>-</v>
      </c>
      <c r="C10" s="66"/>
      <c r="D10" s="66"/>
      <c r="E10" s="66"/>
      <c r="F10" s="66"/>
      <c r="G10" s="66"/>
      <c r="H10" s="66"/>
      <c r="I10" s="66" t="str">
        <f>データ!$O$6</f>
        <v>該当数値なし</v>
      </c>
      <c r="J10" s="66"/>
      <c r="K10" s="66"/>
      <c r="L10" s="66"/>
      <c r="M10" s="66"/>
      <c r="N10" s="66"/>
      <c r="O10" s="66"/>
      <c r="P10" s="66">
        <f>データ!$P$6</f>
        <v>22.67</v>
      </c>
      <c r="Q10" s="66"/>
      <c r="R10" s="66"/>
      <c r="S10" s="66"/>
      <c r="T10" s="66"/>
      <c r="U10" s="66"/>
      <c r="V10" s="66"/>
      <c r="W10" s="67">
        <f>データ!$Q$6</f>
        <v>3888</v>
      </c>
      <c r="X10" s="67"/>
      <c r="Y10" s="67"/>
      <c r="Z10" s="67"/>
      <c r="AA10" s="67"/>
      <c r="AB10" s="67"/>
      <c r="AC10" s="67"/>
      <c r="AD10" s="2"/>
      <c r="AE10" s="2"/>
      <c r="AF10" s="2"/>
      <c r="AG10" s="2"/>
      <c r="AH10" s="2"/>
      <c r="AI10" s="2"/>
      <c r="AJ10" s="2"/>
      <c r="AK10" s="2"/>
      <c r="AL10" s="67">
        <f>データ!$U$6</f>
        <v>17931</v>
      </c>
      <c r="AM10" s="67"/>
      <c r="AN10" s="67"/>
      <c r="AO10" s="67"/>
      <c r="AP10" s="67"/>
      <c r="AQ10" s="67"/>
      <c r="AR10" s="67"/>
      <c r="AS10" s="67"/>
      <c r="AT10" s="66">
        <f>データ!$V$6</f>
        <v>90.17</v>
      </c>
      <c r="AU10" s="66"/>
      <c r="AV10" s="66"/>
      <c r="AW10" s="66"/>
      <c r="AX10" s="66"/>
      <c r="AY10" s="66"/>
      <c r="AZ10" s="66"/>
      <c r="BA10" s="66"/>
      <c r="BB10" s="66">
        <f>データ!$W$6</f>
        <v>198.86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21</v>
      </c>
      <c r="BM10" s="69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23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24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3" t="s">
        <v>25</v>
      </c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5"/>
    </row>
    <row r="15" spans="1:78" ht="13.5" customHeight="1" x14ac:dyDescent="0.15">
      <c r="A15" s="2"/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8"/>
      <c r="BK15" s="2"/>
      <c r="BL15" s="46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8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49" t="s">
        <v>121</v>
      </c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1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49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1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49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1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49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1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49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1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49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1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49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1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49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1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49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1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49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1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49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1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49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1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49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1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49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1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49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1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49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1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49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1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49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1"/>
    </row>
    <row r="34" spans="1:78" ht="13.5" customHeight="1" x14ac:dyDescent="0.15">
      <c r="A34" s="2"/>
      <c r="B34" s="17"/>
      <c r="C34" s="55" t="s">
        <v>26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20"/>
      <c r="R34" s="55" t="s">
        <v>27</v>
      </c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20"/>
      <c r="AG34" s="55" t="s">
        <v>28</v>
      </c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20"/>
      <c r="AV34" s="55" t="s">
        <v>29</v>
      </c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19"/>
      <c r="BK34" s="2"/>
      <c r="BL34" s="49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1"/>
    </row>
    <row r="35" spans="1:78" ht="13.5" customHeight="1" x14ac:dyDescent="0.15">
      <c r="A35" s="2"/>
      <c r="B35" s="17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20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20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20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19"/>
      <c r="BK35" s="2"/>
      <c r="BL35" s="49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1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49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1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49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1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49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1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49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1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49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1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49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1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49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1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49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1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52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4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43" t="s">
        <v>30</v>
      </c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5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46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8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49" t="s">
        <v>119</v>
      </c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1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49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1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49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1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49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1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49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1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49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1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49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1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49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1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49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1"/>
    </row>
    <row r="56" spans="1:78" ht="13.5" customHeight="1" x14ac:dyDescent="0.15">
      <c r="A56" s="2"/>
      <c r="B56" s="17"/>
      <c r="C56" s="55" t="s">
        <v>31</v>
      </c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20"/>
      <c r="R56" s="55" t="s">
        <v>32</v>
      </c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20"/>
      <c r="AG56" s="55" t="s">
        <v>33</v>
      </c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20"/>
      <c r="AV56" s="55" t="s">
        <v>34</v>
      </c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19"/>
      <c r="BK56" s="2"/>
      <c r="BL56" s="49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1"/>
    </row>
    <row r="57" spans="1:78" ht="13.5" customHeight="1" x14ac:dyDescent="0.15">
      <c r="A57" s="2"/>
      <c r="B57" s="17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20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20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20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19"/>
      <c r="BK57" s="2"/>
      <c r="BL57" s="49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1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49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1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9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1"/>
    </row>
    <row r="60" spans="1:78" ht="13.5" customHeight="1" x14ac:dyDescent="0.15">
      <c r="A60" s="2"/>
      <c r="B60" s="56" t="s">
        <v>35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8"/>
      <c r="BK60" s="2"/>
      <c r="BL60" s="49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1"/>
    </row>
    <row r="61" spans="1:78" ht="13.5" customHeight="1" x14ac:dyDescent="0.15">
      <c r="A61" s="2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  <c r="BK61" s="2"/>
      <c r="BL61" s="49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1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49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1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52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4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43" t="s">
        <v>36</v>
      </c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5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46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8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49" t="s">
        <v>120</v>
      </c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1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49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1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49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1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49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1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49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1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49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1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49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1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49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1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49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1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49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1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49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1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49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1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49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1"/>
    </row>
    <row r="79" spans="1:78" ht="13.5" customHeight="1" x14ac:dyDescent="0.15">
      <c r="A79" s="2"/>
      <c r="B79" s="17"/>
      <c r="C79" s="55" t="s">
        <v>37</v>
      </c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20"/>
      <c r="V79" s="20"/>
      <c r="W79" s="55" t="s">
        <v>38</v>
      </c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20"/>
      <c r="AP79" s="20"/>
      <c r="AQ79" s="55" t="s">
        <v>39</v>
      </c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18"/>
      <c r="BJ79" s="19"/>
      <c r="BK79" s="2"/>
      <c r="BL79" s="49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1"/>
    </row>
    <row r="80" spans="1:78" ht="13.5" customHeight="1" x14ac:dyDescent="0.15">
      <c r="A80" s="2"/>
      <c r="B80" s="17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20"/>
      <c r="V80" s="20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20"/>
      <c r="AP80" s="20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  <c r="BI80" s="18"/>
      <c r="BJ80" s="19"/>
      <c r="BK80" s="2"/>
      <c r="BL80" s="49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1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49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2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4"/>
    </row>
    <row r="83" spans="1:78" x14ac:dyDescent="0.15">
      <c r="C83" s="26" t="s">
        <v>40</v>
      </c>
    </row>
    <row r="84" spans="1:78" hidden="1" x14ac:dyDescent="0.15">
      <c r="B84" s="27" t="s">
        <v>41</v>
      </c>
      <c r="C84" s="27"/>
      <c r="D84" s="27"/>
      <c r="E84" s="27" t="s">
        <v>42</v>
      </c>
      <c r="F84" s="27" t="s">
        <v>43</v>
      </c>
      <c r="G84" s="27" t="s">
        <v>44</v>
      </c>
      <c r="H84" s="27" t="s">
        <v>45</v>
      </c>
      <c r="I84" s="27" t="s">
        <v>46</v>
      </c>
      <c r="J84" s="27" t="s">
        <v>47</v>
      </c>
      <c r="K84" s="27" t="s">
        <v>48</v>
      </c>
      <c r="L84" s="27" t="s">
        <v>49</v>
      </c>
      <c r="M84" s="27" t="s">
        <v>50</v>
      </c>
      <c r="N84" s="27" t="s">
        <v>51</v>
      </c>
      <c r="O84" s="27" t="s">
        <v>52</v>
      </c>
    </row>
    <row r="85" spans="1:78" hidden="1" x14ac:dyDescent="0.15">
      <c r="B85" s="27"/>
      <c r="C85" s="27"/>
      <c r="D85" s="27"/>
      <c r="E85" s="27" t="str">
        <f>データ!AH6</f>
        <v>【76.78】</v>
      </c>
      <c r="F85" s="27" t="s">
        <v>53</v>
      </c>
      <c r="G85" s="27" t="s">
        <v>53</v>
      </c>
      <c r="H85" s="27" t="str">
        <f>データ!BO6</f>
        <v>【1,280.76】</v>
      </c>
      <c r="I85" s="27" t="str">
        <f>データ!BZ6</f>
        <v>【53.06】</v>
      </c>
      <c r="J85" s="27" t="str">
        <f>データ!CK6</f>
        <v>【314.83】</v>
      </c>
      <c r="K85" s="27" t="str">
        <f>データ!CV6</f>
        <v>【56.28】</v>
      </c>
      <c r="L85" s="27" t="str">
        <f>データ!DG6</f>
        <v>【74.94】</v>
      </c>
      <c r="M85" s="27" t="s">
        <v>53</v>
      </c>
      <c r="N85" s="27" t="s">
        <v>53</v>
      </c>
      <c r="O85" s="27" t="str">
        <f>データ!EN6</f>
        <v>【0.59】</v>
      </c>
    </row>
  </sheetData>
  <sheetProtection password="B319" sheet="1" objects="1" scenarios="1" formatCells="0" formatColumns="0" formatRows="0"/>
  <mergeCells count="55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4" x14ac:dyDescent="0.15">
      <c r="A1" s="3" t="s">
        <v>54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55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56</v>
      </c>
      <c r="B3" s="30" t="s">
        <v>57</v>
      </c>
      <c r="C3" s="30" t="s">
        <v>58</v>
      </c>
      <c r="D3" s="30" t="s">
        <v>59</v>
      </c>
      <c r="E3" s="30" t="s">
        <v>60</v>
      </c>
      <c r="F3" s="30" t="s">
        <v>61</v>
      </c>
      <c r="G3" s="30" t="s">
        <v>62</v>
      </c>
      <c r="H3" s="78" t="s">
        <v>63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80"/>
      <c r="X3" s="84" t="s">
        <v>64</v>
      </c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 t="s">
        <v>65</v>
      </c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</row>
    <row r="4" spans="1:144" x14ac:dyDescent="0.15">
      <c r="A4" s="29" t="s">
        <v>66</v>
      </c>
      <c r="B4" s="31"/>
      <c r="C4" s="31"/>
      <c r="D4" s="31"/>
      <c r="E4" s="31"/>
      <c r="F4" s="31"/>
      <c r="G4" s="31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3"/>
      <c r="X4" s="77" t="s">
        <v>67</v>
      </c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 t="s">
        <v>68</v>
      </c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 t="s">
        <v>69</v>
      </c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 t="s">
        <v>70</v>
      </c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 t="s">
        <v>71</v>
      </c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 t="s">
        <v>72</v>
      </c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 t="s">
        <v>73</v>
      </c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 t="s">
        <v>74</v>
      </c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 t="s">
        <v>75</v>
      </c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 t="s">
        <v>76</v>
      </c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 t="s">
        <v>77</v>
      </c>
      <c r="EE4" s="77"/>
      <c r="EF4" s="77"/>
      <c r="EG4" s="77"/>
      <c r="EH4" s="77"/>
      <c r="EI4" s="77"/>
      <c r="EJ4" s="77"/>
      <c r="EK4" s="77"/>
      <c r="EL4" s="77"/>
      <c r="EM4" s="77"/>
      <c r="EN4" s="77"/>
    </row>
    <row r="5" spans="1:144" x14ac:dyDescent="0.15">
      <c r="A5" s="29" t="s">
        <v>78</v>
      </c>
      <c r="B5" s="32"/>
      <c r="C5" s="32"/>
      <c r="D5" s="32"/>
      <c r="E5" s="32"/>
      <c r="F5" s="32"/>
      <c r="G5" s="32"/>
      <c r="H5" s="33" t="s">
        <v>79</v>
      </c>
      <c r="I5" s="33" t="s">
        <v>80</v>
      </c>
      <c r="J5" s="33" t="s">
        <v>81</v>
      </c>
      <c r="K5" s="33" t="s">
        <v>82</v>
      </c>
      <c r="L5" s="33" t="s">
        <v>83</v>
      </c>
      <c r="M5" s="33" t="s">
        <v>84</v>
      </c>
      <c r="N5" s="33" t="s">
        <v>85</v>
      </c>
      <c r="O5" s="33" t="s">
        <v>86</v>
      </c>
      <c r="P5" s="33" t="s">
        <v>87</v>
      </c>
      <c r="Q5" s="33" t="s">
        <v>88</v>
      </c>
      <c r="R5" s="33" t="s">
        <v>89</v>
      </c>
      <c r="S5" s="33" t="s">
        <v>90</v>
      </c>
      <c r="T5" s="33" t="s">
        <v>91</v>
      </c>
      <c r="U5" s="33" t="s">
        <v>92</v>
      </c>
      <c r="V5" s="33" t="s">
        <v>93</v>
      </c>
      <c r="W5" s="33" t="s">
        <v>94</v>
      </c>
      <c r="X5" s="33" t="s">
        <v>95</v>
      </c>
      <c r="Y5" s="33" t="s">
        <v>96</v>
      </c>
      <c r="Z5" s="33" t="s">
        <v>97</v>
      </c>
      <c r="AA5" s="33" t="s">
        <v>98</v>
      </c>
      <c r="AB5" s="33" t="s">
        <v>99</v>
      </c>
      <c r="AC5" s="33" t="s">
        <v>100</v>
      </c>
      <c r="AD5" s="33" t="s">
        <v>101</v>
      </c>
      <c r="AE5" s="33" t="s">
        <v>102</v>
      </c>
      <c r="AF5" s="33" t="s">
        <v>103</v>
      </c>
      <c r="AG5" s="33" t="s">
        <v>104</v>
      </c>
      <c r="AH5" s="33" t="s">
        <v>41</v>
      </c>
      <c r="AI5" s="33" t="s">
        <v>95</v>
      </c>
      <c r="AJ5" s="33" t="s">
        <v>96</v>
      </c>
      <c r="AK5" s="33" t="s">
        <v>97</v>
      </c>
      <c r="AL5" s="33" t="s">
        <v>98</v>
      </c>
      <c r="AM5" s="33" t="s">
        <v>99</v>
      </c>
      <c r="AN5" s="33" t="s">
        <v>100</v>
      </c>
      <c r="AO5" s="33" t="s">
        <v>101</v>
      </c>
      <c r="AP5" s="33" t="s">
        <v>102</v>
      </c>
      <c r="AQ5" s="33" t="s">
        <v>103</v>
      </c>
      <c r="AR5" s="33" t="s">
        <v>104</v>
      </c>
      <c r="AS5" s="33" t="s">
        <v>105</v>
      </c>
      <c r="AT5" s="33" t="s">
        <v>95</v>
      </c>
      <c r="AU5" s="33" t="s">
        <v>96</v>
      </c>
      <c r="AV5" s="33" t="s">
        <v>97</v>
      </c>
      <c r="AW5" s="33" t="s">
        <v>98</v>
      </c>
      <c r="AX5" s="33" t="s">
        <v>99</v>
      </c>
      <c r="AY5" s="33" t="s">
        <v>100</v>
      </c>
      <c r="AZ5" s="33" t="s">
        <v>101</v>
      </c>
      <c r="BA5" s="33" t="s">
        <v>102</v>
      </c>
      <c r="BB5" s="33" t="s">
        <v>103</v>
      </c>
      <c r="BC5" s="33" t="s">
        <v>104</v>
      </c>
      <c r="BD5" s="33" t="s">
        <v>105</v>
      </c>
      <c r="BE5" s="33" t="s">
        <v>95</v>
      </c>
      <c r="BF5" s="33" t="s">
        <v>96</v>
      </c>
      <c r="BG5" s="33" t="s">
        <v>97</v>
      </c>
      <c r="BH5" s="33" t="s">
        <v>98</v>
      </c>
      <c r="BI5" s="33" t="s">
        <v>99</v>
      </c>
      <c r="BJ5" s="33" t="s">
        <v>100</v>
      </c>
      <c r="BK5" s="33" t="s">
        <v>101</v>
      </c>
      <c r="BL5" s="33" t="s">
        <v>102</v>
      </c>
      <c r="BM5" s="33" t="s">
        <v>103</v>
      </c>
      <c r="BN5" s="33" t="s">
        <v>104</v>
      </c>
      <c r="BO5" s="33" t="s">
        <v>105</v>
      </c>
      <c r="BP5" s="33" t="s">
        <v>95</v>
      </c>
      <c r="BQ5" s="33" t="s">
        <v>96</v>
      </c>
      <c r="BR5" s="33" t="s">
        <v>97</v>
      </c>
      <c r="BS5" s="33" t="s">
        <v>98</v>
      </c>
      <c r="BT5" s="33" t="s">
        <v>99</v>
      </c>
      <c r="BU5" s="33" t="s">
        <v>100</v>
      </c>
      <c r="BV5" s="33" t="s">
        <v>101</v>
      </c>
      <c r="BW5" s="33" t="s">
        <v>102</v>
      </c>
      <c r="BX5" s="33" t="s">
        <v>103</v>
      </c>
      <c r="BY5" s="33" t="s">
        <v>104</v>
      </c>
      <c r="BZ5" s="33" t="s">
        <v>105</v>
      </c>
      <c r="CA5" s="33" t="s">
        <v>95</v>
      </c>
      <c r="CB5" s="33" t="s">
        <v>96</v>
      </c>
      <c r="CC5" s="33" t="s">
        <v>97</v>
      </c>
      <c r="CD5" s="33" t="s">
        <v>98</v>
      </c>
      <c r="CE5" s="33" t="s">
        <v>99</v>
      </c>
      <c r="CF5" s="33" t="s">
        <v>100</v>
      </c>
      <c r="CG5" s="33" t="s">
        <v>101</v>
      </c>
      <c r="CH5" s="33" t="s">
        <v>102</v>
      </c>
      <c r="CI5" s="33" t="s">
        <v>103</v>
      </c>
      <c r="CJ5" s="33" t="s">
        <v>104</v>
      </c>
      <c r="CK5" s="33" t="s">
        <v>105</v>
      </c>
      <c r="CL5" s="33" t="s">
        <v>95</v>
      </c>
      <c r="CM5" s="33" t="s">
        <v>96</v>
      </c>
      <c r="CN5" s="33" t="s">
        <v>97</v>
      </c>
      <c r="CO5" s="33" t="s">
        <v>98</v>
      </c>
      <c r="CP5" s="33" t="s">
        <v>99</v>
      </c>
      <c r="CQ5" s="33" t="s">
        <v>100</v>
      </c>
      <c r="CR5" s="33" t="s">
        <v>101</v>
      </c>
      <c r="CS5" s="33" t="s">
        <v>102</v>
      </c>
      <c r="CT5" s="33" t="s">
        <v>103</v>
      </c>
      <c r="CU5" s="33" t="s">
        <v>104</v>
      </c>
      <c r="CV5" s="33" t="s">
        <v>105</v>
      </c>
      <c r="CW5" s="33" t="s">
        <v>95</v>
      </c>
      <c r="CX5" s="33" t="s">
        <v>96</v>
      </c>
      <c r="CY5" s="33" t="s">
        <v>97</v>
      </c>
      <c r="CZ5" s="33" t="s">
        <v>98</v>
      </c>
      <c r="DA5" s="33" t="s">
        <v>99</v>
      </c>
      <c r="DB5" s="33" t="s">
        <v>100</v>
      </c>
      <c r="DC5" s="33" t="s">
        <v>101</v>
      </c>
      <c r="DD5" s="33" t="s">
        <v>102</v>
      </c>
      <c r="DE5" s="33" t="s">
        <v>103</v>
      </c>
      <c r="DF5" s="33" t="s">
        <v>104</v>
      </c>
      <c r="DG5" s="33" t="s">
        <v>105</v>
      </c>
      <c r="DH5" s="33" t="s">
        <v>95</v>
      </c>
      <c r="DI5" s="33" t="s">
        <v>96</v>
      </c>
      <c r="DJ5" s="33" t="s">
        <v>97</v>
      </c>
      <c r="DK5" s="33" t="s">
        <v>98</v>
      </c>
      <c r="DL5" s="33" t="s">
        <v>99</v>
      </c>
      <c r="DM5" s="33" t="s">
        <v>100</v>
      </c>
      <c r="DN5" s="33" t="s">
        <v>101</v>
      </c>
      <c r="DO5" s="33" t="s">
        <v>102</v>
      </c>
      <c r="DP5" s="33" t="s">
        <v>103</v>
      </c>
      <c r="DQ5" s="33" t="s">
        <v>104</v>
      </c>
      <c r="DR5" s="33" t="s">
        <v>105</v>
      </c>
      <c r="DS5" s="33" t="s">
        <v>95</v>
      </c>
      <c r="DT5" s="33" t="s">
        <v>96</v>
      </c>
      <c r="DU5" s="33" t="s">
        <v>97</v>
      </c>
      <c r="DV5" s="33" t="s">
        <v>98</v>
      </c>
      <c r="DW5" s="33" t="s">
        <v>99</v>
      </c>
      <c r="DX5" s="33" t="s">
        <v>100</v>
      </c>
      <c r="DY5" s="33" t="s">
        <v>101</v>
      </c>
      <c r="DZ5" s="33" t="s">
        <v>102</v>
      </c>
      <c r="EA5" s="33" t="s">
        <v>103</v>
      </c>
      <c r="EB5" s="33" t="s">
        <v>104</v>
      </c>
      <c r="EC5" s="33" t="s">
        <v>105</v>
      </c>
      <c r="ED5" s="33" t="s">
        <v>95</v>
      </c>
      <c r="EE5" s="33" t="s">
        <v>96</v>
      </c>
      <c r="EF5" s="33" t="s">
        <v>97</v>
      </c>
      <c r="EG5" s="33" t="s">
        <v>98</v>
      </c>
      <c r="EH5" s="33" t="s">
        <v>99</v>
      </c>
      <c r="EI5" s="33" t="s">
        <v>100</v>
      </c>
      <c r="EJ5" s="33" t="s">
        <v>101</v>
      </c>
      <c r="EK5" s="33" t="s">
        <v>102</v>
      </c>
      <c r="EL5" s="33" t="s">
        <v>103</v>
      </c>
      <c r="EM5" s="33" t="s">
        <v>104</v>
      </c>
      <c r="EN5" s="33" t="s">
        <v>105</v>
      </c>
    </row>
    <row r="6" spans="1:144" s="37" customFormat="1" x14ac:dyDescent="0.15">
      <c r="A6" s="29" t="s">
        <v>106</v>
      </c>
      <c r="B6" s="34">
        <f>B7</f>
        <v>2016</v>
      </c>
      <c r="C6" s="34">
        <f t="shared" ref="C6:W6" si="3">C7</f>
        <v>52108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由利本荘市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D1</v>
      </c>
      <c r="M6" s="34">
        <f t="shared" si="3"/>
        <v>0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22.67</v>
      </c>
      <c r="Q6" s="35">
        <f t="shared" si="3"/>
        <v>3888</v>
      </c>
      <c r="R6" s="35">
        <f t="shared" si="3"/>
        <v>79657</v>
      </c>
      <c r="S6" s="35">
        <f t="shared" si="3"/>
        <v>1209.5899999999999</v>
      </c>
      <c r="T6" s="35">
        <f t="shared" si="3"/>
        <v>65.849999999999994</v>
      </c>
      <c r="U6" s="35">
        <f t="shared" si="3"/>
        <v>17931</v>
      </c>
      <c r="V6" s="35">
        <f t="shared" si="3"/>
        <v>90.17</v>
      </c>
      <c r="W6" s="35">
        <f t="shared" si="3"/>
        <v>198.86</v>
      </c>
      <c r="X6" s="36">
        <f>IF(X7="",NA(),X7)</f>
        <v>76.28</v>
      </c>
      <c r="Y6" s="36">
        <f t="shared" ref="Y6:AG6" si="4">IF(Y7="",NA(),Y7)</f>
        <v>73.930000000000007</v>
      </c>
      <c r="Z6" s="36">
        <f t="shared" si="4"/>
        <v>72.13</v>
      </c>
      <c r="AA6" s="36">
        <f t="shared" si="4"/>
        <v>70.989999999999995</v>
      </c>
      <c r="AB6" s="36">
        <f t="shared" si="4"/>
        <v>78.23</v>
      </c>
      <c r="AC6" s="36">
        <f t="shared" si="4"/>
        <v>75.91</v>
      </c>
      <c r="AD6" s="36">
        <f t="shared" si="4"/>
        <v>77.19</v>
      </c>
      <c r="AE6" s="36">
        <f t="shared" si="4"/>
        <v>77.48</v>
      </c>
      <c r="AF6" s="36">
        <f t="shared" si="4"/>
        <v>76.02</v>
      </c>
      <c r="AG6" s="36">
        <f t="shared" si="4"/>
        <v>77.66</v>
      </c>
      <c r="AH6" s="35" t="str">
        <f>IF(AH7="","",IF(AH7="-","【-】","【"&amp;SUBSTITUTE(TEXT(AH7,"#,##0.00"),"-","△")&amp;"】"))</f>
        <v>【76.78】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1551.83</v>
      </c>
      <c r="BF6" s="36">
        <f t="shared" ref="BF6:BN6" si="7">IF(BF7="",NA(),BF7)</f>
        <v>1537.14</v>
      </c>
      <c r="BG6" s="36">
        <f t="shared" si="7"/>
        <v>1447.88</v>
      </c>
      <c r="BH6" s="36">
        <f t="shared" si="7"/>
        <v>1531.54</v>
      </c>
      <c r="BI6" s="36">
        <f t="shared" si="7"/>
        <v>1672.17</v>
      </c>
      <c r="BJ6" s="36">
        <f t="shared" si="7"/>
        <v>1321.78</v>
      </c>
      <c r="BK6" s="36">
        <f t="shared" si="7"/>
        <v>1326.51</v>
      </c>
      <c r="BL6" s="36">
        <f t="shared" si="7"/>
        <v>1285.3599999999999</v>
      </c>
      <c r="BM6" s="36">
        <f t="shared" si="7"/>
        <v>1246.73</v>
      </c>
      <c r="BN6" s="36">
        <f t="shared" si="7"/>
        <v>1281.51</v>
      </c>
      <c r="BO6" s="35" t="str">
        <f>IF(BO7="","",IF(BO7="-","【-】","【"&amp;SUBSTITUTE(TEXT(BO7,"#,##0.00"),"-","△")&amp;"】"))</f>
        <v>【1,280.76】</v>
      </c>
      <c r="BP6" s="36">
        <f>IF(BP7="",NA(),BP7)</f>
        <v>57.52</v>
      </c>
      <c r="BQ6" s="36">
        <f t="shared" ref="BQ6:BY6" si="8">IF(BQ7="",NA(),BQ7)</f>
        <v>54.79</v>
      </c>
      <c r="BR6" s="36">
        <f t="shared" si="8"/>
        <v>53.43</v>
      </c>
      <c r="BS6" s="36">
        <f t="shared" si="8"/>
        <v>52.93</v>
      </c>
      <c r="BT6" s="36">
        <f t="shared" si="8"/>
        <v>53.97</v>
      </c>
      <c r="BU6" s="36">
        <f t="shared" si="8"/>
        <v>54.57</v>
      </c>
      <c r="BV6" s="36">
        <f t="shared" si="8"/>
        <v>54.4</v>
      </c>
      <c r="BW6" s="36">
        <f t="shared" si="8"/>
        <v>54.45</v>
      </c>
      <c r="BX6" s="36">
        <f t="shared" si="8"/>
        <v>54.33</v>
      </c>
      <c r="BY6" s="36">
        <f t="shared" si="8"/>
        <v>55.02</v>
      </c>
      <c r="BZ6" s="35" t="str">
        <f>IF(BZ7="","",IF(BZ7="-","【-】","【"&amp;SUBSTITUTE(TEXT(BZ7,"#,##0.00"),"-","△")&amp;"】"))</f>
        <v>【53.06】</v>
      </c>
      <c r="CA6" s="36">
        <f>IF(CA7="",NA(),CA7)</f>
        <v>343.31</v>
      </c>
      <c r="CB6" s="36">
        <f t="shared" ref="CB6:CJ6" si="9">IF(CB7="",NA(),CB7)</f>
        <v>370.16</v>
      </c>
      <c r="CC6" s="36">
        <f t="shared" si="9"/>
        <v>392.08</v>
      </c>
      <c r="CD6" s="36">
        <f t="shared" si="9"/>
        <v>400.35</v>
      </c>
      <c r="CE6" s="36">
        <f t="shared" si="9"/>
        <v>385.77</v>
      </c>
      <c r="CF6" s="36">
        <f t="shared" si="9"/>
        <v>318.02999999999997</v>
      </c>
      <c r="CG6" s="36">
        <f t="shared" si="9"/>
        <v>325.14</v>
      </c>
      <c r="CH6" s="36">
        <f t="shared" si="9"/>
        <v>332.75</v>
      </c>
      <c r="CI6" s="36">
        <f t="shared" si="9"/>
        <v>341.05</v>
      </c>
      <c r="CJ6" s="36">
        <f t="shared" si="9"/>
        <v>330.62</v>
      </c>
      <c r="CK6" s="35" t="str">
        <f>IF(CK7="","",IF(CK7="-","【-】","【"&amp;SUBSTITUTE(TEXT(CK7,"#,##0.00"),"-","△")&amp;"】"))</f>
        <v>【314.83】</v>
      </c>
      <c r="CL6" s="36">
        <f>IF(CL7="",NA(),CL7)</f>
        <v>61.09</v>
      </c>
      <c r="CM6" s="36">
        <f t="shared" ref="CM6:CU6" si="10">IF(CM7="",NA(),CM7)</f>
        <v>59.74</v>
      </c>
      <c r="CN6" s="36">
        <f t="shared" si="10"/>
        <v>59.53</v>
      </c>
      <c r="CO6" s="36">
        <f t="shared" si="10"/>
        <v>56.97</v>
      </c>
      <c r="CP6" s="36">
        <f t="shared" si="10"/>
        <v>55.52</v>
      </c>
      <c r="CQ6" s="36">
        <f t="shared" si="10"/>
        <v>63.99</v>
      </c>
      <c r="CR6" s="36">
        <f t="shared" si="10"/>
        <v>62.01</v>
      </c>
      <c r="CS6" s="36">
        <f t="shared" si="10"/>
        <v>60.68</v>
      </c>
      <c r="CT6" s="36">
        <f t="shared" si="10"/>
        <v>59.87</v>
      </c>
      <c r="CU6" s="36">
        <f t="shared" si="10"/>
        <v>59.59</v>
      </c>
      <c r="CV6" s="35" t="str">
        <f>IF(CV7="","",IF(CV7="-","【-】","【"&amp;SUBSTITUTE(TEXT(CV7,"#,##0.00"),"-","△")&amp;"】"))</f>
        <v>【56.28】</v>
      </c>
      <c r="CW6" s="36">
        <f>IF(CW7="",NA(),CW7)</f>
        <v>81.27</v>
      </c>
      <c r="CX6" s="36">
        <f t="shared" ref="CX6:DF6" si="11">IF(CX7="",NA(),CX7)</f>
        <v>77.94</v>
      </c>
      <c r="CY6" s="36">
        <f t="shared" si="11"/>
        <v>76.78</v>
      </c>
      <c r="CZ6" s="36">
        <f t="shared" si="11"/>
        <v>77.23</v>
      </c>
      <c r="DA6" s="36">
        <f t="shared" si="11"/>
        <v>78.989999999999995</v>
      </c>
      <c r="DB6" s="36">
        <f t="shared" si="11"/>
        <v>76.260000000000005</v>
      </c>
      <c r="DC6" s="36">
        <f t="shared" si="11"/>
        <v>75.8</v>
      </c>
      <c r="DD6" s="36">
        <f t="shared" si="11"/>
        <v>75.760000000000005</v>
      </c>
      <c r="DE6" s="36">
        <f t="shared" si="11"/>
        <v>75.48</v>
      </c>
      <c r="DF6" s="36">
        <f t="shared" si="11"/>
        <v>74.64</v>
      </c>
      <c r="DG6" s="35" t="str">
        <f>IF(DG7="","",IF(DG7="-","【-】","【"&amp;SUBSTITUTE(TEXT(DG7,"#,##0.00"),"-","△")&amp;"】"))</f>
        <v>【74.94】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0.59</v>
      </c>
      <c r="EJ6" s="36">
        <f t="shared" si="14"/>
        <v>0.64</v>
      </c>
      <c r="EK6" s="36">
        <f t="shared" si="14"/>
        <v>0.55000000000000004</v>
      </c>
      <c r="EL6" s="36">
        <f t="shared" si="14"/>
        <v>0.54</v>
      </c>
      <c r="EM6" s="36">
        <f t="shared" si="14"/>
        <v>0.43</v>
      </c>
      <c r="EN6" s="35" t="str">
        <f>IF(EN7="","",IF(EN7="-","【-】","【"&amp;SUBSTITUTE(TEXT(EN7,"#,##0.00"),"-","△")&amp;"】"))</f>
        <v>【0.59】</v>
      </c>
    </row>
    <row r="7" spans="1:144" s="37" customFormat="1" x14ac:dyDescent="0.15">
      <c r="A7" s="29"/>
      <c r="B7" s="38">
        <v>2016</v>
      </c>
      <c r="C7" s="38">
        <v>52108</v>
      </c>
      <c r="D7" s="38">
        <v>47</v>
      </c>
      <c r="E7" s="38">
        <v>1</v>
      </c>
      <c r="F7" s="38">
        <v>0</v>
      </c>
      <c r="G7" s="38">
        <v>0</v>
      </c>
      <c r="H7" s="38" t="s">
        <v>107</v>
      </c>
      <c r="I7" s="38" t="s">
        <v>108</v>
      </c>
      <c r="J7" s="38" t="s">
        <v>109</v>
      </c>
      <c r="K7" s="38" t="s">
        <v>110</v>
      </c>
      <c r="L7" s="38" t="s">
        <v>111</v>
      </c>
      <c r="M7" s="38"/>
      <c r="N7" s="39" t="s">
        <v>112</v>
      </c>
      <c r="O7" s="39" t="s">
        <v>113</v>
      </c>
      <c r="P7" s="39">
        <v>22.67</v>
      </c>
      <c r="Q7" s="39">
        <v>3888</v>
      </c>
      <c r="R7" s="39">
        <v>79657</v>
      </c>
      <c r="S7" s="39">
        <v>1209.5899999999999</v>
      </c>
      <c r="T7" s="39">
        <v>65.849999999999994</v>
      </c>
      <c r="U7" s="39">
        <v>17931</v>
      </c>
      <c r="V7" s="39">
        <v>90.17</v>
      </c>
      <c r="W7" s="39">
        <v>198.86</v>
      </c>
      <c r="X7" s="39">
        <v>76.28</v>
      </c>
      <c r="Y7" s="39">
        <v>73.930000000000007</v>
      </c>
      <c r="Z7" s="39">
        <v>72.13</v>
      </c>
      <c r="AA7" s="39">
        <v>70.989999999999995</v>
      </c>
      <c r="AB7" s="39">
        <v>78.23</v>
      </c>
      <c r="AC7" s="39">
        <v>75.91</v>
      </c>
      <c r="AD7" s="39">
        <v>77.19</v>
      </c>
      <c r="AE7" s="39">
        <v>77.48</v>
      </c>
      <c r="AF7" s="39">
        <v>76.02</v>
      </c>
      <c r="AG7" s="39">
        <v>77.66</v>
      </c>
      <c r="AH7" s="39">
        <v>76.78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1551.83</v>
      </c>
      <c r="BF7" s="39">
        <v>1537.14</v>
      </c>
      <c r="BG7" s="39">
        <v>1447.88</v>
      </c>
      <c r="BH7" s="39">
        <v>1531.54</v>
      </c>
      <c r="BI7" s="39">
        <v>1672.17</v>
      </c>
      <c r="BJ7" s="39">
        <v>1321.78</v>
      </c>
      <c r="BK7" s="39">
        <v>1326.51</v>
      </c>
      <c r="BL7" s="39">
        <v>1285.3599999999999</v>
      </c>
      <c r="BM7" s="39">
        <v>1246.73</v>
      </c>
      <c r="BN7" s="39">
        <v>1281.51</v>
      </c>
      <c r="BO7" s="39">
        <v>1280.76</v>
      </c>
      <c r="BP7" s="39">
        <v>57.52</v>
      </c>
      <c r="BQ7" s="39">
        <v>54.79</v>
      </c>
      <c r="BR7" s="39">
        <v>53.43</v>
      </c>
      <c r="BS7" s="39">
        <v>52.93</v>
      </c>
      <c r="BT7" s="39">
        <v>53.97</v>
      </c>
      <c r="BU7" s="39">
        <v>54.57</v>
      </c>
      <c r="BV7" s="39">
        <v>54.4</v>
      </c>
      <c r="BW7" s="39">
        <v>54.45</v>
      </c>
      <c r="BX7" s="39">
        <v>54.33</v>
      </c>
      <c r="BY7" s="39">
        <v>55.02</v>
      </c>
      <c r="BZ7" s="39">
        <v>53.06</v>
      </c>
      <c r="CA7" s="39">
        <v>343.31</v>
      </c>
      <c r="CB7" s="39">
        <v>370.16</v>
      </c>
      <c r="CC7" s="39">
        <v>392.08</v>
      </c>
      <c r="CD7" s="39">
        <v>400.35</v>
      </c>
      <c r="CE7" s="39">
        <v>385.77</v>
      </c>
      <c r="CF7" s="39">
        <v>318.02999999999997</v>
      </c>
      <c r="CG7" s="39">
        <v>325.14</v>
      </c>
      <c r="CH7" s="39">
        <v>332.75</v>
      </c>
      <c r="CI7" s="39">
        <v>341.05</v>
      </c>
      <c r="CJ7" s="39">
        <v>330.62</v>
      </c>
      <c r="CK7" s="39">
        <v>314.83</v>
      </c>
      <c r="CL7" s="39">
        <v>61.09</v>
      </c>
      <c r="CM7" s="39">
        <v>59.74</v>
      </c>
      <c r="CN7" s="39">
        <v>59.53</v>
      </c>
      <c r="CO7" s="39">
        <v>56.97</v>
      </c>
      <c r="CP7" s="39">
        <v>55.52</v>
      </c>
      <c r="CQ7" s="39">
        <v>63.99</v>
      </c>
      <c r="CR7" s="39">
        <v>62.01</v>
      </c>
      <c r="CS7" s="39">
        <v>60.68</v>
      </c>
      <c r="CT7" s="39">
        <v>59.87</v>
      </c>
      <c r="CU7" s="39">
        <v>59.59</v>
      </c>
      <c r="CV7" s="39">
        <v>56.28</v>
      </c>
      <c r="CW7" s="39">
        <v>81.27</v>
      </c>
      <c r="CX7" s="39">
        <v>77.94</v>
      </c>
      <c r="CY7" s="39">
        <v>76.78</v>
      </c>
      <c r="CZ7" s="39">
        <v>77.23</v>
      </c>
      <c r="DA7" s="39">
        <v>78.989999999999995</v>
      </c>
      <c r="DB7" s="39">
        <v>76.260000000000005</v>
      </c>
      <c r="DC7" s="39">
        <v>75.8</v>
      </c>
      <c r="DD7" s="39">
        <v>75.760000000000005</v>
      </c>
      <c r="DE7" s="39">
        <v>75.48</v>
      </c>
      <c r="DF7" s="39">
        <v>74.64</v>
      </c>
      <c r="DG7" s="39">
        <v>74.94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0.59</v>
      </c>
      <c r="EJ7" s="39">
        <v>0.64</v>
      </c>
      <c r="EK7" s="39">
        <v>0.55000000000000004</v>
      </c>
      <c r="EL7" s="39">
        <v>0.54</v>
      </c>
      <c r="EM7" s="39">
        <v>0.43</v>
      </c>
      <c r="EN7" s="39">
        <v>0.59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114</v>
      </c>
      <c r="C9" s="41" t="s">
        <v>115</v>
      </c>
      <c r="D9" s="41" t="s">
        <v>116</v>
      </c>
      <c r="E9" s="41" t="s">
        <v>117</v>
      </c>
      <c r="F9" s="41" t="s">
        <v>118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57</v>
      </c>
      <c r="B10" s="42">
        <f>DATEVALUE($B$6-4&amp;"年1月1日")</f>
        <v>40909</v>
      </c>
      <c r="C10" s="42">
        <f>DATEVALUE($B$6-3&amp;"年1月1日")</f>
        <v>41275</v>
      </c>
      <c r="D10" s="42">
        <f>DATEVALUE($B$6-2&amp;"年1月1日")</f>
        <v>41640</v>
      </c>
      <c r="E10" s="42">
        <f>DATEVALUE($B$6-1&amp;"年1月1日")</f>
        <v>42005</v>
      </c>
      <c r="F10" s="42">
        <f>DATEVALUE($B$6&amp;"年1月1日")</f>
        <v>42370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2018-02-08T07:22:31Z</cp:lastPrinted>
  <dcterms:created xsi:type="dcterms:W3CDTF">2017-12-25T01:41:20Z</dcterms:created>
  <dcterms:modified xsi:type="dcterms:W3CDTF">2018-02-22T00:14:10Z</dcterms:modified>
  <cp:category/>
</cp:coreProperties>
</file>