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319" lockStructure="1"/>
  <bookViews>
    <workbookView xWindow="240" yWindow="60" windowWidth="14940" windowHeight="7875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I86" i="4" s="1"/>
  <c r="BZ6" i="5"/>
  <c r="BY6" i="5"/>
  <c r="BX6" i="5"/>
  <c r="BW6" i="5"/>
  <c r="BV6" i="5"/>
  <c r="BU6" i="5"/>
  <c r="BT6" i="5"/>
  <c r="BS6" i="5"/>
  <c r="BR6" i="5"/>
  <c r="BQ6" i="5"/>
  <c r="BP6" i="5"/>
  <c r="H86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E86" i="4" s="1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AT8" i="4" s="1"/>
  <c r="S6" i="5"/>
  <c r="AL8" i="4" s="1"/>
  <c r="R6" i="5"/>
  <c r="Q6" i="5"/>
  <c r="W10" i="4" s="1"/>
  <c r="P6" i="5"/>
  <c r="O6" i="5"/>
  <c r="N6" i="5"/>
  <c r="M6" i="5"/>
  <c r="L6" i="5"/>
  <c r="W8" i="4" s="1"/>
  <c r="K6" i="5"/>
  <c r="J6" i="5"/>
  <c r="I6" i="5"/>
  <c r="H6" i="5"/>
  <c r="B6" i="4" s="1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AT10" i="4"/>
  <c r="AL10" i="4"/>
  <c r="AD10" i="4"/>
  <c r="P10" i="4"/>
  <c r="I10" i="4"/>
  <c r="B10" i="4"/>
  <c r="P8" i="4"/>
  <c r="I8" i="4"/>
  <c r="B8" i="4"/>
  <c r="C10" i="5" l="1"/>
  <c r="D10" i="5"/>
  <c r="E10" i="5"/>
  <c r="B10" i="5"/>
</calcChain>
</file>

<file path=xl/sharedStrings.xml><?xml version="1.0" encoding="utf-8"?>
<sst xmlns="http://schemas.openxmlformats.org/spreadsheetml/2006/main" count="240" uniqueCount="126">
  <si>
    <t>経営比較分析表（平成28年度決算）</t>
    <phoneticPr fontId="7"/>
  </si>
  <si>
    <t>業務名</t>
    <rPh sb="2" eb="3">
      <t>メイ</t>
    </rPh>
    <phoneticPr fontId="7"/>
  </si>
  <si>
    <t>業種名</t>
    <rPh sb="2" eb="3">
      <t>メイ</t>
    </rPh>
    <phoneticPr fontId="7"/>
  </si>
  <si>
    <t>事業名</t>
    <phoneticPr fontId="7"/>
  </si>
  <si>
    <t>類似団体区分</t>
    <rPh sb="4" eb="6">
      <t>クブン</t>
    </rPh>
    <phoneticPr fontId="7"/>
  </si>
  <si>
    <t>管理者の情報</t>
    <rPh sb="0" eb="3">
      <t>カンリシャ</t>
    </rPh>
    <rPh sb="4" eb="6">
      <t>ジョウホウ</t>
    </rPh>
    <phoneticPr fontId="7"/>
  </si>
  <si>
    <t>人口（人）</t>
    <rPh sb="0" eb="2">
      <t>ジンコウ</t>
    </rPh>
    <rPh sb="3" eb="4">
      <t>ヒト</t>
    </rPh>
    <phoneticPr fontId="7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</si>
  <si>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7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</si>
  <si>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7"/>
  </si>
  <si>
    <t>グラフ凡例</t>
    <rPh sb="3" eb="5">
      <t>ハンレイ</t>
    </rPh>
    <phoneticPr fontId="7"/>
  </si>
  <si>
    <t>■</t>
    <phoneticPr fontId="7"/>
  </si>
  <si>
    <t>当該団体値（当該値）</t>
    <rPh sb="2" eb="4">
      <t>ダンタイ</t>
    </rPh>
    <phoneticPr fontId="7"/>
  </si>
  <si>
    <t>資金不足比率(％)</t>
    <phoneticPr fontId="7"/>
  </si>
  <si>
    <t>自己資本構成比率(％)</t>
    <phoneticPr fontId="7"/>
  </si>
  <si>
    <t>普及率(％)</t>
    <phoneticPr fontId="7"/>
  </si>
  <si>
    <t>有収率(％)</t>
    <rPh sb="0" eb="1">
      <t>ユウ</t>
    </rPh>
    <rPh sb="1" eb="3">
      <t>シュウリツ</t>
    </rPh>
    <phoneticPr fontId="7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</si>
  <si>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7"/>
  </si>
  <si>
    <t>処理区域内人口(人)</t>
    <rPh sb="0" eb="2">
      <t>ショリ</t>
    </rPh>
    <rPh sb="2" eb="5">
      <t>クイキナイ</t>
    </rPh>
    <phoneticPr fontId="7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</si>
  <si>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7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</si>
  <si>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7"/>
  </si>
  <si>
    <t>－</t>
    <phoneticPr fontId="7"/>
  </si>
  <si>
    <t>類似団体平均値（平均値）</t>
    <phoneticPr fontId="7"/>
  </si>
  <si>
    <t>【】</t>
    <phoneticPr fontId="7"/>
  </si>
  <si>
    <t>平成28年度全国平均</t>
    <phoneticPr fontId="7"/>
  </si>
  <si>
    <t>分析欄</t>
    <rPh sb="0" eb="2">
      <t>ブンセキ</t>
    </rPh>
    <rPh sb="2" eb="3">
      <t>ラン</t>
    </rPh>
    <phoneticPr fontId="7"/>
  </si>
  <si>
    <t>1. 経営の健全性・効率性</t>
    <phoneticPr fontId="7"/>
  </si>
  <si>
    <t>1. 経営の健全性・効率性について</t>
    <phoneticPr fontId="7"/>
  </si>
  <si>
    <t>「単年度の収支」</t>
    <phoneticPr fontId="7"/>
  </si>
  <si>
    <t>「累積欠損」</t>
    <rPh sb="1" eb="3">
      <t>ルイセキ</t>
    </rPh>
    <rPh sb="3" eb="5">
      <t>ケッソン</t>
    </rPh>
    <phoneticPr fontId="7"/>
  </si>
  <si>
    <t>「支払能力」</t>
    <phoneticPr fontId="7"/>
  </si>
  <si>
    <t>「債務残高」</t>
    <rPh sb="1" eb="3">
      <t>サイム</t>
    </rPh>
    <rPh sb="3" eb="5">
      <t>ザンダカ</t>
    </rPh>
    <phoneticPr fontId="7"/>
  </si>
  <si>
    <t>2. 老朽化の状況について</t>
    <phoneticPr fontId="7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</si>
  <si>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7"/>
  </si>
  <si>
    <t>「費用の効率性」</t>
    <rPh sb="1" eb="3">
      <t>ヒヨウ</t>
    </rPh>
    <rPh sb="4" eb="6">
      <t>コウリツ</t>
    </rPh>
    <rPh sb="6" eb="7">
      <t>セイ</t>
    </rPh>
    <phoneticPr fontId="7"/>
  </si>
  <si>
    <t>「施設の効率性」</t>
    <rPh sb="1" eb="3">
      <t>シセツ</t>
    </rPh>
    <rPh sb="4" eb="6">
      <t>コウリツ</t>
    </rPh>
    <rPh sb="6" eb="7">
      <t>セイ</t>
    </rPh>
    <phoneticPr fontId="7"/>
  </si>
  <si>
    <t>「使用料対象の捕捉」</t>
    <rPh sb="1" eb="4">
      <t>シヨウリョウ</t>
    </rPh>
    <rPh sb="4" eb="6">
      <t>タイショウ</t>
    </rPh>
    <rPh sb="7" eb="9">
      <t>ホソク</t>
    </rPh>
    <phoneticPr fontId="7"/>
  </si>
  <si>
    <t>2. 老朽化の状況</t>
    <phoneticPr fontId="7"/>
  </si>
  <si>
    <t>全体総括</t>
    <rPh sb="0" eb="2">
      <t>ゼンタイ</t>
    </rPh>
    <rPh sb="2" eb="4">
      <t>ソウカツ</t>
    </rPh>
    <phoneticPr fontId="7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</si>
  <si>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7"/>
  </si>
  <si>
    <t>「管渠の経年化の状況」</t>
    <rPh sb="4" eb="7">
      <t>ケイネンカ</t>
    </rPh>
    <rPh sb="8" eb="10">
      <t>ジョウキョウ</t>
    </rPh>
    <phoneticPr fontId="7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</si>
  <si>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7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</si>
  <si>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7"/>
  </si>
  <si>
    <t>※　平成24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</si>
  <si>
    <t>全国平均</t>
    <rPh sb="0" eb="2">
      <t>ゼンコク</t>
    </rPh>
    <rPh sb="2" eb="4">
      <t>ヘイキン</t>
    </rPh>
    <phoneticPr fontId="7"/>
  </si>
  <si>
    <t>1①</t>
  </si>
  <si>
    <t>1②</t>
  </si>
  <si>
    <t>1③</t>
  </si>
  <si>
    <t>1④</t>
  </si>
  <si>
    <t>1⑤</t>
  </si>
  <si>
    <t>1⑥</t>
  </si>
  <si>
    <t>1⑦</t>
    <phoneticPr fontId="7"/>
  </si>
  <si>
    <t>1⑧</t>
    <phoneticPr fontId="7"/>
  </si>
  <si>
    <t>2①</t>
  </si>
  <si>
    <t>2②</t>
  </si>
  <si>
    <t>2③</t>
  </si>
  <si>
    <t>-</t>
    <phoneticPr fontId="7"/>
  </si>
  <si>
    <t>-</t>
    <phoneticPr fontId="7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</si>
  <si>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7"/>
  </si>
  <si>
    <t>項番</t>
    <rPh sb="0" eb="2">
      <t>コウバン</t>
    </rPh>
    <phoneticPr fontId="7"/>
  </si>
  <si>
    <t>大項目</t>
    <rPh sb="0" eb="3">
      <t>ダイコウモク</t>
    </rPh>
    <phoneticPr fontId="7"/>
  </si>
  <si>
    <t>年度</t>
    <rPh sb="0" eb="2">
      <t>ネンド</t>
    </rPh>
    <phoneticPr fontId="7"/>
  </si>
  <si>
    <t>団体CD</t>
    <rPh sb="0" eb="2">
      <t>ダンタイ</t>
    </rPh>
    <phoneticPr fontId="7"/>
  </si>
  <si>
    <t>業務CD</t>
    <rPh sb="0" eb="2">
      <t>ギョウム</t>
    </rPh>
    <phoneticPr fontId="7"/>
  </si>
  <si>
    <t>業種CD</t>
    <rPh sb="0" eb="2">
      <t>ギョウシュ</t>
    </rPh>
    <phoneticPr fontId="7"/>
  </si>
  <si>
    <t>事業CD</t>
    <rPh sb="0" eb="2">
      <t>ジギョウ</t>
    </rPh>
    <phoneticPr fontId="7"/>
  </si>
  <si>
    <t>施設CD</t>
    <rPh sb="0" eb="2">
      <t>シセツ</t>
    </rPh>
    <phoneticPr fontId="7"/>
  </si>
  <si>
    <t>基本情報</t>
    <rPh sb="0" eb="2">
      <t>キホン</t>
    </rPh>
    <rPh sb="2" eb="4">
      <t>ジョウホウ</t>
    </rPh>
    <phoneticPr fontId="7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</si>
  <si>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7"/>
  </si>
  <si>
    <t>2. 老朽化の状況</t>
    <phoneticPr fontId="7"/>
  </si>
  <si>
    <t>中項目</t>
    <rPh sb="0" eb="1">
      <t>チュウ</t>
    </rPh>
    <rPh sb="1" eb="3">
      <t>コウモク</t>
    </rPh>
    <phoneticPr fontId="7"/>
  </si>
  <si>
    <t>①収益的収支比率(％)</t>
    <rPh sb="1" eb="4">
      <t>シュウエキテキ</t>
    </rPh>
    <phoneticPr fontId="7"/>
  </si>
  <si>
    <t>②累積欠損金比率(％)</t>
    <phoneticPr fontId="7"/>
  </si>
  <si>
    <t>③流動比率(％)</t>
    <rPh sb="1" eb="3">
      <t>リュウドウ</t>
    </rPh>
    <rPh sb="3" eb="5">
      <t>ヒリツ</t>
    </rPh>
    <phoneticPr fontId="7"/>
  </si>
  <si>
    <t>④企業債残高対事業規模比率(％)</t>
    <phoneticPr fontId="7"/>
  </si>
  <si>
    <t>⑤経費回収率(％)</t>
    <phoneticPr fontId="7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</si>
  <si>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7"/>
  </si>
  <si>
    <t>⑦施設利用率(％)</t>
    <rPh sb="1" eb="3">
      <t>シセツ</t>
    </rPh>
    <rPh sb="3" eb="6">
      <t>リヨウリツ</t>
    </rPh>
    <phoneticPr fontId="7"/>
  </si>
  <si>
    <t>⑧水洗化率(％)</t>
    <phoneticPr fontId="7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</si>
  <si>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7"/>
  </si>
  <si>
    <t>②管渠老朽化率(％)</t>
    <phoneticPr fontId="7"/>
  </si>
  <si>
    <t>③管渠改善率(％)</t>
    <phoneticPr fontId="7"/>
  </si>
  <si>
    <t>小項目</t>
    <rPh sb="0" eb="3">
      <t>ショウコウモク</t>
    </rPh>
    <phoneticPr fontId="7"/>
  </si>
  <si>
    <t>都道府県名</t>
    <rPh sb="0" eb="4">
      <t>トドウフケン</t>
    </rPh>
    <rPh sb="4" eb="5">
      <t>メイ</t>
    </rPh>
    <phoneticPr fontId="7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</si>
  <si>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7"/>
  </si>
  <si>
    <t>業種名称</t>
    <rPh sb="0" eb="2">
      <t>ギョウシュ</t>
    </rPh>
    <rPh sb="2" eb="4">
      <t>メイショウ</t>
    </rPh>
    <phoneticPr fontId="7"/>
  </si>
  <si>
    <t>事業名称</t>
    <rPh sb="0" eb="2">
      <t>ジギョウ</t>
    </rPh>
    <rPh sb="2" eb="4">
      <t>メイショウ</t>
    </rPh>
    <phoneticPr fontId="7"/>
  </si>
  <si>
    <t>類似団体</t>
    <rPh sb="0" eb="2">
      <t>ルイジ</t>
    </rPh>
    <rPh sb="2" eb="4">
      <t>ダンタイ</t>
    </rPh>
    <phoneticPr fontId="7"/>
  </si>
  <si>
    <t>資金不足比率</t>
    <rPh sb="0" eb="2">
      <t>シキン</t>
    </rPh>
    <rPh sb="2" eb="4">
      <t>フソク</t>
    </rPh>
    <rPh sb="4" eb="6">
      <t>ヒリツ</t>
    </rPh>
    <phoneticPr fontId="7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</si>
  <si>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7"/>
  </si>
  <si>
    <t>普及率</t>
    <rPh sb="0" eb="2">
      <t>フキュウ</t>
    </rPh>
    <rPh sb="2" eb="3">
      <t>リツ</t>
    </rPh>
    <phoneticPr fontId="7"/>
  </si>
  <si>
    <t>有収率</t>
    <rPh sb="0" eb="1">
      <t>ユウ</t>
    </rPh>
    <rPh sb="1" eb="3">
      <t>シュウリツ</t>
    </rPh>
    <phoneticPr fontId="7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</si>
  <si>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7"/>
  </si>
  <si>
    <t>人口</t>
    <rPh sb="0" eb="2">
      <t>ジンコウ</t>
    </rPh>
    <phoneticPr fontId="7"/>
  </si>
  <si>
    <t>面積</t>
    <rPh sb="0" eb="2">
      <t>メンセキ</t>
    </rPh>
    <phoneticPr fontId="7"/>
  </si>
  <si>
    <t>人口密度</t>
    <rPh sb="0" eb="2">
      <t>ジンコウ</t>
    </rPh>
    <rPh sb="2" eb="4">
      <t>ミツド</t>
    </rPh>
    <phoneticPr fontId="7"/>
  </si>
  <si>
    <t>処理区域内人口</t>
  </si>
  <si>
    <t>処理区域面積</t>
  </si>
  <si>
    <t>処理区域内人口密度</t>
  </si>
  <si>
    <t>比率(N-4)</t>
    <rPh sb="0" eb="2">
      <t>ヒリツ</t>
    </rPh>
    <phoneticPr fontId="7"/>
  </si>
  <si>
    <t>比率(N-3)</t>
    <rPh sb="0" eb="2">
      <t>ヒリツ</t>
    </rPh>
    <phoneticPr fontId="7"/>
  </si>
  <si>
    <t>比率(N-2)</t>
    <rPh sb="0" eb="2">
      <t>ヒリツ</t>
    </rPh>
    <phoneticPr fontId="7"/>
  </si>
  <si>
    <t>比率(N-1)</t>
    <rPh sb="0" eb="2">
      <t>ヒリツ</t>
    </rPh>
    <phoneticPr fontId="7"/>
  </si>
  <si>
    <t>比率(N)</t>
    <rPh sb="0" eb="2">
      <t>ヒリツ</t>
    </rPh>
    <phoneticPr fontId="7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</si>
  <si>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</si>
  <si>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</si>
  <si>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</si>
  <si>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</si>
  <si>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</si>
  <si>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</si>
  <si>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7"/>
  </si>
  <si>
    <t>秋田県　仙北市</t>
  </si>
  <si>
    <t>法非適用</t>
  </si>
  <si>
    <t>下水道事業</t>
  </si>
  <si>
    <t>林業集落排水</t>
  </si>
  <si>
    <t>G2</t>
  </si>
  <si>
    <t>-</t>
  </si>
  <si>
    <t>該当数値なし</t>
  </si>
  <si>
    <t>Ｎ－４年度</t>
    <rPh sb="3" eb="5">
      <t>ネンド</t>
    </rPh>
    <phoneticPr fontId="7"/>
  </si>
  <si>
    <t>Ｎ－３年度</t>
    <rPh sb="3" eb="5">
      <t>ネンド</t>
    </rPh>
    <phoneticPr fontId="7"/>
  </si>
  <si>
    <t>Ｎ－２年度</t>
    <rPh sb="3" eb="5">
      <t>ネンド</t>
    </rPh>
    <phoneticPr fontId="7"/>
  </si>
  <si>
    <t>Ｎ－１年度</t>
    <rPh sb="3" eb="5">
      <t>ネンド</t>
    </rPh>
    <phoneticPr fontId="7"/>
  </si>
  <si>
    <t>Ｎ年度</t>
    <rPh sb="1" eb="3">
      <t>ネンド</t>
    </rPh>
    <phoneticPr fontId="7"/>
  </si>
  <si>
    <t>　平成11年の供給開始。小規模会計だけに、多額の修繕費の発生は会計に与える影響が大きい。各施設の管理に気を配り細やかに対応していきたい。</t>
    <phoneticPr fontId="4"/>
  </si>
  <si>
    <t>　今後、公共・農集など市で行う下水道事業と調整を図りながら、市民の理解を得られる範囲で段階的な料金改定により、収入の増加につなげたい。
　建設工事に要した起債の元利償還金は減少しており、施設の改修などを除き、多くは処理場の運営費のみになるため、施設運営など見直し、掛かる経費の削減に努める。
　維持管理費、資本費を使用料金でまかなう事が公営企業会計の原則であるが、現在は維持管理費の一部充当となっている。水洗化率の向上、適正な料金価格設定、経費の見直しによる削減で各経営指標の向上を目指していく。</t>
    <phoneticPr fontId="4"/>
  </si>
  <si>
    <t>非設置</t>
    <rPh sb="0" eb="1">
      <t>ヒ</t>
    </rPh>
    <rPh sb="1" eb="3">
      <t>セッチ</t>
    </rPh>
    <phoneticPr fontId="4"/>
  </si>
  <si>
    <r>
      <t>①収益的収支比率　総費用と地方債償還金にしめる総収益の比率　総費用の維持費、修繕費が増額となり、償還額が減り、総収益も減額となったため、数値は81.51％となった。
④企業債残高対事業規模比較率　料金収入に対する企業債残高の割合　近年の起債残高は減少傾向。一般会計繰入額の数値が変更となり、昨年より下がった数字となった。今後、事業と返済額のバランスに留意する。
⑤経費回収率　使用料で賄うべき経費の比率　平均値より低い数値となっているが、限られた地域内の事業であり、大きな数値の上昇は見込めない。今後も経費削減など引き続き行っていく。
⑥汚水処理原価　１㎥当たり汚水処理に要した費用</t>
    </r>
    <r>
      <rPr>
        <sz val="11"/>
        <color theme="0"/>
        <rFont val="ＭＳ ゴシック"/>
        <family val="3"/>
        <charset val="128"/>
      </rPr>
      <t>。</t>
    </r>
    <r>
      <rPr>
        <sz val="11"/>
        <color theme="1"/>
        <rFont val="ＭＳ ゴシック"/>
        <family val="3"/>
        <charset val="128"/>
      </rPr>
      <t xml:space="preserve">H24年度から平均値を上回る原価で推移している。小規模事業であるが、今後もできる限り改善に努める。
⑦施設利用率　施設の処理能力（一日）に対する日平均の処理水量の割合　こちらもH24年度から類似団体平均値より下がった数値となっている。季節や天候で変動がある他、山村地区のため新規戸数の増加は見込めない。今後の経過を注意深く見ていきたい。
⑧水洗化率　処理区域内汚水処理人口割合　水洗化率は近年ほぼ横ばい。水洗化率増加によって各種数値の改善に繋がるので、引き続き接続率の増加に努める。
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</si>
</sst>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color theme="0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6" fontId="17" fillId="0" borderId="0" applyFont="0" applyFill="0" applyBorder="0" applyAlignment="0" applyProtection="0"/>
    <xf numFmtId="0" fontId="17" fillId="0" borderId="0"/>
    <xf numFmtId="0" fontId="1" fillId="0" borderId="0">
      <alignment vertical="center"/>
    </xf>
    <xf numFmtId="0" fontId="2" fillId="0" borderId="0">
      <alignment vertical="center"/>
    </xf>
    <xf numFmtId="0" fontId="17" fillId="0" borderId="0"/>
    <xf numFmtId="0" fontId="18" fillId="0" borderId="0"/>
    <xf numFmtId="0" fontId="19" fillId="0" borderId="0">
      <alignment vertical="center"/>
    </xf>
    <xf numFmtId="0" fontId="14" fillId="0" borderId="0">
      <alignment vertical="center"/>
    </xf>
    <xf numFmtId="0" fontId="17" fillId="0" borderId="0">
      <alignment vertical="center"/>
    </xf>
    <xf numFmtId="0" fontId="17" fillId="0" borderId="0"/>
    <xf numFmtId="0" fontId="1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4">
    <xf numFmtId="0" fontId="0" fillId="0" borderId="0" xfId="0">
      <alignment vertical="center"/>
    </xf>
    <xf numFmtId="0" fontId="3" fillId="0" borderId="0" xfId="1" applyFont="1">
      <alignment vertical="center"/>
    </xf>
    <xf numFmtId="0" fontId="5" fillId="0" borderId="0" xfId="1" applyFont="1">
      <alignment vertical="center"/>
    </xf>
    <xf numFmtId="0" fontId="2" fillId="0" borderId="0" xfId="1">
      <alignment vertical="center"/>
    </xf>
    <xf numFmtId="0" fontId="6" fillId="0" borderId="0" xfId="1" applyFont="1" applyAlignment="1">
      <alignment horizontal="center" vertical="center"/>
    </xf>
    <xf numFmtId="0" fontId="9" fillId="0" borderId="3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12" fillId="0" borderId="0" xfId="1" applyFont="1" applyBorder="1" applyAlignment="1">
      <alignment vertical="center"/>
    </xf>
    <xf numFmtId="0" fontId="12" fillId="0" borderId="7" xfId="1" applyFont="1" applyBorder="1" applyAlignment="1">
      <alignment vertical="center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5" fillId="0" borderId="6" xfId="1" applyFont="1" applyBorder="1">
      <alignment vertical="center"/>
    </xf>
    <xf numFmtId="0" fontId="5" fillId="0" borderId="0" xfId="1" applyFont="1" applyBorder="1">
      <alignment vertical="center"/>
    </xf>
    <xf numFmtId="0" fontId="5" fillId="0" borderId="7" xfId="1" applyFont="1" applyBorder="1">
      <alignment vertical="center"/>
    </xf>
    <xf numFmtId="0" fontId="14" fillId="0" borderId="0" xfId="1" applyFont="1" applyBorder="1">
      <alignment vertical="center"/>
    </xf>
    <xf numFmtId="0" fontId="15" fillId="0" borderId="0" xfId="1" applyFont="1" applyBorder="1" applyAlignment="1">
      <alignment horizontal="center" vertical="center"/>
    </xf>
    <xf numFmtId="0" fontId="5" fillId="0" borderId="8" xfId="1" applyFont="1" applyBorder="1">
      <alignment vertical="center"/>
    </xf>
    <xf numFmtId="0" fontId="5" fillId="0" borderId="1" xfId="1" applyFont="1" applyBorder="1">
      <alignment vertical="center"/>
    </xf>
    <xf numFmtId="0" fontId="5" fillId="0" borderId="9" xfId="1" applyFont="1" applyBorder="1">
      <alignment vertical="center"/>
    </xf>
    <xf numFmtId="0" fontId="3" fillId="0" borderId="0" xfId="1" applyFont="1" applyBorder="1" applyAlignment="1">
      <alignment horizontal="center" vertical="center"/>
    </xf>
    <xf numFmtId="0" fontId="16" fillId="0" borderId="0" xfId="1" applyFont="1" applyProtection="1">
      <alignment vertical="center"/>
      <protection hidden="1"/>
    </xf>
    <xf numFmtId="0" fontId="16" fillId="0" borderId="0" xfId="1" applyFont="1">
      <alignment vertical="center"/>
    </xf>
    <xf numFmtId="0" fontId="2" fillId="3" borderId="2" xfId="1" applyFill="1" applyBorder="1">
      <alignment vertical="center"/>
    </xf>
    <xf numFmtId="0" fontId="2" fillId="3" borderId="10" xfId="1" applyFill="1" applyBorder="1">
      <alignment vertical="center"/>
    </xf>
    <xf numFmtId="0" fontId="2" fillId="3" borderId="11" xfId="1" applyFill="1" applyBorder="1">
      <alignment vertical="center"/>
    </xf>
    <xf numFmtId="0" fontId="2" fillId="3" borderId="12" xfId="1" applyFill="1" applyBorder="1">
      <alignment vertical="center"/>
    </xf>
    <xf numFmtId="0" fontId="2" fillId="3" borderId="2" xfId="1" applyFill="1" applyBorder="1" applyAlignment="1">
      <alignment vertical="center" shrinkToFit="1"/>
    </xf>
    <xf numFmtId="0" fontId="2" fillId="4" borderId="2" xfId="1" applyNumberFormat="1" applyFill="1" applyBorder="1" applyAlignment="1">
      <alignment vertical="center" shrinkToFit="1"/>
    </xf>
    <xf numFmtId="177" fontId="0" fillId="4" borderId="2" xfId="2" applyNumberFormat="1" applyFont="1" applyFill="1" applyBorder="1" applyAlignment="1">
      <alignment vertical="center" shrinkToFit="1"/>
    </xf>
    <xf numFmtId="178" fontId="0" fillId="4" borderId="2" xfId="2" applyNumberFormat="1" applyFont="1" applyFill="1" applyBorder="1" applyAlignment="1">
      <alignment vertical="center" shrinkToFit="1"/>
    </xf>
    <xf numFmtId="49" fontId="2" fillId="0" borderId="0" xfId="1" applyNumberFormat="1" applyAlignment="1">
      <alignment vertical="center" shrinkToFit="1"/>
    </xf>
    <xf numFmtId="0" fontId="2" fillId="0" borderId="2" xfId="1" applyNumberFormat="1" applyBorder="1" applyAlignment="1">
      <alignment vertical="center" shrinkToFit="1"/>
    </xf>
    <xf numFmtId="177" fontId="0" fillId="0" borderId="2" xfId="2" applyNumberFormat="1" applyFont="1" applyBorder="1" applyAlignment="1">
      <alignment vertical="center" shrinkToFit="1"/>
    </xf>
    <xf numFmtId="179" fontId="2" fillId="0" borderId="0" xfId="1" applyNumberFormat="1">
      <alignment vertical="center"/>
    </xf>
    <xf numFmtId="0" fontId="2" fillId="2" borderId="2" xfId="1" applyFill="1" applyBorder="1">
      <alignment vertical="center"/>
    </xf>
    <xf numFmtId="180" fontId="2" fillId="0" borderId="2" xfId="1" applyNumberFormat="1" applyBorder="1">
      <alignment vertical="center"/>
    </xf>
    <xf numFmtId="0" fontId="13" fillId="0" borderId="3" xfId="1" applyFont="1" applyBorder="1" applyAlignment="1">
      <alignment horizontal="left" vertical="center"/>
    </xf>
    <xf numFmtId="0" fontId="13" fillId="0" borderId="4" xfId="1" applyFont="1" applyBorder="1" applyAlignment="1">
      <alignment horizontal="left" vertical="center"/>
    </xf>
    <xf numFmtId="0" fontId="13" fillId="0" borderId="5" xfId="1" applyFont="1" applyBorder="1" applyAlignment="1">
      <alignment horizontal="left" vertical="center"/>
    </xf>
    <xf numFmtId="0" fontId="13" fillId="0" borderId="6" xfId="1" applyFont="1" applyBorder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/>
    </xf>
    <xf numFmtId="0" fontId="5" fillId="0" borderId="6" xfId="1" applyFont="1" applyBorder="1" applyAlignment="1" applyProtection="1">
      <alignment horizontal="left" vertical="top" wrapText="1"/>
      <protection locked="0"/>
    </xf>
    <xf numFmtId="0" fontId="5" fillId="0" borderId="0" xfId="1" applyFont="1" applyBorder="1" applyAlignment="1" applyProtection="1">
      <alignment horizontal="left" vertical="top" wrapText="1"/>
      <protection locked="0"/>
    </xf>
    <xf numFmtId="0" fontId="5" fillId="0" borderId="7" xfId="1" applyFont="1" applyBorder="1" applyAlignment="1" applyProtection="1">
      <alignment horizontal="left" vertical="top" wrapText="1"/>
      <protection locked="0"/>
    </xf>
    <xf numFmtId="0" fontId="5" fillId="0" borderId="8" xfId="1" applyFont="1" applyBorder="1" applyAlignment="1" applyProtection="1">
      <alignment horizontal="left" vertical="top" wrapText="1"/>
      <protection locked="0"/>
    </xf>
    <xf numFmtId="0" fontId="5" fillId="0" borderId="1" xfId="1" applyFont="1" applyBorder="1" applyAlignment="1" applyProtection="1">
      <alignment horizontal="left" vertical="top" wrapText="1"/>
      <protection locked="0"/>
    </xf>
    <xf numFmtId="0" fontId="5" fillId="0" borderId="9" xfId="1" applyFont="1" applyBorder="1" applyAlignment="1" applyProtection="1">
      <alignment horizontal="left" vertical="top" wrapText="1"/>
      <protection locked="0"/>
    </xf>
    <xf numFmtId="0" fontId="3" fillId="0" borderId="0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9" fillId="0" borderId="0" xfId="1" applyFont="1" applyBorder="1" applyAlignment="1">
      <alignment horizontal="left"/>
    </xf>
    <xf numFmtId="0" fontId="9" fillId="0" borderId="1" xfId="1" applyFont="1" applyBorder="1" applyAlignment="1">
      <alignment horizontal="left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shrinkToFit="1"/>
    </xf>
    <xf numFmtId="0" fontId="12" fillId="0" borderId="6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177" fontId="5" fillId="0" borderId="2" xfId="1" applyNumberFormat="1" applyFont="1" applyBorder="1" applyAlignment="1" applyProtection="1">
      <alignment horizontal="center" vertical="center"/>
      <protection hidden="1"/>
    </xf>
    <xf numFmtId="176" fontId="5" fillId="0" borderId="2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5" fillId="0" borderId="2" xfId="1" applyNumberFormat="1" applyFont="1" applyBorder="1" applyAlignment="1" applyProtection="1">
      <alignment horizontal="center" vertical="center"/>
      <protection hidden="1"/>
    </xf>
    <xf numFmtId="0" fontId="5" fillId="0" borderId="2" xfId="1" applyNumberFormat="1" applyFont="1" applyBorder="1" applyAlignment="1" applyProtection="1">
      <alignment horizontal="center" vertical="center"/>
      <protection locked="0"/>
    </xf>
    <xf numFmtId="0" fontId="6" fillId="0" borderId="0" xfId="1" applyFont="1" applyAlignment="1">
      <alignment horizontal="center" vertical="center"/>
    </xf>
    <xf numFmtId="49" fontId="3" fillId="0" borderId="1" xfId="1" applyNumberFormat="1" applyFont="1" applyBorder="1" applyAlignment="1" applyProtection="1">
      <alignment horizontal="left" vertical="center"/>
      <protection hidden="1"/>
    </xf>
    <xf numFmtId="0" fontId="2" fillId="3" borderId="2" xfId="1" applyFill="1" applyBorder="1" applyAlignment="1">
      <alignment horizontal="center" vertical="center"/>
    </xf>
    <xf numFmtId="0" fontId="2" fillId="3" borderId="3" xfId="1" applyFill="1" applyBorder="1" applyAlignment="1">
      <alignment horizontal="center" vertical="center"/>
    </xf>
    <xf numFmtId="0" fontId="2" fillId="3" borderId="4" xfId="1" applyFill="1" applyBorder="1" applyAlignment="1">
      <alignment horizontal="center" vertical="center"/>
    </xf>
    <xf numFmtId="0" fontId="2" fillId="3" borderId="5" xfId="1" applyFill="1" applyBorder="1" applyAlignment="1">
      <alignment horizontal="center" vertical="center"/>
    </xf>
    <xf numFmtId="0" fontId="2" fillId="3" borderId="8" xfId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2" fillId="3" borderId="9" xfId="1" applyFill="1" applyBorder="1" applyAlignment="1">
      <alignment horizontal="center" vertical="center"/>
    </xf>
    <xf numFmtId="0" fontId="2" fillId="3" borderId="2" xfId="1" applyFill="1" applyBorder="1" applyAlignment="1">
      <alignment horizontal="center" vertical="center" wrapText="1"/>
    </xf>
  </cellXfs>
  <cellStyles count="19"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1"/>
    <cellStyle name="標準 2 2" xfId="6"/>
    <cellStyle name="標準 2 3" xfId="7"/>
    <cellStyle name="標準 2 3 2" xfId="8"/>
    <cellStyle name="標準 2 4" xfId="9"/>
    <cellStyle name="標準 2_【重要】（県）指数表_書式まとめ" xfId="10"/>
    <cellStyle name="標準 3" xfId="11"/>
    <cellStyle name="標準 3 2" xfId="12"/>
    <cellStyle name="標準 3 2 2" xfId="13"/>
    <cellStyle name="標準 3 3" xfId="14"/>
    <cellStyle name="標準 4" xfId="15"/>
    <cellStyle name="標準 5" xfId="16"/>
    <cellStyle name="標準 6" xfId="17"/>
    <cellStyle name="標準 7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376960"/>
        <c:axId val="1883873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;&quot;-&quot;">
                  <c:v>0.02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376960"/>
        <c:axId val="188387328"/>
      </c:lineChart>
      <c:dateAx>
        <c:axId val="1883769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8387328"/>
        <c:crosses val="autoZero"/>
        <c:auto val="1"/>
        <c:lblOffset val="100"/>
        <c:baseTimeUnit val="years"/>
      </c:dateAx>
      <c:valAx>
        <c:axId val="1883873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8376960"/>
        <c:crosses val="autoZero"/>
        <c:crossBetween val="between"/>
        <c:majorUnit val="0.01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42.59</c:v>
                </c:pt>
                <c:pt idx="1">
                  <c:v>40.74</c:v>
                </c:pt>
                <c:pt idx="2">
                  <c:v>35.19</c:v>
                </c:pt>
                <c:pt idx="3">
                  <c:v>33.33</c:v>
                </c:pt>
                <c:pt idx="4">
                  <c:v>33.33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607360"/>
        <c:axId val="194621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47.83</c:v>
                </c:pt>
                <c:pt idx="1">
                  <c:v>58.58</c:v>
                </c:pt>
                <c:pt idx="2">
                  <c:v>56.52</c:v>
                </c:pt>
                <c:pt idx="3">
                  <c:v>53.97</c:v>
                </c:pt>
                <c:pt idx="4">
                  <c:v>40.53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7360"/>
        <c:axId val="194621824"/>
      </c:lineChart>
      <c:dateAx>
        <c:axId val="1946073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4621824"/>
        <c:crosses val="autoZero"/>
        <c:auto val="1"/>
        <c:lblOffset val="100"/>
        <c:baseTimeUnit val="years"/>
      </c:dateAx>
      <c:valAx>
        <c:axId val="194621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46073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49.65</c:v>
                </c:pt>
                <c:pt idx="1">
                  <c:v>50.71</c:v>
                </c:pt>
                <c:pt idx="2">
                  <c:v>52.17</c:v>
                </c:pt>
                <c:pt idx="3">
                  <c:v>54.68</c:v>
                </c:pt>
                <c:pt idx="4">
                  <c:v>54.89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795392"/>
        <c:axId val="1947975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84.46</c:v>
                </c:pt>
                <c:pt idx="1">
                  <c:v>89.31</c:v>
                </c:pt>
                <c:pt idx="2">
                  <c:v>91.27</c:v>
                </c:pt>
                <c:pt idx="3">
                  <c:v>92.01</c:v>
                </c:pt>
                <c:pt idx="4">
                  <c:v>90.28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95392"/>
        <c:axId val="194797568"/>
      </c:lineChart>
      <c:dateAx>
        <c:axId val="1947953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4797568"/>
        <c:crosses val="autoZero"/>
        <c:auto val="1"/>
        <c:lblOffset val="100"/>
        <c:baseTimeUnit val="years"/>
      </c:dateAx>
      <c:valAx>
        <c:axId val="1947975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47953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72.459999999999994</c:v>
                </c:pt>
                <c:pt idx="1">
                  <c:v>71.400000000000006</c:v>
                </c:pt>
                <c:pt idx="2">
                  <c:v>76.61</c:v>
                </c:pt>
                <c:pt idx="3">
                  <c:v>85.2</c:v>
                </c:pt>
                <c:pt idx="4">
                  <c:v>81.510000000000005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413440"/>
        <c:axId val="1884153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413440"/>
        <c:axId val="188415360"/>
      </c:lineChart>
      <c:dateAx>
        <c:axId val="1884134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8415360"/>
        <c:crosses val="autoZero"/>
        <c:auto val="1"/>
        <c:lblOffset val="100"/>
        <c:baseTimeUnit val="years"/>
      </c:dateAx>
      <c:valAx>
        <c:axId val="1884153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84134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352256"/>
        <c:axId val="1943541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352256"/>
        <c:axId val="194354176"/>
      </c:lineChart>
      <c:dateAx>
        <c:axId val="1943522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4354176"/>
        <c:crosses val="autoZero"/>
        <c:auto val="1"/>
        <c:lblOffset val="100"/>
        <c:baseTimeUnit val="years"/>
      </c:dateAx>
      <c:valAx>
        <c:axId val="1943541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43522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720512"/>
        <c:axId val="1947224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20512"/>
        <c:axId val="194722432"/>
      </c:lineChart>
      <c:dateAx>
        <c:axId val="1947205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4722432"/>
        <c:crosses val="autoZero"/>
        <c:auto val="1"/>
        <c:lblOffset val="100"/>
        <c:baseTimeUnit val="years"/>
      </c:dateAx>
      <c:valAx>
        <c:axId val="1947224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47205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769664"/>
        <c:axId val="194771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69664"/>
        <c:axId val="194771584"/>
      </c:lineChart>
      <c:dateAx>
        <c:axId val="1947696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4771584"/>
        <c:crosses val="autoZero"/>
        <c:auto val="1"/>
        <c:lblOffset val="100"/>
        <c:baseTimeUnit val="years"/>
      </c:dateAx>
      <c:valAx>
        <c:axId val="1947715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47696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12928"/>
        <c:axId val="1944148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412928"/>
        <c:axId val="194414848"/>
      </c:lineChart>
      <c:dateAx>
        <c:axId val="1944129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4414848"/>
        <c:crosses val="autoZero"/>
        <c:auto val="1"/>
        <c:lblOffset val="100"/>
        <c:baseTimeUnit val="years"/>
      </c:dateAx>
      <c:valAx>
        <c:axId val="1944148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44129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1814.15</c:v>
                </c:pt>
                <c:pt idx="1">
                  <c:v>1413.11</c:v>
                </c:pt>
                <c:pt idx="2">
                  <c:v>1582.92</c:v>
                </c:pt>
                <c:pt idx="3">
                  <c:v>3527.87</c:v>
                </c:pt>
                <c:pt idx="4">
                  <c:v>1481.02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49408"/>
        <c:axId val="1944513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1844.55</c:v>
                </c:pt>
                <c:pt idx="1">
                  <c:v>1156.78</c:v>
                </c:pt>
                <c:pt idx="2">
                  <c:v>1239.21</c:v>
                </c:pt>
                <c:pt idx="3">
                  <c:v>1196.58</c:v>
                </c:pt>
                <c:pt idx="4">
                  <c:v>776.75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449408"/>
        <c:axId val="194451328"/>
      </c:lineChart>
      <c:dateAx>
        <c:axId val="1944494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4451328"/>
        <c:crosses val="autoZero"/>
        <c:auto val="1"/>
        <c:lblOffset val="100"/>
        <c:baseTimeUnit val="years"/>
      </c:dateAx>
      <c:valAx>
        <c:axId val="1944513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44494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12.34</c:v>
                </c:pt>
                <c:pt idx="1">
                  <c:v>10.91</c:v>
                </c:pt>
                <c:pt idx="2">
                  <c:v>13.35</c:v>
                </c:pt>
                <c:pt idx="3">
                  <c:v>10.46</c:v>
                </c:pt>
                <c:pt idx="4">
                  <c:v>12.55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77440"/>
        <c:axId val="1944796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22.93</c:v>
                </c:pt>
                <c:pt idx="1">
                  <c:v>33.82</c:v>
                </c:pt>
                <c:pt idx="2">
                  <c:v>38.14</c:v>
                </c:pt>
                <c:pt idx="3">
                  <c:v>38.28</c:v>
                </c:pt>
                <c:pt idx="4">
                  <c:v>38.49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477440"/>
        <c:axId val="194479616"/>
      </c:lineChart>
      <c:dateAx>
        <c:axId val="1944774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4479616"/>
        <c:crosses val="autoZero"/>
        <c:auto val="1"/>
        <c:lblOffset val="100"/>
        <c:baseTimeUnit val="years"/>
      </c:dateAx>
      <c:valAx>
        <c:axId val="1944796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44774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944.23</c:v>
                </c:pt>
                <c:pt idx="1">
                  <c:v>973.76</c:v>
                </c:pt>
                <c:pt idx="2">
                  <c:v>853.36</c:v>
                </c:pt>
                <c:pt idx="3">
                  <c:v>1279.8499999999999</c:v>
                </c:pt>
                <c:pt idx="4">
                  <c:v>989.45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87264"/>
        <c:axId val="1945935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690.86</c:v>
                </c:pt>
                <c:pt idx="1">
                  <c:v>525.1</c:v>
                </c:pt>
                <c:pt idx="2">
                  <c:v>471.79</c:v>
                </c:pt>
                <c:pt idx="3">
                  <c:v>468.36</c:v>
                </c:pt>
                <c:pt idx="4">
                  <c:v>479.21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7264"/>
        <c:axId val="194593536"/>
      </c:lineChart>
      <c:dateAx>
        <c:axId val="1945872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4593536"/>
        <c:crosses val="autoZero"/>
        <c:auto val="1"/>
        <c:lblOffset val="100"/>
        <c:baseTimeUnit val="years"/>
      </c:dateAx>
      <c:valAx>
        <c:axId val="1945935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45872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【644.02】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【89.88】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【39.10】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【547.82】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【32.93】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Normal="100" workbookViewId="0"/>
  </sheetViews>
  <sheetFormatPr defaultColWidth="2.625" defaultRowHeight="13.5" x14ac:dyDescent="0.15"/>
  <cols>
    <col min="1" max="1" width="2.625" style="3" customWidth="1"/>
    <col min="2" max="62" width="3.75" style="3" customWidth="1"/>
    <col min="63" max="63" width="2.625" style="3"/>
    <col min="64" max="78" width="3.125" style="3" customWidth="1"/>
    <col min="79" max="79" width="4.5" style="3" bestFit="1" customWidth="1"/>
    <col min="80" max="80" width="2.625" style="3"/>
    <col min="81" max="82" width="4.5" style="3" bestFit="1" customWidth="1"/>
    <col min="83" max="16384" width="2.625" style="3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</row>
    <row r="3" spans="1:78" ht="9.75" customHeight="1" x14ac:dyDescent="0.15">
      <c r="A3" s="2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</row>
    <row r="4" spans="1:78" ht="9.75" customHeight="1" x14ac:dyDescent="0.15">
      <c r="A4" s="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</row>
    <row r="5" spans="1:78" ht="9.75" customHeight="1" x14ac:dyDescent="0.15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</row>
    <row r="6" spans="1:78" ht="18.75" customHeight="1" x14ac:dyDescent="0.15">
      <c r="A6" s="2"/>
      <c r="B6" s="75" t="str">
        <f>データ!H6</f>
        <v>秋田県　仙北市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</row>
    <row r="7" spans="1:78" ht="18.75" customHeight="1" x14ac:dyDescent="0.15">
      <c r="A7" s="2"/>
      <c r="B7" s="63" t="s">
        <v>1</v>
      </c>
      <c r="C7" s="63"/>
      <c r="D7" s="63"/>
      <c r="E7" s="63"/>
      <c r="F7" s="63"/>
      <c r="G7" s="63"/>
      <c r="H7" s="63"/>
      <c r="I7" s="63" t="s">
        <v>2</v>
      </c>
      <c r="J7" s="63"/>
      <c r="K7" s="63"/>
      <c r="L7" s="63"/>
      <c r="M7" s="63"/>
      <c r="N7" s="63"/>
      <c r="O7" s="63"/>
      <c r="P7" s="63" t="s">
        <v>3</v>
      </c>
      <c r="Q7" s="63"/>
      <c r="R7" s="63"/>
      <c r="S7" s="63"/>
      <c r="T7" s="63"/>
      <c r="U7" s="63"/>
      <c r="V7" s="63"/>
      <c r="W7" s="63" t="s">
        <v>4</v>
      </c>
      <c r="X7" s="63"/>
      <c r="Y7" s="63"/>
      <c r="Z7" s="63"/>
      <c r="AA7" s="63"/>
      <c r="AB7" s="63"/>
      <c r="AC7" s="63"/>
      <c r="AD7" s="63" t="s">
        <v>5</v>
      </c>
      <c r="AE7" s="63"/>
      <c r="AF7" s="63"/>
      <c r="AG7" s="63"/>
      <c r="AH7" s="63"/>
      <c r="AI7" s="63"/>
      <c r="AJ7" s="63"/>
      <c r="AK7" s="4"/>
      <c r="AL7" s="63" t="s">
        <v>6</v>
      </c>
      <c r="AM7" s="63"/>
      <c r="AN7" s="63"/>
      <c r="AO7" s="63"/>
      <c r="AP7" s="63"/>
      <c r="AQ7" s="63"/>
      <c r="AR7" s="63"/>
      <c r="AS7" s="63"/>
      <c r="AT7" s="63" t="s">
        <v>7</v>
      </c>
      <c r="AU7" s="63"/>
      <c r="AV7" s="63"/>
      <c r="AW7" s="63"/>
      <c r="AX7" s="63"/>
      <c r="AY7" s="63"/>
      <c r="AZ7" s="63"/>
      <c r="BA7" s="63"/>
      <c r="BB7" s="63" t="s">
        <v>8</v>
      </c>
      <c r="BC7" s="63"/>
      <c r="BD7" s="63"/>
      <c r="BE7" s="63"/>
      <c r="BF7" s="63"/>
      <c r="BG7" s="63"/>
      <c r="BH7" s="63"/>
      <c r="BI7" s="63"/>
      <c r="BJ7" s="4"/>
      <c r="BK7" s="4"/>
      <c r="BL7" s="5" t="s">
        <v>9</v>
      </c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7"/>
    </row>
    <row r="8" spans="1:78" ht="18.75" customHeight="1" x14ac:dyDescent="0.15">
      <c r="A8" s="2"/>
      <c r="B8" s="72" t="str">
        <f>データ!I6</f>
        <v>法非適用</v>
      </c>
      <c r="C8" s="72"/>
      <c r="D8" s="72"/>
      <c r="E8" s="72"/>
      <c r="F8" s="72"/>
      <c r="G8" s="72"/>
      <c r="H8" s="72"/>
      <c r="I8" s="72" t="str">
        <f>データ!J6</f>
        <v>下水道事業</v>
      </c>
      <c r="J8" s="72"/>
      <c r="K8" s="72"/>
      <c r="L8" s="72"/>
      <c r="M8" s="72"/>
      <c r="N8" s="72"/>
      <c r="O8" s="72"/>
      <c r="P8" s="72" t="str">
        <f>データ!K6</f>
        <v>林業集落排水</v>
      </c>
      <c r="Q8" s="72"/>
      <c r="R8" s="72"/>
      <c r="S8" s="72"/>
      <c r="T8" s="72"/>
      <c r="U8" s="72"/>
      <c r="V8" s="72"/>
      <c r="W8" s="72" t="str">
        <f>データ!L6</f>
        <v>G2</v>
      </c>
      <c r="X8" s="72"/>
      <c r="Y8" s="72"/>
      <c r="Z8" s="72"/>
      <c r="AA8" s="72"/>
      <c r="AB8" s="72"/>
      <c r="AC8" s="72"/>
      <c r="AD8" s="73" t="s">
        <v>124</v>
      </c>
      <c r="AE8" s="73"/>
      <c r="AF8" s="73"/>
      <c r="AG8" s="73"/>
      <c r="AH8" s="73"/>
      <c r="AI8" s="73"/>
      <c r="AJ8" s="73"/>
      <c r="AK8" s="4"/>
      <c r="AL8" s="67">
        <f>データ!S6</f>
        <v>27533</v>
      </c>
      <c r="AM8" s="67"/>
      <c r="AN8" s="67"/>
      <c r="AO8" s="67"/>
      <c r="AP8" s="67"/>
      <c r="AQ8" s="67"/>
      <c r="AR8" s="67"/>
      <c r="AS8" s="67"/>
      <c r="AT8" s="66">
        <f>データ!T6</f>
        <v>1093.56</v>
      </c>
      <c r="AU8" s="66"/>
      <c r="AV8" s="66"/>
      <c r="AW8" s="66"/>
      <c r="AX8" s="66"/>
      <c r="AY8" s="66"/>
      <c r="AZ8" s="66"/>
      <c r="BA8" s="66"/>
      <c r="BB8" s="66">
        <f>データ!U6</f>
        <v>25.18</v>
      </c>
      <c r="BC8" s="66"/>
      <c r="BD8" s="66"/>
      <c r="BE8" s="66"/>
      <c r="BF8" s="66"/>
      <c r="BG8" s="66"/>
      <c r="BH8" s="66"/>
      <c r="BI8" s="66"/>
      <c r="BJ8" s="4"/>
      <c r="BK8" s="4"/>
      <c r="BL8" s="70" t="s">
        <v>10</v>
      </c>
      <c r="BM8" s="71"/>
      <c r="BN8" s="8" t="s">
        <v>11</v>
      </c>
      <c r="BO8" s="9"/>
      <c r="BP8" s="9"/>
      <c r="BQ8" s="9"/>
      <c r="BR8" s="9"/>
      <c r="BS8" s="9"/>
      <c r="BT8" s="9"/>
      <c r="BU8" s="9"/>
      <c r="BV8" s="9"/>
      <c r="BW8" s="9"/>
      <c r="BX8" s="9"/>
      <c r="BY8" s="10"/>
    </row>
    <row r="9" spans="1:78" ht="18.75" customHeight="1" x14ac:dyDescent="0.15">
      <c r="A9" s="2"/>
      <c r="B9" s="63" t="s">
        <v>12</v>
      </c>
      <c r="C9" s="63"/>
      <c r="D9" s="63"/>
      <c r="E9" s="63"/>
      <c r="F9" s="63"/>
      <c r="G9" s="63"/>
      <c r="H9" s="63"/>
      <c r="I9" s="63" t="s">
        <v>13</v>
      </c>
      <c r="J9" s="63"/>
      <c r="K9" s="63"/>
      <c r="L9" s="63"/>
      <c r="M9" s="63"/>
      <c r="N9" s="63"/>
      <c r="O9" s="63"/>
      <c r="P9" s="63" t="s">
        <v>14</v>
      </c>
      <c r="Q9" s="63"/>
      <c r="R9" s="63"/>
      <c r="S9" s="63"/>
      <c r="T9" s="63"/>
      <c r="U9" s="63"/>
      <c r="V9" s="63"/>
      <c r="W9" s="63" t="s">
        <v>15</v>
      </c>
      <c r="X9" s="63"/>
      <c r="Y9" s="63"/>
      <c r="Z9" s="63"/>
      <c r="AA9" s="63"/>
      <c r="AB9" s="63"/>
      <c r="AC9" s="63"/>
      <c r="AD9" s="63" t="s">
        <v>16</v>
      </c>
      <c r="AE9" s="63"/>
      <c r="AF9" s="63"/>
      <c r="AG9" s="63"/>
      <c r="AH9" s="63"/>
      <c r="AI9" s="63"/>
      <c r="AJ9" s="63"/>
      <c r="AK9" s="4"/>
      <c r="AL9" s="63" t="s">
        <v>17</v>
      </c>
      <c r="AM9" s="63"/>
      <c r="AN9" s="63"/>
      <c r="AO9" s="63"/>
      <c r="AP9" s="63"/>
      <c r="AQ9" s="63"/>
      <c r="AR9" s="63"/>
      <c r="AS9" s="63"/>
      <c r="AT9" s="63" t="s">
        <v>18</v>
      </c>
      <c r="AU9" s="63"/>
      <c r="AV9" s="63"/>
      <c r="AW9" s="63"/>
      <c r="AX9" s="63"/>
      <c r="AY9" s="63"/>
      <c r="AZ9" s="63"/>
      <c r="BA9" s="63"/>
      <c r="BB9" s="63" t="s">
        <v>19</v>
      </c>
      <c r="BC9" s="63"/>
      <c r="BD9" s="63"/>
      <c r="BE9" s="63"/>
      <c r="BF9" s="63"/>
      <c r="BG9" s="63"/>
      <c r="BH9" s="63"/>
      <c r="BI9" s="63"/>
      <c r="BJ9" s="4"/>
      <c r="BK9" s="4"/>
      <c r="BL9" s="64" t="s">
        <v>20</v>
      </c>
      <c r="BM9" s="65"/>
      <c r="BN9" s="11" t="s">
        <v>21</v>
      </c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3"/>
    </row>
    <row r="10" spans="1:78" ht="18.75" customHeight="1" x14ac:dyDescent="0.15">
      <c r="A10" s="2"/>
      <c r="B10" s="66" t="str">
        <f>データ!N6</f>
        <v>-</v>
      </c>
      <c r="C10" s="66"/>
      <c r="D10" s="66"/>
      <c r="E10" s="66"/>
      <c r="F10" s="66"/>
      <c r="G10" s="66"/>
      <c r="H10" s="66"/>
      <c r="I10" s="66" t="str">
        <f>データ!O6</f>
        <v>該当数値なし</v>
      </c>
      <c r="J10" s="66"/>
      <c r="K10" s="66"/>
      <c r="L10" s="66"/>
      <c r="M10" s="66"/>
      <c r="N10" s="66"/>
      <c r="O10" s="66"/>
      <c r="P10" s="66">
        <f>データ!P6</f>
        <v>0.49</v>
      </c>
      <c r="Q10" s="66"/>
      <c r="R10" s="66"/>
      <c r="S10" s="66"/>
      <c r="T10" s="66"/>
      <c r="U10" s="66"/>
      <c r="V10" s="66"/>
      <c r="W10" s="66">
        <f>データ!Q6</f>
        <v>84.99</v>
      </c>
      <c r="X10" s="66"/>
      <c r="Y10" s="66"/>
      <c r="Z10" s="66"/>
      <c r="AA10" s="66"/>
      <c r="AB10" s="66"/>
      <c r="AC10" s="66"/>
      <c r="AD10" s="67">
        <f>データ!R6</f>
        <v>2700</v>
      </c>
      <c r="AE10" s="67"/>
      <c r="AF10" s="67"/>
      <c r="AG10" s="67"/>
      <c r="AH10" s="67"/>
      <c r="AI10" s="67"/>
      <c r="AJ10" s="67"/>
      <c r="AK10" s="2"/>
      <c r="AL10" s="67">
        <f>データ!V6</f>
        <v>133</v>
      </c>
      <c r="AM10" s="67"/>
      <c r="AN10" s="67"/>
      <c r="AO10" s="67"/>
      <c r="AP10" s="67"/>
      <c r="AQ10" s="67"/>
      <c r="AR10" s="67"/>
      <c r="AS10" s="67"/>
      <c r="AT10" s="66">
        <f>データ!W6</f>
        <v>0.14000000000000001</v>
      </c>
      <c r="AU10" s="66"/>
      <c r="AV10" s="66"/>
      <c r="AW10" s="66"/>
      <c r="AX10" s="66"/>
      <c r="AY10" s="66"/>
      <c r="AZ10" s="66"/>
      <c r="BA10" s="66"/>
      <c r="BB10" s="66">
        <f>データ!X6</f>
        <v>950</v>
      </c>
      <c r="BC10" s="66"/>
      <c r="BD10" s="66"/>
      <c r="BE10" s="66"/>
      <c r="BF10" s="66"/>
      <c r="BG10" s="66"/>
      <c r="BH10" s="66"/>
      <c r="BI10" s="66"/>
      <c r="BJ10" s="2"/>
      <c r="BK10" s="2"/>
      <c r="BL10" s="68" t="s">
        <v>22</v>
      </c>
      <c r="BM10" s="69"/>
      <c r="BN10" s="14" t="s">
        <v>23</v>
      </c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8" t="s">
        <v>24</v>
      </c>
      <c r="BM11" s="58"/>
      <c r="BN11" s="58"/>
      <c r="BO11" s="58"/>
      <c r="BP11" s="58"/>
      <c r="BQ11" s="58"/>
      <c r="BR11" s="58"/>
      <c r="BS11" s="58"/>
      <c r="BT11" s="58"/>
      <c r="BU11" s="58"/>
      <c r="BV11" s="58"/>
      <c r="BW11" s="58"/>
      <c r="BX11" s="58"/>
      <c r="BY11" s="58"/>
      <c r="BZ11" s="58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  <c r="BZ13" s="59"/>
    </row>
    <row r="14" spans="1:78" ht="13.5" customHeight="1" x14ac:dyDescent="0.15">
      <c r="A14" s="2"/>
      <c r="B14" s="60" t="s">
        <v>25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2"/>
      <c r="BK14" s="2"/>
      <c r="BL14" s="42" t="s">
        <v>26</v>
      </c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4"/>
    </row>
    <row r="15" spans="1:78" ht="13.5" customHeight="1" x14ac:dyDescent="0.15">
      <c r="A15" s="2"/>
      <c r="B15" s="55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7"/>
      <c r="BK15" s="2"/>
      <c r="BL15" s="45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7"/>
    </row>
    <row r="16" spans="1:78" ht="13.5" customHeight="1" x14ac:dyDescent="0.15">
      <c r="A16" s="2"/>
      <c r="B16" s="17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9"/>
      <c r="BK16" s="2"/>
      <c r="BL16" s="48" t="s">
        <v>125</v>
      </c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50"/>
    </row>
    <row r="17" spans="1:78" ht="13.5" customHeight="1" x14ac:dyDescent="0.15">
      <c r="A17" s="2"/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9"/>
      <c r="BK17" s="2"/>
      <c r="BL17" s="48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50"/>
    </row>
    <row r="18" spans="1:78" ht="13.5" customHeight="1" x14ac:dyDescent="0.15">
      <c r="A18" s="2"/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9"/>
      <c r="BK18" s="2"/>
      <c r="BL18" s="48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50"/>
    </row>
    <row r="19" spans="1:78" ht="13.5" customHeight="1" x14ac:dyDescent="0.15">
      <c r="A19" s="2"/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9"/>
      <c r="BK19" s="2"/>
      <c r="BL19" s="48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50"/>
    </row>
    <row r="20" spans="1:78" ht="13.5" customHeight="1" x14ac:dyDescent="0.15">
      <c r="A20" s="2"/>
      <c r="B20" s="1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9"/>
      <c r="BK20" s="2"/>
      <c r="BL20" s="48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50"/>
    </row>
    <row r="21" spans="1:78" ht="13.5" customHeight="1" x14ac:dyDescent="0.15">
      <c r="A21" s="2"/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9"/>
      <c r="BK21" s="2"/>
      <c r="BL21" s="48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50"/>
    </row>
    <row r="22" spans="1:78" ht="13.5" customHeight="1" x14ac:dyDescent="0.15">
      <c r="A22" s="2"/>
      <c r="B22" s="17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9"/>
      <c r="BK22" s="2"/>
      <c r="BL22" s="48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50"/>
    </row>
    <row r="23" spans="1:78" ht="13.5" customHeight="1" x14ac:dyDescent="0.15">
      <c r="A23" s="2"/>
      <c r="B23" s="17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9"/>
      <c r="BK23" s="2"/>
      <c r="BL23" s="48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50"/>
    </row>
    <row r="24" spans="1:78" ht="13.5" customHeight="1" x14ac:dyDescent="0.15">
      <c r="A24" s="2"/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9"/>
      <c r="BK24" s="2"/>
      <c r="BL24" s="48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50"/>
    </row>
    <row r="25" spans="1:78" ht="13.5" customHeight="1" x14ac:dyDescent="0.15">
      <c r="A25" s="2"/>
      <c r="B25" s="17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9"/>
      <c r="BK25" s="2"/>
      <c r="BL25" s="48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50"/>
    </row>
    <row r="26" spans="1:78" ht="13.5" customHeight="1" x14ac:dyDescent="0.15">
      <c r="A26" s="2"/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9"/>
      <c r="BK26" s="2"/>
      <c r="BL26" s="48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50"/>
    </row>
    <row r="27" spans="1:78" ht="13.5" customHeight="1" x14ac:dyDescent="0.15">
      <c r="A27" s="2"/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9"/>
      <c r="BK27" s="2"/>
      <c r="BL27" s="48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50"/>
    </row>
    <row r="28" spans="1:78" ht="13.5" customHeight="1" x14ac:dyDescent="0.15">
      <c r="A28" s="2"/>
      <c r="B28" s="17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9"/>
      <c r="BK28" s="2"/>
      <c r="BL28" s="48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50"/>
    </row>
    <row r="29" spans="1:78" ht="13.5" customHeight="1" x14ac:dyDescent="0.15">
      <c r="A29" s="2"/>
      <c r="B29" s="17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9"/>
      <c r="BK29" s="2"/>
      <c r="BL29" s="48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50"/>
    </row>
    <row r="30" spans="1:78" ht="13.5" customHeight="1" x14ac:dyDescent="0.15">
      <c r="A30" s="2"/>
      <c r="B30" s="1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9"/>
      <c r="BK30" s="2"/>
      <c r="BL30" s="48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50"/>
    </row>
    <row r="31" spans="1:78" ht="13.5" customHeight="1" x14ac:dyDescent="0.15">
      <c r="A31" s="2"/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9"/>
      <c r="BK31" s="2"/>
      <c r="BL31" s="48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50"/>
    </row>
    <row r="32" spans="1:78" ht="13.5" customHeight="1" x14ac:dyDescent="0.15">
      <c r="A32" s="2"/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9"/>
      <c r="BK32" s="2"/>
      <c r="BL32" s="48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50"/>
    </row>
    <row r="33" spans="1:78" ht="13.5" customHeight="1" x14ac:dyDescent="0.15">
      <c r="A33" s="2"/>
      <c r="B33" s="17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9"/>
      <c r="BK33" s="2"/>
      <c r="BL33" s="48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50"/>
    </row>
    <row r="34" spans="1:78" ht="13.5" customHeight="1" x14ac:dyDescent="0.15">
      <c r="A34" s="2"/>
      <c r="B34" s="17"/>
      <c r="C34" s="54" t="s">
        <v>27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20"/>
      <c r="R34" s="54" t="s">
        <v>28</v>
      </c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20"/>
      <c r="AG34" s="54" t="s">
        <v>29</v>
      </c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20"/>
      <c r="AV34" s="54" t="s">
        <v>30</v>
      </c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19"/>
      <c r="BK34" s="2"/>
      <c r="BL34" s="48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50"/>
    </row>
    <row r="35" spans="1:78" ht="13.5" customHeight="1" x14ac:dyDescent="0.15">
      <c r="A35" s="2"/>
      <c r="B35" s="17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20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20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20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19"/>
      <c r="BK35" s="2"/>
      <c r="BL35" s="48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50"/>
    </row>
    <row r="36" spans="1:78" ht="13.5" customHeight="1" x14ac:dyDescent="0.15">
      <c r="A36" s="2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9"/>
      <c r="BK36" s="2"/>
      <c r="BL36" s="48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50"/>
    </row>
    <row r="37" spans="1:78" ht="13.5" customHeight="1" x14ac:dyDescent="0.15">
      <c r="A37" s="2"/>
      <c r="B37" s="17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9"/>
      <c r="BK37" s="2"/>
      <c r="BL37" s="48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50"/>
    </row>
    <row r="38" spans="1:78" ht="13.5" customHeight="1" x14ac:dyDescent="0.15">
      <c r="A38" s="2"/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9"/>
      <c r="BK38" s="2"/>
      <c r="BL38" s="48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50"/>
    </row>
    <row r="39" spans="1:78" ht="13.5" customHeight="1" x14ac:dyDescent="0.15">
      <c r="A39" s="2"/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9"/>
      <c r="BK39" s="2"/>
      <c r="BL39" s="48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50"/>
    </row>
    <row r="40" spans="1:78" ht="13.5" customHeight="1" x14ac:dyDescent="0.15">
      <c r="A40" s="2"/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9"/>
      <c r="BK40" s="2"/>
      <c r="BL40" s="48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50"/>
    </row>
    <row r="41" spans="1:78" ht="13.5" customHeight="1" x14ac:dyDescent="0.15">
      <c r="A41" s="2"/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9"/>
      <c r="BK41" s="2"/>
      <c r="BL41" s="48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50"/>
    </row>
    <row r="42" spans="1:78" ht="13.5" customHeight="1" x14ac:dyDescent="0.15">
      <c r="A42" s="2"/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9"/>
      <c r="BK42" s="2"/>
      <c r="BL42" s="48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50"/>
    </row>
    <row r="43" spans="1:78" ht="13.5" customHeight="1" x14ac:dyDescent="0.15">
      <c r="A43" s="2"/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9"/>
      <c r="BK43" s="2"/>
      <c r="BL43" s="48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50"/>
    </row>
    <row r="44" spans="1:78" ht="13.5" customHeight="1" x14ac:dyDescent="0.15">
      <c r="A44" s="2"/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9"/>
      <c r="BK44" s="2"/>
      <c r="BL44" s="51"/>
      <c r="BM44" s="52"/>
      <c r="BN44" s="52"/>
      <c r="BO44" s="52"/>
      <c r="BP44" s="52"/>
      <c r="BQ44" s="52"/>
      <c r="BR44" s="52"/>
      <c r="BS44" s="52"/>
      <c r="BT44" s="52"/>
      <c r="BU44" s="52"/>
      <c r="BV44" s="52"/>
      <c r="BW44" s="52"/>
      <c r="BX44" s="52"/>
      <c r="BY44" s="52"/>
      <c r="BZ44" s="53"/>
    </row>
    <row r="45" spans="1:78" ht="13.5" customHeight="1" x14ac:dyDescent="0.15">
      <c r="A45" s="2"/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9"/>
      <c r="BK45" s="2"/>
      <c r="BL45" s="42" t="s">
        <v>31</v>
      </c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4"/>
    </row>
    <row r="46" spans="1:78" ht="13.5" customHeight="1" x14ac:dyDescent="0.15">
      <c r="A46" s="2"/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9"/>
      <c r="BK46" s="2"/>
      <c r="BL46" s="45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7"/>
    </row>
    <row r="47" spans="1:78" ht="13.5" customHeight="1" x14ac:dyDescent="0.15">
      <c r="A47" s="2"/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9"/>
      <c r="BK47" s="2"/>
      <c r="BL47" s="48" t="s">
        <v>122</v>
      </c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50"/>
    </row>
    <row r="48" spans="1:78" ht="13.5" customHeight="1" x14ac:dyDescent="0.15">
      <c r="A48" s="2"/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9"/>
      <c r="BK48" s="2"/>
      <c r="BL48" s="48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50"/>
    </row>
    <row r="49" spans="1:78" ht="13.5" customHeight="1" x14ac:dyDescent="0.15">
      <c r="A49" s="2"/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9"/>
      <c r="BK49" s="2"/>
      <c r="BL49" s="48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50"/>
    </row>
    <row r="50" spans="1:78" ht="13.5" customHeight="1" x14ac:dyDescent="0.15">
      <c r="A50" s="2"/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9"/>
      <c r="BK50" s="2"/>
      <c r="BL50" s="48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50"/>
    </row>
    <row r="51" spans="1:78" ht="13.5" customHeight="1" x14ac:dyDescent="0.15">
      <c r="A51" s="2"/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9"/>
      <c r="BK51" s="2"/>
      <c r="BL51" s="48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50"/>
    </row>
    <row r="52" spans="1:78" ht="13.5" customHeight="1" x14ac:dyDescent="0.15">
      <c r="A52" s="2"/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9"/>
      <c r="BK52" s="2"/>
      <c r="BL52" s="48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50"/>
    </row>
    <row r="53" spans="1:78" ht="13.5" customHeight="1" x14ac:dyDescent="0.15">
      <c r="A53" s="2"/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9"/>
      <c r="BK53" s="2"/>
      <c r="BL53" s="48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50"/>
    </row>
    <row r="54" spans="1:78" ht="13.5" customHeight="1" x14ac:dyDescent="0.15">
      <c r="A54" s="2"/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9"/>
      <c r="BK54" s="2"/>
      <c r="BL54" s="48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50"/>
    </row>
    <row r="55" spans="1:78" ht="13.5" customHeight="1" x14ac:dyDescent="0.15">
      <c r="A55" s="2"/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9"/>
      <c r="BK55" s="2"/>
      <c r="BL55" s="48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50"/>
    </row>
    <row r="56" spans="1:78" ht="13.5" customHeight="1" x14ac:dyDescent="0.15">
      <c r="A56" s="2"/>
      <c r="B56" s="17"/>
      <c r="C56" s="54" t="s">
        <v>32</v>
      </c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20"/>
      <c r="R56" s="54" t="s">
        <v>33</v>
      </c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20"/>
      <c r="AG56" s="54" t="s">
        <v>34</v>
      </c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20"/>
      <c r="AV56" s="54" t="s">
        <v>35</v>
      </c>
      <c r="AW56" s="54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19"/>
      <c r="BK56" s="2"/>
      <c r="BL56" s="48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50"/>
    </row>
    <row r="57" spans="1:78" ht="13.5" customHeight="1" x14ac:dyDescent="0.15">
      <c r="A57" s="2"/>
      <c r="B57" s="17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20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20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20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19"/>
      <c r="BK57" s="2"/>
      <c r="BL57" s="48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50"/>
    </row>
    <row r="58" spans="1:78" ht="13.5" customHeight="1" x14ac:dyDescent="0.15">
      <c r="A58" s="2"/>
      <c r="B58" s="17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9"/>
      <c r="BK58" s="2"/>
      <c r="BL58" s="48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50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8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50"/>
    </row>
    <row r="60" spans="1:78" ht="13.5" customHeight="1" x14ac:dyDescent="0.15">
      <c r="A60" s="2"/>
      <c r="B60" s="55" t="s">
        <v>36</v>
      </c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7"/>
      <c r="BK60" s="2"/>
      <c r="BL60" s="48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50"/>
    </row>
    <row r="61" spans="1:78" ht="13.5" customHeight="1" x14ac:dyDescent="0.15">
      <c r="A61" s="2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7"/>
      <c r="BK61" s="2"/>
      <c r="BL61" s="48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50"/>
    </row>
    <row r="62" spans="1:78" ht="13.5" customHeight="1" x14ac:dyDescent="0.15">
      <c r="A62" s="2"/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9"/>
      <c r="BK62" s="2"/>
      <c r="BL62" s="48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50"/>
    </row>
    <row r="63" spans="1:78" ht="13.5" customHeight="1" x14ac:dyDescent="0.15">
      <c r="A63" s="2"/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9"/>
      <c r="BK63" s="2"/>
      <c r="BL63" s="51"/>
      <c r="BM63" s="52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  <c r="BY63" s="52"/>
      <c r="BZ63" s="53"/>
    </row>
    <row r="64" spans="1:78" ht="13.5" customHeight="1" x14ac:dyDescent="0.15">
      <c r="A64" s="2"/>
      <c r="B64" s="17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9"/>
      <c r="BK64" s="2"/>
      <c r="BL64" s="42" t="s">
        <v>37</v>
      </c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4"/>
    </row>
    <row r="65" spans="1:78" ht="13.5" customHeight="1" x14ac:dyDescent="0.15">
      <c r="A65" s="2"/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9"/>
      <c r="BK65" s="2"/>
      <c r="BL65" s="45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7"/>
    </row>
    <row r="66" spans="1:78" ht="13.5" customHeight="1" x14ac:dyDescent="0.15">
      <c r="A66" s="2"/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9"/>
      <c r="BK66" s="2"/>
      <c r="BL66" s="48" t="s">
        <v>123</v>
      </c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50"/>
    </row>
    <row r="67" spans="1:78" ht="13.5" customHeight="1" x14ac:dyDescent="0.15">
      <c r="A67" s="2"/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9"/>
      <c r="BK67" s="2"/>
      <c r="BL67" s="48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50"/>
    </row>
    <row r="68" spans="1:78" ht="13.5" customHeight="1" x14ac:dyDescent="0.15">
      <c r="A68" s="2"/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9"/>
      <c r="BK68" s="2"/>
      <c r="BL68" s="48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50"/>
    </row>
    <row r="69" spans="1:78" ht="13.5" customHeight="1" x14ac:dyDescent="0.15">
      <c r="A69" s="2"/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9"/>
      <c r="BK69" s="2"/>
      <c r="BL69" s="48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50"/>
    </row>
    <row r="70" spans="1:78" ht="13.5" customHeight="1" x14ac:dyDescent="0.15">
      <c r="A70" s="2"/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9"/>
      <c r="BK70" s="2"/>
      <c r="BL70" s="48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50"/>
    </row>
    <row r="71" spans="1:78" ht="13.5" customHeight="1" x14ac:dyDescent="0.15">
      <c r="A71" s="2"/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9"/>
      <c r="BK71" s="2"/>
      <c r="BL71" s="48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50"/>
    </row>
    <row r="72" spans="1:78" ht="13.5" customHeight="1" x14ac:dyDescent="0.15">
      <c r="A72" s="2"/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9"/>
      <c r="BK72" s="2"/>
      <c r="BL72" s="48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50"/>
    </row>
    <row r="73" spans="1:78" ht="13.5" customHeight="1" x14ac:dyDescent="0.15">
      <c r="A73" s="2"/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9"/>
      <c r="BK73" s="2"/>
      <c r="BL73" s="48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50"/>
    </row>
    <row r="74" spans="1:78" ht="13.5" customHeight="1" x14ac:dyDescent="0.15">
      <c r="A74" s="2"/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9"/>
      <c r="BK74" s="2"/>
      <c r="BL74" s="48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50"/>
    </row>
    <row r="75" spans="1:78" ht="13.5" customHeight="1" x14ac:dyDescent="0.15">
      <c r="A75" s="2"/>
      <c r="B75" s="17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9"/>
      <c r="BK75" s="2"/>
      <c r="BL75" s="48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50"/>
    </row>
    <row r="76" spans="1:78" ht="13.5" customHeight="1" x14ac:dyDescent="0.15">
      <c r="A76" s="2"/>
      <c r="B76" s="17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9"/>
      <c r="BK76" s="2"/>
      <c r="BL76" s="48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50"/>
    </row>
    <row r="77" spans="1:78" ht="13.5" customHeight="1" x14ac:dyDescent="0.15">
      <c r="A77" s="2"/>
      <c r="B77" s="17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9"/>
      <c r="BK77" s="2"/>
      <c r="BL77" s="48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50"/>
    </row>
    <row r="78" spans="1:78" ht="13.5" customHeight="1" x14ac:dyDescent="0.15">
      <c r="A78" s="2"/>
      <c r="B78" s="17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9"/>
      <c r="BK78" s="2"/>
      <c r="BL78" s="48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50"/>
    </row>
    <row r="79" spans="1:78" ht="13.5" customHeight="1" x14ac:dyDescent="0.15">
      <c r="A79" s="2"/>
      <c r="B79" s="17"/>
      <c r="C79" s="54" t="s">
        <v>38</v>
      </c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20"/>
      <c r="V79" s="20"/>
      <c r="W79" s="54" t="s">
        <v>39</v>
      </c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54"/>
      <c r="AO79" s="20"/>
      <c r="AP79" s="20"/>
      <c r="AQ79" s="54" t="s">
        <v>40</v>
      </c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/>
      <c r="BH79" s="54"/>
      <c r="BI79" s="18"/>
      <c r="BJ79" s="19"/>
      <c r="BK79" s="2"/>
      <c r="BL79" s="48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50"/>
    </row>
    <row r="80" spans="1:78" ht="13.5" customHeight="1" x14ac:dyDescent="0.15">
      <c r="A80" s="2"/>
      <c r="B80" s="17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20"/>
      <c r="V80" s="20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4"/>
      <c r="AO80" s="20"/>
      <c r="AP80" s="20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  <c r="BI80" s="18"/>
      <c r="BJ80" s="19"/>
      <c r="BK80" s="2"/>
      <c r="BL80" s="48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50"/>
    </row>
    <row r="81" spans="1:78" ht="13.5" customHeight="1" x14ac:dyDescent="0.15">
      <c r="A81" s="2"/>
      <c r="B81" s="17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8"/>
      <c r="V81" s="18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8"/>
      <c r="AP81" s="18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8"/>
      <c r="BJ81" s="19"/>
      <c r="BK81" s="2"/>
      <c r="BL81" s="48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50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1"/>
      <c r="BM82" s="52"/>
      <c r="BN82" s="52"/>
      <c r="BO82" s="52"/>
      <c r="BP82" s="52"/>
      <c r="BQ82" s="52"/>
      <c r="BR82" s="52"/>
      <c r="BS82" s="52"/>
      <c r="BT82" s="52"/>
      <c r="BU82" s="52"/>
      <c r="BV82" s="52"/>
      <c r="BW82" s="52"/>
      <c r="BX82" s="52"/>
      <c r="BY82" s="52"/>
      <c r="BZ82" s="53"/>
    </row>
    <row r="83" spans="1:78" x14ac:dyDescent="0.15">
      <c r="C83" s="2" t="s">
        <v>41</v>
      </c>
    </row>
    <row r="84" spans="1:78" x14ac:dyDescent="0.15">
      <c r="C84" s="2" t="s">
        <v>42</v>
      </c>
    </row>
    <row r="85" spans="1:78" hidden="1" x14ac:dyDescent="0.15">
      <c r="B85" s="26" t="s">
        <v>43</v>
      </c>
      <c r="C85" s="26"/>
      <c r="D85" s="26"/>
      <c r="E85" s="26" t="s">
        <v>44</v>
      </c>
      <c r="F85" s="26" t="s">
        <v>45</v>
      </c>
      <c r="G85" s="26" t="s">
        <v>46</v>
      </c>
      <c r="H85" s="26" t="s">
        <v>47</v>
      </c>
      <c r="I85" s="26" t="s">
        <v>48</v>
      </c>
      <c r="J85" s="26" t="s">
        <v>49</v>
      </c>
      <c r="K85" s="26" t="s">
        <v>50</v>
      </c>
      <c r="L85" s="26" t="s">
        <v>51</v>
      </c>
      <c r="M85" s="26" t="s">
        <v>52</v>
      </c>
      <c r="N85" s="26" t="s">
        <v>53</v>
      </c>
      <c r="O85" s="26" t="s">
        <v>54</v>
      </c>
    </row>
    <row r="86" spans="1:78" hidden="1" x14ac:dyDescent="0.15">
      <c r="B86" s="26"/>
      <c r="C86" s="26"/>
      <c r="D86" s="26"/>
      <c r="E86" s="26" t="str">
        <f>データ!AI6</f>
        <v/>
      </c>
      <c r="F86" s="26" t="s">
        <v>55</v>
      </c>
      <c r="G86" s="26" t="s">
        <v>55</v>
      </c>
      <c r="H86" s="26" t="str">
        <f>データ!BP6</f>
        <v>【644.02】</v>
      </c>
      <c r="I86" s="26" t="str">
        <f>データ!CA6</f>
        <v>【32.93】</v>
      </c>
      <c r="J86" s="26" t="str">
        <f>データ!CL6</f>
        <v>【547.82】</v>
      </c>
      <c r="K86" s="26" t="str">
        <f>データ!CW6</f>
        <v>【39.10】</v>
      </c>
      <c r="L86" s="26" t="str">
        <f>データ!DH6</f>
        <v>【89.88】</v>
      </c>
      <c r="M86" s="26" t="s">
        <v>56</v>
      </c>
      <c r="N86" s="26" t="s">
        <v>56</v>
      </c>
      <c r="O86" s="26" t="str">
        <f>データ!EO6</f>
        <v>【0.02】</v>
      </c>
    </row>
  </sheetData>
  <sheetProtection password="B319" sheet="1" objects="1" scenarios="1" formatCells="0" formatColumns="0" formatRows="0"/>
  <mergeCells count="57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.5" x14ac:dyDescent="0.15"/>
  <cols>
    <col min="1" max="1" width="9" style="3"/>
    <col min="2" max="144" width="11.875" style="3" customWidth="1"/>
    <col min="145" max="16384" width="9" style="3"/>
  </cols>
  <sheetData>
    <row r="1" spans="1:145" x14ac:dyDescent="0.15">
      <c r="A1" s="3" t="s">
        <v>57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15">
      <c r="A2" s="28" t="s">
        <v>58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15">
      <c r="A3" s="28" t="s">
        <v>59</v>
      </c>
      <c r="B3" s="29" t="s">
        <v>60</v>
      </c>
      <c r="C3" s="29" t="s">
        <v>61</v>
      </c>
      <c r="D3" s="29" t="s">
        <v>62</v>
      </c>
      <c r="E3" s="29" t="s">
        <v>63</v>
      </c>
      <c r="F3" s="29" t="s">
        <v>64</v>
      </c>
      <c r="G3" s="29" t="s">
        <v>65</v>
      </c>
      <c r="H3" s="77" t="s">
        <v>66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67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68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 x14ac:dyDescent="0.15">
      <c r="A4" s="28" t="s">
        <v>69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70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71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72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73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74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75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76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77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78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79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80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 x14ac:dyDescent="0.15">
      <c r="A5" s="28" t="s">
        <v>81</v>
      </c>
      <c r="B5" s="31"/>
      <c r="C5" s="31"/>
      <c r="D5" s="31"/>
      <c r="E5" s="31"/>
      <c r="F5" s="31"/>
      <c r="G5" s="31"/>
      <c r="H5" s="32" t="s">
        <v>82</v>
      </c>
      <c r="I5" s="32" t="s">
        <v>83</v>
      </c>
      <c r="J5" s="32" t="s">
        <v>84</v>
      </c>
      <c r="K5" s="32" t="s">
        <v>85</v>
      </c>
      <c r="L5" s="32" t="s">
        <v>86</v>
      </c>
      <c r="M5" s="32" t="s">
        <v>5</v>
      </c>
      <c r="N5" s="32" t="s">
        <v>87</v>
      </c>
      <c r="O5" s="32" t="s">
        <v>88</v>
      </c>
      <c r="P5" s="32" t="s">
        <v>89</v>
      </c>
      <c r="Q5" s="32" t="s">
        <v>90</v>
      </c>
      <c r="R5" s="32" t="s">
        <v>91</v>
      </c>
      <c r="S5" s="32" t="s">
        <v>92</v>
      </c>
      <c r="T5" s="32" t="s">
        <v>93</v>
      </c>
      <c r="U5" s="32" t="s">
        <v>94</v>
      </c>
      <c r="V5" s="32" t="s">
        <v>95</v>
      </c>
      <c r="W5" s="32" t="s">
        <v>96</v>
      </c>
      <c r="X5" s="32" t="s">
        <v>97</v>
      </c>
      <c r="Y5" s="32" t="s">
        <v>98</v>
      </c>
      <c r="Z5" s="32" t="s">
        <v>99</v>
      </c>
      <c r="AA5" s="32" t="s">
        <v>100</v>
      </c>
      <c r="AB5" s="32" t="s">
        <v>101</v>
      </c>
      <c r="AC5" s="32" t="s">
        <v>102</v>
      </c>
      <c r="AD5" s="32" t="s">
        <v>103</v>
      </c>
      <c r="AE5" s="32" t="s">
        <v>104</v>
      </c>
      <c r="AF5" s="32" t="s">
        <v>105</v>
      </c>
      <c r="AG5" s="32" t="s">
        <v>106</v>
      </c>
      <c r="AH5" s="32" t="s">
        <v>107</v>
      </c>
      <c r="AI5" s="32" t="s">
        <v>43</v>
      </c>
      <c r="AJ5" s="32" t="s">
        <v>98</v>
      </c>
      <c r="AK5" s="32" t="s">
        <v>99</v>
      </c>
      <c r="AL5" s="32" t="s">
        <v>100</v>
      </c>
      <c r="AM5" s="32" t="s">
        <v>101</v>
      </c>
      <c r="AN5" s="32" t="s">
        <v>102</v>
      </c>
      <c r="AO5" s="32" t="s">
        <v>103</v>
      </c>
      <c r="AP5" s="32" t="s">
        <v>104</v>
      </c>
      <c r="AQ5" s="32" t="s">
        <v>105</v>
      </c>
      <c r="AR5" s="32" t="s">
        <v>106</v>
      </c>
      <c r="AS5" s="32" t="s">
        <v>107</v>
      </c>
      <c r="AT5" s="32" t="s">
        <v>108</v>
      </c>
      <c r="AU5" s="32" t="s">
        <v>98</v>
      </c>
      <c r="AV5" s="32" t="s">
        <v>99</v>
      </c>
      <c r="AW5" s="32" t="s">
        <v>100</v>
      </c>
      <c r="AX5" s="32" t="s">
        <v>101</v>
      </c>
      <c r="AY5" s="32" t="s">
        <v>102</v>
      </c>
      <c r="AZ5" s="32" t="s">
        <v>103</v>
      </c>
      <c r="BA5" s="32" t="s">
        <v>104</v>
      </c>
      <c r="BB5" s="32" t="s">
        <v>105</v>
      </c>
      <c r="BC5" s="32" t="s">
        <v>106</v>
      </c>
      <c r="BD5" s="32" t="s">
        <v>107</v>
      </c>
      <c r="BE5" s="32" t="s">
        <v>108</v>
      </c>
      <c r="BF5" s="32" t="s">
        <v>98</v>
      </c>
      <c r="BG5" s="32" t="s">
        <v>99</v>
      </c>
      <c r="BH5" s="32" t="s">
        <v>100</v>
      </c>
      <c r="BI5" s="32" t="s">
        <v>101</v>
      </c>
      <c r="BJ5" s="32" t="s">
        <v>102</v>
      </c>
      <c r="BK5" s="32" t="s">
        <v>103</v>
      </c>
      <c r="BL5" s="32" t="s">
        <v>104</v>
      </c>
      <c r="BM5" s="32" t="s">
        <v>105</v>
      </c>
      <c r="BN5" s="32" t="s">
        <v>106</v>
      </c>
      <c r="BO5" s="32" t="s">
        <v>107</v>
      </c>
      <c r="BP5" s="32" t="s">
        <v>108</v>
      </c>
      <c r="BQ5" s="32" t="s">
        <v>98</v>
      </c>
      <c r="BR5" s="32" t="s">
        <v>99</v>
      </c>
      <c r="BS5" s="32" t="s">
        <v>100</v>
      </c>
      <c r="BT5" s="32" t="s">
        <v>101</v>
      </c>
      <c r="BU5" s="32" t="s">
        <v>102</v>
      </c>
      <c r="BV5" s="32" t="s">
        <v>103</v>
      </c>
      <c r="BW5" s="32" t="s">
        <v>104</v>
      </c>
      <c r="BX5" s="32" t="s">
        <v>105</v>
      </c>
      <c r="BY5" s="32" t="s">
        <v>106</v>
      </c>
      <c r="BZ5" s="32" t="s">
        <v>107</v>
      </c>
      <c r="CA5" s="32" t="s">
        <v>108</v>
      </c>
      <c r="CB5" s="32" t="s">
        <v>98</v>
      </c>
      <c r="CC5" s="32" t="s">
        <v>99</v>
      </c>
      <c r="CD5" s="32" t="s">
        <v>100</v>
      </c>
      <c r="CE5" s="32" t="s">
        <v>101</v>
      </c>
      <c r="CF5" s="32" t="s">
        <v>102</v>
      </c>
      <c r="CG5" s="32" t="s">
        <v>103</v>
      </c>
      <c r="CH5" s="32" t="s">
        <v>104</v>
      </c>
      <c r="CI5" s="32" t="s">
        <v>105</v>
      </c>
      <c r="CJ5" s="32" t="s">
        <v>106</v>
      </c>
      <c r="CK5" s="32" t="s">
        <v>107</v>
      </c>
      <c r="CL5" s="32" t="s">
        <v>108</v>
      </c>
      <c r="CM5" s="32" t="s">
        <v>98</v>
      </c>
      <c r="CN5" s="32" t="s">
        <v>99</v>
      </c>
      <c r="CO5" s="32" t="s">
        <v>100</v>
      </c>
      <c r="CP5" s="32" t="s">
        <v>101</v>
      </c>
      <c r="CQ5" s="32" t="s">
        <v>102</v>
      </c>
      <c r="CR5" s="32" t="s">
        <v>103</v>
      </c>
      <c r="CS5" s="32" t="s">
        <v>104</v>
      </c>
      <c r="CT5" s="32" t="s">
        <v>105</v>
      </c>
      <c r="CU5" s="32" t="s">
        <v>106</v>
      </c>
      <c r="CV5" s="32" t="s">
        <v>107</v>
      </c>
      <c r="CW5" s="32" t="s">
        <v>108</v>
      </c>
      <c r="CX5" s="32" t="s">
        <v>98</v>
      </c>
      <c r="CY5" s="32" t="s">
        <v>99</v>
      </c>
      <c r="CZ5" s="32" t="s">
        <v>100</v>
      </c>
      <c r="DA5" s="32" t="s">
        <v>101</v>
      </c>
      <c r="DB5" s="32" t="s">
        <v>102</v>
      </c>
      <c r="DC5" s="32" t="s">
        <v>103</v>
      </c>
      <c r="DD5" s="32" t="s">
        <v>104</v>
      </c>
      <c r="DE5" s="32" t="s">
        <v>105</v>
      </c>
      <c r="DF5" s="32" t="s">
        <v>106</v>
      </c>
      <c r="DG5" s="32" t="s">
        <v>107</v>
      </c>
      <c r="DH5" s="32" t="s">
        <v>108</v>
      </c>
      <c r="DI5" s="32" t="s">
        <v>98</v>
      </c>
      <c r="DJ5" s="32" t="s">
        <v>99</v>
      </c>
      <c r="DK5" s="32" t="s">
        <v>100</v>
      </c>
      <c r="DL5" s="32" t="s">
        <v>101</v>
      </c>
      <c r="DM5" s="32" t="s">
        <v>102</v>
      </c>
      <c r="DN5" s="32" t="s">
        <v>103</v>
      </c>
      <c r="DO5" s="32" t="s">
        <v>104</v>
      </c>
      <c r="DP5" s="32" t="s">
        <v>105</v>
      </c>
      <c r="DQ5" s="32" t="s">
        <v>106</v>
      </c>
      <c r="DR5" s="32" t="s">
        <v>107</v>
      </c>
      <c r="DS5" s="32" t="s">
        <v>108</v>
      </c>
      <c r="DT5" s="32" t="s">
        <v>98</v>
      </c>
      <c r="DU5" s="32" t="s">
        <v>99</v>
      </c>
      <c r="DV5" s="32" t="s">
        <v>100</v>
      </c>
      <c r="DW5" s="32" t="s">
        <v>101</v>
      </c>
      <c r="DX5" s="32" t="s">
        <v>102</v>
      </c>
      <c r="DY5" s="32" t="s">
        <v>103</v>
      </c>
      <c r="DZ5" s="32" t="s">
        <v>104</v>
      </c>
      <c r="EA5" s="32" t="s">
        <v>105</v>
      </c>
      <c r="EB5" s="32" t="s">
        <v>106</v>
      </c>
      <c r="EC5" s="32" t="s">
        <v>107</v>
      </c>
      <c r="ED5" s="32" t="s">
        <v>108</v>
      </c>
      <c r="EE5" s="32" t="s">
        <v>98</v>
      </c>
      <c r="EF5" s="32" t="s">
        <v>99</v>
      </c>
      <c r="EG5" s="32" t="s">
        <v>100</v>
      </c>
      <c r="EH5" s="32" t="s">
        <v>101</v>
      </c>
      <c r="EI5" s="32" t="s">
        <v>102</v>
      </c>
      <c r="EJ5" s="32" t="s">
        <v>103</v>
      </c>
      <c r="EK5" s="32" t="s">
        <v>104</v>
      </c>
      <c r="EL5" s="32" t="s">
        <v>105</v>
      </c>
      <c r="EM5" s="32" t="s">
        <v>106</v>
      </c>
      <c r="EN5" s="32" t="s">
        <v>107</v>
      </c>
      <c r="EO5" s="32" t="s">
        <v>108</v>
      </c>
    </row>
    <row r="6" spans="1:145" s="36" customFormat="1" x14ac:dyDescent="0.15">
      <c r="A6" s="28" t="s">
        <v>109</v>
      </c>
      <c r="B6" s="33">
        <f>B7</f>
        <v>2016</v>
      </c>
      <c r="C6" s="33">
        <f t="shared" ref="C6:X6" si="3">C7</f>
        <v>52159</v>
      </c>
      <c r="D6" s="33">
        <f t="shared" si="3"/>
        <v>47</v>
      </c>
      <c r="E6" s="33">
        <f t="shared" si="3"/>
        <v>17</v>
      </c>
      <c r="F6" s="33">
        <f t="shared" si="3"/>
        <v>7</v>
      </c>
      <c r="G6" s="33">
        <f t="shared" si="3"/>
        <v>0</v>
      </c>
      <c r="H6" s="33" t="str">
        <f t="shared" si="3"/>
        <v>秋田県　仙北市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林業集落排水</v>
      </c>
      <c r="L6" s="33" t="str">
        <f t="shared" si="3"/>
        <v>G2</v>
      </c>
      <c r="M6" s="33">
        <f t="shared" si="3"/>
        <v>0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0.49</v>
      </c>
      <c r="Q6" s="34">
        <f t="shared" si="3"/>
        <v>84.99</v>
      </c>
      <c r="R6" s="34">
        <f t="shared" si="3"/>
        <v>2700</v>
      </c>
      <c r="S6" s="34">
        <f t="shared" si="3"/>
        <v>27533</v>
      </c>
      <c r="T6" s="34">
        <f t="shared" si="3"/>
        <v>1093.56</v>
      </c>
      <c r="U6" s="34">
        <f t="shared" si="3"/>
        <v>25.18</v>
      </c>
      <c r="V6" s="34">
        <f t="shared" si="3"/>
        <v>133</v>
      </c>
      <c r="W6" s="34">
        <f t="shared" si="3"/>
        <v>0.14000000000000001</v>
      </c>
      <c r="X6" s="34">
        <f t="shared" si="3"/>
        <v>950</v>
      </c>
      <c r="Y6" s="35">
        <f>IF(Y7="",NA(),Y7)</f>
        <v>72.459999999999994</v>
      </c>
      <c r="Z6" s="35">
        <f t="shared" ref="Z6:AH6" si="4">IF(Z7="",NA(),Z7)</f>
        <v>71.400000000000006</v>
      </c>
      <c r="AA6" s="35">
        <f t="shared" si="4"/>
        <v>76.61</v>
      </c>
      <c r="AB6" s="35">
        <f t="shared" si="4"/>
        <v>85.2</v>
      </c>
      <c r="AC6" s="35">
        <f t="shared" si="4"/>
        <v>81.510000000000005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1814.15</v>
      </c>
      <c r="BG6" s="35">
        <f t="shared" ref="BG6:BO6" si="7">IF(BG7="",NA(),BG7)</f>
        <v>1413.11</v>
      </c>
      <c r="BH6" s="35">
        <f t="shared" si="7"/>
        <v>1582.92</v>
      </c>
      <c r="BI6" s="35">
        <f t="shared" si="7"/>
        <v>3527.87</v>
      </c>
      <c r="BJ6" s="35">
        <f t="shared" si="7"/>
        <v>1481.02</v>
      </c>
      <c r="BK6" s="35">
        <f t="shared" si="7"/>
        <v>1844.55</v>
      </c>
      <c r="BL6" s="35">
        <f t="shared" si="7"/>
        <v>1156.78</v>
      </c>
      <c r="BM6" s="35">
        <f t="shared" si="7"/>
        <v>1239.21</v>
      </c>
      <c r="BN6" s="35">
        <f t="shared" si="7"/>
        <v>1196.58</v>
      </c>
      <c r="BO6" s="35">
        <f t="shared" si="7"/>
        <v>776.75</v>
      </c>
      <c r="BP6" s="34" t="str">
        <f>IF(BP7="","",IF(BP7="-","【-】","【"&amp;SUBSTITUTE(TEXT(BP7,"#,##0.00"),"-","△")&amp;"】"))</f>
        <v>【644.02】</v>
      </c>
      <c r="BQ6" s="35">
        <f>IF(BQ7="",NA(),BQ7)</f>
        <v>12.34</v>
      </c>
      <c r="BR6" s="35">
        <f t="shared" ref="BR6:BZ6" si="8">IF(BR7="",NA(),BR7)</f>
        <v>10.91</v>
      </c>
      <c r="BS6" s="35">
        <f t="shared" si="8"/>
        <v>13.35</v>
      </c>
      <c r="BT6" s="35">
        <f t="shared" si="8"/>
        <v>10.46</v>
      </c>
      <c r="BU6" s="35">
        <f t="shared" si="8"/>
        <v>12.55</v>
      </c>
      <c r="BV6" s="35">
        <f t="shared" si="8"/>
        <v>22.93</v>
      </c>
      <c r="BW6" s="35">
        <f t="shared" si="8"/>
        <v>33.82</v>
      </c>
      <c r="BX6" s="35">
        <f t="shared" si="8"/>
        <v>38.14</v>
      </c>
      <c r="BY6" s="35">
        <f t="shared" si="8"/>
        <v>38.28</v>
      </c>
      <c r="BZ6" s="35">
        <f t="shared" si="8"/>
        <v>38.49</v>
      </c>
      <c r="CA6" s="34" t="str">
        <f>IF(CA7="","",IF(CA7="-","【-】","【"&amp;SUBSTITUTE(TEXT(CA7,"#,##0.00"),"-","△")&amp;"】"))</f>
        <v>【32.93】</v>
      </c>
      <c r="CB6" s="35">
        <f>IF(CB7="",NA(),CB7)</f>
        <v>944.23</v>
      </c>
      <c r="CC6" s="35">
        <f t="shared" ref="CC6:CK6" si="9">IF(CC7="",NA(),CC7)</f>
        <v>973.76</v>
      </c>
      <c r="CD6" s="35">
        <f t="shared" si="9"/>
        <v>853.36</v>
      </c>
      <c r="CE6" s="35">
        <f t="shared" si="9"/>
        <v>1279.8499999999999</v>
      </c>
      <c r="CF6" s="35">
        <f t="shared" si="9"/>
        <v>989.45</v>
      </c>
      <c r="CG6" s="35">
        <f t="shared" si="9"/>
        <v>690.86</v>
      </c>
      <c r="CH6" s="35">
        <f t="shared" si="9"/>
        <v>525.1</v>
      </c>
      <c r="CI6" s="35">
        <f t="shared" si="9"/>
        <v>471.79</v>
      </c>
      <c r="CJ6" s="35">
        <f t="shared" si="9"/>
        <v>468.36</v>
      </c>
      <c r="CK6" s="35">
        <f t="shared" si="9"/>
        <v>479.21</v>
      </c>
      <c r="CL6" s="34" t="str">
        <f>IF(CL7="","",IF(CL7="-","【-】","【"&amp;SUBSTITUTE(TEXT(CL7,"#,##0.00"),"-","△")&amp;"】"))</f>
        <v>【547.82】</v>
      </c>
      <c r="CM6" s="35">
        <f>IF(CM7="",NA(),CM7)</f>
        <v>42.59</v>
      </c>
      <c r="CN6" s="35">
        <f t="shared" ref="CN6:CV6" si="10">IF(CN7="",NA(),CN7)</f>
        <v>40.74</v>
      </c>
      <c r="CO6" s="35">
        <f t="shared" si="10"/>
        <v>35.19</v>
      </c>
      <c r="CP6" s="35">
        <f t="shared" si="10"/>
        <v>33.33</v>
      </c>
      <c r="CQ6" s="35">
        <f t="shared" si="10"/>
        <v>33.33</v>
      </c>
      <c r="CR6" s="35">
        <f t="shared" si="10"/>
        <v>47.83</v>
      </c>
      <c r="CS6" s="35">
        <f t="shared" si="10"/>
        <v>58.58</v>
      </c>
      <c r="CT6" s="35">
        <f t="shared" si="10"/>
        <v>56.52</v>
      </c>
      <c r="CU6" s="35">
        <f t="shared" si="10"/>
        <v>53.97</v>
      </c>
      <c r="CV6" s="35">
        <f t="shared" si="10"/>
        <v>40.53</v>
      </c>
      <c r="CW6" s="34" t="str">
        <f>IF(CW7="","",IF(CW7="-","【-】","【"&amp;SUBSTITUTE(TEXT(CW7,"#,##0.00"),"-","△")&amp;"】"))</f>
        <v>【39.10】</v>
      </c>
      <c r="CX6" s="35">
        <f>IF(CX7="",NA(),CX7)</f>
        <v>49.65</v>
      </c>
      <c r="CY6" s="35">
        <f t="shared" ref="CY6:DG6" si="11">IF(CY7="",NA(),CY7)</f>
        <v>50.71</v>
      </c>
      <c r="CZ6" s="35">
        <f t="shared" si="11"/>
        <v>52.17</v>
      </c>
      <c r="DA6" s="35">
        <f t="shared" si="11"/>
        <v>54.68</v>
      </c>
      <c r="DB6" s="35">
        <f t="shared" si="11"/>
        <v>54.89</v>
      </c>
      <c r="DC6" s="35">
        <f t="shared" si="11"/>
        <v>84.46</v>
      </c>
      <c r="DD6" s="35">
        <f t="shared" si="11"/>
        <v>89.31</v>
      </c>
      <c r="DE6" s="35">
        <f t="shared" si="11"/>
        <v>91.27</v>
      </c>
      <c r="DF6" s="35">
        <f t="shared" si="11"/>
        <v>92.01</v>
      </c>
      <c r="DG6" s="35">
        <f t="shared" si="11"/>
        <v>90.28</v>
      </c>
      <c r="DH6" s="34" t="str">
        <f>IF(DH7="","",IF(DH7="-","【-】","【"&amp;SUBSTITUTE(TEXT(DH7,"#,##0.00"),"-","△")&amp;"】"))</f>
        <v>【89.88】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4">
        <f t="shared" ref="EF6:EN6" si="14">IF(EF7="",NA(),EF7)</f>
        <v>0</v>
      </c>
      <c r="EG6" s="34">
        <f t="shared" si="14"/>
        <v>0</v>
      </c>
      <c r="EH6" s="34">
        <f t="shared" si="14"/>
        <v>0</v>
      </c>
      <c r="EI6" s="34">
        <f t="shared" si="14"/>
        <v>0</v>
      </c>
      <c r="EJ6" s="34">
        <f t="shared" si="14"/>
        <v>0</v>
      </c>
      <c r="EK6" s="34">
        <f t="shared" si="14"/>
        <v>0</v>
      </c>
      <c r="EL6" s="34">
        <f t="shared" si="14"/>
        <v>0</v>
      </c>
      <c r="EM6" s="34">
        <f t="shared" si="14"/>
        <v>0</v>
      </c>
      <c r="EN6" s="35">
        <f t="shared" si="14"/>
        <v>0.02</v>
      </c>
      <c r="EO6" s="34" t="str">
        <f>IF(EO7="","",IF(EO7="-","【-】","【"&amp;SUBSTITUTE(TEXT(EO7,"#,##0.00"),"-","△")&amp;"】"))</f>
        <v>【0.02】</v>
      </c>
    </row>
    <row r="7" spans="1:145" s="36" customFormat="1" x14ac:dyDescent="0.15">
      <c r="A7" s="28"/>
      <c r="B7" s="37">
        <v>2016</v>
      </c>
      <c r="C7" s="37">
        <v>52159</v>
      </c>
      <c r="D7" s="37">
        <v>47</v>
      </c>
      <c r="E7" s="37">
        <v>17</v>
      </c>
      <c r="F7" s="37">
        <v>7</v>
      </c>
      <c r="G7" s="37">
        <v>0</v>
      </c>
      <c r="H7" s="37" t="s">
        <v>110</v>
      </c>
      <c r="I7" s="37" t="s">
        <v>111</v>
      </c>
      <c r="J7" s="37" t="s">
        <v>112</v>
      </c>
      <c r="K7" s="37" t="s">
        <v>113</v>
      </c>
      <c r="L7" s="37" t="s">
        <v>114</v>
      </c>
      <c r="M7" s="37"/>
      <c r="N7" s="38" t="s">
        <v>115</v>
      </c>
      <c r="O7" s="38" t="s">
        <v>116</v>
      </c>
      <c r="P7" s="38">
        <v>0.49</v>
      </c>
      <c r="Q7" s="38">
        <v>84.99</v>
      </c>
      <c r="R7" s="38">
        <v>2700</v>
      </c>
      <c r="S7" s="38">
        <v>27533</v>
      </c>
      <c r="T7" s="38">
        <v>1093.56</v>
      </c>
      <c r="U7" s="38">
        <v>25.18</v>
      </c>
      <c r="V7" s="38">
        <v>133</v>
      </c>
      <c r="W7" s="38">
        <v>0.14000000000000001</v>
      </c>
      <c r="X7" s="38">
        <v>950</v>
      </c>
      <c r="Y7" s="38">
        <v>72.459999999999994</v>
      </c>
      <c r="Z7" s="38">
        <v>71.400000000000006</v>
      </c>
      <c r="AA7" s="38">
        <v>76.61</v>
      </c>
      <c r="AB7" s="38">
        <v>85.2</v>
      </c>
      <c r="AC7" s="38">
        <v>81.510000000000005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1814.15</v>
      </c>
      <c r="BG7" s="38">
        <v>1413.11</v>
      </c>
      <c r="BH7" s="38">
        <v>1582.92</v>
      </c>
      <c r="BI7" s="38">
        <v>3527.87</v>
      </c>
      <c r="BJ7" s="38">
        <v>1481.02</v>
      </c>
      <c r="BK7" s="38">
        <v>1844.55</v>
      </c>
      <c r="BL7" s="38">
        <v>1156.78</v>
      </c>
      <c r="BM7" s="38">
        <v>1239.21</v>
      </c>
      <c r="BN7" s="38">
        <v>1196.58</v>
      </c>
      <c r="BO7" s="38">
        <v>776.75</v>
      </c>
      <c r="BP7" s="38">
        <v>644.02</v>
      </c>
      <c r="BQ7" s="38">
        <v>12.34</v>
      </c>
      <c r="BR7" s="38">
        <v>10.91</v>
      </c>
      <c r="BS7" s="38">
        <v>13.35</v>
      </c>
      <c r="BT7" s="38">
        <v>10.46</v>
      </c>
      <c r="BU7" s="38">
        <v>12.55</v>
      </c>
      <c r="BV7" s="38">
        <v>22.93</v>
      </c>
      <c r="BW7" s="38">
        <v>33.82</v>
      </c>
      <c r="BX7" s="38">
        <v>38.14</v>
      </c>
      <c r="BY7" s="38">
        <v>38.28</v>
      </c>
      <c r="BZ7" s="38">
        <v>38.49</v>
      </c>
      <c r="CA7" s="38">
        <v>32.93</v>
      </c>
      <c r="CB7" s="38">
        <v>944.23</v>
      </c>
      <c r="CC7" s="38">
        <v>973.76</v>
      </c>
      <c r="CD7" s="38">
        <v>853.36</v>
      </c>
      <c r="CE7" s="38">
        <v>1279.8499999999999</v>
      </c>
      <c r="CF7" s="38">
        <v>989.45</v>
      </c>
      <c r="CG7" s="38">
        <v>690.86</v>
      </c>
      <c r="CH7" s="38">
        <v>525.1</v>
      </c>
      <c r="CI7" s="38">
        <v>471.79</v>
      </c>
      <c r="CJ7" s="38">
        <v>468.36</v>
      </c>
      <c r="CK7" s="38">
        <v>479.21</v>
      </c>
      <c r="CL7" s="38">
        <v>547.82000000000005</v>
      </c>
      <c r="CM7" s="38">
        <v>42.59</v>
      </c>
      <c r="CN7" s="38">
        <v>40.74</v>
      </c>
      <c r="CO7" s="38">
        <v>35.19</v>
      </c>
      <c r="CP7" s="38">
        <v>33.33</v>
      </c>
      <c r="CQ7" s="38">
        <v>33.33</v>
      </c>
      <c r="CR7" s="38">
        <v>47.83</v>
      </c>
      <c r="CS7" s="38">
        <v>58.58</v>
      </c>
      <c r="CT7" s="38">
        <v>56.52</v>
      </c>
      <c r="CU7" s="38">
        <v>53.97</v>
      </c>
      <c r="CV7" s="38">
        <v>40.53</v>
      </c>
      <c r="CW7" s="38">
        <v>39.1</v>
      </c>
      <c r="CX7" s="38">
        <v>49.65</v>
      </c>
      <c r="CY7" s="38">
        <v>50.71</v>
      </c>
      <c r="CZ7" s="38">
        <v>52.17</v>
      </c>
      <c r="DA7" s="38">
        <v>54.68</v>
      </c>
      <c r="DB7" s="38">
        <v>54.89</v>
      </c>
      <c r="DC7" s="38">
        <v>84.46</v>
      </c>
      <c r="DD7" s="38">
        <v>89.31</v>
      </c>
      <c r="DE7" s="38">
        <v>91.27</v>
      </c>
      <c r="DF7" s="38">
        <v>92.01</v>
      </c>
      <c r="DG7" s="38">
        <v>90.28</v>
      </c>
      <c r="DH7" s="38">
        <v>89.88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0</v>
      </c>
      <c r="EG7" s="38">
        <v>0</v>
      </c>
      <c r="EH7" s="38">
        <v>0</v>
      </c>
      <c r="EI7" s="38">
        <v>0</v>
      </c>
      <c r="EJ7" s="38">
        <v>0</v>
      </c>
      <c r="EK7" s="38">
        <v>0</v>
      </c>
      <c r="EL7" s="38">
        <v>0</v>
      </c>
      <c r="EM7" s="38">
        <v>0</v>
      </c>
      <c r="EN7" s="38">
        <v>0.02</v>
      </c>
      <c r="EO7" s="38">
        <v>0.02</v>
      </c>
    </row>
    <row r="8" spans="1:145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15">
      <c r="A9" s="40"/>
      <c r="B9" s="40" t="s">
        <v>117</v>
      </c>
      <c r="C9" s="40" t="s">
        <v>118</v>
      </c>
      <c r="D9" s="40" t="s">
        <v>119</v>
      </c>
      <c r="E9" s="40" t="s">
        <v>120</v>
      </c>
      <c r="F9" s="40" t="s">
        <v>121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15">
      <c r="A10" s="40" t="s">
        <v>60</v>
      </c>
      <c r="B10" s="41">
        <f>DATEVALUE($B$6-4&amp;"年1月1日")</f>
        <v>40909</v>
      </c>
      <c r="C10" s="41">
        <f>DATEVALUE($B$6-3&amp;"年1月1日")</f>
        <v>41275</v>
      </c>
      <c r="D10" s="41">
        <f>DATEVALUE($B$6-2&amp;"年1月1日")</f>
        <v>41640</v>
      </c>
      <c r="E10" s="41">
        <f>DATEVALUE($B$6-1&amp;"年1月1日")</f>
        <v>42005</v>
      </c>
      <c r="F10" s="41">
        <f>DATEVALUE($B$6&amp;"年1月1日")</f>
        <v>42370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cp:lastPrinted>2018-02-09T02:32:59Z</cp:lastPrinted>
  <dcterms:created xsi:type="dcterms:W3CDTF">2017-12-25T02:37:06Z</dcterms:created>
  <dcterms:modified xsi:type="dcterms:W3CDTF">2018-02-22T00:58:57Z</dcterms:modified>
  <cp:category/>
</cp:coreProperties>
</file>