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INfSdaZtLQDlVpO8bxNCGAOikJWUxrlwyLsT3rdbL9ZcupCEw6I6ioiwoV0nPs0Xk07uQJe5D46RGGtBjouFyg==" workbookSaltValue="LVU7+K8l0U+jsW4mBWRX+Q==" workbookSpinCount="100000" lockStructure="1"/>
  <bookViews>
    <workbookView xWindow="0" yWindow="0" windowWidth="15360" windowHeight="7635"/>
  </bookViews>
  <sheets>
    <sheet name="法適用_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P10" i="4" s="1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W10" i="4"/>
  <c r="I10" i="4"/>
  <c r="B10" i="4"/>
  <c r="BB8" i="4"/>
  <c r="AT8" i="4"/>
  <c r="AL8" i="4"/>
  <c r="AD8" i="4"/>
  <c r="W8" i="4"/>
  <c r="P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<sst xmlns="http://schemas.openxmlformats.org/spreadsheetml/2006/main" count="232" uniqueCount="120">
  <si>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</si>
  <si>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</si>
  <si>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</si>
  <si>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</si>
  <si>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</si>
  <si>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</si>
  <si>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</si>
  <si>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</si>
  <si>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</si>
  <si>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</si>
  <si>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</si>
  <si>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</si>
  <si>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</si>
  <si>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</si>
  <si>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</si>
  <si>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</si>
  <si>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</si>
  <si>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</si>
  <si>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</si>
  <si>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</si>
  <si>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</si>
  <si>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</si>
  <si>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</si>
  <si>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</si>
  <si>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</si>
  <si>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</si>
  <si>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「経常損益」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</si>
  <si>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</si>
  <si>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</si>
  <si>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</si>
  <si>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</si>
  <si>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</si>
  <si>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</si>
  <si>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</si>
  <si>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</si>
  <si>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</si>
  <si>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</si>
  <si>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</si>
  <si>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</si>
  <si>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</si>
  <si>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平成25年度における各指標の類似団体平均値は、当時の事業数を基に算出していますが、管路経年化率及び管路更新率については、平成26年度の事業数を基に類似団体平均値を算出しています。</t>
    <phoneticPr fontId="3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</si>
  <si>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</si>
  <si>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</si>
  <si>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</si>
  <si>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</si>
  <si>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</si>
  <si>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</si>
  <si>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</si>
  <si>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</si>
  <si>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</si>
  <si>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</si>
  <si>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</si>
  <si>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</si>
  <si>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</si>
  <si>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</si>
  <si>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</si>
  <si>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</si>
  <si>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</si>
  <si>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</si>
  <si>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</si>
  <si>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</si>
  <si>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</si>
  <si>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</si>
  <si>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</si>
  <si>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</si>
  <si>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</si>
  <si>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</si>
  <si>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</si>
  <si>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</si>
  <si>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</si>
  <si>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</si>
  <si>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</si>
  <si>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</si>
  <si>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</si>
  <si>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</si>
  <si>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</si>
  <si>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</si>
  <si>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</si>
  <si>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</si>
  <si>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</si>
  <si>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</si>
  <si>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</si>
  <si>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</si>
  <si>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</si>
  <si>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</si>
  <si>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</si>
  <si>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</si>
  <si>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</si>
  <si>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</si>
  <si>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</si>
  <si>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</si>
  <si>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</si>
  <si>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</si>
  <si>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</si>
  <si>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</si>
  <si>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</si>
  <si>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</si>
  <si>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</si>
  <si>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</si>
  <si>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</si>
  <si>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</si>
  <si>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</si>
  <si>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</si>
  <si>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</si>
  <si>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</si>
  <si>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井川町</t>
  </si>
  <si>
    <t>法適用</t>
  </si>
  <si>
    <t>水道事業</t>
  </si>
  <si>
    <t>末端給水事業</t>
  </si>
  <si>
    <t>A8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</si>
  <si>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</si>
  <si>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</si>
  <si>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</si>
  <si>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</si>
  <si>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</si>
  <si>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</si>
  <si>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</si>
  <si>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経常収支比率について、過去5年間において100％以上となっており、経常黒字となっている。　　　　流動比率について、H26年度の公営企業法の改正に伴い、H26年度は100％を下回ったが、H27以降は経営努力により回復している。　　　　　　　　　　　　　企業債残高対給水収益比率について、全国平均より高くなっているが、償還元金残高においては年々減少している。今後ポンプ場整備による新規起債を予定している為、単年度において若干の増加が見込まれるが、健全性は確保されている。　　　　　　　　料金回収率について、100％を超え、類似団体平均値より約25％、全国平均より約9％高くなっており、料金水準は適正となっている。　　　　　　　　給水原価について、類似団体平均値より約64円下回っており、適正な数値となっている。　　　　　　　施設利用率について、類似団体平均値より約15％高い水準となっているが、人口減少により総配水量が減少してきている為、施設の遊休率が高くなっていくことが予想される。　　　　　　　　　　　　　　　有収率について、類似団体に比べると高くなっているが、全国平均よりは低くなっている。</t>
    <rPh sb="0" eb="2">
      <t>ケイジョウ</t>
    </rPh>
    <rPh sb="2" eb="4">
      <t>シュウシ</t>
    </rPh>
    <rPh sb="4" eb="6">
      <t>ヒリツ</t>
    </rPh>
    <rPh sb="11" eb="13">
      <t>カコ</t>
    </rPh>
    <rPh sb="14" eb="16">
      <t>ネンカン</t>
    </rPh>
    <rPh sb="24" eb="26">
      <t>イジョウ</t>
    </rPh>
    <rPh sb="33" eb="35">
      <t>ケイジョウ</t>
    </rPh>
    <rPh sb="35" eb="37">
      <t>クロジ</t>
    </rPh>
    <rPh sb="48" eb="50">
      <t>リュウドウ</t>
    </rPh>
    <rPh sb="50" eb="52">
      <t>ヒリツ</t>
    </rPh>
    <rPh sb="60" eb="62">
      <t>ネンド</t>
    </rPh>
    <rPh sb="63" eb="65">
      <t>コウエイ</t>
    </rPh>
    <rPh sb="65" eb="67">
      <t>キギョウ</t>
    </rPh>
    <rPh sb="67" eb="68">
      <t>ホウ</t>
    </rPh>
    <rPh sb="69" eb="71">
      <t>カイセイ</t>
    </rPh>
    <rPh sb="72" eb="73">
      <t>トモナ</t>
    </rPh>
    <rPh sb="78" eb="80">
      <t>ネンド</t>
    </rPh>
    <rPh sb="86" eb="88">
      <t>シタマワ</t>
    </rPh>
    <rPh sb="95" eb="97">
      <t>イコウ</t>
    </rPh>
    <rPh sb="98" eb="100">
      <t>ケイエイ</t>
    </rPh>
    <rPh sb="100" eb="102">
      <t>ドリョク</t>
    </rPh>
    <rPh sb="105" eb="107">
      <t>カイフク</t>
    </rPh>
    <rPh sb="125" eb="127">
      <t>キギョウ</t>
    </rPh>
    <rPh sb="127" eb="128">
      <t>サイ</t>
    </rPh>
    <rPh sb="128" eb="130">
      <t>ザンダカ</t>
    </rPh>
    <rPh sb="130" eb="131">
      <t>タイ</t>
    </rPh>
    <rPh sb="131" eb="133">
      <t>キュウスイ</t>
    </rPh>
    <rPh sb="133" eb="135">
      <t>シュウエキ</t>
    </rPh>
    <rPh sb="135" eb="137">
      <t>ヒリツ</t>
    </rPh>
    <rPh sb="142" eb="144">
      <t>ゼンコク</t>
    </rPh>
    <rPh sb="144" eb="146">
      <t>ヘイキン</t>
    </rPh>
    <rPh sb="148" eb="149">
      <t>タカ</t>
    </rPh>
    <rPh sb="157" eb="159">
      <t>ショウカン</t>
    </rPh>
    <rPh sb="159" eb="161">
      <t>ガンキン</t>
    </rPh>
    <rPh sb="161" eb="163">
      <t>ザンダカ</t>
    </rPh>
    <rPh sb="168" eb="170">
      <t>ネンネン</t>
    </rPh>
    <rPh sb="170" eb="172">
      <t>ゲンショウ</t>
    </rPh>
    <rPh sb="177" eb="179">
      <t>コンゴ</t>
    </rPh>
    <rPh sb="182" eb="183">
      <t>ジョウ</t>
    </rPh>
    <rPh sb="183" eb="185">
      <t>セイビ</t>
    </rPh>
    <rPh sb="188" eb="190">
      <t>シンキ</t>
    </rPh>
    <rPh sb="190" eb="192">
      <t>キサイ</t>
    </rPh>
    <rPh sb="193" eb="195">
      <t>ヨテイ</t>
    </rPh>
    <rPh sb="199" eb="200">
      <t>タメ</t>
    </rPh>
    <rPh sb="201" eb="203">
      <t>タンネン</t>
    </rPh>
    <rPh sb="203" eb="204">
      <t>ド</t>
    </rPh>
    <rPh sb="208" eb="210">
      <t>ジャッカン</t>
    </rPh>
    <rPh sb="211" eb="213">
      <t>ゾウカ</t>
    </rPh>
    <rPh sb="214" eb="216">
      <t>ミコ</t>
    </rPh>
    <rPh sb="221" eb="224">
      <t>ケンゼンセイ</t>
    </rPh>
    <rPh sb="225" eb="227">
      <t>カクホ</t>
    </rPh>
    <rPh sb="241" eb="243">
      <t>リョウキン</t>
    </rPh>
    <rPh sb="243" eb="245">
      <t>カイシュウ</t>
    </rPh>
    <rPh sb="245" eb="246">
      <t>リツ</t>
    </rPh>
    <rPh sb="256" eb="257">
      <t>コ</t>
    </rPh>
    <rPh sb="259" eb="261">
      <t>ルイジ</t>
    </rPh>
    <rPh sb="261" eb="263">
      <t>ダンタイ</t>
    </rPh>
    <rPh sb="263" eb="266">
      <t>ヘイキンチ</t>
    </rPh>
    <rPh sb="268" eb="269">
      <t>ヤク</t>
    </rPh>
    <rPh sb="273" eb="275">
      <t>ゼンコク</t>
    </rPh>
    <rPh sb="275" eb="277">
      <t>ヘイキン</t>
    </rPh>
    <rPh sb="279" eb="280">
      <t>ヤク</t>
    </rPh>
    <rPh sb="282" eb="283">
      <t>タカ</t>
    </rPh>
    <rPh sb="290" eb="292">
      <t>リョウキン</t>
    </rPh>
    <rPh sb="292" eb="294">
      <t>スイジュン</t>
    </rPh>
    <rPh sb="295" eb="297">
      <t>テキセイ</t>
    </rPh>
    <rPh sb="312" eb="314">
      <t>キュウスイ</t>
    </rPh>
    <rPh sb="314" eb="316">
      <t>ゲンカ</t>
    </rPh>
    <rPh sb="321" eb="323">
      <t>ルイジ</t>
    </rPh>
    <rPh sb="323" eb="325">
      <t>ダンタイ</t>
    </rPh>
    <rPh sb="325" eb="328">
      <t>ヘイキンチ</t>
    </rPh>
    <rPh sb="330" eb="331">
      <t>ヤク</t>
    </rPh>
    <rPh sb="333" eb="334">
      <t>エン</t>
    </rPh>
    <rPh sb="334" eb="336">
      <t>シタマワ</t>
    </rPh>
    <rPh sb="341" eb="343">
      <t>テキセイ</t>
    </rPh>
    <rPh sb="344" eb="346">
      <t>スウチ</t>
    </rPh>
    <rPh sb="360" eb="362">
      <t>シセツ</t>
    </rPh>
    <rPh sb="362" eb="365">
      <t>リヨウリツ</t>
    </rPh>
    <rPh sb="370" eb="372">
      <t>ルイジ</t>
    </rPh>
    <rPh sb="372" eb="374">
      <t>ダンタイ</t>
    </rPh>
    <rPh sb="374" eb="377">
      <t>ヘイキンチ</t>
    </rPh>
    <rPh sb="379" eb="380">
      <t>ヤク</t>
    </rPh>
    <rPh sb="383" eb="384">
      <t>タカ</t>
    </rPh>
    <rPh sb="385" eb="387">
      <t>スイジュン</t>
    </rPh>
    <rPh sb="395" eb="397">
      <t>ジンコウ</t>
    </rPh>
    <rPh sb="397" eb="399">
      <t>ゲンショウ</t>
    </rPh>
    <rPh sb="402" eb="403">
      <t>ソウ</t>
    </rPh>
    <rPh sb="403" eb="405">
      <t>ハイスイ</t>
    </rPh>
    <rPh sb="405" eb="406">
      <t>リョウ</t>
    </rPh>
    <rPh sb="407" eb="409">
      <t>ゲンショウ</t>
    </rPh>
    <rPh sb="415" eb="416">
      <t>タメ</t>
    </rPh>
    <rPh sb="417" eb="419">
      <t>シセツ</t>
    </rPh>
    <rPh sb="420" eb="422">
      <t>ユウキュウ</t>
    </rPh>
    <rPh sb="422" eb="423">
      <t>リツ</t>
    </rPh>
    <rPh sb="424" eb="425">
      <t>タカ</t>
    </rPh>
    <rPh sb="434" eb="436">
      <t>ヨソウ</t>
    </rPh>
    <rPh sb="455" eb="457">
      <t>ユウシュウ</t>
    </rPh>
    <rPh sb="457" eb="458">
      <t>リツ</t>
    </rPh>
    <rPh sb="463" eb="465">
      <t>ルイジ</t>
    </rPh>
    <rPh sb="465" eb="467">
      <t>ダンタイ</t>
    </rPh>
    <rPh sb="468" eb="469">
      <t>クラ</t>
    </rPh>
    <rPh sb="472" eb="473">
      <t>タカ</t>
    </rPh>
    <rPh sb="481" eb="483">
      <t>ゼンコク</t>
    </rPh>
    <rPh sb="483" eb="485">
      <t>ヘイキン</t>
    </rPh>
    <rPh sb="488" eb="489">
      <t>ヒク</t>
    </rPh>
    <phoneticPr fontId="4"/>
  </si>
  <si>
    <t>管路経年化率は、H29年度も昨年と同程度の数値となっているが、類似団体平均値、全国平均よりは低くなっている。管路の更新については、緊急性は低いが、今後増加することが見込まれることから、計画的に更新していく必要がある。</t>
    <rPh sb="0" eb="2">
      <t>カンロ</t>
    </rPh>
    <rPh sb="2" eb="5">
      <t>ケイネンカ</t>
    </rPh>
    <rPh sb="5" eb="6">
      <t>リツ</t>
    </rPh>
    <rPh sb="11" eb="13">
      <t>ネンド</t>
    </rPh>
    <rPh sb="14" eb="16">
      <t>サクネン</t>
    </rPh>
    <rPh sb="17" eb="20">
      <t>ドウテイド</t>
    </rPh>
    <rPh sb="21" eb="23">
      <t>スウチ</t>
    </rPh>
    <rPh sb="31" eb="33">
      <t>ルイジ</t>
    </rPh>
    <rPh sb="33" eb="35">
      <t>ダンタイ</t>
    </rPh>
    <rPh sb="35" eb="38">
      <t>ヘイキンチ</t>
    </rPh>
    <rPh sb="39" eb="41">
      <t>ゼンコク</t>
    </rPh>
    <rPh sb="41" eb="43">
      <t>ヘイキン</t>
    </rPh>
    <rPh sb="46" eb="47">
      <t>ヒク</t>
    </rPh>
    <rPh sb="54" eb="56">
      <t>カンロ</t>
    </rPh>
    <rPh sb="57" eb="59">
      <t>コウシン</t>
    </rPh>
    <rPh sb="65" eb="68">
      <t>キンキュウセイ</t>
    </rPh>
    <rPh sb="69" eb="70">
      <t>ヒク</t>
    </rPh>
    <rPh sb="73" eb="75">
      <t>コンゴ</t>
    </rPh>
    <rPh sb="75" eb="77">
      <t>ゾウカ</t>
    </rPh>
    <rPh sb="82" eb="84">
      <t>ミコ</t>
    </rPh>
    <rPh sb="92" eb="95">
      <t>ケイカクテキ</t>
    </rPh>
    <rPh sb="96" eb="98">
      <t>コウシン</t>
    </rPh>
    <rPh sb="102" eb="104">
      <t>ヒツヨウ</t>
    </rPh>
    <phoneticPr fontId="4"/>
  </si>
  <si>
    <t>経営の健全性については、確保されているが、人口の減少による料金収入の減少が予想される。　　　また、施設や管路の老朽化による更新の際の財源確保、経営に与える影響を分析し、料金体系や経営改善等の見直しを行う必要がある。</t>
    <rPh sb="0" eb="2">
      <t>ケイエイ</t>
    </rPh>
    <rPh sb="3" eb="5">
      <t>ケンゼン</t>
    </rPh>
    <rPh sb="5" eb="6">
      <t>セイ</t>
    </rPh>
    <rPh sb="12" eb="14">
      <t>カクホ</t>
    </rPh>
    <rPh sb="21" eb="23">
      <t>ジンコウ</t>
    </rPh>
    <rPh sb="24" eb="26">
      <t>ゲンショウ</t>
    </rPh>
    <rPh sb="29" eb="31">
      <t>リョウキン</t>
    </rPh>
    <rPh sb="31" eb="33">
      <t>シュウニュウ</t>
    </rPh>
    <rPh sb="34" eb="36">
      <t>ゲンショウ</t>
    </rPh>
    <rPh sb="37" eb="39">
      <t>ヨソウ</t>
    </rPh>
    <rPh sb="49" eb="51">
      <t>シセツ</t>
    </rPh>
    <rPh sb="52" eb="54">
      <t>カンロ</t>
    </rPh>
    <rPh sb="55" eb="58">
      <t>ロウキュウカ</t>
    </rPh>
    <rPh sb="61" eb="63">
      <t>コウシン</t>
    </rPh>
    <rPh sb="64" eb="65">
      <t>サイ</t>
    </rPh>
    <rPh sb="66" eb="68">
      <t>ザイゲン</t>
    </rPh>
    <rPh sb="68" eb="70">
      <t>カクホ</t>
    </rPh>
    <rPh sb="71" eb="73">
      <t>ケイエイ</t>
    </rPh>
    <rPh sb="74" eb="75">
      <t>アタ</t>
    </rPh>
    <rPh sb="77" eb="79">
      <t>エイキョウ</t>
    </rPh>
    <rPh sb="80" eb="82">
      <t>ブンセキ</t>
    </rPh>
    <rPh sb="84" eb="86">
      <t>リョウキン</t>
    </rPh>
    <rPh sb="86" eb="88">
      <t>タイケイ</t>
    </rPh>
    <rPh sb="89" eb="91">
      <t>ケイエイ</t>
    </rPh>
    <rPh sb="91" eb="93">
      <t>カイゼン</t>
    </rPh>
    <rPh sb="93" eb="94">
      <t>トウ</t>
    </rPh>
    <rPh sb="95" eb="97">
      <t>ミナオ</t>
    </rPh>
    <rPh sb="99" eb="100">
      <t>オコナ</t>
    </rPh>
    <rPh sb="101" eb="103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</si>
</sst>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ge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Border="1" applyAlignment="1" applyProtection="1">
      <alignment horizontal="left" vertical="center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9F-4D3D-90F8-8D06C0E3E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212288"/>
        <c:axId val="77239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0.64</c:v>
                </c:pt>
                <c:pt idx="1">
                  <c:v>0.56000000000000005</c:v>
                </c:pt>
                <c:pt idx="2">
                  <c:v>0.65</c:v>
                </c:pt>
                <c:pt idx="3">
                  <c:v>0.46</c:v>
                </c:pt>
                <c:pt idx="4">
                  <c:v>0.44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9F-4D3D-90F8-8D06C0E3E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12288"/>
        <c:axId val="77239040"/>
      </c:lineChart>
      <c:dateAx>
        <c:axId val="77212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7239040"/>
        <c:crosses val="autoZero"/>
        <c:auto val="1"/>
        <c:lblOffset val="100"/>
        <c:baseTimeUnit val="years"/>
      </c:dateAx>
      <c:valAx>
        <c:axId val="77239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7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67.27</c:v>
                </c:pt>
                <c:pt idx="1">
                  <c:v>66.66</c:v>
                </c:pt>
                <c:pt idx="2">
                  <c:v>64.489999999999995</c:v>
                </c:pt>
                <c:pt idx="3">
                  <c:v>63.67</c:v>
                </c:pt>
                <c:pt idx="4">
                  <c:v>65.53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92-4FE8-A34E-A9C957F2F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74016"/>
        <c:axId val="102392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49.77</c:v>
                </c:pt>
                <c:pt idx="1">
                  <c:v>49.22</c:v>
                </c:pt>
                <c:pt idx="2">
                  <c:v>49.08</c:v>
                </c:pt>
                <c:pt idx="3">
                  <c:v>49.32</c:v>
                </c:pt>
                <c:pt idx="4">
                  <c:v>50.24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92-4FE8-A34E-A9C957F2F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74016"/>
        <c:axId val="102392576"/>
      </c:lineChart>
      <c:dateAx>
        <c:axId val="102374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392576"/>
        <c:crosses val="autoZero"/>
        <c:auto val="1"/>
        <c:lblOffset val="100"/>
        <c:baseTimeUnit val="years"/>
      </c:dateAx>
      <c:valAx>
        <c:axId val="102392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374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82.67</c:v>
                </c:pt>
                <c:pt idx="1">
                  <c:v>84.91</c:v>
                </c:pt>
                <c:pt idx="2">
                  <c:v>85.9</c:v>
                </c:pt>
                <c:pt idx="3">
                  <c:v>84.77</c:v>
                </c:pt>
                <c:pt idx="4">
                  <c:v>81.739999999999995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FC-497C-859A-6C8F2956C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07168"/>
        <c:axId val="102417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79.98</c:v>
                </c:pt>
                <c:pt idx="1">
                  <c:v>79.48</c:v>
                </c:pt>
                <c:pt idx="2">
                  <c:v>79.3</c:v>
                </c:pt>
                <c:pt idx="3">
                  <c:v>79.34</c:v>
                </c:pt>
                <c:pt idx="4">
                  <c:v>78.650000000000006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BFC-497C-859A-6C8F2956C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07168"/>
        <c:axId val="102417536"/>
      </c:lineChart>
      <c:dateAx>
        <c:axId val="102407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417536"/>
        <c:crosses val="autoZero"/>
        <c:auto val="1"/>
        <c:lblOffset val="100"/>
        <c:baseTimeUnit val="years"/>
      </c:dateAx>
      <c:valAx>
        <c:axId val="102417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407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118.99</c:v>
                </c:pt>
                <c:pt idx="1">
                  <c:v>128.11000000000001</c:v>
                </c:pt>
                <c:pt idx="2">
                  <c:v>126.73</c:v>
                </c:pt>
                <c:pt idx="3">
                  <c:v>125.99</c:v>
                </c:pt>
                <c:pt idx="4">
                  <c:v>120.16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39-490A-A506-8C6496FC7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265920"/>
        <c:axId val="100865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105.53</c:v>
                </c:pt>
                <c:pt idx="1">
                  <c:v>107.2</c:v>
                </c:pt>
                <c:pt idx="2">
                  <c:v>106.62</c:v>
                </c:pt>
                <c:pt idx="3">
                  <c:v>107.95</c:v>
                </c:pt>
                <c:pt idx="4">
                  <c:v>104.47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39-490A-A506-8C6496FC7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65920"/>
        <c:axId val="100865152"/>
      </c:lineChart>
      <c:dateAx>
        <c:axId val="77265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865152"/>
        <c:crosses val="autoZero"/>
        <c:auto val="1"/>
        <c:lblOffset val="100"/>
        <c:baseTimeUnit val="years"/>
      </c:dateAx>
      <c:valAx>
        <c:axId val="100865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7265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41.64</c:v>
                </c:pt>
                <c:pt idx="1">
                  <c:v>46</c:v>
                </c:pt>
                <c:pt idx="2">
                  <c:v>47.54</c:v>
                </c:pt>
                <c:pt idx="3">
                  <c:v>49.21</c:v>
                </c:pt>
                <c:pt idx="4">
                  <c:v>50.7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EC-4042-98C0-2ADB4189F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900224"/>
        <c:axId val="100906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36.43</c:v>
                </c:pt>
                <c:pt idx="1">
                  <c:v>46.12</c:v>
                </c:pt>
                <c:pt idx="2">
                  <c:v>47.44</c:v>
                </c:pt>
                <c:pt idx="3">
                  <c:v>48.3</c:v>
                </c:pt>
                <c:pt idx="4">
                  <c:v>45.14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EC-4042-98C0-2ADB4189F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00224"/>
        <c:axId val="100906496"/>
      </c:lineChart>
      <c:dateAx>
        <c:axId val="1009002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906496"/>
        <c:crosses val="autoZero"/>
        <c:auto val="1"/>
        <c:lblOffset val="100"/>
        <c:baseTimeUnit val="years"/>
      </c:dateAx>
      <c:valAx>
        <c:axId val="100906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9002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5.52</c:v>
                </c:pt>
                <c:pt idx="1">
                  <c:v>5.52</c:v>
                </c:pt>
                <c:pt idx="2">
                  <c:v>4.1900000000000004</c:v>
                </c:pt>
                <c:pt idx="3">
                  <c:v>12.1</c:v>
                </c:pt>
                <c:pt idx="4">
                  <c:v>11.97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B3-4FAE-9078-46CF60880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019648"/>
        <c:axId val="101021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8.7200000000000006</c:v>
                </c:pt>
                <c:pt idx="1">
                  <c:v>9.86</c:v>
                </c:pt>
                <c:pt idx="2">
                  <c:v>11.16</c:v>
                </c:pt>
                <c:pt idx="3">
                  <c:v>12.43</c:v>
                </c:pt>
                <c:pt idx="4">
                  <c:v>13.58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B3-4FAE-9078-46CF60880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19648"/>
        <c:axId val="101021568"/>
      </c:lineChart>
      <c:dateAx>
        <c:axId val="101019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021568"/>
        <c:crosses val="autoZero"/>
        <c:auto val="1"/>
        <c:lblOffset val="100"/>
        <c:baseTimeUnit val="years"/>
      </c:dateAx>
      <c:valAx>
        <c:axId val="101021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019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89-4307-8324-0655596B9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062912"/>
        <c:axId val="10106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28.31</c:v>
                </c:pt>
                <c:pt idx="1">
                  <c:v>13.46</c:v>
                </c:pt>
                <c:pt idx="2">
                  <c:v>12.59</c:v>
                </c:pt>
                <c:pt idx="3">
                  <c:v>12.44</c:v>
                </c:pt>
                <c:pt idx="4">
                  <c:v>16.399999999999999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89-4307-8324-0655596B9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62912"/>
        <c:axId val="101069184"/>
      </c:lineChart>
      <c:dateAx>
        <c:axId val="1010629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069184"/>
        <c:crosses val="autoZero"/>
        <c:auto val="1"/>
        <c:lblOffset val="100"/>
        <c:baseTimeUnit val="years"/>
      </c:dateAx>
      <c:valAx>
        <c:axId val="1010691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062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850.33</c:v>
                </c:pt>
                <c:pt idx="1">
                  <c:v>91.68</c:v>
                </c:pt>
                <c:pt idx="2">
                  <c:v>102.91</c:v>
                </c:pt>
                <c:pt idx="3">
                  <c:v>137.49</c:v>
                </c:pt>
                <c:pt idx="4">
                  <c:v>147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90-4301-B496-173FA52C0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091968"/>
        <c:axId val="101110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1164.51</c:v>
                </c:pt>
                <c:pt idx="1">
                  <c:v>434.72</c:v>
                </c:pt>
                <c:pt idx="2">
                  <c:v>416.14</c:v>
                </c:pt>
                <c:pt idx="3">
                  <c:v>371.89</c:v>
                </c:pt>
                <c:pt idx="4">
                  <c:v>293.23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290-4301-B496-173FA52C0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91968"/>
        <c:axId val="101110528"/>
      </c:lineChart>
      <c:dateAx>
        <c:axId val="101091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110528"/>
        <c:crosses val="autoZero"/>
        <c:auto val="1"/>
        <c:lblOffset val="100"/>
        <c:baseTimeUnit val="years"/>
      </c:dateAx>
      <c:valAx>
        <c:axId val="1011105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091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473.02</c:v>
                </c:pt>
                <c:pt idx="1">
                  <c:v>427.51</c:v>
                </c:pt>
                <c:pt idx="2">
                  <c:v>386.29</c:v>
                </c:pt>
                <c:pt idx="3">
                  <c:v>353</c:v>
                </c:pt>
                <c:pt idx="4">
                  <c:v>327.82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49-4B4F-B791-0314C8A36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05504"/>
        <c:axId val="101207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498.27</c:v>
                </c:pt>
                <c:pt idx="1">
                  <c:v>495.76</c:v>
                </c:pt>
                <c:pt idx="2">
                  <c:v>487.22</c:v>
                </c:pt>
                <c:pt idx="3">
                  <c:v>483.11</c:v>
                </c:pt>
                <c:pt idx="4">
                  <c:v>542.29999999999995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949-4B4F-B791-0314C8A36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05504"/>
        <c:axId val="101207424"/>
      </c:lineChart>
      <c:dateAx>
        <c:axId val="101205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207424"/>
        <c:crosses val="autoZero"/>
        <c:auto val="1"/>
        <c:lblOffset val="100"/>
        <c:baseTimeUnit val="years"/>
      </c:dateAx>
      <c:valAx>
        <c:axId val="101207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205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111.57</c:v>
                </c:pt>
                <c:pt idx="1">
                  <c:v>121.29</c:v>
                </c:pt>
                <c:pt idx="2">
                  <c:v>119.92</c:v>
                </c:pt>
                <c:pt idx="3">
                  <c:v>119.14</c:v>
                </c:pt>
                <c:pt idx="4">
                  <c:v>113.24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05-44C5-A576-44148DD43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46848"/>
        <c:axId val="102301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90.64</c:v>
                </c:pt>
                <c:pt idx="1">
                  <c:v>93.66</c:v>
                </c:pt>
                <c:pt idx="2">
                  <c:v>92.76</c:v>
                </c:pt>
                <c:pt idx="3">
                  <c:v>93.28</c:v>
                </c:pt>
                <c:pt idx="4">
                  <c:v>87.51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05-44C5-A576-44148DD43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46848"/>
        <c:axId val="102301696"/>
      </c:lineChart>
      <c:dateAx>
        <c:axId val="1012468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301696"/>
        <c:crosses val="autoZero"/>
        <c:auto val="1"/>
        <c:lblOffset val="100"/>
        <c:baseTimeUnit val="years"/>
      </c:dateAx>
      <c:valAx>
        <c:axId val="102301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246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157.12</c:v>
                </c:pt>
                <c:pt idx="1">
                  <c:v>140.99</c:v>
                </c:pt>
                <c:pt idx="2">
                  <c:v>145.62</c:v>
                </c:pt>
                <c:pt idx="3">
                  <c:v>148.93</c:v>
                </c:pt>
                <c:pt idx="4">
                  <c:v>154.41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B7-40AF-828D-8B721ADE7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28576"/>
        <c:axId val="102338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213.52</c:v>
                </c:pt>
                <c:pt idx="1">
                  <c:v>208.21</c:v>
                </c:pt>
                <c:pt idx="2">
                  <c:v>208.67</c:v>
                </c:pt>
                <c:pt idx="3">
                  <c:v>208.29</c:v>
                </c:pt>
                <c:pt idx="4">
                  <c:v>218.42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B7-40AF-828D-8B721ADE7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28576"/>
        <c:axId val="102338944"/>
      </c:lineChart>
      <c:dateAx>
        <c:axId val="1023285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338944"/>
        <c:crosses val="autoZero"/>
        <c:auto val="1"/>
        <c:lblOffset val="100"/>
        <c:baseTimeUnit val="years"/>
      </c:dateAx>
      <c:valAx>
        <c:axId val="102338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328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【113.39】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【264.34】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【274.27】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【165.71】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Normal="100" workbookViewId="0">
      <selection activeCell="AC13" sqref="AC1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83" t="s">
        <v>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</row>
    <row r="3" spans="1:78" ht="9.75" customHeight="1" x14ac:dyDescent="0.15">
      <c r="A3" s="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</row>
    <row r="4" spans="1:78" ht="9.75" customHeight="1" x14ac:dyDescent="0.15">
      <c r="A4" s="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84" t="str">
        <f>データ!H6</f>
        <v>秋田県　井川町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5"/>
      <c r="AE6" s="85"/>
      <c r="AF6" s="85"/>
      <c r="AG6" s="85"/>
      <c r="AH6" s="4"/>
      <c r="AI6" s="4"/>
      <c r="AJ6" s="4"/>
      <c r="AK6" s="4"/>
      <c r="AL6" s="4"/>
      <c r="AM6" s="4"/>
      <c r="AN6" s="4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5" t="s">
        <v>1</v>
      </c>
      <c r="C7" s="76"/>
      <c r="D7" s="76"/>
      <c r="E7" s="76"/>
      <c r="F7" s="76"/>
      <c r="G7" s="76"/>
      <c r="H7" s="76"/>
      <c r="I7" s="75" t="s">
        <v>2</v>
      </c>
      <c r="J7" s="76"/>
      <c r="K7" s="76"/>
      <c r="L7" s="76"/>
      <c r="M7" s="76"/>
      <c r="N7" s="76"/>
      <c r="O7" s="77"/>
      <c r="P7" s="78" t="s">
        <v>3</v>
      </c>
      <c r="Q7" s="78"/>
      <c r="R7" s="78"/>
      <c r="S7" s="78"/>
      <c r="T7" s="78"/>
      <c r="U7" s="78"/>
      <c r="V7" s="78"/>
      <c r="W7" s="78" t="s">
        <v>4</v>
      </c>
      <c r="X7" s="78"/>
      <c r="Y7" s="78"/>
      <c r="Z7" s="78"/>
      <c r="AA7" s="78"/>
      <c r="AB7" s="78"/>
      <c r="AC7" s="78"/>
      <c r="AD7" s="78" t="s">
        <v>5</v>
      </c>
      <c r="AE7" s="78"/>
      <c r="AF7" s="78"/>
      <c r="AG7" s="78"/>
      <c r="AH7" s="78"/>
      <c r="AI7" s="78"/>
      <c r="AJ7" s="78"/>
      <c r="AK7" s="4"/>
      <c r="AL7" s="78" t="s">
        <v>6</v>
      </c>
      <c r="AM7" s="78"/>
      <c r="AN7" s="78"/>
      <c r="AO7" s="78"/>
      <c r="AP7" s="78"/>
      <c r="AQ7" s="78"/>
      <c r="AR7" s="78"/>
      <c r="AS7" s="78"/>
      <c r="AT7" s="75" t="s">
        <v>7</v>
      </c>
      <c r="AU7" s="76"/>
      <c r="AV7" s="76"/>
      <c r="AW7" s="76"/>
      <c r="AX7" s="76"/>
      <c r="AY7" s="76"/>
      <c r="AZ7" s="76"/>
      <c r="BA7" s="76"/>
      <c r="BB7" s="78" t="s">
        <v>8</v>
      </c>
      <c r="BC7" s="78"/>
      <c r="BD7" s="78"/>
      <c r="BE7" s="78"/>
      <c r="BF7" s="78"/>
      <c r="BG7" s="78"/>
      <c r="BH7" s="78"/>
      <c r="BI7" s="78"/>
      <c r="BJ7" s="3"/>
      <c r="BK7" s="3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79" t="str">
        <f>データ!$I$6</f>
        <v>法適用</v>
      </c>
      <c r="C8" s="80"/>
      <c r="D8" s="80"/>
      <c r="E8" s="80"/>
      <c r="F8" s="80"/>
      <c r="G8" s="80"/>
      <c r="H8" s="80"/>
      <c r="I8" s="79" t="str">
        <f>データ!$J$6</f>
        <v>水道事業</v>
      </c>
      <c r="J8" s="80"/>
      <c r="K8" s="80"/>
      <c r="L8" s="80"/>
      <c r="M8" s="80"/>
      <c r="N8" s="80"/>
      <c r="O8" s="81"/>
      <c r="P8" s="82" t="str">
        <f>データ!$K$6</f>
        <v>末端給水事業</v>
      </c>
      <c r="Q8" s="82"/>
      <c r="R8" s="82"/>
      <c r="S8" s="82"/>
      <c r="T8" s="82"/>
      <c r="U8" s="82"/>
      <c r="V8" s="82"/>
      <c r="W8" s="82" t="str">
        <f>データ!$L$6</f>
        <v>A8</v>
      </c>
      <c r="X8" s="82"/>
      <c r="Y8" s="82"/>
      <c r="Z8" s="82"/>
      <c r="AA8" s="82"/>
      <c r="AB8" s="82"/>
      <c r="AC8" s="82"/>
      <c r="AD8" s="82" t="str">
        <f>データ!$M$6</f>
        <v>非設置</v>
      </c>
      <c r="AE8" s="82"/>
      <c r="AF8" s="82"/>
      <c r="AG8" s="82"/>
      <c r="AH8" s="82"/>
      <c r="AI8" s="82"/>
      <c r="AJ8" s="82"/>
      <c r="AK8" s="4"/>
      <c r="AL8" s="70">
        <f>データ!$R$6</f>
        <v>4877</v>
      </c>
      <c r="AM8" s="70"/>
      <c r="AN8" s="70"/>
      <c r="AO8" s="70"/>
      <c r="AP8" s="70"/>
      <c r="AQ8" s="70"/>
      <c r="AR8" s="70"/>
      <c r="AS8" s="70"/>
      <c r="AT8" s="66">
        <f>データ!$S$6</f>
        <v>47.95</v>
      </c>
      <c r="AU8" s="67"/>
      <c r="AV8" s="67"/>
      <c r="AW8" s="67"/>
      <c r="AX8" s="67"/>
      <c r="AY8" s="67"/>
      <c r="AZ8" s="67"/>
      <c r="BA8" s="67"/>
      <c r="BB8" s="69">
        <f>データ!$T$6</f>
        <v>101.71</v>
      </c>
      <c r="BC8" s="69"/>
      <c r="BD8" s="69"/>
      <c r="BE8" s="69"/>
      <c r="BF8" s="69"/>
      <c r="BG8" s="69"/>
      <c r="BH8" s="69"/>
      <c r="BI8" s="69"/>
      <c r="BJ8" s="3"/>
      <c r="BK8" s="3"/>
      <c r="BL8" s="73" t="s">
        <v>10</v>
      </c>
      <c r="BM8" s="74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75" t="s">
        <v>12</v>
      </c>
      <c r="C9" s="76"/>
      <c r="D9" s="76"/>
      <c r="E9" s="76"/>
      <c r="F9" s="76"/>
      <c r="G9" s="76"/>
      <c r="H9" s="76"/>
      <c r="I9" s="75" t="s">
        <v>13</v>
      </c>
      <c r="J9" s="76"/>
      <c r="K9" s="76"/>
      <c r="L9" s="76"/>
      <c r="M9" s="76"/>
      <c r="N9" s="76"/>
      <c r="O9" s="77"/>
      <c r="P9" s="78" t="s">
        <v>14</v>
      </c>
      <c r="Q9" s="78"/>
      <c r="R9" s="78"/>
      <c r="S9" s="78"/>
      <c r="T9" s="78"/>
      <c r="U9" s="78"/>
      <c r="V9" s="78"/>
      <c r="W9" s="78" t="s">
        <v>15</v>
      </c>
      <c r="X9" s="78"/>
      <c r="Y9" s="78"/>
      <c r="Z9" s="78"/>
      <c r="AA9" s="78"/>
      <c r="AB9" s="78"/>
      <c r="AC9" s="78"/>
      <c r="AD9" s="2"/>
      <c r="AE9" s="2"/>
      <c r="AF9" s="2"/>
      <c r="AG9" s="2"/>
      <c r="AH9" s="4"/>
      <c r="AI9" s="4"/>
      <c r="AJ9" s="4"/>
      <c r="AK9" s="4"/>
      <c r="AL9" s="78" t="s">
        <v>16</v>
      </c>
      <c r="AM9" s="78"/>
      <c r="AN9" s="78"/>
      <c r="AO9" s="78"/>
      <c r="AP9" s="78"/>
      <c r="AQ9" s="78"/>
      <c r="AR9" s="78"/>
      <c r="AS9" s="78"/>
      <c r="AT9" s="75" t="s">
        <v>17</v>
      </c>
      <c r="AU9" s="76"/>
      <c r="AV9" s="76"/>
      <c r="AW9" s="76"/>
      <c r="AX9" s="76"/>
      <c r="AY9" s="76"/>
      <c r="AZ9" s="76"/>
      <c r="BA9" s="76"/>
      <c r="BB9" s="78" t="s">
        <v>18</v>
      </c>
      <c r="BC9" s="78"/>
      <c r="BD9" s="78"/>
      <c r="BE9" s="78"/>
      <c r="BF9" s="78"/>
      <c r="BG9" s="78"/>
      <c r="BH9" s="78"/>
      <c r="BI9" s="78"/>
      <c r="BJ9" s="3"/>
      <c r="BK9" s="3"/>
      <c r="BL9" s="64" t="s">
        <v>19</v>
      </c>
      <c r="BM9" s="65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6" t="str">
        <f>データ!$N$6</f>
        <v>-</v>
      </c>
      <c r="C10" s="67"/>
      <c r="D10" s="67"/>
      <c r="E10" s="67"/>
      <c r="F10" s="67"/>
      <c r="G10" s="67"/>
      <c r="H10" s="67"/>
      <c r="I10" s="66">
        <f>データ!$O$6</f>
        <v>69.709999999999994</v>
      </c>
      <c r="J10" s="67"/>
      <c r="K10" s="67"/>
      <c r="L10" s="67"/>
      <c r="M10" s="67"/>
      <c r="N10" s="67"/>
      <c r="O10" s="68"/>
      <c r="P10" s="69">
        <f>データ!$P$6</f>
        <v>99.84</v>
      </c>
      <c r="Q10" s="69"/>
      <c r="R10" s="69"/>
      <c r="S10" s="69"/>
      <c r="T10" s="69"/>
      <c r="U10" s="69"/>
      <c r="V10" s="69"/>
      <c r="W10" s="70">
        <f>データ!$Q$6</f>
        <v>3560</v>
      </c>
      <c r="X10" s="70"/>
      <c r="Y10" s="70"/>
      <c r="Z10" s="70"/>
      <c r="AA10" s="70"/>
      <c r="AB10" s="70"/>
      <c r="AC10" s="70"/>
      <c r="AD10" s="2"/>
      <c r="AE10" s="2"/>
      <c r="AF10" s="2"/>
      <c r="AG10" s="2"/>
      <c r="AH10" s="4"/>
      <c r="AI10" s="4"/>
      <c r="AJ10" s="4"/>
      <c r="AK10" s="4"/>
      <c r="AL10" s="70">
        <f>データ!$U$6</f>
        <v>6144</v>
      </c>
      <c r="AM10" s="70"/>
      <c r="AN10" s="70"/>
      <c r="AO10" s="70"/>
      <c r="AP10" s="70"/>
      <c r="AQ10" s="70"/>
      <c r="AR10" s="70"/>
      <c r="AS10" s="70"/>
      <c r="AT10" s="66">
        <f>データ!$V$6</f>
        <v>9.25</v>
      </c>
      <c r="AU10" s="67"/>
      <c r="AV10" s="67"/>
      <c r="AW10" s="67"/>
      <c r="AX10" s="67"/>
      <c r="AY10" s="67"/>
      <c r="AZ10" s="67"/>
      <c r="BA10" s="67"/>
      <c r="BB10" s="69">
        <f>データ!$W$6</f>
        <v>664.22</v>
      </c>
      <c r="BC10" s="69"/>
      <c r="BD10" s="69"/>
      <c r="BE10" s="69"/>
      <c r="BF10" s="69"/>
      <c r="BG10" s="69"/>
      <c r="BH10" s="69"/>
      <c r="BI10" s="69"/>
      <c r="BJ10" s="2"/>
      <c r="BK10" s="2"/>
      <c r="BL10" s="71" t="s">
        <v>21</v>
      </c>
      <c r="BM10" s="72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23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15">
      <c r="A14" s="2"/>
      <c r="B14" s="61" t="s">
        <v>24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43" t="s">
        <v>25</v>
      </c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5"/>
    </row>
    <row r="15" spans="1:78" ht="13.5" customHeight="1" x14ac:dyDescent="0.15">
      <c r="A15" s="2"/>
      <c r="B15" s="5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8"/>
      <c r="BK15" s="2"/>
      <c r="BL15" s="46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8"/>
    </row>
    <row r="16" spans="1:78" ht="13.5" customHeight="1" x14ac:dyDescent="0.15">
      <c r="A16" s="2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8"/>
      <c r="BK16" s="2"/>
      <c r="BL16" s="49" t="s">
        <v>117</v>
      </c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1"/>
    </row>
    <row r="17" spans="1:78" ht="13.5" customHeight="1" x14ac:dyDescent="0.15">
      <c r="A17" s="2"/>
      <c r="B17" s="1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8"/>
      <c r="BK17" s="2"/>
      <c r="BL17" s="49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1"/>
    </row>
    <row r="18" spans="1:78" ht="13.5" customHeight="1" x14ac:dyDescent="0.15">
      <c r="A18" s="2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8"/>
      <c r="BK18" s="2"/>
      <c r="BL18" s="49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1"/>
    </row>
    <row r="19" spans="1:78" ht="13.5" customHeight="1" x14ac:dyDescent="0.15">
      <c r="A19" s="2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18"/>
      <c r="BK19" s="2"/>
      <c r="BL19" s="49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1"/>
    </row>
    <row r="20" spans="1:78" ht="13.5" customHeight="1" x14ac:dyDescent="0.15">
      <c r="A20" s="2"/>
      <c r="B20" s="1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18"/>
      <c r="BK20" s="2"/>
      <c r="BL20" s="49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1"/>
    </row>
    <row r="21" spans="1:78" ht="13.5" customHeight="1" x14ac:dyDescent="0.15">
      <c r="A21" s="2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8"/>
      <c r="BK21" s="2"/>
      <c r="BL21" s="49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1"/>
    </row>
    <row r="22" spans="1:78" ht="13.5" customHeight="1" x14ac:dyDescent="0.15">
      <c r="A22" s="2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8"/>
      <c r="BK22" s="2"/>
      <c r="BL22" s="49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1"/>
    </row>
    <row r="23" spans="1:78" ht="13.5" customHeight="1" x14ac:dyDescent="0.15">
      <c r="A23" s="2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8"/>
      <c r="BK23" s="2"/>
      <c r="BL23" s="49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1"/>
    </row>
    <row r="24" spans="1:78" ht="13.5" customHeight="1" x14ac:dyDescent="0.15">
      <c r="A24" s="2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8"/>
      <c r="BK24" s="2"/>
      <c r="BL24" s="49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1"/>
    </row>
    <row r="25" spans="1:78" ht="13.5" customHeight="1" x14ac:dyDescent="0.15">
      <c r="A25" s="2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8"/>
      <c r="BK25" s="2"/>
      <c r="BL25" s="49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1"/>
    </row>
    <row r="26" spans="1:78" ht="13.5" customHeight="1" x14ac:dyDescent="0.15">
      <c r="A26" s="2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8"/>
      <c r="BK26" s="2"/>
      <c r="BL26" s="49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1"/>
    </row>
    <row r="27" spans="1:78" ht="13.5" customHeight="1" x14ac:dyDescent="0.15">
      <c r="A27" s="2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8"/>
      <c r="BK27" s="2"/>
      <c r="BL27" s="49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1"/>
    </row>
    <row r="28" spans="1:78" ht="13.5" customHeight="1" x14ac:dyDescent="0.15">
      <c r="A28" s="2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8"/>
      <c r="BK28" s="2"/>
      <c r="BL28" s="49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1"/>
    </row>
    <row r="29" spans="1:78" ht="13.5" customHeight="1" x14ac:dyDescent="0.15">
      <c r="A29" s="2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8"/>
      <c r="BK29" s="2"/>
      <c r="BL29" s="49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1"/>
    </row>
    <row r="30" spans="1:78" ht="13.5" customHeight="1" x14ac:dyDescent="0.15">
      <c r="A30" s="2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8"/>
      <c r="BK30" s="2"/>
      <c r="BL30" s="49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1"/>
    </row>
    <row r="31" spans="1:78" ht="13.5" customHeight="1" x14ac:dyDescent="0.15">
      <c r="A31" s="2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18"/>
      <c r="BK31" s="2"/>
      <c r="BL31" s="49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1"/>
    </row>
    <row r="32" spans="1:78" ht="13.5" customHeight="1" x14ac:dyDescent="0.15">
      <c r="A32" s="2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18"/>
      <c r="BK32" s="2"/>
      <c r="BL32" s="49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1"/>
    </row>
    <row r="33" spans="1:78" ht="13.5" customHeight="1" x14ac:dyDescent="0.15">
      <c r="A33" s="2"/>
      <c r="B33" s="1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18"/>
      <c r="BK33" s="2"/>
      <c r="BL33" s="49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1"/>
    </row>
    <row r="34" spans="1:78" ht="13.5" customHeight="1" x14ac:dyDescent="0.15">
      <c r="A34" s="2"/>
      <c r="B34" s="17"/>
      <c r="C34" s="55" t="s">
        <v>26</v>
      </c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19"/>
      <c r="R34" s="55" t="s">
        <v>27</v>
      </c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19"/>
      <c r="AG34" s="55" t="s">
        <v>28</v>
      </c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19"/>
      <c r="AV34" s="55" t="s">
        <v>29</v>
      </c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18"/>
      <c r="BK34" s="2"/>
      <c r="BL34" s="49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1"/>
    </row>
    <row r="35" spans="1:78" ht="13.5" customHeight="1" x14ac:dyDescent="0.15">
      <c r="A35" s="2"/>
      <c r="B35" s="17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19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19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19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18"/>
      <c r="BK35" s="2"/>
      <c r="BL35" s="49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1"/>
    </row>
    <row r="36" spans="1:78" ht="13.5" customHeight="1" x14ac:dyDescent="0.15">
      <c r="A36" s="2"/>
      <c r="B36" s="1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18"/>
      <c r="BK36" s="2"/>
      <c r="BL36" s="49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1"/>
    </row>
    <row r="37" spans="1:78" ht="13.5" customHeight="1" x14ac:dyDescent="0.15">
      <c r="A37" s="2"/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18"/>
      <c r="BK37" s="2"/>
      <c r="BL37" s="49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1"/>
    </row>
    <row r="38" spans="1:78" ht="13.5" customHeight="1" x14ac:dyDescent="0.15">
      <c r="A38" s="2"/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18"/>
      <c r="BK38" s="2"/>
      <c r="BL38" s="49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1"/>
    </row>
    <row r="39" spans="1:78" ht="13.5" customHeight="1" x14ac:dyDescent="0.15">
      <c r="A39" s="2"/>
      <c r="B39" s="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18"/>
      <c r="BK39" s="2"/>
      <c r="BL39" s="49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1"/>
    </row>
    <row r="40" spans="1:78" ht="13.5" customHeight="1" x14ac:dyDescent="0.15">
      <c r="A40" s="2"/>
      <c r="B40" s="1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18"/>
      <c r="BK40" s="2"/>
      <c r="BL40" s="49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1"/>
    </row>
    <row r="41" spans="1:78" ht="13.5" customHeight="1" x14ac:dyDescent="0.15">
      <c r="A41" s="2"/>
      <c r="B41" s="1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18"/>
      <c r="BK41" s="2"/>
      <c r="BL41" s="49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1"/>
    </row>
    <row r="42" spans="1:78" ht="13.5" customHeight="1" x14ac:dyDescent="0.15">
      <c r="A42" s="2"/>
      <c r="B42" s="1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18"/>
      <c r="BK42" s="2"/>
      <c r="BL42" s="49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1"/>
    </row>
    <row r="43" spans="1:78" ht="13.5" customHeight="1" x14ac:dyDescent="0.15">
      <c r="A43" s="2"/>
      <c r="B43" s="1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18"/>
      <c r="BK43" s="2"/>
      <c r="BL43" s="49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1"/>
    </row>
    <row r="44" spans="1:78" ht="13.5" customHeight="1" x14ac:dyDescent="0.15">
      <c r="A44" s="2"/>
      <c r="B44" s="1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 x14ac:dyDescent="0.15">
      <c r="A45" s="2"/>
      <c r="B45" s="1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8"/>
      <c r="BK45" s="2"/>
      <c r="BL45" s="43" t="s">
        <v>30</v>
      </c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5"/>
    </row>
    <row r="46" spans="1:78" ht="13.5" customHeight="1" x14ac:dyDescent="0.15">
      <c r="A46" s="2"/>
      <c r="B46" s="1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8"/>
      <c r="BK46" s="2"/>
      <c r="BL46" s="46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8"/>
    </row>
    <row r="47" spans="1:78" ht="13.5" customHeight="1" x14ac:dyDescent="0.15">
      <c r="A47" s="2"/>
      <c r="B47" s="1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8"/>
      <c r="BK47" s="2"/>
      <c r="BL47" s="49" t="s">
        <v>118</v>
      </c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1"/>
    </row>
    <row r="48" spans="1:78" ht="13.5" customHeight="1" x14ac:dyDescent="0.15">
      <c r="A48" s="2"/>
      <c r="B48" s="1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8"/>
      <c r="BK48" s="2"/>
      <c r="BL48" s="49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1"/>
    </row>
    <row r="49" spans="1:78" ht="13.5" customHeight="1" x14ac:dyDescent="0.15">
      <c r="A49" s="2"/>
      <c r="B49" s="1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8"/>
      <c r="BK49" s="2"/>
      <c r="BL49" s="49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1"/>
    </row>
    <row r="50" spans="1:78" ht="13.5" customHeight="1" x14ac:dyDescent="0.15">
      <c r="A50" s="2"/>
      <c r="B50" s="1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18"/>
      <c r="BK50" s="2"/>
      <c r="BL50" s="49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1"/>
    </row>
    <row r="51" spans="1:78" ht="13.5" customHeight="1" x14ac:dyDescent="0.15">
      <c r="A51" s="2"/>
      <c r="B51" s="1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18"/>
      <c r="BK51" s="2"/>
      <c r="BL51" s="49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1"/>
    </row>
    <row r="52" spans="1:78" ht="13.5" customHeight="1" x14ac:dyDescent="0.15">
      <c r="A52" s="2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18"/>
      <c r="BK52" s="2"/>
      <c r="BL52" s="49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1"/>
    </row>
    <row r="53" spans="1:78" ht="13.5" customHeight="1" x14ac:dyDescent="0.15">
      <c r="A53" s="2"/>
      <c r="B53" s="1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18"/>
      <c r="BK53" s="2"/>
      <c r="BL53" s="49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1"/>
    </row>
    <row r="54" spans="1:78" ht="13.5" customHeight="1" x14ac:dyDescent="0.15">
      <c r="A54" s="2"/>
      <c r="B54" s="1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18"/>
      <c r="BK54" s="2"/>
      <c r="BL54" s="49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1"/>
    </row>
    <row r="55" spans="1:78" ht="13.5" customHeight="1" x14ac:dyDescent="0.15">
      <c r="A55" s="2"/>
      <c r="B55" s="1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18"/>
      <c r="BK55" s="2"/>
      <c r="BL55" s="49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1"/>
    </row>
    <row r="56" spans="1:78" ht="13.5" customHeight="1" x14ac:dyDescent="0.15">
      <c r="A56" s="2"/>
      <c r="B56" s="17"/>
      <c r="C56" s="55" t="s">
        <v>31</v>
      </c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19"/>
      <c r="R56" s="55" t="s">
        <v>32</v>
      </c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19"/>
      <c r="AG56" s="55" t="s">
        <v>33</v>
      </c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19"/>
      <c r="AV56" s="55" t="s">
        <v>34</v>
      </c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18"/>
      <c r="BK56" s="2"/>
      <c r="BL56" s="49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1"/>
    </row>
    <row r="57" spans="1:78" ht="13.5" customHeight="1" x14ac:dyDescent="0.15">
      <c r="A57" s="2"/>
      <c r="B57" s="17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19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19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19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18"/>
      <c r="BK57" s="2"/>
      <c r="BL57" s="49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1"/>
    </row>
    <row r="58" spans="1:78" ht="13.5" customHeight="1" x14ac:dyDescent="0.15">
      <c r="A58" s="2"/>
      <c r="B58" s="17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9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1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9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1"/>
    </row>
    <row r="60" spans="1:78" ht="13.5" customHeight="1" x14ac:dyDescent="0.15">
      <c r="A60" s="2"/>
      <c r="B60" s="56" t="s">
        <v>35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8"/>
      <c r="BK60" s="2"/>
      <c r="BL60" s="49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1"/>
    </row>
    <row r="61" spans="1:78" ht="13.5" customHeight="1" x14ac:dyDescent="0.15">
      <c r="A61" s="2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8"/>
      <c r="BK61" s="2"/>
      <c r="BL61" s="49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1"/>
    </row>
    <row r="62" spans="1:78" ht="13.5" customHeight="1" x14ac:dyDescent="0.15">
      <c r="A62" s="2"/>
      <c r="B62" s="1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18"/>
      <c r="BK62" s="2"/>
      <c r="BL62" s="49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1"/>
    </row>
    <row r="63" spans="1:78" ht="13.5" customHeight="1" x14ac:dyDescent="0.15">
      <c r="A63" s="2"/>
      <c r="B63" s="1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 x14ac:dyDescent="0.15">
      <c r="A64" s="2"/>
      <c r="B64" s="17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18"/>
      <c r="BK64" s="2"/>
      <c r="BL64" s="43" t="s">
        <v>36</v>
      </c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5"/>
    </row>
    <row r="65" spans="1:78" ht="13.5" customHeight="1" x14ac:dyDescent="0.15">
      <c r="A65" s="2"/>
      <c r="B65" s="17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18"/>
      <c r="BK65" s="2"/>
      <c r="BL65" s="46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8"/>
    </row>
    <row r="66" spans="1:78" ht="13.5" customHeight="1" x14ac:dyDescent="0.15">
      <c r="A66" s="2"/>
      <c r="B66" s="17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8"/>
      <c r="BK66" s="2"/>
      <c r="BL66" s="49" t="s">
        <v>119</v>
      </c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1"/>
    </row>
    <row r="67" spans="1:78" ht="13.5" customHeight="1" x14ac:dyDescent="0.15">
      <c r="A67" s="2"/>
      <c r="B67" s="1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18"/>
      <c r="BK67" s="2"/>
      <c r="BL67" s="49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1"/>
    </row>
    <row r="68" spans="1:78" ht="13.5" customHeight="1" x14ac:dyDescent="0.15">
      <c r="A68" s="2"/>
      <c r="B68" s="17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18"/>
      <c r="BK68" s="2"/>
      <c r="BL68" s="49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1"/>
    </row>
    <row r="69" spans="1:78" ht="13.5" customHeight="1" x14ac:dyDescent="0.15">
      <c r="A69" s="2"/>
      <c r="B69" s="17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18"/>
      <c r="BK69" s="2"/>
      <c r="BL69" s="49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1"/>
    </row>
    <row r="70" spans="1:78" ht="13.5" customHeight="1" x14ac:dyDescent="0.15">
      <c r="A70" s="2"/>
      <c r="B70" s="17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18"/>
      <c r="BK70" s="2"/>
      <c r="BL70" s="49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1"/>
    </row>
    <row r="71" spans="1:78" ht="13.5" customHeight="1" x14ac:dyDescent="0.15">
      <c r="A71" s="2"/>
      <c r="B71" s="17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18"/>
      <c r="BK71" s="2"/>
      <c r="BL71" s="49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1"/>
    </row>
    <row r="72" spans="1:78" ht="13.5" customHeight="1" x14ac:dyDescent="0.15">
      <c r="A72" s="2"/>
      <c r="B72" s="17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18"/>
      <c r="BK72" s="2"/>
      <c r="BL72" s="49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1"/>
    </row>
    <row r="73" spans="1:78" ht="13.5" customHeight="1" x14ac:dyDescent="0.15">
      <c r="A73" s="2"/>
      <c r="B73" s="17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18"/>
      <c r="BK73" s="2"/>
      <c r="BL73" s="49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1"/>
    </row>
    <row r="74" spans="1:78" ht="13.5" customHeight="1" x14ac:dyDescent="0.15">
      <c r="A74" s="2"/>
      <c r="B74" s="17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18"/>
      <c r="BK74" s="2"/>
      <c r="BL74" s="49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1"/>
    </row>
    <row r="75" spans="1:78" ht="13.5" customHeight="1" x14ac:dyDescent="0.15">
      <c r="A75" s="2"/>
      <c r="B75" s="17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18"/>
      <c r="BK75" s="2"/>
      <c r="BL75" s="49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1"/>
    </row>
    <row r="76" spans="1:78" ht="13.5" customHeight="1" x14ac:dyDescent="0.15">
      <c r="A76" s="2"/>
      <c r="B76" s="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18"/>
      <c r="BK76" s="2"/>
      <c r="BL76" s="49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1"/>
    </row>
    <row r="77" spans="1:78" ht="13.5" customHeight="1" x14ac:dyDescent="0.15">
      <c r="A77" s="2"/>
      <c r="B77" s="1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18"/>
      <c r="BK77" s="2"/>
      <c r="BL77" s="49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1"/>
    </row>
    <row r="78" spans="1:78" ht="13.5" customHeight="1" x14ac:dyDescent="0.15">
      <c r="A78" s="2"/>
      <c r="B78" s="1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18"/>
      <c r="BK78" s="2"/>
      <c r="BL78" s="49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1"/>
    </row>
    <row r="79" spans="1:78" ht="13.5" customHeight="1" x14ac:dyDescent="0.15">
      <c r="A79" s="2"/>
      <c r="B79" s="17"/>
      <c r="C79" s="55" t="s">
        <v>37</v>
      </c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19"/>
      <c r="V79" s="19"/>
      <c r="W79" s="55" t="s">
        <v>38</v>
      </c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19"/>
      <c r="AP79" s="19"/>
      <c r="AQ79" s="55" t="s">
        <v>39</v>
      </c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4"/>
      <c r="BJ79" s="18"/>
      <c r="BK79" s="2"/>
      <c r="BL79" s="49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1"/>
    </row>
    <row r="80" spans="1:78" ht="13.5" customHeight="1" x14ac:dyDescent="0.15">
      <c r="A80" s="2"/>
      <c r="B80" s="17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19"/>
      <c r="V80" s="19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19"/>
      <c r="AP80" s="19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  <c r="BI80" s="4"/>
      <c r="BJ80" s="18"/>
      <c r="BK80" s="2"/>
      <c r="BL80" s="49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1"/>
    </row>
    <row r="81" spans="1:78" ht="13.5" customHeight="1" x14ac:dyDescent="0.15">
      <c r="A81" s="2"/>
      <c r="B81" s="17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4"/>
      <c r="V81" s="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4"/>
      <c r="AP81" s="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4"/>
      <c r="BJ81" s="18"/>
      <c r="BK81" s="2"/>
      <c r="BL81" s="49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1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2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X82" s="53"/>
      <c r="BY82" s="53"/>
      <c r="BZ82" s="54"/>
    </row>
    <row r="83" spans="1:78" x14ac:dyDescent="0.15">
      <c r="C83" s="25" t="s">
        <v>40</v>
      </c>
    </row>
    <row r="84" spans="1:78" hidden="1" x14ac:dyDescent="0.15">
      <c r="B84" s="26" t="s">
        <v>41</v>
      </c>
      <c r="C84" s="26"/>
      <c r="D84" s="26"/>
      <c r="E84" s="26" t="s">
        <v>42</v>
      </c>
      <c r="F84" s="26" t="s">
        <v>43</v>
      </c>
      <c r="G84" s="26" t="s">
        <v>44</v>
      </c>
      <c r="H84" s="26" t="s">
        <v>45</v>
      </c>
      <c r="I84" s="26" t="s">
        <v>46</v>
      </c>
      <c r="J84" s="26" t="s">
        <v>47</v>
      </c>
      <c r="K84" s="26" t="s">
        <v>48</v>
      </c>
      <c r="L84" s="26" t="s">
        <v>49</v>
      </c>
      <c r="M84" s="26" t="s">
        <v>50</v>
      </c>
      <c r="N84" s="26" t="s">
        <v>51</v>
      </c>
      <c r="O84" s="26" t="s">
        <v>52</v>
      </c>
    </row>
    <row r="85" spans="1:78" hidden="1" x14ac:dyDescent="0.15">
      <c r="B85" s="26"/>
      <c r="C85" s="26"/>
      <c r="D85" s="26"/>
      <c r="E85" s="26" t="str">
        <f>データ!AH6</f>
        <v>【113.39】</v>
      </c>
      <c r="F85" s="26" t="str">
        <f>データ!AS6</f>
        <v>【0.85】</v>
      </c>
      <c r="G85" s="26" t="str">
        <f>データ!BD6</f>
        <v>【264.34】</v>
      </c>
      <c r="H85" s="26" t="str">
        <f>データ!BO6</f>
        <v>【274.27】</v>
      </c>
      <c r="I85" s="26" t="str">
        <f>データ!BZ6</f>
        <v>【104.36】</v>
      </c>
      <c r="J85" s="26" t="str">
        <f>データ!CK6</f>
        <v>【165.71】</v>
      </c>
      <c r="K85" s="26" t="str">
        <f>データ!CV6</f>
        <v>【60.41】</v>
      </c>
      <c r="L85" s="26" t="str">
        <f>データ!DG6</f>
        <v>【89.93】</v>
      </c>
      <c r="M85" s="26" t="str">
        <f>データ!DR6</f>
        <v>【48.12】</v>
      </c>
      <c r="N85" s="26" t="str">
        <f>データ!EC6</f>
        <v>【15.89】</v>
      </c>
      <c r="O85" s="26" t="str">
        <f>データ!EN6</f>
        <v>【0.69】</v>
      </c>
    </row>
  </sheetData>
  <sheetProtection algorithmName="SHA-512" hashValue="h8bIGAqWM7+zvwbo0anKA2cxw3wRF8Ypq1XlQtJI1FBjbexRIh8jCWC3VmzRraGRzGj9U9zeDRj2gLr9x+n/DQ==" saltValue="oFKBTMnHue8g1uwSDiLjsQ==" spinCount="100000" sheet="1" objects="1" scenarios="1" formatCells="0" formatColumns="0" formatRows="0"/>
  <mergeCells count="55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53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>
        <v>1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/>
      <c r="AI1" s="27">
        <v>1</v>
      </c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/>
      <c r="AT1" s="27">
        <v>1</v>
      </c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/>
      <c r="BE1" s="27">
        <v>1</v>
      </c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/>
      <c r="BP1" s="27">
        <v>1</v>
      </c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/>
      <c r="CA1" s="27">
        <v>1</v>
      </c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/>
      <c r="CL1" s="27">
        <v>1</v>
      </c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/>
      <c r="CW1" s="27">
        <v>1</v>
      </c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/>
      <c r="DH1" s="27">
        <v>1</v>
      </c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/>
      <c r="DS1" s="27">
        <v>1</v>
      </c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/>
      <c r="ED1" s="27">
        <v>1</v>
      </c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/>
    </row>
    <row r="2" spans="1:144" x14ac:dyDescent="0.15">
      <c r="A2" s="28" t="s">
        <v>54</v>
      </c>
      <c r="B2" s="28">
        <f>COLUMN()-1</f>
        <v>1</v>
      </c>
      <c r="C2" s="28">
        <f t="shared" ref="C2:BR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ref="BS2:ED2" si="1">COLUMN()-1</f>
        <v>70</v>
      </c>
      <c r="BT2" s="28">
        <f t="shared" si="1"/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ref="EE2:EN2" si="2">COLUMN()-1</f>
        <v>134</v>
      </c>
      <c r="EF2" s="28">
        <f t="shared" si="2"/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</row>
    <row r="3" spans="1:144" x14ac:dyDescent="0.15">
      <c r="A3" s="28" t="s">
        <v>55</v>
      </c>
      <c r="B3" s="29" t="s">
        <v>56</v>
      </c>
      <c r="C3" s="29" t="s">
        <v>57</v>
      </c>
      <c r="D3" s="29" t="s">
        <v>58</v>
      </c>
      <c r="E3" s="29" t="s">
        <v>59</v>
      </c>
      <c r="F3" s="29" t="s">
        <v>60</v>
      </c>
      <c r="G3" s="29" t="s">
        <v>61</v>
      </c>
      <c r="H3" s="87" t="s">
        <v>62</v>
      </c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9"/>
      <c r="X3" s="93" t="s">
        <v>63</v>
      </c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 t="s">
        <v>64</v>
      </c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</row>
    <row r="4" spans="1:144" x14ac:dyDescent="0.15">
      <c r="A4" s="28" t="s">
        <v>65</v>
      </c>
      <c r="B4" s="30"/>
      <c r="C4" s="30"/>
      <c r="D4" s="30"/>
      <c r="E4" s="30"/>
      <c r="F4" s="30"/>
      <c r="G4" s="30"/>
      <c r="H4" s="90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2"/>
      <c r="X4" s="86" t="s">
        <v>66</v>
      </c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 t="s">
        <v>67</v>
      </c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 t="s">
        <v>68</v>
      </c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 t="s">
        <v>69</v>
      </c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 t="s">
        <v>70</v>
      </c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 t="s">
        <v>71</v>
      </c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 t="s">
        <v>72</v>
      </c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 t="s">
        <v>73</v>
      </c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 t="s">
        <v>74</v>
      </c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 t="s">
        <v>75</v>
      </c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 t="s">
        <v>76</v>
      </c>
      <c r="EE4" s="86"/>
      <c r="EF4" s="86"/>
      <c r="EG4" s="86"/>
      <c r="EH4" s="86"/>
      <c r="EI4" s="86"/>
      <c r="EJ4" s="86"/>
      <c r="EK4" s="86"/>
      <c r="EL4" s="86"/>
      <c r="EM4" s="86"/>
      <c r="EN4" s="86"/>
    </row>
    <row r="5" spans="1:144" x14ac:dyDescent="0.15">
      <c r="A5" s="28" t="s">
        <v>77</v>
      </c>
      <c r="B5" s="31"/>
      <c r="C5" s="31"/>
      <c r="D5" s="31"/>
      <c r="E5" s="31"/>
      <c r="F5" s="31"/>
      <c r="G5" s="31"/>
      <c r="H5" s="32" t="s">
        <v>78</v>
      </c>
      <c r="I5" s="32" t="s">
        <v>79</v>
      </c>
      <c r="J5" s="32" t="s">
        <v>80</v>
      </c>
      <c r="K5" s="32" t="s">
        <v>81</v>
      </c>
      <c r="L5" s="32" t="s">
        <v>82</v>
      </c>
      <c r="M5" s="32" t="s">
        <v>5</v>
      </c>
      <c r="N5" s="32" t="s">
        <v>83</v>
      </c>
      <c r="O5" s="32" t="s">
        <v>84</v>
      </c>
      <c r="P5" s="32" t="s">
        <v>85</v>
      </c>
      <c r="Q5" s="32" t="s">
        <v>86</v>
      </c>
      <c r="R5" s="32" t="s">
        <v>87</v>
      </c>
      <c r="S5" s="32" t="s">
        <v>88</v>
      </c>
      <c r="T5" s="32" t="s">
        <v>89</v>
      </c>
      <c r="U5" s="32" t="s">
        <v>90</v>
      </c>
      <c r="V5" s="32" t="s">
        <v>91</v>
      </c>
      <c r="W5" s="32" t="s">
        <v>92</v>
      </c>
      <c r="X5" s="32" t="s">
        <v>93</v>
      </c>
      <c r="Y5" s="32" t="s">
        <v>94</v>
      </c>
      <c r="Z5" s="32" t="s">
        <v>95</v>
      </c>
      <c r="AA5" s="32" t="s">
        <v>96</v>
      </c>
      <c r="AB5" s="32" t="s">
        <v>97</v>
      </c>
      <c r="AC5" s="32" t="s">
        <v>98</v>
      </c>
      <c r="AD5" s="32" t="s">
        <v>99</v>
      </c>
      <c r="AE5" s="32" t="s">
        <v>100</v>
      </c>
      <c r="AF5" s="32" t="s">
        <v>101</v>
      </c>
      <c r="AG5" s="32" t="s">
        <v>102</v>
      </c>
      <c r="AH5" s="32" t="s">
        <v>41</v>
      </c>
      <c r="AI5" s="32" t="s">
        <v>93</v>
      </c>
      <c r="AJ5" s="32" t="s">
        <v>94</v>
      </c>
      <c r="AK5" s="32" t="s">
        <v>95</v>
      </c>
      <c r="AL5" s="32" t="s">
        <v>96</v>
      </c>
      <c r="AM5" s="32" t="s">
        <v>97</v>
      </c>
      <c r="AN5" s="32" t="s">
        <v>98</v>
      </c>
      <c r="AO5" s="32" t="s">
        <v>99</v>
      </c>
      <c r="AP5" s="32" t="s">
        <v>100</v>
      </c>
      <c r="AQ5" s="32" t="s">
        <v>101</v>
      </c>
      <c r="AR5" s="32" t="s">
        <v>102</v>
      </c>
      <c r="AS5" s="32" t="s">
        <v>103</v>
      </c>
      <c r="AT5" s="32" t="s">
        <v>93</v>
      </c>
      <c r="AU5" s="32" t="s">
        <v>94</v>
      </c>
      <c r="AV5" s="32" t="s">
        <v>95</v>
      </c>
      <c r="AW5" s="32" t="s">
        <v>96</v>
      </c>
      <c r="AX5" s="32" t="s">
        <v>97</v>
      </c>
      <c r="AY5" s="32" t="s">
        <v>98</v>
      </c>
      <c r="AZ5" s="32" t="s">
        <v>99</v>
      </c>
      <c r="BA5" s="32" t="s">
        <v>100</v>
      </c>
      <c r="BB5" s="32" t="s">
        <v>101</v>
      </c>
      <c r="BC5" s="32" t="s">
        <v>102</v>
      </c>
      <c r="BD5" s="32" t="s">
        <v>103</v>
      </c>
      <c r="BE5" s="32" t="s">
        <v>93</v>
      </c>
      <c r="BF5" s="32" t="s">
        <v>94</v>
      </c>
      <c r="BG5" s="32" t="s">
        <v>95</v>
      </c>
      <c r="BH5" s="32" t="s">
        <v>96</v>
      </c>
      <c r="BI5" s="32" t="s">
        <v>97</v>
      </c>
      <c r="BJ5" s="32" t="s">
        <v>98</v>
      </c>
      <c r="BK5" s="32" t="s">
        <v>99</v>
      </c>
      <c r="BL5" s="32" t="s">
        <v>100</v>
      </c>
      <c r="BM5" s="32" t="s">
        <v>101</v>
      </c>
      <c r="BN5" s="32" t="s">
        <v>102</v>
      </c>
      <c r="BO5" s="32" t="s">
        <v>103</v>
      </c>
      <c r="BP5" s="32" t="s">
        <v>93</v>
      </c>
      <c r="BQ5" s="32" t="s">
        <v>94</v>
      </c>
      <c r="BR5" s="32" t="s">
        <v>95</v>
      </c>
      <c r="BS5" s="32" t="s">
        <v>96</v>
      </c>
      <c r="BT5" s="32" t="s">
        <v>97</v>
      </c>
      <c r="BU5" s="32" t="s">
        <v>98</v>
      </c>
      <c r="BV5" s="32" t="s">
        <v>99</v>
      </c>
      <c r="BW5" s="32" t="s">
        <v>100</v>
      </c>
      <c r="BX5" s="32" t="s">
        <v>101</v>
      </c>
      <c r="BY5" s="32" t="s">
        <v>102</v>
      </c>
      <c r="BZ5" s="32" t="s">
        <v>103</v>
      </c>
      <c r="CA5" s="32" t="s">
        <v>93</v>
      </c>
      <c r="CB5" s="32" t="s">
        <v>94</v>
      </c>
      <c r="CC5" s="32" t="s">
        <v>95</v>
      </c>
      <c r="CD5" s="32" t="s">
        <v>96</v>
      </c>
      <c r="CE5" s="32" t="s">
        <v>97</v>
      </c>
      <c r="CF5" s="32" t="s">
        <v>98</v>
      </c>
      <c r="CG5" s="32" t="s">
        <v>99</v>
      </c>
      <c r="CH5" s="32" t="s">
        <v>100</v>
      </c>
      <c r="CI5" s="32" t="s">
        <v>101</v>
      </c>
      <c r="CJ5" s="32" t="s">
        <v>102</v>
      </c>
      <c r="CK5" s="32" t="s">
        <v>103</v>
      </c>
      <c r="CL5" s="32" t="s">
        <v>93</v>
      </c>
      <c r="CM5" s="32" t="s">
        <v>94</v>
      </c>
      <c r="CN5" s="32" t="s">
        <v>95</v>
      </c>
      <c r="CO5" s="32" t="s">
        <v>96</v>
      </c>
      <c r="CP5" s="32" t="s">
        <v>97</v>
      </c>
      <c r="CQ5" s="32" t="s">
        <v>98</v>
      </c>
      <c r="CR5" s="32" t="s">
        <v>99</v>
      </c>
      <c r="CS5" s="32" t="s">
        <v>100</v>
      </c>
      <c r="CT5" s="32" t="s">
        <v>101</v>
      </c>
      <c r="CU5" s="32" t="s">
        <v>102</v>
      </c>
      <c r="CV5" s="32" t="s">
        <v>103</v>
      </c>
      <c r="CW5" s="32" t="s">
        <v>93</v>
      </c>
      <c r="CX5" s="32" t="s">
        <v>94</v>
      </c>
      <c r="CY5" s="32" t="s">
        <v>95</v>
      </c>
      <c r="CZ5" s="32" t="s">
        <v>96</v>
      </c>
      <c r="DA5" s="32" t="s">
        <v>97</v>
      </c>
      <c r="DB5" s="32" t="s">
        <v>98</v>
      </c>
      <c r="DC5" s="32" t="s">
        <v>99</v>
      </c>
      <c r="DD5" s="32" t="s">
        <v>100</v>
      </c>
      <c r="DE5" s="32" t="s">
        <v>101</v>
      </c>
      <c r="DF5" s="32" t="s">
        <v>102</v>
      </c>
      <c r="DG5" s="32" t="s">
        <v>103</v>
      </c>
      <c r="DH5" s="32" t="s">
        <v>93</v>
      </c>
      <c r="DI5" s="32" t="s">
        <v>94</v>
      </c>
      <c r="DJ5" s="32" t="s">
        <v>95</v>
      </c>
      <c r="DK5" s="32" t="s">
        <v>96</v>
      </c>
      <c r="DL5" s="32" t="s">
        <v>97</v>
      </c>
      <c r="DM5" s="32" t="s">
        <v>98</v>
      </c>
      <c r="DN5" s="32" t="s">
        <v>99</v>
      </c>
      <c r="DO5" s="32" t="s">
        <v>100</v>
      </c>
      <c r="DP5" s="32" t="s">
        <v>101</v>
      </c>
      <c r="DQ5" s="32" t="s">
        <v>102</v>
      </c>
      <c r="DR5" s="32" t="s">
        <v>103</v>
      </c>
      <c r="DS5" s="32" t="s">
        <v>93</v>
      </c>
      <c r="DT5" s="32" t="s">
        <v>94</v>
      </c>
      <c r="DU5" s="32" t="s">
        <v>95</v>
      </c>
      <c r="DV5" s="32" t="s">
        <v>96</v>
      </c>
      <c r="DW5" s="32" t="s">
        <v>97</v>
      </c>
      <c r="DX5" s="32" t="s">
        <v>98</v>
      </c>
      <c r="DY5" s="32" t="s">
        <v>99</v>
      </c>
      <c r="DZ5" s="32" t="s">
        <v>100</v>
      </c>
      <c r="EA5" s="32" t="s">
        <v>101</v>
      </c>
      <c r="EB5" s="32" t="s">
        <v>102</v>
      </c>
      <c r="EC5" s="32" t="s">
        <v>103</v>
      </c>
      <c r="ED5" s="32" t="s">
        <v>93</v>
      </c>
      <c r="EE5" s="32" t="s">
        <v>94</v>
      </c>
      <c r="EF5" s="32" t="s">
        <v>95</v>
      </c>
      <c r="EG5" s="32" t="s">
        <v>96</v>
      </c>
      <c r="EH5" s="32" t="s">
        <v>97</v>
      </c>
      <c r="EI5" s="32" t="s">
        <v>98</v>
      </c>
      <c r="EJ5" s="32" t="s">
        <v>99</v>
      </c>
      <c r="EK5" s="32" t="s">
        <v>100</v>
      </c>
      <c r="EL5" s="32" t="s">
        <v>101</v>
      </c>
      <c r="EM5" s="32" t="s">
        <v>102</v>
      </c>
      <c r="EN5" s="32" t="s">
        <v>103</v>
      </c>
    </row>
    <row r="6" spans="1:144" s="36" customFormat="1" x14ac:dyDescent="0.15">
      <c r="A6" s="28" t="s">
        <v>104</v>
      </c>
      <c r="B6" s="33">
        <f>B7</f>
        <v>2017</v>
      </c>
      <c r="C6" s="33">
        <f t="shared" ref="C6:W6" si="3">C7</f>
        <v>53660</v>
      </c>
      <c r="D6" s="33">
        <f t="shared" si="3"/>
        <v>46</v>
      </c>
      <c r="E6" s="33">
        <f t="shared" si="3"/>
        <v>1</v>
      </c>
      <c r="F6" s="33">
        <f t="shared" si="3"/>
        <v>0</v>
      </c>
      <c r="G6" s="33">
        <f t="shared" si="3"/>
        <v>1</v>
      </c>
      <c r="H6" s="33" t="str">
        <f t="shared" si="3"/>
        <v>秋田県　井川町</v>
      </c>
      <c r="I6" s="33" t="str">
        <f t="shared" si="3"/>
        <v>法適用</v>
      </c>
      <c r="J6" s="33" t="str">
        <f t="shared" si="3"/>
        <v>水道事業</v>
      </c>
      <c r="K6" s="33" t="str">
        <f t="shared" si="3"/>
        <v>末端給水事業</v>
      </c>
      <c r="L6" s="33" t="str">
        <f t="shared" si="3"/>
        <v>A8</v>
      </c>
      <c r="M6" s="33" t="str">
        <f t="shared" si="3"/>
        <v>非設置</v>
      </c>
      <c r="N6" s="34" t="str">
        <f t="shared" si="3"/>
        <v>-</v>
      </c>
      <c r="O6" s="34">
        <f t="shared" si="3"/>
        <v>69.709999999999994</v>
      </c>
      <c r="P6" s="34">
        <f t="shared" si="3"/>
        <v>99.84</v>
      </c>
      <c r="Q6" s="34">
        <f t="shared" si="3"/>
        <v>3560</v>
      </c>
      <c r="R6" s="34">
        <f t="shared" si="3"/>
        <v>4877</v>
      </c>
      <c r="S6" s="34">
        <f t="shared" si="3"/>
        <v>47.95</v>
      </c>
      <c r="T6" s="34">
        <f t="shared" si="3"/>
        <v>101.71</v>
      </c>
      <c r="U6" s="34">
        <f t="shared" si="3"/>
        <v>6144</v>
      </c>
      <c r="V6" s="34">
        <f t="shared" si="3"/>
        <v>9.25</v>
      </c>
      <c r="W6" s="34">
        <f t="shared" si="3"/>
        <v>664.22</v>
      </c>
      <c r="X6" s="35">
        <f>IF(X7="",NA(),X7)</f>
        <v>118.99</v>
      </c>
      <c r="Y6" s="35">
        <f t="shared" ref="Y6:AG6" si="4">IF(Y7="",NA(),Y7)</f>
        <v>128.11000000000001</v>
      </c>
      <c r="Z6" s="35">
        <f t="shared" si="4"/>
        <v>126.73</v>
      </c>
      <c r="AA6" s="35">
        <f t="shared" si="4"/>
        <v>125.99</v>
      </c>
      <c r="AB6" s="35">
        <f t="shared" si="4"/>
        <v>120.16</v>
      </c>
      <c r="AC6" s="35">
        <f t="shared" si="4"/>
        <v>105.53</v>
      </c>
      <c r="AD6" s="35">
        <f t="shared" si="4"/>
        <v>107.2</v>
      </c>
      <c r="AE6" s="35">
        <f t="shared" si="4"/>
        <v>106.62</v>
      </c>
      <c r="AF6" s="35">
        <f t="shared" si="4"/>
        <v>107.95</v>
      </c>
      <c r="AG6" s="35">
        <f t="shared" si="4"/>
        <v>104.47</v>
      </c>
      <c r="AH6" s="34" t="str">
        <f>IF(AH7="","",IF(AH7="-","【-】","【"&amp;SUBSTITUTE(TEXT(AH7,"#,##0.00"),"-","△")&amp;"】"))</f>
        <v>【113.39】</v>
      </c>
      <c r="AI6" s="34">
        <f>IF(AI7="",NA(),AI7)</f>
        <v>0</v>
      </c>
      <c r="AJ6" s="34">
        <f t="shared" ref="AJ6:AR6" si="5">IF(AJ7="",NA(),AJ7)</f>
        <v>0</v>
      </c>
      <c r="AK6" s="34">
        <f t="shared" si="5"/>
        <v>0</v>
      </c>
      <c r="AL6" s="34">
        <f t="shared" si="5"/>
        <v>0</v>
      </c>
      <c r="AM6" s="34">
        <f t="shared" si="5"/>
        <v>0</v>
      </c>
      <c r="AN6" s="35">
        <f t="shared" si="5"/>
        <v>28.31</v>
      </c>
      <c r="AO6" s="35">
        <f t="shared" si="5"/>
        <v>13.46</v>
      </c>
      <c r="AP6" s="35">
        <f t="shared" si="5"/>
        <v>12.59</v>
      </c>
      <c r="AQ6" s="35">
        <f t="shared" si="5"/>
        <v>12.44</v>
      </c>
      <c r="AR6" s="35">
        <f t="shared" si="5"/>
        <v>16.399999999999999</v>
      </c>
      <c r="AS6" s="34" t="str">
        <f>IF(AS7="","",IF(AS7="-","【-】","【"&amp;SUBSTITUTE(TEXT(AS7,"#,##0.00"),"-","△")&amp;"】"))</f>
        <v>【0.85】</v>
      </c>
      <c r="AT6" s="35">
        <f>IF(AT7="",NA(),AT7)</f>
        <v>850.33</v>
      </c>
      <c r="AU6" s="35">
        <f t="shared" ref="AU6:BC6" si="6">IF(AU7="",NA(),AU7)</f>
        <v>91.68</v>
      </c>
      <c r="AV6" s="35">
        <f t="shared" si="6"/>
        <v>102.91</v>
      </c>
      <c r="AW6" s="35">
        <f t="shared" si="6"/>
        <v>137.49</v>
      </c>
      <c r="AX6" s="35">
        <f t="shared" si="6"/>
        <v>147</v>
      </c>
      <c r="AY6" s="35">
        <f t="shared" si="6"/>
        <v>1164.51</v>
      </c>
      <c r="AZ6" s="35">
        <f t="shared" si="6"/>
        <v>434.72</v>
      </c>
      <c r="BA6" s="35">
        <f t="shared" si="6"/>
        <v>416.14</v>
      </c>
      <c r="BB6" s="35">
        <f t="shared" si="6"/>
        <v>371.89</v>
      </c>
      <c r="BC6" s="35">
        <f t="shared" si="6"/>
        <v>293.23</v>
      </c>
      <c r="BD6" s="34" t="str">
        <f>IF(BD7="","",IF(BD7="-","【-】","【"&amp;SUBSTITUTE(TEXT(BD7,"#,##0.00"),"-","△")&amp;"】"))</f>
        <v>【264.34】</v>
      </c>
      <c r="BE6" s="35">
        <f>IF(BE7="",NA(),BE7)</f>
        <v>473.02</v>
      </c>
      <c r="BF6" s="35">
        <f t="shared" ref="BF6:BN6" si="7">IF(BF7="",NA(),BF7)</f>
        <v>427.51</v>
      </c>
      <c r="BG6" s="35">
        <f t="shared" si="7"/>
        <v>386.29</v>
      </c>
      <c r="BH6" s="35">
        <f t="shared" si="7"/>
        <v>353</v>
      </c>
      <c r="BI6" s="35">
        <f t="shared" si="7"/>
        <v>327.82</v>
      </c>
      <c r="BJ6" s="35">
        <f t="shared" si="7"/>
        <v>498.27</v>
      </c>
      <c r="BK6" s="35">
        <f t="shared" si="7"/>
        <v>495.76</v>
      </c>
      <c r="BL6" s="35">
        <f t="shared" si="7"/>
        <v>487.22</v>
      </c>
      <c r="BM6" s="35">
        <f t="shared" si="7"/>
        <v>483.11</v>
      </c>
      <c r="BN6" s="35">
        <f t="shared" si="7"/>
        <v>542.29999999999995</v>
      </c>
      <c r="BO6" s="34" t="str">
        <f>IF(BO7="","",IF(BO7="-","【-】","【"&amp;SUBSTITUTE(TEXT(BO7,"#,##0.00"),"-","△")&amp;"】"))</f>
        <v>【274.27】</v>
      </c>
      <c r="BP6" s="35">
        <f>IF(BP7="",NA(),BP7)</f>
        <v>111.57</v>
      </c>
      <c r="BQ6" s="35">
        <f t="shared" ref="BQ6:BY6" si="8">IF(BQ7="",NA(),BQ7)</f>
        <v>121.29</v>
      </c>
      <c r="BR6" s="35">
        <f t="shared" si="8"/>
        <v>119.92</v>
      </c>
      <c r="BS6" s="35">
        <f t="shared" si="8"/>
        <v>119.14</v>
      </c>
      <c r="BT6" s="35">
        <f t="shared" si="8"/>
        <v>113.24</v>
      </c>
      <c r="BU6" s="35">
        <f t="shared" si="8"/>
        <v>90.64</v>
      </c>
      <c r="BV6" s="35">
        <f t="shared" si="8"/>
        <v>93.66</v>
      </c>
      <c r="BW6" s="35">
        <f t="shared" si="8"/>
        <v>92.76</v>
      </c>
      <c r="BX6" s="35">
        <f t="shared" si="8"/>
        <v>93.28</v>
      </c>
      <c r="BY6" s="35">
        <f t="shared" si="8"/>
        <v>87.51</v>
      </c>
      <c r="BZ6" s="34" t="str">
        <f>IF(BZ7="","",IF(BZ7="-","【-】","【"&amp;SUBSTITUTE(TEXT(BZ7,"#,##0.00"),"-","△")&amp;"】"))</f>
        <v>【104.36】</v>
      </c>
      <c r="CA6" s="35">
        <f>IF(CA7="",NA(),CA7)</f>
        <v>157.12</v>
      </c>
      <c r="CB6" s="35">
        <f t="shared" ref="CB6:CJ6" si="9">IF(CB7="",NA(),CB7)</f>
        <v>140.99</v>
      </c>
      <c r="CC6" s="35">
        <f t="shared" si="9"/>
        <v>145.62</v>
      </c>
      <c r="CD6" s="35">
        <f t="shared" si="9"/>
        <v>148.93</v>
      </c>
      <c r="CE6" s="35">
        <f t="shared" si="9"/>
        <v>154.41</v>
      </c>
      <c r="CF6" s="35">
        <f t="shared" si="9"/>
        <v>213.52</v>
      </c>
      <c r="CG6" s="35">
        <f t="shared" si="9"/>
        <v>208.21</v>
      </c>
      <c r="CH6" s="35">
        <f t="shared" si="9"/>
        <v>208.67</v>
      </c>
      <c r="CI6" s="35">
        <f t="shared" si="9"/>
        <v>208.29</v>
      </c>
      <c r="CJ6" s="35">
        <f t="shared" si="9"/>
        <v>218.42</v>
      </c>
      <c r="CK6" s="34" t="str">
        <f>IF(CK7="","",IF(CK7="-","【-】","【"&amp;SUBSTITUTE(TEXT(CK7,"#,##0.00"),"-","△")&amp;"】"))</f>
        <v>【165.71】</v>
      </c>
      <c r="CL6" s="35">
        <f>IF(CL7="",NA(),CL7)</f>
        <v>67.27</v>
      </c>
      <c r="CM6" s="35">
        <f t="shared" ref="CM6:CU6" si="10">IF(CM7="",NA(),CM7)</f>
        <v>66.66</v>
      </c>
      <c r="CN6" s="35">
        <f t="shared" si="10"/>
        <v>64.489999999999995</v>
      </c>
      <c r="CO6" s="35">
        <f t="shared" si="10"/>
        <v>63.67</v>
      </c>
      <c r="CP6" s="35">
        <f t="shared" si="10"/>
        <v>65.53</v>
      </c>
      <c r="CQ6" s="35">
        <f t="shared" si="10"/>
        <v>49.77</v>
      </c>
      <c r="CR6" s="35">
        <f t="shared" si="10"/>
        <v>49.22</v>
      </c>
      <c r="CS6" s="35">
        <f t="shared" si="10"/>
        <v>49.08</v>
      </c>
      <c r="CT6" s="35">
        <f t="shared" si="10"/>
        <v>49.32</v>
      </c>
      <c r="CU6" s="35">
        <f t="shared" si="10"/>
        <v>50.24</v>
      </c>
      <c r="CV6" s="34" t="str">
        <f>IF(CV7="","",IF(CV7="-","【-】","【"&amp;SUBSTITUTE(TEXT(CV7,"#,##0.00"),"-","△")&amp;"】"))</f>
        <v>【60.41】</v>
      </c>
      <c r="CW6" s="35">
        <f>IF(CW7="",NA(),CW7)</f>
        <v>82.67</v>
      </c>
      <c r="CX6" s="35">
        <f t="shared" ref="CX6:DF6" si="11">IF(CX7="",NA(),CX7)</f>
        <v>84.91</v>
      </c>
      <c r="CY6" s="35">
        <f t="shared" si="11"/>
        <v>85.9</v>
      </c>
      <c r="CZ6" s="35">
        <f t="shared" si="11"/>
        <v>84.77</v>
      </c>
      <c r="DA6" s="35">
        <f t="shared" si="11"/>
        <v>81.739999999999995</v>
      </c>
      <c r="DB6" s="35">
        <f t="shared" si="11"/>
        <v>79.98</v>
      </c>
      <c r="DC6" s="35">
        <f t="shared" si="11"/>
        <v>79.48</v>
      </c>
      <c r="DD6" s="35">
        <f t="shared" si="11"/>
        <v>79.3</v>
      </c>
      <c r="DE6" s="35">
        <f t="shared" si="11"/>
        <v>79.34</v>
      </c>
      <c r="DF6" s="35">
        <f t="shared" si="11"/>
        <v>78.650000000000006</v>
      </c>
      <c r="DG6" s="34" t="str">
        <f>IF(DG7="","",IF(DG7="-","【-】","【"&amp;SUBSTITUTE(TEXT(DG7,"#,##0.00"),"-","△")&amp;"】"))</f>
        <v>【89.93】</v>
      </c>
      <c r="DH6" s="35">
        <f>IF(DH7="",NA(),DH7)</f>
        <v>41.64</v>
      </c>
      <c r="DI6" s="35">
        <f t="shared" ref="DI6:DQ6" si="12">IF(DI7="",NA(),DI7)</f>
        <v>46</v>
      </c>
      <c r="DJ6" s="35">
        <f t="shared" si="12"/>
        <v>47.54</v>
      </c>
      <c r="DK6" s="35">
        <f t="shared" si="12"/>
        <v>49.21</v>
      </c>
      <c r="DL6" s="35">
        <f t="shared" si="12"/>
        <v>50.7</v>
      </c>
      <c r="DM6" s="35">
        <f t="shared" si="12"/>
        <v>36.43</v>
      </c>
      <c r="DN6" s="35">
        <f t="shared" si="12"/>
        <v>46.12</v>
      </c>
      <c r="DO6" s="35">
        <f t="shared" si="12"/>
        <v>47.44</v>
      </c>
      <c r="DP6" s="35">
        <f t="shared" si="12"/>
        <v>48.3</v>
      </c>
      <c r="DQ6" s="35">
        <f t="shared" si="12"/>
        <v>45.14</v>
      </c>
      <c r="DR6" s="34" t="str">
        <f>IF(DR7="","",IF(DR7="-","【-】","【"&amp;SUBSTITUTE(TEXT(DR7,"#,##0.00"),"-","△")&amp;"】"))</f>
        <v>【48.12】</v>
      </c>
      <c r="DS6" s="35">
        <f>IF(DS7="",NA(),DS7)</f>
        <v>5.52</v>
      </c>
      <c r="DT6" s="35">
        <f t="shared" ref="DT6:EB6" si="13">IF(DT7="",NA(),DT7)</f>
        <v>5.52</v>
      </c>
      <c r="DU6" s="35">
        <f t="shared" si="13"/>
        <v>4.1900000000000004</v>
      </c>
      <c r="DV6" s="35">
        <f t="shared" si="13"/>
        <v>12.1</v>
      </c>
      <c r="DW6" s="35">
        <f t="shared" si="13"/>
        <v>11.97</v>
      </c>
      <c r="DX6" s="35">
        <f t="shared" si="13"/>
        <v>8.7200000000000006</v>
      </c>
      <c r="DY6" s="35">
        <f t="shared" si="13"/>
        <v>9.86</v>
      </c>
      <c r="DZ6" s="35">
        <f t="shared" si="13"/>
        <v>11.16</v>
      </c>
      <c r="EA6" s="35">
        <f t="shared" si="13"/>
        <v>12.43</v>
      </c>
      <c r="EB6" s="35">
        <f t="shared" si="13"/>
        <v>13.58</v>
      </c>
      <c r="EC6" s="34" t="str">
        <f>IF(EC7="","",IF(EC7="-","【-】","【"&amp;SUBSTITUTE(TEXT(EC7,"#,##0.00"),"-","△")&amp;"】"))</f>
        <v>【15.89】</v>
      </c>
      <c r="ED6" s="34">
        <f>IF(ED7="",NA(),ED7)</f>
        <v>0</v>
      </c>
      <c r="EE6" s="34">
        <f t="shared" ref="EE6:EM6" si="14">IF(EE7="",NA(),EE7)</f>
        <v>0</v>
      </c>
      <c r="EF6" s="34">
        <f t="shared" si="14"/>
        <v>0</v>
      </c>
      <c r="EG6" s="34">
        <f t="shared" si="14"/>
        <v>0</v>
      </c>
      <c r="EH6" s="34">
        <f t="shared" si="14"/>
        <v>0</v>
      </c>
      <c r="EI6" s="35">
        <f t="shared" si="14"/>
        <v>0.64</v>
      </c>
      <c r="EJ6" s="35">
        <f t="shared" si="14"/>
        <v>0.56000000000000005</v>
      </c>
      <c r="EK6" s="35">
        <f t="shared" si="14"/>
        <v>0.65</v>
      </c>
      <c r="EL6" s="35">
        <f t="shared" si="14"/>
        <v>0.46</v>
      </c>
      <c r="EM6" s="35">
        <f t="shared" si="14"/>
        <v>0.44</v>
      </c>
      <c r="EN6" s="34" t="str">
        <f>IF(EN7="","",IF(EN7="-","【-】","【"&amp;SUBSTITUTE(TEXT(EN7,"#,##0.00"),"-","△")&amp;"】"))</f>
        <v>【0.69】</v>
      </c>
    </row>
    <row r="7" spans="1:144" s="36" customFormat="1" x14ac:dyDescent="0.15">
      <c r="A7" s="28"/>
      <c r="B7" s="37">
        <v>2017</v>
      </c>
      <c r="C7" s="37">
        <v>53660</v>
      </c>
      <c r="D7" s="37">
        <v>46</v>
      </c>
      <c r="E7" s="37">
        <v>1</v>
      </c>
      <c r="F7" s="37">
        <v>0</v>
      </c>
      <c r="G7" s="37">
        <v>1</v>
      </c>
      <c r="H7" s="37" t="s">
        <v>105</v>
      </c>
      <c r="I7" s="37" t="s">
        <v>106</v>
      </c>
      <c r="J7" s="37" t="s">
        <v>107</v>
      </c>
      <c r="K7" s="37" t="s">
        <v>108</v>
      </c>
      <c r="L7" s="37" t="s">
        <v>109</v>
      </c>
      <c r="M7" s="37" t="s">
        <v>110</v>
      </c>
      <c r="N7" s="38" t="s">
        <v>111</v>
      </c>
      <c r="O7" s="38">
        <v>69.709999999999994</v>
      </c>
      <c r="P7" s="38">
        <v>99.84</v>
      </c>
      <c r="Q7" s="38">
        <v>3560</v>
      </c>
      <c r="R7" s="38">
        <v>4877</v>
      </c>
      <c r="S7" s="38">
        <v>47.95</v>
      </c>
      <c r="T7" s="38">
        <v>101.71</v>
      </c>
      <c r="U7" s="38">
        <v>6144</v>
      </c>
      <c r="V7" s="38">
        <v>9.25</v>
      </c>
      <c r="W7" s="38">
        <v>664.22</v>
      </c>
      <c r="X7" s="38">
        <v>118.99</v>
      </c>
      <c r="Y7" s="38">
        <v>128.11000000000001</v>
      </c>
      <c r="Z7" s="38">
        <v>126.73</v>
      </c>
      <c r="AA7" s="38">
        <v>125.99</v>
      </c>
      <c r="AB7" s="38">
        <v>120.16</v>
      </c>
      <c r="AC7" s="38">
        <v>105.53</v>
      </c>
      <c r="AD7" s="38">
        <v>107.2</v>
      </c>
      <c r="AE7" s="38">
        <v>106.62</v>
      </c>
      <c r="AF7" s="38">
        <v>107.95</v>
      </c>
      <c r="AG7" s="38">
        <v>104.47</v>
      </c>
      <c r="AH7" s="38">
        <v>113.39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28.31</v>
      </c>
      <c r="AO7" s="38">
        <v>13.46</v>
      </c>
      <c r="AP7" s="38">
        <v>12.59</v>
      </c>
      <c r="AQ7" s="38">
        <v>12.44</v>
      </c>
      <c r="AR7" s="38">
        <v>16.399999999999999</v>
      </c>
      <c r="AS7" s="38">
        <v>0.85</v>
      </c>
      <c r="AT7" s="38">
        <v>850.33</v>
      </c>
      <c r="AU7" s="38">
        <v>91.68</v>
      </c>
      <c r="AV7" s="38">
        <v>102.91</v>
      </c>
      <c r="AW7" s="38">
        <v>137.49</v>
      </c>
      <c r="AX7" s="38">
        <v>147</v>
      </c>
      <c r="AY7" s="38">
        <v>1164.51</v>
      </c>
      <c r="AZ7" s="38">
        <v>434.72</v>
      </c>
      <c r="BA7" s="38">
        <v>416.14</v>
      </c>
      <c r="BB7" s="38">
        <v>371.89</v>
      </c>
      <c r="BC7" s="38">
        <v>293.23</v>
      </c>
      <c r="BD7" s="38">
        <v>264.33999999999997</v>
      </c>
      <c r="BE7" s="38">
        <v>473.02</v>
      </c>
      <c r="BF7" s="38">
        <v>427.51</v>
      </c>
      <c r="BG7" s="38">
        <v>386.29</v>
      </c>
      <c r="BH7" s="38">
        <v>353</v>
      </c>
      <c r="BI7" s="38">
        <v>327.82</v>
      </c>
      <c r="BJ7" s="38">
        <v>498.27</v>
      </c>
      <c r="BK7" s="38">
        <v>495.76</v>
      </c>
      <c r="BL7" s="38">
        <v>487.22</v>
      </c>
      <c r="BM7" s="38">
        <v>483.11</v>
      </c>
      <c r="BN7" s="38">
        <v>542.29999999999995</v>
      </c>
      <c r="BO7" s="38">
        <v>274.27</v>
      </c>
      <c r="BP7" s="38">
        <v>111.57</v>
      </c>
      <c r="BQ7" s="38">
        <v>121.29</v>
      </c>
      <c r="BR7" s="38">
        <v>119.92</v>
      </c>
      <c r="BS7" s="38">
        <v>119.14</v>
      </c>
      <c r="BT7" s="38">
        <v>113.24</v>
      </c>
      <c r="BU7" s="38">
        <v>90.64</v>
      </c>
      <c r="BV7" s="38">
        <v>93.66</v>
      </c>
      <c r="BW7" s="38">
        <v>92.76</v>
      </c>
      <c r="BX7" s="38">
        <v>93.28</v>
      </c>
      <c r="BY7" s="38">
        <v>87.51</v>
      </c>
      <c r="BZ7" s="38">
        <v>104.36</v>
      </c>
      <c r="CA7" s="38">
        <v>157.12</v>
      </c>
      <c r="CB7" s="38">
        <v>140.99</v>
      </c>
      <c r="CC7" s="38">
        <v>145.62</v>
      </c>
      <c r="CD7" s="38">
        <v>148.93</v>
      </c>
      <c r="CE7" s="38">
        <v>154.41</v>
      </c>
      <c r="CF7" s="38">
        <v>213.52</v>
      </c>
      <c r="CG7" s="38">
        <v>208.21</v>
      </c>
      <c r="CH7" s="38">
        <v>208.67</v>
      </c>
      <c r="CI7" s="38">
        <v>208.29</v>
      </c>
      <c r="CJ7" s="38">
        <v>218.42</v>
      </c>
      <c r="CK7" s="38">
        <v>165.71</v>
      </c>
      <c r="CL7" s="38">
        <v>67.27</v>
      </c>
      <c r="CM7" s="38">
        <v>66.66</v>
      </c>
      <c r="CN7" s="38">
        <v>64.489999999999995</v>
      </c>
      <c r="CO7" s="38">
        <v>63.67</v>
      </c>
      <c r="CP7" s="38">
        <v>65.53</v>
      </c>
      <c r="CQ7" s="38">
        <v>49.77</v>
      </c>
      <c r="CR7" s="38">
        <v>49.22</v>
      </c>
      <c r="CS7" s="38">
        <v>49.08</v>
      </c>
      <c r="CT7" s="38">
        <v>49.32</v>
      </c>
      <c r="CU7" s="38">
        <v>50.24</v>
      </c>
      <c r="CV7" s="38">
        <v>60.41</v>
      </c>
      <c r="CW7" s="38">
        <v>82.67</v>
      </c>
      <c r="CX7" s="38">
        <v>84.91</v>
      </c>
      <c r="CY7" s="38">
        <v>85.9</v>
      </c>
      <c r="CZ7" s="38">
        <v>84.77</v>
      </c>
      <c r="DA7" s="38">
        <v>81.739999999999995</v>
      </c>
      <c r="DB7" s="38">
        <v>79.98</v>
      </c>
      <c r="DC7" s="38">
        <v>79.48</v>
      </c>
      <c r="DD7" s="38">
        <v>79.3</v>
      </c>
      <c r="DE7" s="38">
        <v>79.34</v>
      </c>
      <c r="DF7" s="38">
        <v>78.650000000000006</v>
      </c>
      <c r="DG7" s="38">
        <v>89.93</v>
      </c>
      <c r="DH7" s="38">
        <v>41.64</v>
      </c>
      <c r="DI7" s="38">
        <v>46</v>
      </c>
      <c r="DJ7" s="38">
        <v>47.54</v>
      </c>
      <c r="DK7" s="38">
        <v>49.21</v>
      </c>
      <c r="DL7" s="38">
        <v>50.7</v>
      </c>
      <c r="DM7" s="38">
        <v>36.43</v>
      </c>
      <c r="DN7" s="38">
        <v>46.12</v>
      </c>
      <c r="DO7" s="38">
        <v>47.44</v>
      </c>
      <c r="DP7" s="38">
        <v>48.3</v>
      </c>
      <c r="DQ7" s="38">
        <v>45.14</v>
      </c>
      <c r="DR7" s="38">
        <v>48.12</v>
      </c>
      <c r="DS7" s="38">
        <v>5.52</v>
      </c>
      <c r="DT7" s="38">
        <v>5.52</v>
      </c>
      <c r="DU7" s="38">
        <v>4.1900000000000004</v>
      </c>
      <c r="DV7" s="38">
        <v>12.1</v>
      </c>
      <c r="DW7" s="38">
        <v>11.97</v>
      </c>
      <c r="DX7" s="38">
        <v>8.7200000000000006</v>
      </c>
      <c r="DY7" s="38">
        <v>9.86</v>
      </c>
      <c r="DZ7" s="38">
        <v>11.16</v>
      </c>
      <c r="EA7" s="38">
        <v>12.43</v>
      </c>
      <c r="EB7" s="38">
        <v>13.58</v>
      </c>
      <c r="EC7" s="38">
        <v>15.89</v>
      </c>
      <c r="ED7" s="38">
        <v>0</v>
      </c>
      <c r="EE7" s="38">
        <v>0</v>
      </c>
      <c r="EF7" s="38">
        <v>0</v>
      </c>
      <c r="EG7" s="38">
        <v>0</v>
      </c>
      <c r="EH7" s="38">
        <v>0</v>
      </c>
      <c r="EI7" s="38">
        <v>0.64</v>
      </c>
      <c r="EJ7" s="38">
        <v>0.56000000000000005</v>
      </c>
      <c r="EK7" s="38">
        <v>0.65</v>
      </c>
      <c r="EL7" s="38">
        <v>0.46</v>
      </c>
      <c r="EM7" s="38">
        <v>0.44</v>
      </c>
      <c r="EN7" s="38">
        <v>0.69</v>
      </c>
    </row>
    <row r="8" spans="1:144" x14ac:dyDescent="0.15">
      <c r="X8" s="39"/>
      <c r="Y8" s="39"/>
      <c r="Z8" s="39"/>
      <c r="AA8" s="39"/>
      <c r="AB8" s="39"/>
      <c r="AC8" s="39"/>
      <c r="AD8" s="39"/>
      <c r="AE8" s="39"/>
      <c r="AF8" s="39"/>
      <c r="AG8" s="39"/>
      <c r="AH8" s="40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40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40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40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40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40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40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40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40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40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40"/>
    </row>
    <row r="9" spans="1:144" x14ac:dyDescent="0.15">
      <c r="A9" s="41"/>
      <c r="B9" s="41" t="s">
        <v>112</v>
      </c>
      <c r="C9" s="41" t="s">
        <v>113</v>
      </c>
      <c r="D9" s="41" t="s">
        <v>114</v>
      </c>
      <c r="E9" s="41" t="s">
        <v>115</v>
      </c>
      <c r="F9" s="41" t="s">
        <v>116</v>
      </c>
      <c r="X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4" x14ac:dyDescent="0.15">
      <c r="A10" s="41" t="s">
        <v>56</v>
      </c>
      <c r="B10" s="42">
        <f>DATEVALUE($B$6-4&amp;"年1月1日")</f>
        <v>41275</v>
      </c>
      <c r="C10" s="42">
        <f>DATEVALUE($B$6-3&amp;"年1月1日")</f>
        <v>41640</v>
      </c>
      <c r="D10" s="42">
        <f>DATEVALUE($B$6-2&amp;"年1月1日")</f>
        <v>42005</v>
      </c>
      <c r="E10" s="42">
        <f>DATEVALUE($B$6-1&amp;"年1月1日")</f>
        <v>42370</v>
      </c>
      <c r="F10" s="42">
        <f>DATEVALUE($B$6&amp;"年1月1日")</f>
        <v>42736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 </cp:lastModifiedBy>
  <cp:lastPrinted>2019-01-24T23:38:47Z</cp:lastPrinted>
  <dcterms:created xsi:type="dcterms:W3CDTF">2018-12-03T08:26:46Z</dcterms:created>
  <dcterms:modified xsi:type="dcterms:W3CDTF">2019-01-24T23:39:40Z</dcterms:modified>
</cp:coreProperties>
</file>