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taakita\Desktop\【経営比較分析表】2017_052132_46_010\【経営比較分析表】2017_052132_46_010\"/>
    </mc:Choice>
  </mc:AlternateContent>
  <workbookProtection workbookAlgorithmName="SHA-512" workbookHashValue="lA/EZumiM7WLCixjEvb/BgUA+FicKUwTLnPjzVOxd8oqGXrz3+c20tbqUz3taPOavWtzCiw7Pifmt4Sv4OEVCQ==" workbookSaltValue="Scdk1U1LcjBgMrpNpUxwxg==" workbookSpinCount="100000" lockStructure="1"/>
  <bookViews>
    <workbookView xWindow="0" yWindow="0" windowWidth="15360" windowHeight="7635"/>
  </bookViews>
  <sheets>
    <sheet name="法適用_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W10" i="4"/>
  <c r="I10" i="4"/>
  <c r="B10" i="4"/>
  <c r="BB8" i="4"/>
  <c r="AT8" i="4"/>
  <c r="AL8" i="4"/>
  <c r="AD8" i="4"/>
  <c r="W8" i="4"/>
  <c r="P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<sst xmlns="http://schemas.openxmlformats.org/spreadsheetml/2006/main" count="232" uniqueCount="120">
  <si>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</si>
  <si>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</si>
  <si>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</si>
  <si>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</si>
  <si>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</si>
  <si>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</si>
  <si>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</si>
  <si>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</si>
  <si>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</si>
  <si>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</si>
  <si>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</si>
  <si>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</si>
  <si>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</si>
  <si>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</si>
  <si>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</si>
  <si>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</si>
  <si>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</si>
  <si>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</si>
  <si>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</si>
  <si>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</si>
  <si>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</si>
  <si>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</si>
  <si>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</si>
  <si>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</si>
  <si>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</si>
  <si>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</si>
  <si>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</si>
  <si>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</si>
  <si>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</si>
  <si>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</si>
  <si>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</si>
  <si>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</si>
  <si>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</si>
  <si>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</si>
  <si>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</si>
  <si>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</si>
  <si>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</si>
  <si>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</si>
  <si>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</si>
  <si>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</si>
  <si>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平成25年度における各指標の類似団体平均値は、当時の事業数を基に算出していますが、管路経年化率及び管路更新率については、平成26年度の事業数を基に類似団体平均値を算出しています。</t>
    <phoneticPr fontId="3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</si>
  <si>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</si>
  <si>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</si>
  <si>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</si>
  <si>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</si>
  <si>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</si>
  <si>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</si>
  <si>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</si>
  <si>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</si>
  <si>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</si>
  <si>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</si>
  <si>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</si>
  <si>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</si>
  <si>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</si>
  <si>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</si>
  <si>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</si>
  <si>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</si>
  <si>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</si>
  <si>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</si>
  <si>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</si>
  <si>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</si>
  <si>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</si>
  <si>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</si>
  <si>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</si>
  <si>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</si>
  <si>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</si>
  <si>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</si>
  <si>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</si>
  <si>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</si>
  <si>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</si>
  <si>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</si>
  <si>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</si>
  <si>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</si>
  <si>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</si>
  <si>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</si>
  <si>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</si>
  <si>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</si>
  <si>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</si>
  <si>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</si>
  <si>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</si>
  <si>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</si>
  <si>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</si>
  <si>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</si>
  <si>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</si>
  <si>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</si>
  <si>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</si>
  <si>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</si>
  <si>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</si>
  <si>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</si>
  <si>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</si>
  <si>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</si>
  <si>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</si>
  <si>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</si>
  <si>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</si>
  <si>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</si>
  <si>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</si>
  <si>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</si>
  <si>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</si>
  <si>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</si>
  <si>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</si>
  <si>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</si>
  <si>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</si>
  <si>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</si>
  <si>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</si>
  <si>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</si>
  <si>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北秋田市</t>
  </si>
  <si>
    <t>法適用</t>
  </si>
  <si>
    <t>水道事業</t>
  </si>
  <si>
    <t>末端給水事業</t>
  </si>
  <si>
    <t>A8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</si>
  <si>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</si>
  <si>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</si>
  <si>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</si>
  <si>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</si>
  <si>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</si>
  <si>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</si>
  <si>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</si>
  <si>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開設から40年以上が経過し、施設の老朽化が進んできている。
　平成10年度までに、石綿セメント管の全量更新を実施しており、また浄水場本館についても平成32年度の稼動開始に向けてH30年度から新築移転工事を施工中である。
　管路の更新については、早急にアセットマネジメントを策定し、漏水の確率が高いと思われる管種及び管路から、順に更新していく予定である。</t>
    <rPh sb="92" eb="94">
      <t>ネンド</t>
    </rPh>
    <rPh sb="100" eb="102">
      <t>コウジ</t>
    </rPh>
    <rPh sb="103" eb="105">
      <t>セコウ</t>
    </rPh>
    <rPh sb="105" eb="106">
      <t>チュウ</t>
    </rPh>
    <phoneticPr fontId="16"/>
  </si>
  <si>
    <t>①経常収支比率
　比率は100％以上となっており、類似団体、全国平均と比較しても高く、また経常収益では給水収益が大部分を占めており、他会計繰入金等に依存しておらず、健全性を示すものとなっている。
②累積欠損金比率
　欠損金は発生しておらず健全であるといえる。
③流動比率
　平成28年度に比べ低下しているものの、高い水準で推移しており、短期債務に対する現金支払能力は高い状況である。
④企業債残高対給水収益比率
　新規の借入をしておらず企業債にたよらない経営ができている。
⑤料金回収率
　100％を超えており、類似団体、全国平均と比較しても高く、給水収益により給水費用を賄えており、適切な料金収入を得られている。
⑥給水原価
　低い数値となっており、低コストにより供給できている状況を示すものとなっている。
⑦施設利用率
　類似団体、全国平均より高く、人口減少が進んでいる中においても適度な稼働が出来ている。
⑧有収率
　昨年度より減少しており、その要因は無効水量の増によるものであることから、今後老朽化対策等により維持管理の向上を図る必要がある。</t>
    <rPh sb="9" eb="11">
      <t>ヒリツ</t>
    </rPh>
    <rPh sb="137" eb="139">
      <t>ヘイセイ</t>
    </rPh>
    <rPh sb="141" eb="143">
      <t>ネンド</t>
    </rPh>
    <rPh sb="144" eb="145">
      <t>クラ</t>
    </rPh>
    <rPh sb="146" eb="148">
      <t>テイカ</t>
    </rPh>
    <rPh sb="426" eb="428">
      <t>ヨウイン</t>
    </rPh>
    <rPh sb="429" eb="431">
      <t>ムコウ</t>
    </rPh>
    <rPh sb="431" eb="433">
      <t>スイリョウ</t>
    </rPh>
    <rPh sb="434" eb="435">
      <t>ゾウ</t>
    </rPh>
    <rPh sb="455" eb="456">
      <t>トウ</t>
    </rPh>
    <phoneticPr fontId="4"/>
  </si>
  <si>
    <t>　①から⑥までの全項目について、経営の健全性を示す数値となっており、「良質な水源の確保により、最小経費で安定供給する」といった企業理念に適った経営となっている。
　しかしながら、平成29年度は⑧有収率が類似団体、全国平均より低くなっており、老朽化対策や維持管理徹底により、一層の効率化を図っていく必要がある。
　また、経営状況が良好ではあるものの、2-①②に表れているとおり、法定耐用年数に近い資産が多く増加傾向にあることから、老朽化施設の更新費用の平準化及び効率化を図るべく、アセットマネジメントの策定を進め対策を講じていきたい。</t>
    <rPh sb="89" eb="91">
      <t>ヘイセイ</t>
    </rPh>
    <rPh sb="93" eb="95">
      <t>ネンド</t>
    </rPh>
    <rPh sb="101" eb="103">
      <t>ルイジ</t>
    </rPh>
    <rPh sb="103" eb="105">
      <t>ダンタイ</t>
    </rPh>
    <rPh sb="106" eb="108">
      <t>ゼンコク</t>
    </rPh>
    <rPh sb="108" eb="110">
      <t>ヘイキン</t>
    </rPh>
    <rPh sb="130" eb="132">
      <t>テッテイ</t>
    </rPh>
    <rPh sb="179" eb="180">
      <t>アラワ</t>
    </rPh>
    <rPh sb="188" eb="190">
      <t>ホウテイ</t>
    </rPh>
    <rPh sb="190" eb="192">
      <t>タイヨウ</t>
    </rPh>
    <rPh sb="192" eb="194">
      <t>ネンスウ</t>
    </rPh>
    <rPh sb="195" eb="196">
      <t>チカ</t>
    </rPh>
    <rPh sb="197" eb="199">
      <t>シサン</t>
    </rPh>
    <rPh sb="200" eb="201">
      <t>オオ</t>
    </rPh>
    <rPh sb="202" eb="204">
      <t>ゾウカ</t>
    </rPh>
    <rPh sb="204" eb="206">
      <t>ケイコウ</t>
    </rPh>
    <rPh sb="255" eb="257">
      <t>タイサク</t>
    </rPh>
    <rPh sb="258" eb="259">
      <t>コウ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</si>
</sst>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17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15" fillId="0" borderId="9" xfId="2" applyFont="1" applyBorder="1" applyAlignment="1" applyProtection="1">
      <alignment horizontal="left" vertical="top" wrapText="1"/>
      <protection locked="0"/>
    </xf>
    <xf numFmtId="0" fontId="15" fillId="0" borderId="0" xfId="2" applyFont="1" applyBorder="1" applyAlignment="1" applyProtection="1">
      <alignment horizontal="left" vertical="top" wrapText="1"/>
      <protection locked="0"/>
    </xf>
    <xf numFmtId="0" fontId="15" fillId="0" borderId="10" xfId="2" applyFont="1" applyBorder="1" applyAlignment="1" applyProtection="1">
      <alignment horizontal="left" vertical="top" wrapText="1"/>
      <protection locked="0"/>
    </xf>
    <xf numFmtId="0" fontId="15" fillId="0" borderId="11" xfId="2" applyFont="1" applyBorder="1" applyAlignment="1" applyProtection="1">
      <alignment horizontal="left" vertical="top" wrapText="1"/>
      <protection locked="0"/>
    </xf>
    <xf numFmtId="0" fontId="15" fillId="0" borderId="1" xfId="2" applyFont="1" applyBorder="1" applyAlignment="1" applyProtection="1">
      <alignment horizontal="left" vertical="top" wrapText="1"/>
      <protection locked="0"/>
    </xf>
    <xf numFmtId="0" fontId="15" fillId="0" borderId="12" xfId="2" applyFont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04-40AF-AC41-573A8ABE6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629192"/>
        <c:axId val="309629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0.64</c:v>
                </c:pt>
                <c:pt idx="1">
                  <c:v>0.56000000000000005</c:v>
                </c:pt>
                <c:pt idx="2">
                  <c:v>0.65</c:v>
                </c:pt>
                <c:pt idx="3">
                  <c:v>0.46</c:v>
                </c:pt>
                <c:pt idx="4">
                  <c:v>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04-40AF-AC41-573A8ABE6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629192"/>
        <c:axId val="309629976"/>
      </c:lineChart>
      <c:dateAx>
        <c:axId val="309629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09629976"/>
        <c:crosses val="autoZero"/>
        <c:auto val="1"/>
        <c:lblOffset val="100"/>
        <c:baseTimeUnit val="years"/>
      </c:dateAx>
      <c:valAx>
        <c:axId val="309629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9629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63.3</c:v>
                </c:pt>
                <c:pt idx="1">
                  <c:v>61.93</c:v>
                </c:pt>
                <c:pt idx="2">
                  <c:v>60.28</c:v>
                </c:pt>
                <c:pt idx="3">
                  <c:v>61.92</c:v>
                </c:pt>
                <c:pt idx="4">
                  <c:v>67.36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B2-4001-B7E2-87D7B2346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18640"/>
        <c:axId val="343319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49.77</c:v>
                </c:pt>
                <c:pt idx="1">
                  <c:v>49.22</c:v>
                </c:pt>
                <c:pt idx="2">
                  <c:v>49.08</c:v>
                </c:pt>
                <c:pt idx="3">
                  <c:v>49.32</c:v>
                </c:pt>
                <c:pt idx="4">
                  <c:v>50.24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B2-4001-B7E2-87D7B2346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318640"/>
        <c:axId val="343319032"/>
      </c:lineChart>
      <c:dateAx>
        <c:axId val="3433186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319032"/>
        <c:crosses val="autoZero"/>
        <c:auto val="1"/>
        <c:lblOffset val="100"/>
        <c:baseTimeUnit val="years"/>
      </c:dateAx>
      <c:valAx>
        <c:axId val="343319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3186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78.33</c:v>
                </c:pt>
                <c:pt idx="1">
                  <c:v>80.09</c:v>
                </c:pt>
                <c:pt idx="2">
                  <c:v>81.37</c:v>
                </c:pt>
                <c:pt idx="3">
                  <c:v>80.3</c:v>
                </c:pt>
                <c:pt idx="4">
                  <c:v>73.87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5A-4AE4-B1B9-1DA73CB2F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320208"/>
        <c:axId val="343320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79.98</c:v>
                </c:pt>
                <c:pt idx="1">
                  <c:v>79.48</c:v>
                </c:pt>
                <c:pt idx="2">
                  <c:v>79.3</c:v>
                </c:pt>
                <c:pt idx="3">
                  <c:v>79.34</c:v>
                </c:pt>
                <c:pt idx="4">
                  <c:v>78.650000000000006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5A-4AE4-B1B9-1DA73CB2FE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320208"/>
        <c:axId val="343320600"/>
      </c:lineChart>
      <c:dateAx>
        <c:axId val="3433202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320600"/>
        <c:crosses val="autoZero"/>
        <c:auto val="1"/>
        <c:lblOffset val="100"/>
        <c:baseTimeUnit val="years"/>
      </c:dateAx>
      <c:valAx>
        <c:axId val="343320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3202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114.37</c:v>
                </c:pt>
                <c:pt idx="1">
                  <c:v>117.86</c:v>
                </c:pt>
                <c:pt idx="2">
                  <c:v>123.21</c:v>
                </c:pt>
                <c:pt idx="3">
                  <c:v>121.83</c:v>
                </c:pt>
                <c:pt idx="4">
                  <c:v>125.12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A1-4502-8FDA-52E1BE832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631152"/>
        <c:axId val="343060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105.53</c:v>
                </c:pt>
                <c:pt idx="1">
                  <c:v>107.2</c:v>
                </c:pt>
                <c:pt idx="2">
                  <c:v>106.62</c:v>
                </c:pt>
                <c:pt idx="3">
                  <c:v>107.95</c:v>
                </c:pt>
                <c:pt idx="4">
                  <c:v>104.47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BA1-4502-8FDA-52E1BE832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631152"/>
        <c:axId val="343060120"/>
      </c:lineChart>
      <c:dateAx>
        <c:axId val="309631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060120"/>
        <c:crosses val="autoZero"/>
        <c:auto val="1"/>
        <c:lblOffset val="100"/>
        <c:baseTimeUnit val="years"/>
      </c:dateAx>
      <c:valAx>
        <c:axId val="343060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9631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51.03</c:v>
                </c:pt>
                <c:pt idx="1">
                  <c:v>55.16</c:v>
                </c:pt>
                <c:pt idx="2">
                  <c:v>57.3</c:v>
                </c:pt>
                <c:pt idx="3">
                  <c:v>58.61</c:v>
                </c:pt>
                <c:pt idx="4">
                  <c:v>59.82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8F-400A-B35B-6A089585F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061296"/>
        <c:axId val="343061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36.43</c:v>
                </c:pt>
                <c:pt idx="1">
                  <c:v>46.12</c:v>
                </c:pt>
                <c:pt idx="2">
                  <c:v>47.44</c:v>
                </c:pt>
                <c:pt idx="3">
                  <c:v>48.3</c:v>
                </c:pt>
                <c:pt idx="4">
                  <c:v>45.14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8F-400A-B35B-6A089585F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061296"/>
        <c:axId val="343061688"/>
      </c:lineChart>
      <c:dateAx>
        <c:axId val="343061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061688"/>
        <c:crosses val="autoZero"/>
        <c:auto val="1"/>
        <c:lblOffset val="100"/>
        <c:baseTimeUnit val="years"/>
      </c:dateAx>
      <c:valAx>
        <c:axId val="343061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061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9.26</c:v>
                </c:pt>
                <c:pt idx="1">
                  <c:v>31.26</c:v>
                </c:pt>
                <c:pt idx="2">
                  <c:v>34.380000000000003</c:v>
                </c:pt>
                <c:pt idx="3">
                  <c:v>37.81</c:v>
                </c:pt>
                <c:pt idx="4">
                  <c:v>38.94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BF-40E4-80AC-872EA14FF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062864"/>
        <c:axId val="343063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8.7200000000000006</c:v>
                </c:pt>
                <c:pt idx="1">
                  <c:v>9.86</c:v>
                </c:pt>
                <c:pt idx="2">
                  <c:v>11.16</c:v>
                </c:pt>
                <c:pt idx="3">
                  <c:v>12.43</c:v>
                </c:pt>
                <c:pt idx="4">
                  <c:v>13.58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BF-40E4-80AC-872EA14FF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062864"/>
        <c:axId val="343063256"/>
      </c:lineChart>
      <c:dateAx>
        <c:axId val="3430628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063256"/>
        <c:crosses val="autoZero"/>
        <c:auto val="1"/>
        <c:lblOffset val="100"/>
        <c:baseTimeUnit val="years"/>
      </c:dateAx>
      <c:valAx>
        <c:axId val="343063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0628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C1-4DBA-B267-63B44D618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40136"/>
        <c:axId val="343940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28.31</c:v>
                </c:pt>
                <c:pt idx="1">
                  <c:v>13.46</c:v>
                </c:pt>
                <c:pt idx="2">
                  <c:v>12.59</c:v>
                </c:pt>
                <c:pt idx="3">
                  <c:v>12.44</c:v>
                </c:pt>
                <c:pt idx="4">
                  <c:v>16.399999999999999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C1-4DBA-B267-63B44D618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40136"/>
        <c:axId val="343940528"/>
      </c:lineChart>
      <c:dateAx>
        <c:axId val="343940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940528"/>
        <c:crosses val="autoZero"/>
        <c:auto val="1"/>
        <c:lblOffset val="100"/>
        <c:baseTimeUnit val="years"/>
      </c:dateAx>
      <c:valAx>
        <c:axId val="3439405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940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23319.54</c:v>
                </c:pt>
                <c:pt idx="1">
                  <c:v>4368.22</c:v>
                </c:pt>
                <c:pt idx="2">
                  <c:v>6425.77</c:v>
                </c:pt>
                <c:pt idx="3">
                  <c:v>5589.57</c:v>
                </c:pt>
                <c:pt idx="4">
                  <c:v>633.37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FB-4BC4-B531-12D634DC0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58624"/>
        <c:axId val="343159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1164.51</c:v>
                </c:pt>
                <c:pt idx="1">
                  <c:v>434.72</c:v>
                </c:pt>
                <c:pt idx="2">
                  <c:v>416.14</c:v>
                </c:pt>
                <c:pt idx="3">
                  <c:v>371.89</c:v>
                </c:pt>
                <c:pt idx="4">
                  <c:v>293.23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FB-4BC4-B531-12D634DC0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158624"/>
        <c:axId val="343159016"/>
      </c:lineChart>
      <c:dateAx>
        <c:axId val="343158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159016"/>
        <c:crosses val="autoZero"/>
        <c:auto val="1"/>
        <c:lblOffset val="100"/>
        <c:baseTimeUnit val="years"/>
      </c:dateAx>
      <c:valAx>
        <c:axId val="343159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158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86.87</c:v>
                </c:pt>
                <c:pt idx="1">
                  <c:v>67.7</c:v>
                </c:pt>
                <c:pt idx="2">
                  <c:v>63.57</c:v>
                </c:pt>
                <c:pt idx="3">
                  <c:v>58.39</c:v>
                </c:pt>
                <c:pt idx="4">
                  <c:v>53.77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A2-425A-9215-EC8A1894D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160192"/>
        <c:axId val="343160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498.27</c:v>
                </c:pt>
                <c:pt idx="1">
                  <c:v>495.76</c:v>
                </c:pt>
                <c:pt idx="2">
                  <c:v>487.22</c:v>
                </c:pt>
                <c:pt idx="3">
                  <c:v>483.11</c:v>
                </c:pt>
                <c:pt idx="4">
                  <c:v>542.29999999999995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4A2-425A-9215-EC8A1894D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160192"/>
        <c:axId val="343160584"/>
      </c:lineChart>
      <c:dateAx>
        <c:axId val="343160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160584"/>
        <c:crosses val="autoZero"/>
        <c:auto val="1"/>
        <c:lblOffset val="100"/>
        <c:baseTimeUnit val="years"/>
      </c:dateAx>
      <c:valAx>
        <c:axId val="3431605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160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107.53</c:v>
                </c:pt>
                <c:pt idx="1">
                  <c:v>112.83</c:v>
                </c:pt>
                <c:pt idx="2">
                  <c:v>114.49</c:v>
                </c:pt>
                <c:pt idx="3">
                  <c:v>117.45</c:v>
                </c:pt>
                <c:pt idx="4">
                  <c:v>116.5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28-4610-A0DB-B1A08B08B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41704"/>
        <c:axId val="343939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90.64</c:v>
                </c:pt>
                <c:pt idx="1">
                  <c:v>93.66</c:v>
                </c:pt>
                <c:pt idx="2">
                  <c:v>92.76</c:v>
                </c:pt>
                <c:pt idx="3">
                  <c:v>93.28</c:v>
                </c:pt>
                <c:pt idx="4">
                  <c:v>87.51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28-4610-A0DB-B1A08B08B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41704"/>
        <c:axId val="343939744"/>
      </c:lineChart>
      <c:dateAx>
        <c:axId val="343941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939744"/>
        <c:crosses val="autoZero"/>
        <c:auto val="1"/>
        <c:lblOffset val="100"/>
        <c:baseTimeUnit val="years"/>
      </c:dateAx>
      <c:valAx>
        <c:axId val="343939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941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121.09</c:v>
                </c:pt>
                <c:pt idx="1">
                  <c:v>115.38</c:v>
                </c:pt>
                <c:pt idx="2">
                  <c:v>114.05</c:v>
                </c:pt>
                <c:pt idx="3">
                  <c:v>111.07</c:v>
                </c:pt>
                <c:pt idx="4">
                  <c:v>111.83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D6-4D9E-96E9-A7484D5F4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38568"/>
        <c:axId val="343161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213.52</c:v>
                </c:pt>
                <c:pt idx="1">
                  <c:v>208.21</c:v>
                </c:pt>
                <c:pt idx="2">
                  <c:v>208.67</c:v>
                </c:pt>
                <c:pt idx="3">
                  <c:v>208.29</c:v>
                </c:pt>
                <c:pt idx="4">
                  <c:v>218.42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D6-4D9E-96E9-A7484D5F4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38568"/>
        <c:axId val="343161760"/>
      </c:lineChart>
      <c:dateAx>
        <c:axId val="343938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43161760"/>
        <c:crosses val="autoZero"/>
        <c:auto val="1"/>
        <c:lblOffset val="100"/>
        <c:baseTimeUnit val="years"/>
      </c:dateAx>
      <c:valAx>
        <c:axId val="343161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43938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【113.39】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【264.34】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【274.27】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【165.71】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M1" zoomScale="80" zoomScaleNormal="80" workbookViewId="0">
      <selection activeCell="CK79" sqref="CK79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4" t="str">
        <f>データ!H6</f>
        <v>秋田県　北秋田市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5"/>
      <c r="AE6" s="45"/>
      <c r="AF6" s="45"/>
      <c r="AG6" s="45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6" t="s">
        <v>1</v>
      </c>
      <c r="C7" s="47"/>
      <c r="D7" s="47"/>
      <c r="E7" s="47"/>
      <c r="F7" s="47"/>
      <c r="G7" s="47"/>
      <c r="H7" s="47"/>
      <c r="I7" s="46" t="s">
        <v>2</v>
      </c>
      <c r="J7" s="47"/>
      <c r="K7" s="47"/>
      <c r="L7" s="47"/>
      <c r="M7" s="47"/>
      <c r="N7" s="47"/>
      <c r="O7" s="48"/>
      <c r="P7" s="49" t="s">
        <v>3</v>
      </c>
      <c r="Q7" s="49"/>
      <c r="R7" s="49"/>
      <c r="S7" s="49"/>
      <c r="T7" s="49"/>
      <c r="U7" s="49"/>
      <c r="V7" s="49"/>
      <c r="W7" s="49" t="s">
        <v>4</v>
      </c>
      <c r="X7" s="49"/>
      <c r="Y7" s="49"/>
      <c r="Z7" s="49"/>
      <c r="AA7" s="49"/>
      <c r="AB7" s="49"/>
      <c r="AC7" s="49"/>
      <c r="AD7" s="49" t="s">
        <v>5</v>
      </c>
      <c r="AE7" s="49"/>
      <c r="AF7" s="49"/>
      <c r="AG7" s="49"/>
      <c r="AH7" s="49"/>
      <c r="AI7" s="49"/>
      <c r="AJ7" s="49"/>
      <c r="AK7" s="4"/>
      <c r="AL7" s="49" t="s">
        <v>6</v>
      </c>
      <c r="AM7" s="49"/>
      <c r="AN7" s="49"/>
      <c r="AO7" s="49"/>
      <c r="AP7" s="49"/>
      <c r="AQ7" s="49"/>
      <c r="AR7" s="49"/>
      <c r="AS7" s="49"/>
      <c r="AT7" s="46" t="s">
        <v>7</v>
      </c>
      <c r="AU7" s="47"/>
      <c r="AV7" s="47"/>
      <c r="AW7" s="47"/>
      <c r="AX7" s="47"/>
      <c r="AY7" s="47"/>
      <c r="AZ7" s="47"/>
      <c r="BA7" s="47"/>
      <c r="BB7" s="49" t="s">
        <v>8</v>
      </c>
      <c r="BC7" s="49"/>
      <c r="BD7" s="49"/>
      <c r="BE7" s="49"/>
      <c r="BF7" s="49"/>
      <c r="BG7" s="49"/>
      <c r="BH7" s="49"/>
      <c r="BI7" s="49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>
      <c r="A8" s="2"/>
      <c r="B8" s="55" t="str">
        <f>データ!$I$6</f>
        <v>法適用</v>
      </c>
      <c r="C8" s="56"/>
      <c r="D8" s="56"/>
      <c r="E8" s="56"/>
      <c r="F8" s="56"/>
      <c r="G8" s="56"/>
      <c r="H8" s="56"/>
      <c r="I8" s="55" t="str">
        <f>データ!$J$6</f>
        <v>水道事業</v>
      </c>
      <c r="J8" s="56"/>
      <c r="K8" s="56"/>
      <c r="L8" s="56"/>
      <c r="M8" s="56"/>
      <c r="N8" s="56"/>
      <c r="O8" s="57"/>
      <c r="P8" s="58" t="str">
        <f>データ!$K$6</f>
        <v>末端給水事業</v>
      </c>
      <c r="Q8" s="58"/>
      <c r="R8" s="58"/>
      <c r="S8" s="58"/>
      <c r="T8" s="58"/>
      <c r="U8" s="58"/>
      <c r="V8" s="58"/>
      <c r="W8" s="58" t="str">
        <f>データ!$L$6</f>
        <v>A8</v>
      </c>
      <c r="X8" s="58"/>
      <c r="Y8" s="58"/>
      <c r="Z8" s="58"/>
      <c r="AA8" s="58"/>
      <c r="AB8" s="58"/>
      <c r="AC8" s="58"/>
      <c r="AD8" s="58" t="str">
        <f>データ!$M$6</f>
        <v>非設置</v>
      </c>
      <c r="AE8" s="58"/>
      <c r="AF8" s="58"/>
      <c r="AG8" s="58"/>
      <c r="AH8" s="58"/>
      <c r="AI8" s="58"/>
      <c r="AJ8" s="58"/>
      <c r="AK8" s="4"/>
      <c r="AL8" s="59">
        <f>データ!$R$6</f>
        <v>32837</v>
      </c>
      <c r="AM8" s="59"/>
      <c r="AN8" s="59"/>
      <c r="AO8" s="59"/>
      <c r="AP8" s="59"/>
      <c r="AQ8" s="59"/>
      <c r="AR8" s="59"/>
      <c r="AS8" s="59"/>
      <c r="AT8" s="50">
        <f>データ!$S$6</f>
        <v>1152.76</v>
      </c>
      <c r="AU8" s="51"/>
      <c r="AV8" s="51"/>
      <c r="AW8" s="51"/>
      <c r="AX8" s="51"/>
      <c r="AY8" s="51"/>
      <c r="AZ8" s="51"/>
      <c r="BA8" s="51"/>
      <c r="BB8" s="52">
        <f>データ!$T$6</f>
        <v>28.49</v>
      </c>
      <c r="BC8" s="52"/>
      <c r="BD8" s="52"/>
      <c r="BE8" s="52"/>
      <c r="BF8" s="52"/>
      <c r="BG8" s="52"/>
      <c r="BH8" s="52"/>
      <c r="BI8" s="52"/>
      <c r="BJ8" s="3"/>
      <c r="BK8" s="3"/>
      <c r="BL8" s="53" t="s">
        <v>10</v>
      </c>
      <c r="BM8" s="54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>
      <c r="A9" s="2"/>
      <c r="B9" s="46" t="s">
        <v>12</v>
      </c>
      <c r="C9" s="47"/>
      <c r="D9" s="47"/>
      <c r="E9" s="47"/>
      <c r="F9" s="47"/>
      <c r="G9" s="47"/>
      <c r="H9" s="47"/>
      <c r="I9" s="46" t="s">
        <v>13</v>
      </c>
      <c r="J9" s="47"/>
      <c r="K9" s="47"/>
      <c r="L9" s="47"/>
      <c r="M9" s="47"/>
      <c r="N9" s="47"/>
      <c r="O9" s="48"/>
      <c r="P9" s="49" t="s">
        <v>14</v>
      </c>
      <c r="Q9" s="49"/>
      <c r="R9" s="49"/>
      <c r="S9" s="49"/>
      <c r="T9" s="49"/>
      <c r="U9" s="49"/>
      <c r="V9" s="49"/>
      <c r="W9" s="49" t="s">
        <v>15</v>
      </c>
      <c r="X9" s="49"/>
      <c r="Y9" s="49"/>
      <c r="Z9" s="49"/>
      <c r="AA9" s="49"/>
      <c r="AB9" s="49"/>
      <c r="AC9" s="49"/>
      <c r="AD9" s="2"/>
      <c r="AE9" s="2"/>
      <c r="AF9" s="2"/>
      <c r="AG9" s="2"/>
      <c r="AH9" s="4"/>
      <c r="AI9" s="4"/>
      <c r="AJ9" s="4"/>
      <c r="AK9" s="4"/>
      <c r="AL9" s="49" t="s">
        <v>16</v>
      </c>
      <c r="AM9" s="49"/>
      <c r="AN9" s="49"/>
      <c r="AO9" s="49"/>
      <c r="AP9" s="49"/>
      <c r="AQ9" s="49"/>
      <c r="AR9" s="49"/>
      <c r="AS9" s="49"/>
      <c r="AT9" s="46" t="s">
        <v>17</v>
      </c>
      <c r="AU9" s="47"/>
      <c r="AV9" s="47"/>
      <c r="AW9" s="47"/>
      <c r="AX9" s="47"/>
      <c r="AY9" s="47"/>
      <c r="AZ9" s="47"/>
      <c r="BA9" s="47"/>
      <c r="BB9" s="49" t="s">
        <v>18</v>
      </c>
      <c r="BC9" s="49"/>
      <c r="BD9" s="49"/>
      <c r="BE9" s="49"/>
      <c r="BF9" s="49"/>
      <c r="BG9" s="49"/>
      <c r="BH9" s="49"/>
      <c r="BI9" s="49"/>
      <c r="BJ9" s="3"/>
      <c r="BK9" s="3"/>
      <c r="BL9" s="60" t="s">
        <v>19</v>
      </c>
      <c r="BM9" s="61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>
      <c r="A10" s="2"/>
      <c r="B10" s="50" t="str">
        <f>データ!$N$6</f>
        <v>-</v>
      </c>
      <c r="C10" s="51"/>
      <c r="D10" s="51"/>
      <c r="E10" s="51"/>
      <c r="F10" s="51"/>
      <c r="G10" s="51"/>
      <c r="H10" s="51"/>
      <c r="I10" s="50">
        <f>データ!$O$6</f>
        <v>88.36</v>
      </c>
      <c r="J10" s="51"/>
      <c r="K10" s="51"/>
      <c r="L10" s="51"/>
      <c r="M10" s="51"/>
      <c r="N10" s="51"/>
      <c r="O10" s="62"/>
      <c r="P10" s="52">
        <f>データ!$P$6</f>
        <v>28.74</v>
      </c>
      <c r="Q10" s="52"/>
      <c r="R10" s="52"/>
      <c r="S10" s="52"/>
      <c r="T10" s="52"/>
      <c r="U10" s="52"/>
      <c r="V10" s="52"/>
      <c r="W10" s="59">
        <f>データ!$Q$6</f>
        <v>2515</v>
      </c>
      <c r="X10" s="59"/>
      <c r="Y10" s="59"/>
      <c r="Z10" s="59"/>
      <c r="AA10" s="59"/>
      <c r="AB10" s="59"/>
      <c r="AC10" s="59"/>
      <c r="AD10" s="2"/>
      <c r="AE10" s="2"/>
      <c r="AF10" s="2"/>
      <c r="AG10" s="2"/>
      <c r="AH10" s="4"/>
      <c r="AI10" s="4"/>
      <c r="AJ10" s="4"/>
      <c r="AK10" s="4"/>
      <c r="AL10" s="59">
        <f>データ!$U$6</f>
        <v>9361</v>
      </c>
      <c r="AM10" s="59"/>
      <c r="AN10" s="59"/>
      <c r="AO10" s="59"/>
      <c r="AP10" s="59"/>
      <c r="AQ10" s="59"/>
      <c r="AR10" s="59"/>
      <c r="AS10" s="59"/>
      <c r="AT10" s="50">
        <f>データ!$V$6</f>
        <v>10.08</v>
      </c>
      <c r="AU10" s="51"/>
      <c r="AV10" s="51"/>
      <c r="AW10" s="51"/>
      <c r="AX10" s="51"/>
      <c r="AY10" s="51"/>
      <c r="AZ10" s="51"/>
      <c r="BA10" s="51"/>
      <c r="BB10" s="52">
        <f>データ!$W$6</f>
        <v>928.67</v>
      </c>
      <c r="BC10" s="52"/>
      <c r="BD10" s="52"/>
      <c r="BE10" s="52"/>
      <c r="BF10" s="52"/>
      <c r="BG10" s="52"/>
      <c r="BH10" s="52"/>
      <c r="BI10" s="52"/>
      <c r="BJ10" s="2"/>
      <c r="BK10" s="2"/>
      <c r="BL10" s="63" t="s">
        <v>21</v>
      </c>
      <c r="BM10" s="64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5" t="s">
        <v>23</v>
      </c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</row>
    <row r="14" spans="1:78" ht="13.5" customHeight="1">
      <c r="A14" s="2"/>
      <c r="B14" s="67" t="s">
        <v>24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9"/>
      <c r="BK14" s="2"/>
      <c r="BL14" s="73" t="s">
        <v>25</v>
      </c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5"/>
    </row>
    <row r="15" spans="1:78" ht="13.5" customHeight="1">
      <c r="A15" s="2"/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2"/>
      <c r="BK15" s="2"/>
      <c r="BL15" s="76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8"/>
    </row>
    <row r="16" spans="1:78" ht="13.5" customHeight="1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79" t="s">
        <v>118</v>
      </c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1"/>
    </row>
    <row r="17" spans="1:78" ht="13.5" customHeight="1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79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1"/>
    </row>
    <row r="18" spans="1:78" ht="13.5" customHeight="1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79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1"/>
    </row>
    <row r="19" spans="1:78" ht="13.5" customHeight="1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79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1"/>
    </row>
    <row r="20" spans="1:78" ht="13.5" customHeight="1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79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1"/>
    </row>
    <row r="21" spans="1:78" ht="13.5" customHeight="1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79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1"/>
    </row>
    <row r="22" spans="1:78" ht="13.5" customHeight="1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79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1"/>
    </row>
    <row r="23" spans="1:78" ht="13.5" customHeight="1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79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1"/>
    </row>
    <row r="24" spans="1:78" ht="13.5" customHeight="1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79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1"/>
    </row>
    <row r="25" spans="1:78" ht="13.5" customHeight="1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79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1"/>
    </row>
    <row r="26" spans="1:78" ht="13.5" customHeight="1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79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1"/>
    </row>
    <row r="27" spans="1:78" ht="13.5" customHeight="1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79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1"/>
    </row>
    <row r="28" spans="1:78" ht="13.5" customHeight="1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79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1"/>
    </row>
    <row r="29" spans="1:78" ht="13.5" customHeight="1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79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1"/>
    </row>
    <row r="30" spans="1:78" ht="13.5" customHeight="1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79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1"/>
    </row>
    <row r="31" spans="1:78" ht="13.5" customHeight="1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79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1"/>
    </row>
    <row r="32" spans="1:78" ht="13.5" customHeight="1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79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1"/>
    </row>
    <row r="33" spans="1:78" ht="13.5" customHeight="1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79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1"/>
    </row>
    <row r="34" spans="1:78" ht="13.5" customHeight="1">
      <c r="A34" s="2"/>
      <c r="B34" s="17"/>
      <c r="C34" s="82" t="s">
        <v>26</v>
      </c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19"/>
      <c r="R34" s="82" t="s">
        <v>27</v>
      </c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19"/>
      <c r="AG34" s="82" t="s">
        <v>28</v>
      </c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19"/>
      <c r="AV34" s="82" t="s">
        <v>29</v>
      </c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18"/>
      <c r="BK34" s="2"/>
      <c r="BL34" s="79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1"/>
    </row>
    <row r="35" spans="1:78" ht="13.5" customHeight="1">
      <c r="A35" s="2"/>
      <c r="B35" s="17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19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19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19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18"/>
      <c r="BK35" s="2"/>
      <c r="BL35" s="79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1"/>
    </row>
    <row r="36" spans="1:78" ht="13.5" customHeight="1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79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1"/>
    </row>
    <row r="37" spans="1:78" ht="13.5" customHeight="1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79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1"/>
    </row>
    <row r="38" spans="1:78" ht="13.5" customHeight="1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79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1"/>
    </row>
    <row r="39" spans="1:78" ht="13.5" customHeight="1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79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1"/>
    </row>
    <row r="40" spans="1:78" ht="13.5" customHeight="1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79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1"/>
    </row>
    <row r="41" spans="1:78" ht="13.5" customHeight="1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79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1"/>
    </row>
    <row r="42" spans="1:78" ht="13.5" customHeight="1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79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1"/>
    </row>
    <row r="43" spans="1:78" ht="13.5" customHeight="1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79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1"/>
    </row>
    <row r="44" spans="1:78" ht="13.5" customHeight="1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79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1"/>
    </row>
    <row r="45" spans="1:78" ht="13.5" customHeight="1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73" t="s">
        <v>30</v>
      </c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5"/>
    </row>
    <row r="46" spans="1:78" ht="13.5" customHeight="1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76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8"/>
    </row>
    <row r="47" spans="1:78" ht="13.5" customHeight="1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83" t="s">
        <v>117</v>
      </c>
      <c r="BM47" s="84"/>
      <c r="BN47" s="84"/>
      <c r="BO47" s="84"/>
      <c r="BP47" s="84"/>
      <c r="BQ47" s="84"/>
      <c r="BR47" s="84"/>
      <c r="BS47" s="84"/>
      <c r="BT47" s="84"/>
      <c r="BU47" s="84"/>
      <c r="BV47" s="84"/>
      <c r="BW47" s="84"/>
      <c r="BX47" s="84"/>
      <c r="BY47" s="84"/>
      <c r="BZ47" s="85"/>
    </row>
    <row r="48" spans="1:78" ht="13.5" customHeight="1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83"/>
      <c r="BM48" s="84"/>
      <c r="BN48" s="84"/>
      <c r="BO48" s="84"/>
      <c r="BP48" s="84"/>
      <c r="BQ48" s="84"/>
      <c r="BR48" s="84"/>
      <c r="BS48" s="84"/>
      <c r="BT48" s="84"/>
      <c r="BU48" s="84"/>
      <c r="BV48" s="84"/>
      <c r="BW48" s="84"/>
      <c r="BX48" s="84"/>
      <c r="BY48" s="84"/>
      <c r="BZ48" s="85"/>
    </row>
    <row r="49" spans="1:78" ht="13.5" customHeight="1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83"/>
      <c r="BM49" s="84"/>
      <c r="BN49" s="84"/>
      <c r="BO49" s="8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5"/>
    </row>
    <row r="50" spans="1:78" ht="13.5" customHeight="1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83"/>
      <c r="BM50" s="84"/>
      <c r="BN50" s="84"/>
      <c r="BO50" s="84"/>
      <c r="BP50" s="84"/>
      <c r="BQ50" s="84"/>
      <c r="BR50" s="84"/>
      <c r="BS50" s="84"/>
      <c r="BT50" s="84"/>
      <c r="BU50" s="84"/>
      <c r="BV50" s="84"/>
      <c r="BW50" s="84"/>
      <c r="BX50" s="84"/>
      <c r="BY50" s="84"/>
      <c r="BZ50" s="85"/>
    </row>
    <row r="51" spans="1:78" ht="13.5" customHeight="1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83"/>
      <c r="BM51" s="84"/>
      <c r="BN51" s="84"/>
      <c r="BO51" s="84"/>
      <c r="BP51" s="84"/>
      <c r="BQ51" s="84"/>
      <c r="BR51" s="84"/>
      <c r="BS51" s="84"/>
      <c r="BT51" s="84"/>
      <c r="BU51" s="84"/>
      <c r="BV51" s="84"/>
      <c r="BW51" s="84"/>
      <c r="BX51" s="84"/>
      <c r="BY51" s="84"/>
      <c r="BZ51" s="85"/>
    </row>
    <row r="52" spans="1:78" ht="13.5" customHeight="1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83"/>
      <c r="BM52" s="84"/>
      <c r="BN52" s="84"/>
      <c r="BO52" s="84"/>
      <c r="BP52" s="84"/>
      <c r="BQ52" s="84"/>
      <c r="BR52" s="84"/>
      <c r="BS52" s="84"/>
      <c r="BT52" s="84"/>
      <c r="BU52" s="84"/>
      <c r="BV52" s="84"/>
      <c r="BW52" s="84"/>
      <c r="BX52" s="84"/>
      <c r="BY52" s="84"/>
      <c r="BZ52" s="85"/>
    </row>
    <row r="53" spans="1:78" ht="13.5" customHeight="1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83"/>
      <c r="BM53" s="84"/>
      <c r="BN53" s="84"/>
      <c r="BO53" s="84"/>
      <c r="BP53" s="84"/>
      <c r="BQ53" s="84"/>
      <c r="BR53" s="84"/>
      <c r="BS53" s="84"/>
      <c r="BT53" s="84"/>
      <c r="BU53" s="84"/>
      <c r="BV53" s="84"/>
      <c r="BW53" s="84"/>
      <c r="BX53" s="84"/>
      <c r="BY53" s="84"/>
      <c r="BZ53" s="85"/>
    </row>
    <row r="54" spans="1:78" ht="13.5" customHeight="1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83"/>
      <c r="BM54" s="84"/>
      <c r="BN54" s="84"/>
      <c r="BO54" s="84"/>
      <c r="BP54" s="84"/>
      <c r="BQ54" s="84"/>
      <c r="BR54" s="84"/>
      <c r="BS54" s="84"/>
      <c r="BT54" s="84"/>
      <c r="BU54" s="84"/>
      <c r="BV54" s="84"/>
      <c r="BW54" s="84"/>
      <c r="BX54" s="84"/>
      <c r="BY54" s="84"/>
      <c r="BZ54" s="85"/>
    </row>
    <row r="55" spans="1:78" ht="13.5" customHeight="1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83"/>
      <c r="BM55" s="84"/>
      <c r="BN55" s="84"/>
      <c r="BO55" s="84"/>
      <c r="BP55" s="84"/>
      <c r="BQ55" s="84"/>
      <c r="BR55" s="84"/>
      <c r="BS55" s="84"/>
      <c r="BT55" s="84"/>
      <c r="BU55" s="84"/>
      <c r="BV55" s="84"/>
      <c r="BW55" s="84"/>
      <c r="BX55" s="84"/>
      <c r="BY55" s="84"/>
      <c r="BZ55" s="85"/>
    </row>
    <row r="56" spans="1:78" ht="13.5" customHeight="1">
      <c r="A56" s="2"/>
      <c r="B56" s="17"/>
      <c r="C56" s="82" t="s">
        <v>31</v>
      </c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19"/>
      <c r="R56" s="82" t="s">
        <v>32</v>
      </c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19"/>
      <c r="AG56" s="82" t="s">
        <v>33</v>
      </c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19"/>
      <c r="AV56" s="82" t="s">
        <v>34</v>
      </c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18"/>
      <c r="BK56" s="2"/>
      <c r="BL56" s="83"/>
      <c r="BM56" s="84"/>
      <c r="BN56" s="84"/>
      <c r="BO56" s="84"/>
      <c r="BP56" s="84"/>
      <c r="BQ56" s="84"/>
      <c r="BR56" s="84"/>
      <c r="BS56" s="84"/>
      <c r="BT56" s="84"/>
      <c r="BU56" s="84"/>
      <c r="BV56" s="84"/>
      <c r="BW56" s="84"/>
      <c r="BX56" s="84"/>
      <c r="BY56" s="84"/>
      <c r="BZ56" s="85"/>
    </row>
    <row r="57" spans="1:78" ht="13.5" customHeight="1">
      <c r="A57" s="2"/>
      <c r="B57" s="17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19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19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19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18"/>
      <c r="BK57" s="2"/>
      <c r="BL57" s="83"/>
      <c r="BM57" s="84"/>
      <c r="BN57" s="84"/>
      <c r="BO57" s="84"/>
      <c r="BP57" s="84"/>
      <c r="BQ57" s="84"/>
      <c r="BR57" s="84"/>
      <c r="BS57" s="84"/>
      <c r="BT57" s="84"/>
      <c r="BU57" s="84"/>
      <c r="BV57" s="84"/>
      <c r="BW57" s="84"/>
      <c r="BX57" s="84"/>
      <c r="BY57" s="84"/>
      <c r="BZ57" s="85"/>
    </row>
    <row r="58" spans="1:78" ht="13.5" customHeight="1">
      <c r="A58" s="2"/>
      <c r="B58" s="17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83"/>
      <c r="BM58" s="84"/>
      <c r="BN58" s="84"/>
      <c r="BO58" s="84"/>
      <c r="BP58" s="84"/>
      <c r="BQ58" s="84"/>
      <c r="BR58" s="84"/>
      <c r="BS58" s="84"/>
      <c r="BT58" s="84"/>
      <c r="BU58" s="84"/>
      <c r="BV58" s="84"/>
      <c r="BW58" s="84"/>
      <c r="BX58" s="84"/>
      <c r="BY58" s="84"/>
      <c r="BZ58" s="85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83"/>
      <c r="BM59" s="84"/>
      <c r="BN59" s="84"/>
      <c r="BO59" s="84"/>
      <c r="BP59" s="84"/>
      <c r="BQ59" s="84"/>
      <c r="BR59" s="84"/>
      <c r="BS59" s="84"/>
      <c r="BT59" s="84"/>
      <c r="BU59" s="84"/>
      <c r="BV59" s="84"/>
      <c r="BW59" s="84"/>
      <c r="BX59" s="84"/>
      <c r="BY59" s="84"/>
      <c r="BZ59" s="85"/>
    </row>
    <row r="60" spans="1:78" ht="13.5" customHeight="1">
      <c r="A60" s="2"/>
      <c r="B60" s="70" t="s">
        <v>35</v>
      </c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2"/>
      <c r="BK60" s="2"/>
      <c r="BL60" s="83"/>
      <c r="BM60" s="84"/>
      <c r="BN60" s="84"/>
      <c r="BO60" s="84"/>
      <c r="BP60" s="84"/>
      <c r="BQ60" s="84"/>
      <c r="BR60" s="84"/>
      <c r="BS60" s="84"/>
      <c r="BT60" s="84"/>
      <c r="BU60" s="84"/>
      <c r="BV60" s="84"/>
      <c r="BW60" s="84"/>
      <c r="BX60" s="84"/>
      <c r="BY60" s="84"/>
      <c r="BZ60" s="85"/>
    </row>
    <row r="61" spans="1:78" ht="13.5" customHeight="1">
      <c r="A61" s="2"/>
      <c r="B61" s="70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2"/>
      <c r="BK61" s="2"/>
      <c r="BL61" s="83"/>
      <c r="BM61" s="84"/>
      <c r="BN61" s="84"/>
      <c r="BO61" s="84"/>
      <c r="BP61" s="84"/>
      <c r="BQ61" s="84"/>
      <c r="BR61" s="84"/>
      <c r="BS61" s="84"/>
      <c r="BT61" s="84"/>
      <c r="BU61" s="84"/>
      <c r="BV61" s="84"/>
      <c r="BW61" s="84"/>
      <c r="BX61" s="84"/>
      <c r="BY61" s="84"/>
      <c r="BZ61" s="85"/>
    </row>
    <row r="62" spans="1:78" ht="13.5" customHeight="1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83"/>
      <c r="BM62" s="84"/>
      <c r="BN62" s="84"/>
      <c r="BO62" s="84"/>
      <c r="BP62" s="84"/>
      <c r="BQ62" s="84"/>
      <c r="BR62" s="84"/>
      <c r="BS62" s="84"/>
      <c r="BT62" s="84"/>
      <c r="BU62" s="84"/>
      <c r="BV62" s="84"/>
      <c r="BW62" s="84"/>
      <c r="BX62" s="84"/>
      <c r="BY62" s="84"/>
      <c r="BZ62" s="85"/>
    </row>
    <row r="63" spans="1:78" ht="13.5" customHeight="1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83"/>
      <c r="BM63" s="84"/>
      <c r="BN63" s="84"/>
      <c r="BO63" s="84"/>
      <c r="BP63" s="84"/>
      <c r="BQ63" s="84"/>
      <c r="BR63" s="84"/>
      <c r="BS63" s="84"/>
      <c r="BT63" s="84"/>
      <c r="BU63" s="84"/>
      <c r="BV63" s="84"/>
      <c r="BW63" s="84"/>
      <c r="BX63" s="84"/>
      <c r="BY63" s="84"/>
      <c r="BZ63" s="85"/>
    </row>
    <row r="64" spans="1:78" ht="13.5" customHeight="1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73" t="s">
        <v>36</v>
      </c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5"/>
    </row>
    <row r="65" spans="1:78" ht="13.5" customHeight="1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76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8"/>
    </row>
    <row r="66" spans="1:78" ht="13.5" customHeight="1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83" t="s">
        <v>119</v>
      </c>
      <c r="BM66" s="84"/>
      <c r="BN66" s="84"/>
      <c r="BO66" s="84"/>
      <c r="BP66" s="84"/>
      <c r="BQ66" s="84"/>
      <c r="BR66" s="84"/>
      <c r="BS66" s="84"/>
      <c r="BT66" s="84"/>
      <c r="BU66" s="84"/>
      <c r="BV66" s="84"/>
      <c r="BW66" s="84"/>
      <c r="BX66" s="84"/>
      <c r="BY66" s="84"/>
      <c r="BZ66" s="85"/>
    </row>
    <row r="67" spans="1:78" ht="13.5" customHeight="1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83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5"/>
    </row>
    <row r="68" spans="1:78" ht="13.5" customHeight="1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83"/>
      <c r="BM68" s="84"/>
      <c r="BN68" s="84"/>
      <c r="BO68" s="84"/>
      <c r="BP68" s="84"/>
      <c r="BQ68" s="84"/>
      <c r="BR68" s="84"/>
      <c r="BS68" s="84"/>
      <c r="BT68" s="84"/>
      <c r="BU68" s="84"/>
      <c r="BV68" s="84"/>
      <c r="BW68" s="84"/>
      <c r="BX68" s="84"/>
      <c r="BY68" s="84"/>
      <c r="BZ68" s="85"/>
    </row>
    <row r="69" spans="1:78" ht="13.5" customHeight="1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83"/>
      <c r="BM69" s="84"/>
      <c r="BN69" s="84"/>
      <c r="BO69" s="84"/>
      <c r="BP69" s="84"/>
      <c r="BQ69" s="84"/>
      <c r="BR69" s="84"/>
      <c r="BS69" s="84"/>
      <c r="BT69" s="84"/>
      <c r="BU69" s="84"/>
      <c r="BV69" s="84"/>
      <c r="BW69" s="84"/>
      <c r="BX69" s="84"/>
      <c r="BY69" s="84"/>
      <c r="BZ69" s="85"/>
    </row>
    <row r="70" spans="1:78" ht="13.5" customHeight="1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83"/>
      <c r="BM70" s="84"/>
      <c r="BN70" s="84"/>
      <c r="BO70" s="84"/>
      <c r="BP70" s="84"/>
      <c r="BQ70" s="84"/>
      <c r="BR70" s="84"/>
      <c r="BS70" s="84"/>
      <c r="BT70" s="84"/>
      <c r="BU70" s="84"/>
      <c r="BV70" s="84"/>
      <c r="BW70" s="84"/>
      <c r="BX70" s="84"/>
      <c r="BY70" s="84"/>
      <c r="BZ70" s="85"/>
    </row>
    <row r="71" spans="1:78" ht="13.5" customHeight="1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83"/>
      <c r="BM71" s="84"/>
      <c r="BN71" s="84"/>
      <c r="BO71" s="84"/>
      <c r="BP71" s="84"/>
      <c r="BQ71" s="84"/>
      <c r="BR71" s="84"/>
      <c r="BS71" s="84"/>
      <c r="BT71" s="84"/>
      <c r="BU71" s="84"/>
      <c r="BV71" s="84"/>
      <c r="BW71" s="84"/>
      <c r="BX71" s="84"/>
      <c r="BY71" s="84"/>
      <c r="BZ71" s="85"/>
    </row>
    <row r="72" spans="1:78" ht="13.5" customHeight="1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83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5"/>
    </row>
    <row r="73" spans="1:78" ht="13.5" customHeight="1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83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5"/>
    </row>
    <row r="74" spans="1:78" ht="13.5" customHeight="1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83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5"/>
    </row>
    <row r="75" spans="1:78" ht="13.5" customHeight="1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83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5"/>
    </row>
    <row r="76" spans="1:78" ht="13.5" customHeight="1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83"/>
      <c r="BM76" s="84"/>
      <c r="BN76" s="84"/>
      <c r="BO76" s="84"/>
      <c r="BP76" s="84"/>
      <c r="BQ76" s="84"/>
      <c r="BR76" s="84"/>
      <c r="BS76" s="84"/>
      <c r="BT76" s="84"/>
      <c r="BU76" s="84"/>
      <c r="BV76" s="84"/>
      <c r="BW76" s="84"/>
      <c r="BX76" s="84"/>
      <c r="BY76" s="84"/>
      <c r="BZ76" s="85"/>
    </row>
    <row r="77" spans="1:78" ht="13.5" customHeight="1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83"/>
      <c r="BM77" s="84"/>
      <c r="BN77" s="84"/>
      <c r="BO77" s="84"/>
      <c r="BP77" s="84"/>
      <c r="BQ77" s="84"/>
      <c r="BR77" s="84"/>
      <c r="BS77" s="84"/>
      <c r="BT77" s="84"/>
      <c r="BU77" s="84"/>
      <c r="BV77" s="84"/>
      <c r="BW77" s="84"/>
      <c r="BX77" s="84"/>
      <c r="BY77" s="84"/>
      <c r="BZ77" s="85"/>
    </row>
    <row r="78" spans="1:78" ht="13.5" customHeight="1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83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5"/>
    </row>
    <row r="79" spans="1:78" ht="13.5" customHeight="1">
      <c r="A79" s="2"/>
      <c r="B79" s="17"/>
      <c r="C79" s="82" t="s">
        <v>37</v>
      </c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19"/>
      <c r="V79" s="19"/>
      <c r="W79" s="82" t="s">
        <v>38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19"/>
      <c r="AP79" s="19"/>
      <c r="AQ79" s="82" t="s">
        <v>39</v>
      </c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4"/>
      <c r="BJ79" s="18"/>
      <c r="BK79" s="2"/>
      <c r="BL79" s="83"/>
      <c r="BM79" s="84"/>
      <c r="BN79" s="84"/>
      <c r="BO79" s="84"/>
      <c r="BP79" s="84"/>
      <c r="BQ79" s="84"/>
      <c r="BR79" s="84"/>
      <c r="BS79" s="84"/>
      <c r="BT79" s="84"/>
      <c r="BU79" s="84"/>
      <c r="BV79" s="84"/>
      <c r="BW79" s="84"/>
      <c r="BX79" s="84"/>
      <c r="BY79" s="84"/>
      <c r="BZ79" s="85"/>
    </row>
    <row r="80" spans="1:78" ht="13.5" customHeight="1">
      <c r="A80" s="2"/>
      <c r="B80" s="17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19"/>
      <c r="V80" s="19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19"/>
      <c r="AP80" s="19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4"/>
      <c r="BJ80" s="18"/>
      <c r="BK80" s="2"/>
      <c r="BL80" s="83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5"/>
    </row>
    <row r="81" spans="1:78" ht="13.5" customHeight="1">
      <c r="A81" s="2"/>
      <c r="B81" s="17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4"/>
      <c r="V81" s="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4"/>
      <c r="AP81" s="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4"/>
      <c r="BJ81" s="18"/>
      <c r="BK81" s="2"/>
      <c r="BL81" s="83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5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86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8"/>
    </row>
    <row r="83" spans="1:78">
      <c r="C83" s="25" t="s">
        <v>40</v>
      </c>
    </row>
    <row r="84" spans="1:78" hidden="1">
      <c r="B84" s="26" t="s">
        <v>41</v>
      </c>
      <c r="C84" s="26"/>
      <c r="D84" s="26"/>
      <c r="E84" s="26" t="s">
        <v>42</v>
      </c>
      <c r="F84" s="26" t="s">
        <v>43</v>
      </c>
      <c r="G84" s="26" t="s">
        <v>44</v>
      </c>
      <c r="H84" s="26" t="s">
        <v>45</v>
      </c>
      <c r="I84" s="26" t="s">
        <v>46</v>
      </c>
      <c r="J84" s="26" t="s">
        <v>47</v>
      </c>
      <c r="K84" s="26" t="s">
        <v>48</v>
      </c>
      <c r="L84" s="26" t="s">
        <v>49</v>
      </c>
      <c r="M84" s="26" t="s">
        <v>50</v>
      </c>
      <c r="N84" s="26" t="s">
        <v>51</v>
      </c>
      <c r="O84" s="26" t="s">
        <v>52</v>
      </c>
    </row>
    <row r="85" spans="1:78" hidden="1">
      <c r="B85" s="26"/>
      <c r="C85" s="26"/>
      <c r="D85" s="26"/>
      <c r="E85" s="26" t="str">
        <f>データ!AH6</f>
        <v>【113.39】</v>
      </c>
      <c r="F85" s="26" t="str">
        <f>データ!AS6</f>
        <v>【0.85】</v>
      </c>
      <c r="G85" s="26" t="str">
        <f>データ!BD6</f>
        <v>【264.34】</v>
      </c>
      <c r="H85" s="26" t="str">
        <f>データ!BO6</f>
        <v>【274.27】</v>
      </c>
      <c r="I85" s="26" t="str">
        <f>データ!BZ6</f>
        <v>【104.36】</v>
      </c>
      <c r="J85" s="26" t="str">
        <f>データ!CK6</f>
        <v>【165.71】</v>
      </c>
      <c r="K85" s="26" t="str">
        <f>データ!CV6</f>
        <v>【60.41】</v>
      </c>
      <c r="L85" s="26" t="str">
        <f>データ!DG6</f>
        <v>【89.93】</v>
      </c>
      <c r="M85" s="26" t="str">
        <f>データ!DR6</f>
        <v>【48.12】</v>
      </c>
      <c r="N85" s="26" t="str">
        <f>データ!EC6</f>
        <v>【15.89】</v>
      </c>
      <c r="O85" s="26" t="str">
        <f>データ!EN6</f>
        <v>【0.69】</v>
      </c>
    </row>
  </sheetData>
  <sheetProtection algorithmName="SHA-512" hashValue="CWT4RP12ztY4JC3xrmY4LZlt64MK1gYzZ6CKtSHI80jnWhweenhWx79pP5/a86WB1SRJRsZQ6Gp53oif1sYP2g==" saltValue="1mMLgy01bcRMAmaWeVAq5g==" spinCount="100000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4" width="11.875" customWidth="1"/>
  </cols>
  <sheetData>
    <row r="1" spans="1:144">
      <c r="A1" t="s">
        <v>53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>
        <v>1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/>
      <c r="AI1" s="27">
        <v>1</v>
      </c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/>
      <c r="AT1" s="27">
        <v>1</v>
      </c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/>
      <c r="BE1" s="27">
        <v>1</v>
      </c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/>
      <c r="BP1" s="27">
        <v>1</v>
      </c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/>
      <c r="CA1" s="27">
        <v>1</v>
      </c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/>
      <c r="CL1" s="27">
        <v>1</v>
      </c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/>
      <c r="CW1" s="27">
        <v>1</v>
      </c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/>
      <c r="DH1" s="27">
        <v>1</v>
      </c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/>
      <c r="DS1" s="27">
        <v>1</v>
      </c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/>
      <c r="ED1" s="27">
        <v>1</v>
      </c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/>
    </row>
    <row r="2" spans="1:144">
      <c r="A2" s="28" t="s">
        <v>54</v>
      </c>
      <c r="B2" s="28">
        <f>COLUMN()-1</f>
        <v>1</v>
      </c>
      <c r="C2" s="28">
        <f t="shared" ref="C2:BR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ref="BS2:ED2" si="1">COLUMN()-1</f>
        <v>70</v>
      </c>
      <c r="BT2" s="28">
        <f t="shared" si="1"/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ref="EE2:EN2" si="2">COLUMN()-1</f>
        <v>134</v>
      </c>
      <c r="EF2" s="28">
        <f t="shared" si="2"/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</row>
    <row r="3" spans="1:144">
      <c r="A3" s="28" t="s">
        <v>55</v>
      </c>
      <c r="B3" s="29" t="s">
        <v>56</v>
      </c>
      <c r="C3" s="29" t="s">
        <v>57</v>
      </c>
      <c r="D3" s="29" t="s">
        <v>58</v>
      </c>
      <c r="E3" s="29" t="s">
        <v>59</v>
      </c>
      <c r="F3" s="29" t="s">
        <v>60</v>
      </c>
      <c r="G3" s="29" t="s">
        <v>61</v>
      </c>
      <c r="H3" s="90" t="s">
        <v>62</v>
      </c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2"/>
      <c r="X3" s="96" t="s">
        <v>63</v>
      </c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/>
      <c r="DB3" s="89"/>
      <c r="DC3" s="89"/>
      <c r="DD3" s="89"/>
      <c r="DE3" s="89"/>
      <c r="DF3" s="89"/>
      <c r="DG3" s="89"/>
      <c r="DH3" s="89" t="s">
        <v>64</v>
      </c>
      <c r="DI3" s="89"/>
      <c r="DJ3" s="89"/>
      <c r="DK3" s="89"/>
      <c r="DL3" s="89"/>
      <c r="DM3" s="89"/>
      <c r="DN3" s="89"/>
      <c r="DO3" s="89"/>
      <c r="DP3" s="89"/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/>
      <c r="EJ3" s="89"/>
      <c r="EK3" s="89"/>
      <c r="EL3" s="89"/>
      <c r="EM3" s="89"/>
      <c r="EN3" s="89"/>
    </row>
    <row r="4" spans="1:144">
      <c r="A4" s="28" t="s">
        <v>65</v>
      </c>
      <c r="B4" s="30"/>
      <c r="C4" s="30"/>
      <c r="D4" s="30"/>
      <c r="E4" s="30"/>
      <c r="F4" s="30"/>
      <c r="G4" s="30"/>
      <c r="H4" s="93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5"/>
      <c r="X4" s="89" t="s">
        <v>66</v>
      </c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 t="s">
        <v>67</v>
      </c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 t="s">
        <v>68</v>
      </c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 t="s">
        <v>69</v>
      </c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 t="s">
        <v>70</v>
      </c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 t="s">
        <v>71</v>
      </c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 t="s">
        <v>72</v>
      </c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 t="s">
        <v>73</v>
      </c>
      <c r="CX4" s="89"/>
      <c r="CY4" s="89"/>
      <c r="CZ4" s="89"/>
      <c r="DA4" s="89"/>
      <c r="DB4" s="89"/>
      <c r="DC4" s="89"/>
      <c r="DD4" s="89"/>
      <c r="DE4" s="89"/>
      <c r="DF4" s="89"/>
      <c r="DG4" s="89"/>
      <c r="DH4" s="89" t="s">
        <v>74</v>
      </c>
      <c r="DI4" s="89"/>
      <c r="DJ4" s="89"/>
      <c r="DK4" s="89"/>
      <c r="DL4" s="89"/>
      <c r="DM4" s="89"/>
      <c r="DN4" s="89"/>
      <c r="DO4" s="89"/>
      <c r="DP4" s="89"/>
      <c r="DQ4" s="89"/>
      <c r="DR4" s="89"/>
      <c r="DS4" s="89" t="s">
        <v>75</v>
      </c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 t="s">
        <v>76</v>
      </c>
      <c r="EE4" s="89"/>
      <c r="EF4" s="89"/>
      <c r="EG4" s="89"/>
      <c r="EH4" s="89"/>
      <c r="EI4" s="89"/>
      <c r="EJ4" s="89"/>
      <c r="EK4" s="89"/>
      <c r="EL4" s="89"/>
      <c r="EM4" s="89"/>
      <c r="EN4" s="89"/>
    </row>
    <row r="5" spans="1:144">
      <c r="A5" s="28" t="s">
        <v>77</v>
      </c>
      <c r="B5" s="31"/>
      <c r="C5" s="31"/>
      <c r="D5" s="31"/>
      <c r="E5" s="31"/>
      <c r="F5" s="31"/>
      <c r="G5" s="31"/>
      <c r="H5" s="32" t="s">
        <v>78</v>
      </c>
      <c r="I5" s="32" t="s">
        <v>79</v>
      </c>
      <c r="J5" s="32" t="s">
        <v>80</v>
      </c>
      <c r="K5" s="32" t="s">
        <v>81</v>
      </c>
      <c r="L5" s="32" t="s">
        <v>82</v>
      </c>
      <c r="M5" s="32" t="s">
        <v>5</v>
      </c>
      <c r="N5" s="32" t="s">
        <v>83</v>
      </c>
      <c r="O5" s="32" t="s">
        <v>84</v>
      </c>
      <c r="P5" s="32" t="s">
        <v>85</v>
      </c>
      <c r="Q5" s="32" t="s">
        <v>86</v>
      </c>
      <c r="R5" s="32" t="s">
        <v>87</v>
      </c>
      <c r="S5" s="32" t="s">
        <v>88</v>
      </c>
      <c r="T5" s="32" t="s">
        <v>89</v>
      </c>
      <c r="U5" s="32" t="s">
        <v>90</v>
      </c>
      <c r="V5" s="32" t="s">
        <v>91</v>
      </c>
      <c r="W5" s="32" t="s">
        <v>92</v>
      </c>
      <c r="X5" s="32" t="s">
        <v>93</v>
      </c>
      <c r="Y5" s="32" t="s">
        <v>94</v>
      </c>
      <c r="Z5" s="32" t="s">
        <v>95</v>
      </c>
      <c r="AA5" s="32" t="s">
        <v>96</v>
      </c>
      <c r="AB5" s="32" t="s">
        <v>97</v>
      </c>
      <c r="AC5" s="32" t="s">
        <v>98</v>
      </c>
      <c r="AD5" s="32" t="s">
        <v>99</v>
      </c>
      <c r="AE5" s="32" t="s">
        <v>100</v>
      </c>
      <c r="AF5" s="32" t="s">
        <v>101</v>
      </c>
      <c r="AG5" s="32" t="s">
        <v>102</v>
      </c>
      <c r="AH5" s="32" t="s">
        <v>41</v>
      </c>
      <c r="AI5" s="32" t="s">
        <v>93</v>
      </c>
      <c r="AJ5" s="32" t="s">
        <v>94</v>
      </c>
      <c r="AK5" s="32" t="s">
        <v>95</v>
      </c>
      <c r="AL5" s="32" t="s">
        <v>96</v>
      </c>
      <c r="AM5" s="32" t="s">
        <v>97</v>
      </c>
      <c r="AN5" s="32" t="s">
        <v>98</v>
      </c>
      <c r="AO5" s="32" t="s">
        <v>99</v>
      </c>
      <c r="AP5" s="32" t="s">
        <v>100</v>
      </c>
      <c r="AQ5" s="32" t="s">
        <v>101</v>
      </c>
      <c r="AR5" s="32" t="s">
        <v>102</v>
      </c>
      <c r="AS5" s="32" t="s">
        <v>103</v>
      </c>
      <c r="AT5" s="32" t="s">
        <v>93</v>
      </c>
      <c r="AU5" s="32" t="s">
        <v>94</v>
      </c>
      <c r="AV5" s="32" t="s">
        <v>95</v>
      </c>
      <c r="AW5" s="32" t="s">
        <v>96</v>
      </c>
      <c r="AX5" s="32" t="s">
        <v>97</v>
      </c>
      <c r="AY5" s="32" t="s">
        <v>98</v>
      </c>
      <c r="AZ5" s="32" t="s">
        <v>99</v>
      </c>
      <c r="BA5" s="32" t="s">
        <v>100</v>
      </c>
      <c r="BB5" s="32" t="s">
        <v>101</v>
      </c>
      <c r="BC5" s="32" t="s">
        <v>102</v>
      </c>
      <c r="BD5" s="32" t="s">
        <v>103</v>
      </c>
      <c r="BE5" s="32" t="s">
        <v>93</v>
      </c>
      <c r="BF5" s="32" t="s">
        <v>94</v>
      </c>
      <c r="BG5" s="32" t="s">
        <v>95</v>
      </c>
      <c r="BH5" s="32" t="s">
        <v>96</v>
      </c>
      <c r="BI5" s="32" t="s">
        <v>97</v>
      </c>
      <c r="BJ5" s="32" t="s">
        <v>98</v>
      </c>
      <c r="BK5" s="32" t="s">
        <v>99</v>
      </c>
      <c r="BL5" s="32" t="s">
        <v>100</v>
      </c>
      <c r="BM5" s="32" t="s">
        <v>101</v>
      </c>
      <c r="BN5" s="32" t="s">
        <v>102</v>
      </c>
      <c r="BO5" s="32" t="s">
        <v>103</v>
      </c>
      <c r="BP5" s="32" t="s">
        <v>93</v>
      </c>
      <c r="BQ5" s="32" t="s">
        <v>94</v>
      </c>
      <c r="BR5" s="32" t="s">
        <v>95</v>
      </c>
      <c r="BS5" s="32" t="s">
        <v>96</v>
      </c>
      <c r="BT5" s="32" t="s">
        <v>97</v>
      </c>
      <c r="BU5" s="32" t="s">
        <v>98</v>
      </c>
      <c r="BV5" s="32" t="s">
        <v>99</v>
      </c>
      <c r="BW5" s="32" t="s">
        <v>100</v>
      </c>
      <c r="BX5" s="32" t="s">
        <v>101</v>
      </c>
      <c r="BY5" s="32" t="s">
        <v>102</v>
      </c>
      <c r="BZ5" s="32" t="s">
        <v>103</v>
      </c>
      <c r="CA5" s="32" t="s">
        <v>93</v>
      </c>
      <c r="CB5" s="32" t="s">
        <v>94</v>
      </c>
      <c r="CC5" s="32" t="s">
        <v>95</v>
      </c>
      <c r="CD5" s="32" t="s">
        <v>96</v>
      </c>
      <c r="CE5" s="32" t="s">
        <v>97</v>
      </c>
      <c r="CF5" s="32" t="s">
        <v>98</v>
      </c>
      <c r="CG5" s="32" t="s">
        <v>99</v>
      </c>
      <c r="CH5" s="32" t="s">
        <v>100</v>
      </c>
      <c r="CI5" s="32" t="s">
        <v>101</v>
      </c>
      <c r="CJ5" s="32" t="s">
        <v>102</v>
      </c>
      <c r="CK5" s="32" t="s">
        <v>103</v>
      </c>
      <c r="CL5" s="32" t="s">
        <v>93</v>
      </c>
      <c r="CM5" s="32" t="s">
        <v>94</v>
      </c>
      <c r="CN5" s="32" t="s">
        <v>95</v>
      </c>
      <c r="CO5" s="32" t="s">
        <v>96</v>
      </c>
      <c r="CP5" s="32" t="s">
        <v>97</v>
      </c>
      <c r="CQ5" s="32" t="s">
        <v>98</v>
      </c>
      <c r="CR5" s="32" t="s">
        <v>99</v>
      </c>
      <c r="CS5" s="32" t="s">
        <v>100</v>
      </c>
      <c r="CT5" s="32" t="s">
        <v>101</v>
      </c>
      <c r="CU5" s="32" t="s">
        <v>102</v>
      </c>
      <c r="CV5" s="32" t="s">
        <v>103</v>
      </c>
      <c r="CW5" s="32" t="s">
        <v>93</v>
      </c>
      <c r="CX5" s="32" t="s">
        <v>94</v>
      </c>
      <c r="CY5" s="32" t="s">
        <v>95</v>
      </c>
      <c r="CZ5" s="32" t="s">
        <v>96</v>
      </c>
      <c r="DA5" s="32" t="s">
        <v>97</v>
      </c>
      <c r="DB5" s="32" t="s">
        <v>98</v>
      </c>
      <c r="DC5" s="32" t="s">
        <v>99</v>
      </c>
      <c r="DD5" s="32" t="s">
        <v>100</v>
      </c>
      <c r="DE5" s="32" t="s">
        <v>101</v>
      </c>
      <c r="DF5" s="32" t="s">
        <v>102</v>
      </c>
      <c r="DG5" s="32" t="s">
        <v>103</v>
      </c>
      <c r="DH5" s="32" t="s">
        <v>93</v>
      </c>
      <c r="DI5" s="32" t="s">
        <v>94</v>
      </c>
      <c r="DJ5" s="32" t="s">
        <v>95</v>
      </c>
      <c r="DK5" s="32" t="s">
        <v>96</v>
      </c>
      <c r="DL5" s="32" t="s">
        <v>97</v>
      </c>
      <c r="DM5" s="32" t="s">
        <v>98</v>
      </c>
      <c r="DN5" s="32" t="s">
        <v>99</v>
      </c>
      <c r="DO5" s="32" t="s">
        <v>100</v>
      </c>
      <c r="DP5" s="32" t="s">
        <v>101</v>
      </c>
      <c r="DQ5" s="32" t="s">
        <v>102</v>
      </c>
      <c r="DR5" s="32" t="s">
        <v>103</v>
      </c>
      <c r="DS5" s="32" t="s">
        <v>93</v>
      </c>
      <c r="DT5" s="32" t="s">
        <v>94</v>
      </c>
      <c r="DU5" s="32" t="s">
        <v>95</v>
      </c>
      <c r="DV5" s="32" t="s">
        <v>96</v>
      </c>
      <c r="DW5" s="32" t="s">
        <v>97</v>
      </c>
      <c r="DX5" s="32" t="s">
        <v>98</v>
      </c>
      <c r="DY5" s="32" t="s">
        <v>99</v>
      </c>
      <c r="DZ5" s="32" t="s">
        <v>100</v>
      </c>
      <c r="EA5" s="32" t="s">
        <v>101</v>
      </c>
      <c r="EB5" s="32" t="s">
        <v>102</v>
      </c>
      <c r="EC5" s="32" t="s">
        <v>103</v>
      </c>
      <c r="ED5" s="32" t="s">
        <v>93</v>
      </c>
      <c r="EE5" s="32" t="s">
        <v>94</v>
      </c>
      <c r="EF5" s="32" t="s">
        <v>95</v>
      </c>
      <c r="EG5" s="32" t="s">
        <v>96</v>
      </c>
      <c r="EH5" s="32" t="s">
        <v>97</v>
      </c>
      <c r="EI5" s="32" t="s">
        <v>98</v>
      </c>
      <c r="EJ5" s="32" t="s">
        <v>99</v>
      </c>
      <c r="EK5" s="32" t="s">
        <v>100</v>
      </c>
      <c r="EL5" s="32" t="s">
        <v>101</v>
      </c>
      <c r="EM5" s="32" t="s">
        <v>102</v>
      </c>
      <c r="EN5" s="32" t="s">
        <v>103</v>
      </c>
    </row>
    <row r="6" spans="1:144" s="36" customFormat="1">
      <c r="A6" s="28" t="s">
        <v>104</v>
      </c>
      <c r="B6" s="33">
        <f>B7</f>
        <v>2017</v>
      </c>
      <c r="C6" s="33">
        <f t="shared" ref="C6:W6" si="3">C7</f>
        <v>52132</v>
      </c>
      <c r="D6" s="33">
        <f t="shared" si="3"/>
        <v>46</v>
      </c>
      <c r="E6" s="33">
        <f t="shared" si="3"/>
        <v>1</v>
      </c>
      <c r="F6" s="33">
        <f t="shared" si="3"/>
        <v>0</v>
      </c>
      <c r="G6" s="33">
        <f t="shared" si="3"/>
        <v>1</v>
      </c>
      <c r="H6" s="33" t="str">
        <f t="shared" si="3"/>
        <v>秋田県　北秋田市</v>
      </c>
      <c r="I6" s="33" t="str">
        <f t="shared" si="3"/>
        <v>法適用</v>
      </c>
      <c r="J6" s="33" t="str">
        <f t="shared" si="3"/>
        <v>水道事業</v>
      </c>
      <c r="K6" s="33" t="str">
        <f t="shared" si="3"/>
        <v>末端給水事業</v>
      </c>
      <c r="L6" s="33" t="str">
        <f t="shared" si="3"/>
        <v>A8</v>
      </c>
      <c r="M6" s="33" t="str">
        <f t="shared" si="3"/>
        <v>非設置</v>
      </c>
      <c r="N6" s="34" t="str">
        <f t="shared" si="3"/>
        <v>-</v>
      </c>
      <c r="O6" s="34">
        <f t="shared" si="3"/>
        <v>88.36</v>
      </c>
      <c r="P6" s="34">
        <f t="shared" si="3"/>
        <v>28.74</v>
      </c>
      <c r="Q6" s="34">
        <f t="shared" si="3"/>
        <v>2515</v>
      </c>
      <c r="R6" s="34">
        <f t="shared" si="3"/>
        <v>32837</v>
      </c>
      <c r="S6" s="34">
        <f t="shared" si="3"/>
        <v>1152.76</v>
      </c>
      <c r="T6" s="34">
        <f t="shared" si="3"/>
        <v>28.49</v>
      </c>
      <c r="U6" s="34">
        <f t="shared" si="3"/>
        <v>9361</v>
      </c>
      <c r="V6" s="34">
        <f t="shared" si="3"/>
        <v>10.08</v>
      </c>
      <c r="W6" s="34">
        <f t="shared" si="3"/>
        <v>928.67</v>
      </c>
      <c r="X6" s="35">
        <f>IF(X7="",NA(),X7)</f>
        <v>114.37</v>
      </c>
      <c r="Y6" s="35">
        <f t="shared" ref="Y6:AG6" si="4">IF(Y7="",NA(),Y7)</f>
        <v>117.86</v>
      </c>
      <c r="Z6" s="35">
        <f t="shared" si="4"/>
        <v>123.21</v>
      </c>
      <c r="AA6" s="35">
        <f t="shared" si="4"/>
        <v>121.83</v>
      </c>
      <c r="AB6" s="35">
        <f t="shared" si="4"/>
        <v>125.12</v>
      </c>
      <c r="AC6" s="35">
        <f t="shared" si="4"/>
        <v>105.53</v>
      </c>
      <c r="AD6" s="35">
        <f t="shared" si="4"/>
        <v>107.2</v>
      </c>
      <c r="AE6" s="35">
        <f t="shared" si="4"/>
        <v>106.62</v>
      </c>
      <c r="AF6" s="35">
        <f t="shared" si="4"/>
        <v>107.95</v>
      </c>
      <c r="AG6" s="35">
        <f t="shared" si="4"/>
        <v>104.47</v>
      </c>
      <c r="AH6" s="34" t="str">
        <f>IF(AH7="","",IF(AH7="-","【-】","【"&amp;SUBSTITUTE(TEXT(AH7,"#,##0.00"),"-","△")&amp;"】"))</f>
        <v>【113.39】</v>
      </c>
      <c r="AI6" s="34">
        <f>IF(AI7="",NA(),AI7)</f>
        <v>0</v>
      </c>
      <c r="AJ6" s="34">
        <f t="shared" ref="AJ6:AR6" si="5">IF(AJ7="",NA(),AJ7)</f>
        <v>0</v>
      </c>
      <c r="AK6" s="34">
        <f t="shared" si="5"/>
        <v>0</v>
      </c>
      <c r="AL6" s="34">
        <f t="shared" si="5"/>
        <v>0</v>
      </c>
      <c r="AM6" s="34">
        <f t="shared" si="5"/>
        <v>0</v>
      </c>
      <c r="AN6" s="35">
        <f t="shared" si="5"/>
        <v>28.31</v>
      </c>
      <c r="AO6" s="35">
        <f t="shared" si="5"/>
        <v>13.46</v>
      </c>
      <c r="AP6" s="35">
        <f t="shared" si="5"/>
        <v>12.59</v>
      </c>
      <c r="AQ6" s="35">
        <f t="shared" si="5"/>
        <v>12.44</v>
      </c>
      <c r="AR6" s="35">
        <f t="shared" si="5"/>
        <v>16.399999999999999</v>
      </c>
      <c r="AS6" s="34" t="str">
        <f>IF(AS7="","",IF(AS7="-","【-】","【"&amp;SUBSTITUTE(TEXT(AS7,"#,##0.00"),"-","△")&amp;"】"))</f>
        <v>【0.85】</v>
      </c>
      <c r="AT6" s="35">
        <f>IF(AT7="",NA(),AT7)</f>
        <v>23319.54</v>
      </c>
      <c r="AU6" s="35">
        <f t="shared" ref="AU6:BC6" si="6">IF(AU7="",NA(),AU7)</f>
        <v>4368.22</v>
      </c>
      <c r="AV6" s="35">
        <f t="shared" si="6"/>
        <v>6425.77</v>
      </c>
      <c r="AW6" s="35">
        <f t="shared" si="6"/>
        <v>5589.57</v>
      </c>
      <c r="AX6" s="35">
        <f t="shared" si="6"/>
        <v>633.37</v>
      </c>
      <c r="AY6" s="35">
        <f t="shared" si="6"/>
        <v>1164.51</v>
      </c>
      <c r="AZ6" s="35">
        <f t="shared" si="6"/>
        <v>434.72</v>
      </c>
      <c r="BA6" s="35">
        <f t="shared" si="6"/>
        <v>416.14</v>
      </c>
      <c r="BB6" s="35">
        <f t="shared" si="6"/>
        <v>371.89</v>
      </c>
      <c r="BC6" s="35">
        <f t="shared" si="6"/>
        <v>293.23</v>
      </c>
      <c r="BD6" s="34" t="str">
        <f>IF(BD7="","",IF(BD7="-","【-】","【"&amp;SUBSTITUTE(TEXT(BD7,"#,##0.00"),"-","△")&amp;"】"))</f>
        <v>【264.34】</v>
      </c>
      <c r="BE6" s="35">
        <f>IF(BE7="",NA(),BE7)</f>
        <v>86.87</v>
      </c>
      <c r="BF6" s="35">
        <f t="shared" ref="BF6:BN6" si="7">IF(BF7="",NA(),BF7)</f>
        <v>67.7</v>
      </c>
      <c r="BG6" s="35">
        <f t="shared" si="7"/>
        <v>63.57</v>
      </c>
      <c r="BH6" s="35">
        <f t="shared" si="7"/>
        <v>58.39</v>
      </c>
      <c r="BI6" s="35">
        <f t="shared" si="7"/>
        <v>53.77</v>
      </c>
      <c r="BJ6" s="35">
        <f t="shared" si="7"/>
        <v>498.27</v>
      </c>
      <c r="BK6" s="35">
        <f t="shared" si="7"/>
        <v>495.76</v>
      </c>
      <c r="BL6" s="35">
        <f t="shared" si="7"/>
        <v>487.22</v>
      </c>
      <c r="BM6" s="35">
        <f t="shared" si="7"/>
        <v>483.11</v>
      </c>
      <c r="BN6" s="35">
        <f t="shared" si="7"/>
        <v>542.29999999999995</v>
      </c>
      <c r="BO6" s="34" t="str">
        <f>IF(BO7="","",IF(BO7="-","【-】","【"&amp;SUBSTITUTE(TEXT(BO7,"#,##0.00"),"-","△")&amp;"】"))</f>
        <v>【274.27】</v>
      </c>
      <c r="BP6" s="35">
        <f>IF(BP7="",NA(),BP7)</f>
        <v>107.53</v>
      </c>
      <c r="BQ6" s="35">
        <f t="shared" ref="BQ6:BY6" si="8">IF(BQ7="",NA(),BQ7)</f>
        <v>112.83</v>
      </c>
      <c r="BR6" s="35">
        <f t="shared" si="8"/>
        <v>114.49</v>
      </c>
      <c r="BS6" s="35">
        <f t="shared" si="8"/>
        <v>117.45</v>
      </c>
      <c r="BT6" s="35">
        <f t="shared" si="8"/>
        <v>116.5</v>
      </c>
      <c r="BU6" s="35">
        <f t="shared" si="8"/>
        <v>90.64</v>
      </c>
      <c r="BV6" s="35">
        <f t="shared" si="8"/>
        <v>93.66</v>
      </c>
      <c r="BW6" s="35">
        <f t="shared" si="8"/>
        <v>92.76</v>
      </c>
      <c r="BX6" s="35">
        <f t="shared" si="8"/>
        <v>93.28</v>
      </c>
      <c r="BY6" s="35">
        <f t="shared" si="8"/>
        <v>87.51</v>
      </c>
      <c r="BZ6" s="34" t="str">
        <f>IF(BZ7="","",IF(BZ7="-","【-】","【"&amp;SUBSTITUTE(TEXT(BZ7,"#,##0.00"),"-","△")&amp;"】"))</f>
        <v>【104.36】</v>
      </c>
      <c r="CA6" s="35">
        <f>IF(CA7="",NA(),CA7)</f>
        <v>121.09</v>
      </c>
      <c r="CB6" s="35">
        <f t="shared" ref="CB6:CJ6" si="9">IF(CB7="",NA(),CB7)</f>
        <v>115.38</v>
      </c>
      <c r="CC6" s="35">
        <f t="shared" si="9"/>
        <v>114.05</v>
      </c>
      <c r="CD6" s="35">
        <f t="shared" si="9"/>
        <v>111.07</v>
      </c>
      <c r="CE6" s="35">
        <f t="shared" si="9"/>
        <v>111.83</v>
      </c>
      <c r="CF6" s="35">
        <f t="shared" si="9"/>
        <v>213.52</v>
      </c>
      <c r="CG6" s="35">
        <f t="shared" si="9"/>
        <v>208.21</v>
      </c>
      <c r="CH6" s="35">
        <f t="shared" si="9"/>
        <v>208.67</v>
      </c>
      <c r="CI6" s="35">
        <f t="shared" si="9"/>
        <v>208.29</v>
      </c>
      <c r="CJ6" s="35">
        <f t="shared" si="9"/>
        <v>218.42</v>
      </c>
      <c r="CK6" s="34" t="str">
        <f>IF(CK7="","",IF(CK7="-","【-】","【"&amp;SUBSTITUTE(TEXT(CK7,"#,##0.00"),"-","△")&amp;"】"))</f>
        <v>【165.71】</v>
      </c>
      <c r="CL6" s="35">
        <f>IF(CL7="",NA(),CL7)</f>
        <v>63.3</v>
      </c>
      <c r="CM6" s="35">
        <f t="shared" ref="CM6:CU6" si="10">IF(CM7="",NA(),CM7)</f>
        <v>61.93</v>
      </c>
      <c r="CN6" s="35">
        <f t="shared" si="10"/>
        <v>60.28</v>
      </c>
      <c r="CO6" s="35">
        <f t="shared" si="10"/>
        <v>61.92</v>
      </c>
      <c r="CP6" s="35">
        <f t="shared" si="10"/>
        <v>67.36</v>
      </c>
      <c r="CQ6" s="35">
        <f t="shared" si="10"/>
        <v>49.77</v>
      </c>
      <c r="CR6" s="35">
        <f t="shared" si="10"/>
        <v>49.22</v>
      </c>
      <c r="CS6" s="35">
        <f t="shared" si="10"/>
        <v>49.08</v>
      </c>
      <c r="CT6" s="35">
        <f t="shared" si="10"/>
        <v>49.32</v>
      </c>
      <c r="CU6" s="35">
        <f t="shared" si="10"/>
        <v>50.24</v>
      </c>
      <c r="CV6" s="34" t="str">
        <f>IF(CV7="","",IF(CV7="-","【-】","【"&amp;SUBSTITUTE(TEXT(CV7,"#,##0.00"),"-","△")&amp;"】"))</f>
        <v>【60.41】</v>
      </c>
      <c r="CW6" s="35">
        <f>IF(CW7="",NA(),CW7)</f>
        <v>78.33</v>
      </c>
      <c r="CX6" s="35">
        <f t="shared" ref="CX6:DF6" si="11">IF(CX7="",NA(),CX7)</f>
        <v>80.09</v>
      </c>
      <c r="CY6" s="35">
        <f t="shared" si="11"/>
        <v>81.37</v>
      </c>
      <c r="CZ6" s="35">
        <f t="shared" si="11"/>
        <v>80.3</v>
      </c>
      <c r="DA6" s="35">
        <f t="shared" si="11"/>
        <v>73.87</v>
      </c>
      <c r="DB6" s="35">
        <f t="shared" si="11"/>
        <v>79.98</v>
      </c>
      <c r="DC6" s="35">
        <f t="shared" si="11"/>
        <v>79.48</v>
      </c>
      <c r="DD6" s="35">
        <f t="shared" si="11"/>
        <v>79.3</v>
      </c>
      <c r="DE6" s="35">
        <f t="shared" si="11"/>
        <v>79.34</v>
      </c>
      <c r="DF6" s="35">
        <f t="shared" si="11"/>
        <v>78.650000000000006</v>
      </c>
      <c r="DG6" s="34" t="str">
        <f>IF(DG7="","",IF(DG7="-","【-】","【"&amp;SUBSTITUTE(TEXT(DG7,"#,##0.00"),"-","△")&amp;"】"))</f>
        <v>【89.93】</v>
      </c>
      <c r="DH6" s="35">
        <f>IF(DH7="",NA(),DH7)</f>
        <v>51.03</v>
      </c>
      <c r="DI6" s="35">
        <f t="shared" ref="DI6:DQ6" si="12">IF(DI7="",NA(),DI7)</f>
        <v>55.16</v>
      </c>
      <c r="DJ6" s="35">
        <f t="shared" si="12"/>
        <v>57.3</v>
      </c>
      <c r="DK6" s="35">
        <f t="shared" si="12"/>
        <v>58.61</v>
      </c>
      <c r="DL6" s="35">
        <f t="shared" si="12"/>
        <v>59.82</v>
      </c>
      <c r="DM6" s="35">
        <f t="shared" si="12"/>
        <v>36.43</v>
      </c>
      <c r="DN6" s="35">
        <f t="shared" si="12"/>
        <v>46.12</v>
      </c>
      <c r="DO6" s="35">
        <f t="shared" si="12"/>
        <v>47.44</v>
      </c>
      <c r="DP6" s="35">
        <f t="shared" si="12"/>
        <v>48.3</v>
      </c>
      <c r="DQ6" s="35">
        <f t="shared" si="12"/>
        <v>45.14</v>
      </c>
      <c r="DR6" s="34" t="str">
        <f>IF(DR7="","",IF(DR7="-","【-】","【"&amp;SUBSTITUTE(TEXT(DR7,"#,##0.00"),"-","△")&amp;"】"))</f>
        <v>【48.12】</v>
      </c>
      <c r="DS6" s="35">
        <f>IF(DS7="",NA(),DS7)</f>
        <v>9.26</v>
      </c>
      <c r="DT6" s="35">
        <f t="shared" ref="DT6:EB6" si="13">IF(DT7="",NA(),DT7)</f>
        <v>31.26</v>
      </c>
      <c r="DU6" s="35">
        <f t="shared" si="13"/>
        <v>34.380000000000003</v>
      </c>
      <c r="DV6" s="35">
        <f t="shared" si="13"/>
        <v>37.81</v>
      </c>
      <c r="DW6" s="35">
        <f t="shared" si="13"/>
        <v>38.94</v>
      </c>
      <c r="DX6" s="35">
        <f t="shared" si="13"/>
        <v>8.7200000000000006</v>
      </c>
      <c r="DY6" s="35">
        <f t="shared" si="13"/>
        <v>9.86</v>
      </c>
      <c r="DZ6" s="35">
        <f t="shared" si="13"/>
        <v>11.16</v>
      </c>
      <c r="EA6" s="35">
        <f t="shared" si="13"/>
        <v>12.43</v>
      </c>
      <c r="EB6" s="35">
        <f t="shared" si="13"/>
        <v>13.58</v>
      </c>
      <c r="EC6" s="34" t="str">
        <f>IF(EC7="","",IF(EC7="-","【-】","【"&amp;SUBSTITUTE(TEXT(EC7,"#,##0.00"),"-","△")&amp;"】"))</f>
        <v>【15.89】</v>
      </c>
      <c r="ED6" s="34">
        <f>IF(ED7="",NA(),ED7)</f>
        <v>0</v>
      </c>
      <c r="EE6" s="34">
        <f t="shared" ref="EE6:EM6" si="14">IF(EE7="",NA(),EE7)</f>
        <v>0</v>
      </c>
      <c r="EF6" s="34">
        <f t="shared" si="14"/>
        <v>0</v>
      </c>
      <c r="EG6" s="34">
        <f t="shared" si="14"/>
        <v>0</v>
      </c>
      <c r="EH6" s="35">
        <f t="shared" si="14"/>
        <v>0.27</v>
      </c>
      <c r="EI6" s="35">
        <f t="shared" si="14"/>
        <v>0.64</v>
      </c>
      <c r="EJ6" s="35">
        <f t="shared" si="14"/>
        <v>0.56000000000000005</v>
      </c>
      <c r="EK6" s="35">
        <f t="shared" si="14"/>
        <v>0.65</v>
      </c>
      <c r="EL6" s="35">
        <f t="shared" si="14"/>
        <v>0.46</v>
      </c>
      <c r="EM6" s="35">
        <f t="shared" si="14"/>
        <v>0.44</v>
      </c>
      <c r="EN6" s="34" t="str">
        <f>IF(EN7="","",IF(EN7="-","【-】","【"&amp;SUBSTITUTE(TEXT(EN7,"#,##0.00"),"-","△")&amp;"】"))</f>
        <v>【0.69】</v>
      </c>
    </row>
    <row r="7" spans="1:144" s="36" customFormat="1">
      <c r="A7" s="28"/>
      <c r="B7" s="37">
        <v>2017</v>
      </c>
      <c r="C7" s="37">
        <v>52132</v>
      </c>
      <c r="D7" s="37">
        <v>46</v>
      </c>
      <c r="E7" s="37">
        <v>1</v>
      </c>
      <c r="F7" s="37">
        <v>0</v>
      </c>
      <c r="G7" s="37">
        <v>1</v>
      </c>
      <c r="H7" s="37" t="s">
        <v>105</v>
      </c>
      <c r="I7" s="37" t="s">
        <v>106</v>
      </c>
      <c r="J7" s="37" t="s">
        <v>107</v>
      </c>
      <c r="K7" s="37" t="s">
        <v>108</v>
      </c>
      <c r="L7" s="37" t="s">
        <v>109</v>
      </c>
      <c r="M7" s="37" t="s">
        <v>110</v>
      </c>
      <c r="N7" s="38" t="s">
        <v>111</v>
      </c>
      <c r="O7" s="38">
        <v>88.36</v>
      </c>
      <c r="P7" s="38">
        <v>28.74</v>
      </c>
      <c r="Q7" s="38">
        <v>2515</v>
      </c>
      <c r="R7" s="38">
        <v>32837</v>
      </c>
      <c r="S7" s="38">
        <v>1152.76</v>
      </c>
      <c r="T7" s="38">
        <v>28.49</v>
      </c>
      <c r="U7" s="38">
        <v>9361</v>
      </c>
      <c r="V7" s="38">
        <v>10.08</v>
      </c>
      <c r="W7" s="38">
        <v>928.67</v>
      </c>
      <c r="X7" s="38">
        <v>114.37</v>
      </c>
      <c r="Y7" s="38">
        <v>117.86</v>
      </c>
      <c r="Z7" s="38">
        <v>123.21</v>
      </c>
      <c r="AA7" s="38">
        <v>121.83</v>
      </c>
      <c r="AB7" s="38">
        <v>125.12</v>
      </c>
      <c r="AC7" s="38">
        <v>105.53</v>
      </c>
      <c r="AD7" s="38">
        <v>107.2</v>
      </c>
      <c r="AE7" s="38">
        <v>106.62</v>
      </c>
      <c r="AF7" s="38">
        <v>107.95</v>
      </c>
      <c r="AG7" s="38">
        <v>104.47</v>
      </c>
      <c r="AH7" s="38">
        <v>113.39</v>
      </c>
      <c r="AI7" s="38">
        <v>0</v>
      </c>
      <c r="AJ7" s="38">
        <v>0</v>
      </c>
      <c r="AK7" s="38">
        <v>0</v>
      </c>
      <c r="AL7" s="38">
        <v>0</v>
      </c>
      <c r="AM7" s="38">
        <v>0</v>
      </c>
      <c r="AN7" s="38">
        <v>28.31</v>
      </c>
      <c r="AO7" s="38">
        <v>13.46</v>
      </c>
      <c r="AP7" s="38">
        <v>12.59</v>
      </c>
      <c r="AQ7" s="38">
        <v>12.44</v>
      </c>
      <c r="AR7" s="38">
        <v>16.399999999999999</v>
      </c>
      <c r="AS7" s="38">
        <v>0.85</v>
      </c>
      <c r="AT7" s="38">
        <v>23319.54</v>
      </c>
      <c r="AU7" s="38">
        <v>4368.22</v>
      </c>
      <c r="AV7" s="38">
        <v>6425.77</v>
      </c>
      <c r="AW7" s="38">
        <v>5589.57</v>
      </c>
      <c r="AX7" s="38">
        <v>633.37</v>
      </c>
      <c r="AY7" s="38">
        <v>1164.51</v>
      </c>
      <c r="AZ7" s="38">
        <v>434.72</v>
      </c>
      <c r="BA7" s="38">
        <v>416.14</v>
      </c>
      <c r="BB7" s="38">
        <v>371.89</v>
      </c>
      <c r="BC7" s="38">
        <v>293.23</v>
      </c>
      <c r="BD7" s="38">
        <v>264.33999999999997</v>
      </c>
      <c r="BE7" s="38">
        <v>86.87</v>
      </c>
      <c r="BF7" s="38">
        <v>67.7</v>
      </c>
      <c r="BG7" s="38">
        <v>63.57</v>
      </c>
      <c r="BH7" s="38">
        <v>58.39</v>
      </c>
      <c r="BI7" s="38">
        <v>53.77</v>
      </c>
      <c r="BJ7" s="38">
        <v>498.27</v>
      </c>
      <c r="BK7" s="38">
        <v>495.76</v>
      </c>
      <c r="BL7" s="38">
        <v>487.22</v>
      </c>
      <c r="BM7" s="38">
        <v>483.11</v>
      </c>
      <c r="BN7" s="38">
        <v>542.29999999999995</v>
      </c>
      <c r="BO7" s="38">
        <v>274.27</v>
      </c>
      <c r="BP7" s="38">
        <v>107.53</v>
      </c>
      <c r="BQ7" s="38">
        <v>112.83</v>
      </c>
      <c r="BR7" s="38">
        <v>114.49</v>
      </c>
      <c r="BS7" s="38">
        <v>117.45</v>
      </c>
      <c r="BT7" s="38">
        <v>116.5</v>
      </c>
      <c r="BU7" s="38">
        <v>90.64</v>
      </c>
      <c r="BV7" s="38">
        <v>93.66</v>
      </c>
      <c r="BW7" s="38">
        <v>92.76</v>
      </c>
      <c r="BX7" s="38">
        <v>93.28</v>
      </c>
      <c r="BY7" s="38">
        <v>87.51</v>
      </c>
      <c r="BZ7" s="38">
        <v>104.36</v>
      </c>
      <c r="CA7" s="38">
        <v>121.09</v>
      </c>
      <c r="CB7" s="38">
        <v>115.38</v>
      </c>
      <c r="CC7" s="38">
        <v>114.05</v>
      </c>
      <c r="CD7" s="38">
        <v>111.07</v>
      </c>
      <c r="CE7" s="38">
        <v>111.83</v>
      </c>
      <c r="CF7" s="38">
        <v>213.52</v>
      </c>
      <c r="CG7" s="38">
        <v>208.21</v>
      </c>
      <c r="CH7" s="38">
        <v>208.67</v>
      </c>
      <c r="CI7" s="38">
        <v>208.29</v>
      </c>
      <c r="CJ7" s="38">
        <v>218.42</v>
      </c>
      <c r="CK7" s="38">
        <v>165.71</v>
      </c>
      <c r="CL7" s="38">
        <v>63.3</v>
      </c>
      <c r="CM7" s="38">
        <v>61.93</v>
      </c>
      <c r="CN7" s="38">
        <v>60.28</v>
      </c>
      <c r="CO7" s="38">
        <v>61.92</v>
      </c>
      <c r="CP7" s="38">
        <v>67.36</v>
      </c>
      <c r="CQ7" s="38">
        <v>49.77</v>
      </c>
      <c r="CR7" s="38">
        <v>49.22</v>
      </c>
      <c r="CS7" s="38">
        <v>49.08</v>
      </c>
      <c r="CT7" s="38">
        <v>49.32</v>
      </c>
      <c r="CU7" s="38">
        <v>50.24</v>
      </c>
      <c r="CV7" s="38">
        <v>60.41</v>
      </c>
      <c r="CW7" s="38">
        <v>78.33</v>
      </c>
      <c r="CX7" s="38">
        <v>80.09</v>
      </c>
      <c r="CY7" s="38">
        <v>81.37</v>
      </c>
      <c r="CZ7" s="38">
        <v>80.3</v>
      </c>
      <c r="DA7" s="38">
        <v>73.87</v>
      </c>
      <c r="DB7" s="38">
        <v>79.98</v>
      </c>
      <c r="DC7" s="38">
        <v>79.48</v>
      </c>
      <c r="DD7" s="38">
        <v>79.3</v>
      </c>
      <c r="DE7" s="38">
        <v>79.34</v>
      </c>
      <c r="DF7" s="38">
        <v>78.650000000000006</v>
      </c>
      <c r="DG7" s="38">
        <v>89.93</v>
      </c>
      <c r="DH7" s="38">
        <v>51.03</v>
      </c>
      <c r="DI7" s="38">
        <v>55.16</v>
      </c>
      <c r="DJ7" s="38">
        <v>57.3</v>
      </c>
      <c r="DK7" s="38">
        <v>58.61</v>
      </c>
      <c r="DL7" s="38">
        <v>59.82</v>
      </c>
      <c r="DM7" s="38">
        <v>36.43</v>
      </c>
      <c r="DN7" s="38">
        <v>46.12</v>
      </c>
      <c r="DO7" s="38">
        <v>47.44</v>
      </c>
      <c r="DP7" s="38">
        <v>48.3</v>
      </c>
      <c r="DQ7" s="38">
        <v>45.14</v>
      </c>
      <c r="DR7" s="38">
        <v>48.12</v>
      </c>
      <c r="DS7" s="38">
        <v>9.26</v>
      </c>
      <c r="DT7" s="38">
        <v>31.26</v>
      </c>
      <c r="DU7" s="38">
        <v>34.380000000000003</v>
      </c>
      <c r="DV7" s="38">
        <v>37.81</v>
      </c>
      <c r="DW7" s="38">
        <v>38.94</v>
      </c>
      <c r="DX7" s="38">
        <v>8.7200000000000006</v>
      </c>
      <c r="DY7" s="38">
        <v>9.86</v>
      </c>
      <c r="DZ7" s="38">
        <v>11.16</v>
      </c>
      <c r="EA7" s="38">
        <v>12.43</v>
      </c>
      <c r="EB7" s="38">
        <v>13.58</v>
      </c>
      <c r="EC7" s="38">
        <v>15.89</v>
      </c>
      <c r="ED7" s="38">
        <v>0</v>
      </c>
      <c r="EE7" s="38">
        <v>0</v>
      </c>
      <c r="EF7" s="38">
        <v>0</v>
      </c>
      <c r="EG7" s="38">
        <v>0</v>
      </c>
      <c r="EH7" s="38">
        <v>0.27</v>
      </c>
      <c r="EI7" s="38">
        <v>0.64</v>
      </c>
      <c r="EJ7" s="38">
        <v>0.56000000000000005</v>
      </c>
      <c r="EK7" s="38">
        <v>0.65</v>
      </c>
      <c r="EL7" s="38">
        <v>0.46</v>
      </c>
      <c r="EM7" s="38">
        <v>0.44</v>
      </c>
      <c r="EN7" s="38">
        <v>0.69</v>
      </c>
    </row>
    <row r="8" spans="1:144">
      <c r="X8" s="39"/>
      <c r="Y8" s="39"/>
      <c r="Z8" s="39"/>
      <c r="AA8" s="39"/>
      <c r="AB8" s="39"/>
      <c r="AC8" s="39"/>
      <c r="AD8" s="39"/>
      <c r="AE8" s="39"/>
      <c r="AF8" s="39"/>
      <c r="AG8" s="39"/>
      <c r="AH8" s="40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40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40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40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40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40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40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40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40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40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40"/>
    </row>
    <row r="9" spans="1:144">
      <c r="A9" s="41"/>
      <c r="B9" s="41" t="s">
        <v>112</v>
      </c>
      <c r="C9" s="41" t="s">
        <v>113</v>
      </c>
      <c r="D9" s="41" t="s">
        <v>114</v>
      </c>
      <c r="E9" s="41" t="s">
        <v>115</v>
      </c>
      <c r="F9" s="41" t="s">
        <v>116</v>
      </c>
      <c r="X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4">
      <c r="A10" s="41" t="s">
        <v>56</v>
      </c>
      <c r="B10" s="42">
        <f>DATEVALUE($B$6-4&amp;"年1月1日")</f>
        <v>41275</v>
      </c>
      <c r="C10" s="42">
        <f>DATEVALUE($B$6-3&amp;"年1月1日")</f>
        <v>41640</v>
      </c>
      <c r="D10" s="42">
        <f>DATEVALUE($B$6-2&amp;"年1月1日")</f>
        <v>42005</v>
      </c>
      <c r="E10" s="42">
        <f>DATEVALUE($B$6-1&amp;"年1月1日")</f>
        <v>42370</v>
      </c>
      <c r="F10" s="42">
        <f>DATEVALUE($B$6&amp;"年1月1日")</f>
        <v>42736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2018-12-03T08:26:41Z</dcterms:created>
  <dcterms:modified xsi:type="dcterms:W3CDTF">2019-01-21T04:43:18Z</dcterms:modified>
  <cp:category/>
</cp:coreProperties>
</file>