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840" activeTab="6"/>
  </bookViews>
  <sheets>
    <sheet name="水道" sheetId="4" r:id="rId1"/>
    <sheet name="病院" sheetId="6" r:id="rId2"/>
    <sheet name="下水道（特環）" sheetId="2" r:id="rId3"/>
    <sheet name="下水（農集）" sheetId="5" r:id="rId4"/>
    <sheet name="老人短期入所" sheetId="1" r:id="rId5"/>
    <sheet name="老人福祉施設" sheetId="3" r:id="rId6"/>
    <sheet name="老人デイ" sheetId="7" r:id="rId7"/>
  </sheets>
  <externalReferences>
    <externalReference r:id="rId8"/>
    <externalReference r:id="rId9"/>
    <externalReference r:id="rId10"/>
    <externalReference r:id="rId11"/>
    <externalReference r:id="rId12"/>
    <externalReference r:id="rId13"/>
    <externalReference r:id="rId14"/>
  </externalReferences>
  <calcPr calcId="162913" concurrentCalc="1"/>
</workbook>
</file>

<file path=xl/sharedStrings.xml><?xml version="1.0" encoding="utf-8"?>
<sst xmlns="http://schemas.openxmlformats.org/spreadsheetml/2006/main" xmlns:r="http://schemas.openxmlformats.org/officeDocument/2006/relationships" count="36" uniqueCount="36">
  <si>
    <t>団体名</t>
    <rPh sb="0" eb="3">
      <t>ダンタイメイ</t>
    </rPh>
    <phoneticPr fontId="20"/>
  </si>
  <si>
    <t>日</t>
    <rPh sb="0" eb="1">
      <t>ニチ</t>
    </rPh>
    <phoneticPr fontId="20"/>
  </si>
  <si>
    <t>抜本的な改革の取組</t>
  </si>
  <si>
    <t>事業廃止</t>
    <rPh sb="0" eb="2">
      <t>ジギョウ</t>
    </rPh>
    <rPh sb="2" eb="4">
      <t>ハイシ</t>
    </rPh>
    <phoneticPr fontId="20"/>
  </si>
  <si>
    <t>検討中</t>
    <rPh sb="0" eb="3">
      <t>ケントウチュウ</t>
    </rPh>
    <phoneticPr fontId="20"/>
  </si>
  <si>
    <t>取組事項</t>
    <rPh sb="0" eb="2">
      <t>トリクミ</t>
    </rPh>
    <rPh sb="2" eb="4">
      <t>ジコウ</t>
    </rPh>
    <phoneticPr fontId="20"/>
  </si>
  <si>
    <t>実施済</t>
    <rPh sb="0" eb="2">
      <t>ジッシ</t>
    </rPh>
    <rPh sb="2" eb="3">
      <t>ズ</t>
    </rPh>
    <phoneticPr fontId="20"/>
  </si>
  <si>
    <t>汚泥処理の
共同化</t>
    <rPh sb="0" eb="2">
      <t>オデイ</t>
    </rPh>
    <rPh sb="2" eb="4">
      <t>ショリ</t>
    </rPh>
    <rPh sb="6" eb="9">
      <t>キョウドウカ</t>
    </rPh>
    <phoneticPr fontId="20"/>
  </si>
  <si>
    <t>実施予定</t>
    <rPh sb="0" eb="2">
      <t>ジッシ</t>
    </rPh>
    <rPh sb="2" eb="4">
      <t>ヨテイ</t>
    </rPh>
    <phoneticPr fontId="20"/>
  </si>
  <si>
    <t>（現行の経営体制・手法を継続する理由）</t>
    <rPh sb="1" eb="3">
      <t>ゲンコウ</t>
    </rPh>
    <rPh sb="4" eb="6">
      <t>ケイエイ</t>
    </rPh>
    <rPh sb="6" eb="8">
      <t>タイセイ</t>
    </rPh>
    <rPh sb="9" eb="11">
      <t>シュホウ</t>
    </rPh>
    <rPh sb="12" eb="14">
      <t>ケイゾク</t>
    </rPh>
    <rPh sb="16" eb="18">
      <t>リユウ</t>
    </rPh>
    <phoneticPr fontId="20"/>
  </si>
  <si>
    <t>・</t>
  </si>
  <si>
    <t>（今後の経営改革の方向性等）</t>
    <rPh sb="1" eb="3">
      <t>コンゴ</t>
    </rPh>
    <rPh sb="4" eb="6">
      <t>ケイエイ</t>
    </rPh>
    <rPh sb="6" eb="8">
      <t>カイカク</t>
    </rPh>
    <rPh sb="9" eb="12">
      <t>ホウコウセイ</t>
    </rPh>
    <rPh sb="12" eb="13">
      <t>ナド</t>
    </rPh>
    <phoneticPr fontId="20"/>
  </si>
  <si>
    <t>（実施類型）</t>
    <rPh sb="1" eb="3">
      <t>ジッシ</t>
    </rPh>
    <rPh sb="3" eb="5">
      <t>ルイケイ</t>
    </rPh>
    <phoneticPr fontId="20"/>
  </si>
  <si>
    <t>年</t>
    <rPh sb="0" eb="1">
      <t>ネン</t>
    </rPh>
    <phoneticPr fontId="20"/>
  </si>
  <si>
    <t>民営化・
民間譲渡</t>
    <rPh sb="0" eb="3">
      <t>ミンエイカ</t>
    </rPh>
    <rPh sb="5" eb="7">
      <t>ミンカン</t>
    </rPh>
    <rPh sb="7" eb="9">
      <t>ジョウト</t>
    </rPh>
    <phoneticPr fontId="20"/>
  </si>
  <si>
    <t>広域化等</t>
    <rPh sb="0" eb="3">
      <t>コウイキカ</t>
    </rPh>
    <rPh sb="3" eb="4">
      <t>トウ</t>
    </rPh>
    <phoneticPr fontId="20"/>
  </si>
  <si>
    <t>指定管理者
制度</t>
    <rPh sb="0" eb="2">
      <t>シテイ</t>
    </rPh>
    <rPh sb="2" eb="5">
      <t>カンリシャ</t>
    </rPh>
    <rPh sb="6" eb="8">
      <t>セイド</t>
    </rPh>
    <phoneticPr fontId="20"/>
  </si>
  <si>
    <t>PPP/PFI方式
の活用</t>
    <rPh sb="7" eb="9">
      <t>ホウシキ</t>
    </rPh>
    <rPh sb="11" eb="13">
      <t>カツヨウ</t>
    </rPh>
    <phoneticPr fontId="20"/>
  </si>
  <si>
    <t>（左記で「⑦その他」となっている場合の詳細）</t>
    <rPh sb="1" eb="3">
      <t>サキ</t>
    </rPh>
    <rPh sb="8" eb="9">
      <t>タ</t>
    </rPh>
    <rPh sb="16" eb="18">
      <t>バアイ</t>
    </rPh>
    <rPh sb="19" eb="21">
      <t>ショウサイ</t>
    </rPh>
    <phoneticPr fontId="20"/>
  </si>
  <si>
    <t>（下水道事業）広域化等</t>
    <rPh sb="1" eb="2">
      <t>シタ</t>
    </rPh>
    <rPh sb="2" eb="4">
      <t>スイドウ</t>
    </rPh>
    <rPh sb="4" eb="6">
      <t>ジギョウ</t>
    </rPh>
    <phoneticPr fontId="20"/>
  </si>
  <si>
    <t>汚水処理施設の
統廃合</t>
    <rPh sb="0" eb="2">
      <t>オスイ</t>
    </rPh>
    <rPh sb="2" eb="4">
      <t>ショリ</t>
    </rPh>
    <rPh sb="4" eb="6">
      <t>シセツ</t>
    </rPh>
    <rPh sb="8" eb="11">
      <t>トウハイゴウ</t>
    </rPh>
    <phoneticPr fontId="20"/>
  </si>
  <si>
    <t>業種名</t>
    <rPh sb="0" eb="2">
      <t>ギョウシュ</t>
    </rPh>
    <rPh sb="2" eb="3">
      <t>メイ</t>
    </rPh>
    <phoneticPr fontId="20"/>
  </si>
  <si>
    <t>（実施（予定）時期）</t>
    <rPh sb="1" eb="3">
      <t>ジッシ</t>
    </rPh>
    <rPh sb="4" eb="6">
      <t>ヨテイ</t>
    </rPh>
    <rPh sb="7" eb="9">
      <t>ジキ</t>
    </rPh>
    <phoneticPr fontId="20"/>
  </si>
  <si>
    <t>（取組の概要）</t>
    <rPh sb="1" eb="2">
      <t>ト</t>
    </rPh>
    <rPh sb="2" eb="3">
      <t>ク</t>
    </rPh>
    <rPh sb="4" eb="6">
      <t>ガイヨウ</t>
    </rPh>
    <phoneticPr fontId="20"/>
  </si>
  <si>
    <t>現行の経営
体制を継続</t>
    <rPh sb="0" eb="2">
      <t>ゲンコウ</t>
    </rPh>
    <rPh sb="3" eb="5">
      <t>ケイエイ</t>
    </rPh>
    <rPh sb="6" eb="8">
      <t>タイセイ</t>
    </rPh>
    <rPh sb="9" eb="11">
      <t>ケイゾク</t>
    </rPh>
    <phoneticPr fontId="20"/>
  </si>
  <si>
    <t>（取組の概要及び効果）</t>
    <rPh sb="1" eb="2">
      <t>ト</t>
    </rPh>
    <rPh sb="2" eb="3">
      <t>ク</t>
    </rPh>
    <rPh sb="4" eb="6">
      <t>ガイヨウ</t>
    </rPh>
    <phoneticPr fontId="20"/>
  </si>
  <si>
    <t>維持管理・事務
の共同化</t>
    <rPh sb="0" eb="2">
      <t>イジ</t>
    </rPh>
    <rPh sb="2" eb="4">
      <t>カンリ</t>
    </rPh>
    <rPh sb="5" eb="7">
      <t>ジム</t>
    </rPh>
    <rPh sb="9" eb="12">
      <t>キョウドウカ</t>
    </rPh>
    <phoneticPr fontId="20"/>
  </si>
  <si>
    <t>民間活用</t>
    <rPh sb="0" eb="2">
      <t>ミンカン</t>
    </rPh>
    <rPh sb="2" eb="4">
      <t>カツヨウ</t>
    </rPh>
    <phoneticPr fontId="20"/>
  </si>
  <si>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20"/>
  </si>
  <si>
    <t>包括的
民間委託</t>
    <rPh sb="0" eb="3">
      <t>ホウカツテキ</t>
    </rPh>
    <rPh sb="4" eb="6">
      <t>ミンカン</t>
    </rPh>
    <rPh sb="6" eb="8">
      <t>イタク</t>
    </rPh>
    <phoneticPr fontId="20"/>
  </si>
  <si>
    <t>（検討状況・課題）</t>
    <rPh sb="1" eb="3">
      <t>ケントウ</t>
    </rPh>
    <rPh sb="3" eb="5">
      <t>ジョウキョウ</t>
    </rPh>
    <rPh sb="6" eb="8">
      <t>カダイ</t>
    </rPh>
    <phoneticPr fontId="20"/>
  </si>
  <si>
    <t>平成</t>
    <rPh sb="0" eb="2">
      <t>ヘイセイ</t>
    </rPh>
    <phoneticPr fontId="20"/>
  </si>
  <si>
    <t>事業名</t>
    <rPh sb="0" eb="2">
      <t>ジギョウ</t>
    </rPh>
    <rPh sb="2" eb="3">
      <t>メイ</t>
    </rPh>
    <phoneticPr fontId="20"/>
  </si>
  <si>
    <t>施設名</t>
    <rPh sb="0" eb="2">
      <t>シセツ</t>
    </rPh>
    <rPh sb="2" eb="3">
      <t>メイ</t>
    </rPh>
    <phoneticPr fontId="20"/>
  </si>
  <si>
    <t>月</t>
    <rPh sb="0" eb="1">
      <t>ガツ</t>
    </rPh>
    <phoneticPr fontId="20"/>
  </si>
  <si>
    <t>地方独立行政法人への移行</t>
    <rPh sb="0" eb="2">
      <t>チホウ</t>
    </rPh>
    <rPh sb="2" eb="4">
      <t>ドクリツ</t>
    </rPh>
    <rPh sb="4" eb="6">
      <t>ギョウセイ</t>
    </rPh>
    <rPh sb="6" eb="8">
      <t>ホウジン</t>
    </rPh>
    <rPh sb="10" eb="12">
      <t>イコウ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</si>
</sst>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sz val="11"/>
      <color auto="1"/>
      <name val="ＭＳ Ｐゴシック"/>
    </font>
    <font>
      <b/>
      <sz val="24"/>
      <color theme="1"/>
      <name val="AR Pゴシック体M"/>
    </font>
    <font>
      <sz val="24"/>
      <color theme="1"/>
      <name val="ＭＳ Ｐゴシック"/>
    </font>
    <font>
      <b/>
      <sz val="17"/>
      <color theme="1"/>
      <name val="ＭＳ Ｐゴシック"/>
    </font>
    <font>
      <b/>
      <sz val="14"/>
      <color theme="1"/>
      <name val="ＭＳ Ｐゴシック"/>
    </font>
    <font>
      <b/>
      <sz val="10"/>
      <color theme="1"/>
      <name val="ＭＳ Ｐゴシック"/>
    </font>
    <font>
      <sz val="28"/>
      <color theme="1"/>
      <name val="ＭＳ Ｐゴシック"/>
    </font>
    <font>
      <sz val="6"/>
      <color auto="1"/>
      <name val="ＭＳ Ｐゴシック"/>
    </font>
  </fonts>
  <fills count="4">
    <fill>
      <patternFill patternType="none"/>
    </fill>
    <fill>
      <patternFill patternType="gray125"/>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91">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6" fillId="2" borderId="5" xfId="0" applyFont="1" applyFill="1" applyBorder="1">
      <alignment vertical="center"/>
    </xf>
    <xf numFmtId="0" fontId="9" fillId="2" borderId="0" xfId="0" applyFont="1" applyFill="1" applyBorder="1">
      <alignment vertical="center"/>
    </xf>
    <xf numFmtId="0" fontId="10" fillId="2" borderId="7" xfId="0" applyFont="1" applyFill="1" applyBorder="1" applyAlignment="1">
      <alignment horizontal="center" vertical="center" wrapText="1"/>
    </xf>
    <xf numFmtId="0" fontId="11" fillId="2" borderId="0" xfId="0" applyFont="1" applyFill="1" applyBorder="1" applyAlignment="1"/>
    <xf numFmtId="0" fontId="0" fillId="2" borderId="0" xfId="0" applyFill="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6" xfId="0" applyFill="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1" fillId="2" borderId="0" xfId="0" applyFont="1" applyFill="1" applyBorder="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7" fillId="0" borderId="0" xfId="0" applyFont="1" applyBorder="1" applyAlignment="1">
      <alignment horizontal="center" vertical="center"/>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2"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4"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2" borderId="5" xfId="0"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0" xfId="0" applyFont="1" applyBorder="1" applyAlignment="1">
      <alignment horizontal="center" vertical="center"/>
    </xf>
    <xf numFmtId="0" fontId="11" fillId="0" borderId="2" xfId="0" applyFont="1" applyBorder="1" applyAlignment="1">
      <alignment horizontal="left" vertical="center"/>
    </xf>
    <xf numFmtId="0" fontId="0" fillId="2" borderId="0" xfId="0" applyFill="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1" fillId="2" borderId="0" xfId="0" applyFont="1" applyFill="1">
      <alignment vertical="center"/>
    </xf>
    <xf numFmtId="0" fontId="5" fillId="2" borderId="0" xfId="0" applyFont="1" applyFill="1" applyBorder="1" applyAlignment="1"/>
    <xf numFmtId="0" fontId="15" fillId="2" borderId="0" xfId="0" applyFont="1" applyFill="1" applyBorder="1">
      <alignment vertical="center"/>
    </xf>
    <xf numFmtId="0" fontId="8" fillId="2" borderId="0" xfId="0" applyFont="1" applyFill="1" applyBorder="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5" fillId="2" borderId="8" xfId="0" applyFont="1" applyFill="1" applyBorder="1" applyAlignment="1"/>
    <xf numFmtId="0" fontId="5" fillId="2" borderId="7" xfId="0" applyFont="1" applyFill="1" applyBorder="1" applyAlignment="1"/>
    <xf numFmtId="0" fontId="5" fillId="2" borderId="9" xfId="0" applyFont="1" applyFill="1" applyBorder="1" applyAlignment="1"/>
    <xf numFmtId="0" fontId="11" fillId="2" borderId="0" xfId="0" applyFont="1" applyFill="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3" fillId="0" borderId="0" xfId="0" applyFont="1" applyBorder="1" applyAlignment="1">
      <alignment vertical="center" shrinkToFit="1"/>
    </xf>
    <xf numFmtId="0" fontId="0" fillId="2" borderId="8" xfId="0" applyFill="1" applyBorder="1">
      <alignment vertical="center"/>
    </xf>
    <xf numFmtId="0" fontId="0" fillId="2" borderId="7" xfId="0" applyFill="1" applyBorder="1">
      <alignment vertical="center"/>
    </xf>
    <xf numFmtId="0" fontId="0" fillId="2" borderId="10" xfId="0" applyFill="1" applyBorder="1">
      <alignment vertical="center"/>
    </xf>
    <xf numFmtId="0" fontId="0" fillId="2" borderId="9" xfId="0" applyFill="1" applyBorder="1">
      <alignment vertical="center"/>
    </xf>
    <xf numFmtId="0" fontId="5" fillId="0" borderId="0" xfId="0" applyFont="1" applyBorder="1" applyAlignment="1"/>
    <xf numFmtId="0" fontId="15" fillId="3" borderId="2" xfId="0" applyFont="1" applyFill="1" applyBorder="1" applyAlignment="1">
      <alignment horizontal="center" vertical="center"/>
    </xf>
    <xf numFmtId="0" fontId="15" fillId="3" borderId="4" xfId="0" applyFont="1" applyFill="1" applyBorder="1" applyAlignment="1">
      <alignment horizontal="center" vertical="center"/>
    </xf>
    <xf numFmtId="0" fontId="15" fillId="0" borderId="1" xfId="0" applyFont="1" applyBorder="1" applyAlignment="1">
      <alignment horizontal="center" vertical="center"/>
    </xf>
    <xf numFmtId="0" fontId="15" fillId="2" borderId="0" xfId="0" applyFont="1" applyFill="1" applyBorder="1" applyAlignment="1">
      <alignment horizontal="center" vertical="center"/>
    </xf>
    <xf numFmtId="0" fontId="15" fillId="0" borderId="1" xfId="0" applyFont="1" applyBorder="1" applyAlignment="1">
      <alignment horizontal="center" vertical="center" wrapText="1"/>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0" borderId="1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2" borderId="0" xfId="0" applyFont="1" applyFill="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1" fillId="2" borderId="0" xfId="0" applyFont="1" applyFill="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5" fillId="0" borderId="3" xfId="0" applyFont="1" applyBorder="1" applyAlignment="1">
      <alignment horizontal="left"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5" fillId="0" borderId="0" xfId="0" applyFont="1" applyBorder="1" applyAlignment="1">
      <alignment horizontal="left" vertical="center" wrapText="1"/>
    </xf>
    <xf numFmtId="0" fontId="11" fillId="2" borderId="0" xfId="0" applyFont="1" applyFill="1" applyBorder="1" applyAlignment="1">
      <alignment shrinkToFit="1"/>
    </xf>
    <xf numFmtId="0" fontId="11" fillId="2" borderId="0" xfId="0" applyFont="1" applyFill="1" applyBorder="1" applyAlignment="1">
      <alignment vertical="center" wrapText="1"/>
    </xf>
    <xf numFmtId="0" fontId="11" fillId="2" borderId="6" xfId="0" applyFont="1" applyFill="1" applyBorder="1" applyAlignment="1">
      <alignment wrapText="1"/>
    </xf>
    <xf numFmtId="0" fontId="5" fillId="2" borderId="0" xfId="0" applyFont="1" applyFill="1" applyBorder="1" applyAlignment="1">
      <alignment shrinkToFit="1"/>
    </xf>
    <xf numFmtId="0" fontId="8"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5" fillId="0" borderId="7" xfId="0" applyFont="1" applyBorder="1" applyAlignment="1">
      <alignment horizontal="lef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5" fillId="2" borderId="5" xfId="0" applyFont="1" applyFill="1" applyBorder="1" applyAlignment="1">
      <alignment horizontal="left" wrapText="1"/>
    </xf>
    <xf numFmtId="0" fontId="5" fillId="2" borderId="0" xfId="0" applyFont="1" applyFill="1" applyBorder="1" applyAlignment="1">
      <alignment horizontal="left"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5" fillId="2" borderId="5" xfId="0" applyFont="1" applyFill="1" applyBorder="1" applyAlignment="1">
      <alignment wrapText="1"/>
    </xf>
    <xf numFmtId="0" fontId="5" fillId="2" borderId="0" xfId="0" applyFont="1" applyFill="1" applyBorder="1" applyAlignment="1">
      <alignment wrapText="1"/>
    </xf>
    <xf numFmtId="0" fontId="11" fillId="2" borderId="0" xfId="0" applyFont="1" applyFill="1" applyBorder="1" applyAlignment="1">
      <alignment wrapText="1"/>
    </xf>
    <xf numFmtId="0" fontId="5" fillId="2" borderId="5" xfId="0" applyFont="1" applyFill="1" applyBorder="1" applyAlignment="1">
      <alignment shrinkToFit="1"/>
    </xf>
    <xf numFmtId="0" fontId="10" fillId="2" borderId="0" xfId="0" applyFont="1" applyFill="1" applyBorder="1">
      <alignment vertical="center"/>
    </xf>
    <xf numFmtId="0" fontId="9" fillId="2" borderId="0" xfId="0" applyFont="1" applyFill="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1" fillId="2" borderId="6" xfId="0" applyFont="1" applyFill="1" applyBorder="1" applyAlignment="1"/>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5" fillId="0" borderId="0" xfId="0" applyFont="1">
      <alignment vertical="center"/>
    </xf>
  </cellXfs>
  <cellStyles count="1">
    <cellStyle name="標準" xfId="0" builtinId="0"/>
  </cellStyles>
  <dxfs count="1">
    <dxf>
      <fill>
        <patternFill>
          <bgColor theme="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externalLink" Target="externalLinks/externalLink1.xml" Id="rId8" /><Relationship Type="http://schemas.openxmlformats.org/officeDocument/2006/relationships/externalLink" Target="externalLinks/externalLink2.xml" Id="rId9" /><Relationship Type="http://schemas.openxmlformats.org/officeDocument/2006/relationships/externalLink" Target="externalLinks/externalLink3.xml" Id="rId10" /><Relationship Type="http://schemas.openxmlformats.org/officeDocument/2006/relationships/externalLink" Target="externalLinks/externalLink4.xml" Id="rId11" /><Relationship Type="http://schemas.openxmlformats.org/officeDocument/2006/relationships/externalLink" Target="externalLinks/externalLink5.xml" Id="rId12" /><Relationship Type="http://schemas.openxmlformats.org/officeDocument/2006/relationships/externalLink" Target="externalLinks/externalLink6.xml" Id="rId13" /><Relationship Type="http://schemas.openxmlformats.org/officeDocument/2006/relationships/externalLink" Target="externalLinks/externalLink7.xml" Id="rId14" /><Relationship Type="http://schemas.openxmlformats.org/officeDocument/2006/relationships/theme" Target="theme/theme1.xml" Id="rId15" /><Relationship Type="http://schemas.openxmlformats.org/officeDocument/2006/relationships/sharedStrings" Target="sharedStrings.xml" Id="rId16" /><Relationship Type="http://schemas.openxmlformats.org/officeDocument/2006/relationships/styles" Target="styles.xml" Id="rId17"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066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3691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24%20&#32701;&#24460;&#30010;&#9675;\02%20&#35519;&#26619;&#31080;(&#22238;&#31572;)\02%20&#35519;&#26619;&#31080;%20(&#32769;&#20154;&#30701;&#26399;&#20837;&#25152;&#26045;&#35373;).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24%20&#32701;&#24460;&#30010;&#9675;\02%20&#35519;&#26619;&#31080;(&#22238;&#31572;)\02%20&#35519;&#26619;&#31080;(&#20844;&#20849;&#19979;&#27700;&#36947;).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24%20&#32701;&#24460;&#30010;&#9675;\02%20&#35519;&#26619;&#31080;(&#22238;&#31572;)\02%20&#35519;&#26619;&#31080;(&#25351;&#23450;&#32769;&#20154;&#31119;&#31049;&#26045;&#35373;).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24%20&#32701;&#24460;&#30010;&#9675;\02%20&#35519;&#26619;&#31080;(&#22238;&#31572;)\02%20&#35519;&#26619;&#31080;(&#27700;&#36947;).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24%20&#32701;&#24460;&#30010;&#9675;\02%20&#35519;&#26619;&#31080;(&#22238;&#31572;)\02%20&#35519;&#26619;&#31080;(&#36786;&#26989;&#38598;&#33853;&#25490;&#27700;).xlsx" TargetMode="External" Id="rId1" /></Relationships>
</file>

<file path=xl/externalLinks/_rels/externalLink6.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24%20&#32701;&#24460;&#30010;&#9675;\02%20&#35519;&#26619;&#31080;(&#22238;&#31572;)\02%20&#35519;&#26619;&#31080;(&#30149;&#38498;).xlsx" TargetMode="External" Id="rId1" /></Relationships>
</file>

<file path=xl/externalLinks/_rels/externalLink7.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24%20&#32701;&#24460;&#30010;&#9675;\02%20&#35519;&#26619;&#31080;(&#22238;&#31572;)\02%20&#35519;&#26619;&#31080;(&#32769;&#20154;&#12487;&#12452;&#12469;&#12540;&#12499;&#12473;&#12475;&#12531;&#12479;&#1254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羽後町</v>
          </cell>
        </row>
        <row r="24">
          <cell r="F24" t="str">
            <v>介護サービス事業</v>
          </cell>
          <cell r="W24" t="str">
            <v>―</v>
          </cell>
        </row>
        <row r="26">
          <cell r="F26" t="str">
            <v>老人短期入所施設</v>
          </cell>
        </row>
        <row r="56">
          <cell r="R56" t="str">
            <v>○</v>
          </cell>
        </row>
        <row r="536">
          <cell r="C536" t="str">
            <v>①現行の経営体制・手法で、健全な事業運営が実施できているため</v>
          </cell>
          <cell r="AQ536" t="str">
            <v>　</v>
          </cell>
        </row>
        <row r="550">
          <cell r="B550" t="str">
            <v>訪問入浴、居宅支援については民間事業所が複数出来たため廃止しており、今後も民間事業所の状況に応じて弾力的な運営を図っていく。</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羽後町</v>
          </cell>
        </row>
        <row r="24">
          <cell r="F24" t="str">
            <v>下水道事業</v>
          </cell>
          <cell r="W24" t="str">
            <v>特定環境下水</v>
          </cell>
        </row>
        <row r="26">
          <cell r="F26" t="str">
            <v>―</v>
          </cell>
        </row>
        <row r="51">
          <cell r="R51" t="str">
            <v>○</v>
          </cell>
          <cell r="AD51" t="str">
            <v>○</v>
          </cell>
        </row>
        <row r="56">
          <cell r="R56" t="str">
            <v xml:space="preserve"> </v>
          </cell>
        </row>
        <row r="214">
          <cell r="Y214" t="str">
            <v xml:space="preserve"> </v>
          </cell>
        </row>
        <row r="283">
          <cell r="B283" t="str">
            <v>秋田県下水道課が検討を進めている県南地区広域汚泥処理事業への参加。</v>
          </cell>
        </row>
        <row r="289">
          <cell r="B289" t="str">
            <v>県の検討状況は施設建設場所選定、事業費試算など。
建設及び維持管理の経費の負担金が現在の処理コストに対してどの程度になるかまだ不明。</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羽後町</v>
          </cell>
        </row>
        <row r="24">
          <cell r="F24" t="str">
            <v>介護サービス事業</v>
          </cell>
          <cell r="W24" t="str">
            <v>―</v>
          </cell>
        </row>
        <row r="26">
          <cell r="F26" t="str">
            <v>指定介護老人福祉施設</v>
          </cell>
        </row>
        <row r="56">
          <cell r="R56" t="str">
            <v>○</v>
          </cell>
        </row>
        <row r="536">
          <cell r="C536" t="str">
            <v>①現行の経営体制・手法で、健全な事業運営が実施できているため</v>
          </cell>
          <cell r="AQ536" t="str">
            <v>　</v>
          </cell>
        </row>
        <row r="550">
          <cell r="B550" t="str">
            <v>訪問入浴、居宅支援については民間事業所が複数出来たため廃止しており、今後も民間事業所の状況に応じて弾力的な運営を図っていく。</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羽後町</v>
          </cell>
        </row>
        <row r="24">
          <cell r="F24" t="str">
            <v>水道事業</v>
          </cell>
          <cell r="W24" t="str">
            <v>―</v>
          </cell>
        </row>
        <row r="26">
          <cell r="F26" t="str">
            <v>―</v>
          </cell>
        </row>
        <row r="56">
          <cell r="R56" t="str">
            <v>○</v>
          </cell>
        </row>
        <row r="536">
          <cell r="C536" t="str">
            <v>①現行の経営体制・手法で、健全な事業運営が実施できているため</v>
          </cell>
          <cell r="AQ536" t="str">
            <v>　</v>
          </cell>
        </row>
        <row r="550">
          <cell r="B550" t="str">
            <v>主要施設の更新の必要があることから、町当局との協議や県南水道事業体の会議などから方向性を検討したい。</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羽後町</v>
          </cell>
        </row>
        <row r="24">
          <cell r="F24" t="str">
            <v>下水道事業</v>
          </cell>
          <cell r="W24" t="str">
            <v>農業集落排水</v>
          </cell>
        </row>
        <row r="26">
          <cell r="F26" t="str">
            <v>―</v>
          </cell>
        </row>
        <row r="51">
          <cell r="R51" t="str">
            <v xml:space="preserve"> </v>
          </cell>
        </row>
        <row r="56">
          <cell r="R56" t="str">
            <v>○</v>
          </cell>
        </row>
        <row r="536">
          <cell r="C536" t="str">
            <v>⑤事業の規模が小さく、人員が少ない等の理由から抜本的な改革の検討に至らないため</v>
          </cell>
          <cell r="AQ536" t="str">
            <v>　</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羽後町</v>
          </cell>
        </row>
        <row r="24">
          <cell r="F24" t="str">
            <v>病院事業</v>
          </cell>
          <cell r="W24" t="str">
            <v>―</v>
          </cell>
        </row>
        <row r="26">
          <cell r="F26" t="str">
            <v>―</v>
          </cell>
        </row>
        <row r="56">
          <cell r="R56" t="str">
            <v>○</v>
          </cell>
        </row>
        <row r="536">
          <cell r="C536" t="str">
            <v>②抜本的な改革の方向性の検討を行ったものの、現行の体制が望ましいとの結論に至ったため</v>
          </cell>
          <cell r="AQ536" t="str">
            <v>　</v>
          </cell>
        </row>
        <row r="550">
          <cell r="B550" t="str">
            <v>この先、人口減少等による患者数の減少が著しい場合、病床区分の見直しやベット数の削減も検討しなければならないと思います。</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羽後町</v>
          </cell>
        </row>
        <row r="24">
          <cell r="F24" t="str">
            <v>介護サービス事業</v>
          </cell>
          <cell r="W24" t="str">
            <v>―</v>
          </cell>
        </row>
        <row r="26">
          <cell r="F26" t="str">
            <v>老人デイサービスセンター</v>
          </cell>
        </row>
        <row r="56">
          <cell r="R56" t="str">
            <v>○</v>
          </cell>
        </row>
        <row r="536">
          <cell r="C536" t="str">
            <v>③抜本的な改革の方向性について検討の前段階にあるため</v>
          </cell>
          <cell r="AQ536" t="str">
            <v>　</v>
          </cell>
        </row>
        <row r="550">
          <cell r="B550" t="str">
            <v>訪問入浴、居宅支援については民間事業所が複数出来たため廃止しており、今後も民間事業所の状況に応じて弾力的な運営を図っていく。</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_rels/sheet6.xml.rels>&#65279;<?xml version="1.0" encoding="utf-8"?><Relationships xmlns="http://schemas.openxmlformats.org/package/2006/relationships"><Relationship Type="http://schemas.openxmlformats.org/officeDocument/2006/relationships/drawing" Target="../drawings/drawing6.xml" Id="rId1" /></Relationships>
</file>

<file path=xl/worksheets/_rels/sheet7.xml.rels>&#65279;<?xml version="1.0" encoding="utf-8"?><Relationships xmlns="http://schemas.openxmlformats.org/package/2006/relationships"><Relationship Type="http://schemas.openxmlformats.org/officeDocument/2006/relationships/drawing" Target="../drawings/drawing7.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50"/>
  <sheetViews>
    <sheetView topLeftCell="A13"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21</v>
      </c>
      <c r="V8" s="59"/>
      <c r="W8" s="59"/>
      <c r="X8" s="59"/>
      <c r="Y8" s="59"/>
      <c r="Z8" s="59"/>
      <c r="AA8" s="59"/>
      <c r="AB8" s="59"/>
      <c r="AC8" s="59"/>
      <c r="AD8" s="59"/>
      <c r="AE8" s="59"/>
      <c r="AF8" s="59"/>
      <c r="AG8" s="59"/>
      <c r="AH8" s="59"/>
      <c r="AI8" s="59"/>
      <c r="AJ8" s="59"/>
      <c r="AK8" s="59"/>
      <c r="AL8" s="59"/>
      <c r="AM8" s="59"/>
      <c r="AN8" s="76"/>
      <c r="AO8" s="52" t="s">
        <v>32</v>
      </c>
      <c r="AP8" s="59"/>
      <c r="AQ8" s="59"/>
      <c r="AR8" s="59"/>
      <c r="AS8" s="59"/>
      <c r="AT8" s="59"/>
      <c r="AU8" s="59"/>
      <c r="AV8" s="59"/>
      <c r="AW8" s="59"/>
      <c r="AX8" s="59"/>
      <c r="AY8" s="59"/>
      <c r="AZ8" s="59"/>
      <c r="BA8" s="59"/>
      <c r="BB8" s="59"/>
      <c r="BC8" s="59"/>
      <c r="BD8" s="59"/>
      <c r="BE8" s="76"/>
      <c r="BF8" s="2" t="s">
        <v>33</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IF(COUNTIF([4]回答表!F22,"*")&gt;0,[4]回答表!F22,"")</f>
        <v>羽後町</v>
      </c>
      <c r="D11" s="3"/>
      <c r="E11" s="3"/>
      <c r="F11" s="3"/>
      <c r="G11" s="3"/>
      <c r="H11" s="3"/>
      <c r="I11" s="3"/>
      <c r="J11" s="3"/>
      <c r="K11" s="3"/>
      <c r="L11" s="3"/>
      <c r="M11" s="3"/>
      <c r="N11" s="3"/>
      <c r="O11" s="3"/>
      <c r="P11" s="3"/>
      <c r="Q11" s="3"/>
      <c r="R11" s="3"/>
      <c r="S11" s="3"/>
      <c r="T11" s="3"/>
      <c r="U11" s="55" t="str">
        <f>IF(COUNTIF([4]回答表!F24,"*")&gt;0,[4]回答表!F24,"")</f>
        <v>水道事業</v>
      </c>
      <c r="V11" s="62"/>
      <c r="W11" s="62"/>
      <c r="X11" s="62"/>
      <c r="Y11" s="62"/>
      <c r="Z11" s="62"/>
      <c r="AA11" s="62"/>
      <c r="AB11" s="62"/>
      <c r="AC11" s="62"/>
      <c r="AD11" s="62"/>
      <c r="AE11" s="62"/>
      <c r="AF11" s="59"/>
      <c r="AG11" s="59"/>
      <c r="AH11" s="59"/>
      <c r="AI11" s="59"/>
      <c r="AJ11" s="59"/>
      <c r="AK11" s="59"/>
      <c r="AL11" s="59"/>
      <c r="AM11" s="59"/>
      <c r="AN11" s="76"/>
      <c r="AO11" s="81" t="str">
        <f>IF(COUNTIF([4]回答表!W24,"*")&gt;0,[4]回答表!W24,"")</f>
        <v>―</v>
      </c>
      <c r="AP11" s="59"/>
      <c r="AQ11" s="59"/>
      <c r="AR11" s="59"/>
      <c r="AS11" s="59"/>
      <c r="AT11" s="59"/>
      <c r="AU11" s="59"/>
      <c r="AV11" s="59"/>
      <c r="AW11" s="59"/>
      <c r="AX11" s="59"/>
      <c r="AY11" s="59"/>
      <c r="AZ11" s="59"/>
      <c r="BA11" s="59"/>
      <c r="BB11" s="59"/>
      <c r="BC11" s="59"/>
      <c r="BD11" s="59"/>
      <c r="BE11" s="76"/>
      <c r="BF11" s="4" t="str">
        <f>IF(COUNTIF([4]回答表!F26,"*")&gt;0,[4]回答表!F26,"")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14</v>
      </c>
      <c r="L20" s="33"/>
      <c r="M20" s="33"/>
      <c r="N20" s="33"/>
      <c r="O20" s="33"/>
      <c r="P20" s="33"/>
      <c r="Q20" s="47"/>
      <c r="R20" s="16" t="s">
        <v>15</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24</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16</v>
      </c>
      <c r="Z23" s="73"/>
      <c r="AA23" s="73"/>
      <c r="AB23" s="73"/>
      <c r="AC23" s="73"/>
      <c r="AD23" s="73"/>
      <c r="AE23" s="74"/>
      <c r="AF23" s="69" t="s">
        <v>29</v>
      </c>
      <c r="AG23" s="73"/>
      <c r="AH23" s="73"/>
      <c r="AI23" s="73"/>
      <c r="AJ23" s="73"/>
      <c r="AK23" s="73"/>
      <c r="AL23" s="74"/>
      <c r="AM23" s="69" t="s">
        <v>17</v>
      </c>
      <c r="AN23" s="73"/>
      <c r="AO23" s="73"/>
      <c r="AP23" s="73"/>
      <c r="AQ23" s="73"/>
      <c r="AR23" s="73"/>
      <c r="AS23" s="74"/>
      <c r="AT23" s="69" t="s">
        <v>35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IF([4]回答表!R49="○","○","")</f>
        <v/>
      </c>
      <c r="E24" s="36"/>
      <c r="F24" s="36"/>
      <c r="G24" s="36"/>
      <c r="H24" s="36"/>
      <c r="I24" s="36"/>
      <c r="J24" s="50"/>
      <c r="K24" s="19" t="str">
        <f>IF([4]回答表!R50="○","○","")</f>
        <v/>
      </c>
      <c r="L24" s="36"/>
      <c r="M24" s="36"/>
      <c r="N24" s="36"/>
      <c r="O24" s="36"/>
      <c r="P24" s="36"/>
      <c r="Q24" s="50"/>
      <c r="R24" s="19" t="str">
        <f>IF([4]回答表!R51="○","○","")</f>
        <v/>
      </c>
      <c r="S24" s="36"/>
      <c r="T24" s="36"/>
      <c r="U24" s="36"/>
      <c r="V24" s="36"/>
      <c r="W24" s="36"/>
      <c r="X24" s="50"/>
      <c r="Y24" s="19" t="str">
        <f>IF([4]回答表!R52="○","○","")</f>
        <v/>
      </c>
      <c r="Z24" s="36"/>
      <c r="AA24" s="36"/>
      <c r="AB24" s="36"/>
      <c r="AC24" s="36"/>
      <c r="AD24" s="36"/>
      <c r="AE24" s="50"/>
      <c r="AF24" s="19" t="str">
        <f>IF([4]回答表!R53="○","○","")</f>
        <v/>
      </c>
      <c r="AG24" s="36"/>
      <c r="AH24" s="36"/>
      <c r="AI24" s="36"/>
      <c r="AJ24" s="36"/>
      <c r="AK24" s="36"/>
      <c r="AL24" s="50"/>
      <c r="AM24" s="19" t="str">
        <f>IF([4]回答表!R54="○","○","")</f>
        <v/>
      </c>
      <c r="AN24" s="36"/>
      <c r="AO24" s="36"/>
      <c r="AP24" s="36"/>
      <c r="AQ24" s="36"/>
      <c r="AR24" s="36"/>
      <c r="AS24" s="50"/>
      <c r="AT24" s="19" t="str">
        <f>IF([4]回答表!R55="○","○","")</f>
        <v/>
      </c>
      <c r="AU24" s="36"/>
      <c r="AV24" s="36"/>
      <c r="AW24" s="36"/>
      <c r="AX24" s="36"/>
      <c r="AY24" s="36"/>
      <c r="AZ24" s="50"/>
      <c r="BA24" s="26"/>
      <c r="BB24" s="97" t="str">
        <f>IF([4]回答表!R56="○","○","")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9</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18</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10</v>
      </c>
      <c r="E34" s="39" t="str">
        <f>IF([4]回答表!R56="○",[4]回答表!C536,"")</f>
        <v>①現行の経営体制・手法で、健全な事業運営が実施できているため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IF([4]回答表!AQ536="○",[4]回答表!B543,"")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10</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10</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11</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IF([4]回答表!R56="○",[4]回答表!B550,"")</f>
        <v>主要施設の更新の必要があることから、町当局との協議や県南水道事業体の会議などから方向性を検討したい。</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0"/>
  <sheetViews>
    <sheetView topLeftCell="A16"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21</v>
      </c>
      <c r="V8" s="59"/>
      <c r="W8" s="59"/>
      <c r="X8" s="59"/>
      <c r="Y8" s="59"/>
      <c r="Z8" s="59"/>
      <c r="AA8" s="59"/>
      <c r="AB8" s="59"/>
      <c r="AC8" s="59"/>
      <c r="AD8" s="59"/>
      <c r="AE8" s="59"/>
      <c r="AF8" s="59"/>
      <c r="AG8" s="59"/>
      <c r="AH8" s="59"/>
      <c r="AI8" s="59"/>
      <c r="AJ8" s="59"/>
      <c r="AK8" s="59"/>
      <c r="AL8" s="59"/>
      <c r="AM8" s="59"/>
      <c r="AN8" s="76"/>
      <c r="AO8" s="52" t="s">
        <v>32</v>
      </c>
      <c r="AP8" s="59"/>
      <c r="AQ8" s="59"/>
      <c r="AR8" s="59"/>
      <c r="AS8" s="59"/>
      <c r="AT8" s="59"/>
      <c r="AU8" s="59"/>
      <c r="AV8" s="59"/>
      <c r="AW8" s="59"/>
      <c r="AX8" s="59"/>
      <c r="AY8" s="59"/>
      <c r="AZ8" s="59"/>
      <c r="BA8" s="59"/>
      <c r="BB8" s="59"/>
      <c r="BC8" s="59"/>
      <c r="BD8" s="59"/>
      <c r="BE8" s="76"/>
      <c r="BF8" s="2" t="s">
        <v>33</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IF(COUNTIF([6]回答表!F22,"*")&gt;0,[6]回答表!F22,"")</f>
        <v>羽後町</v>
      </c>
      <c r="D11" s="3"/>
      <c r="E11" s="3"/>
      <c r="F11" s="3"/>
      <c r="G11" s="3"/>
      <c r="H11" s="3"/>
      <c r="I11" s="3"/>
      <c r="J11" s="3"/>
      <c r="K11" s="3"/>
      <c r="L11" s="3"/>
      <c r="M11" s="3"/>
      <c r="N11" s="3"/>
      <c r="O11" s="3"/>
      <c r="P11" s="3"/>
      <c r="Q11" s="3"/>
      <c r="R11" s="3"/>
      <c r="S11" s="3"/>
      <c r="T11" s="3"/>
      <c r="U11" s="55" t="str">
        <f>IF(COUNTIF([6]回答表!F24,"*")&gt;0,[6]回答表!F24,"")</f>
        <v>病院事業</v>
      </c>
      <c r="V11" s="62"/>
      <c r="W11" s="62"/>
      <c r="X11" s="62"/>
      <c r="Y11" s="62"/>
      <c r="Z11" s="62"/>
      <c r="AA11" s="62"/>
      <c r="AB11" s="62"/>
      <c r="AC11" s="62"/>
      <c r="AD11" s="62"/>
      <c r="AE11" s="62"/>
      <c r="AF11" s="59"/>
      <c r="AG11" s="59"/>
      <c r="AH11" s="59"/>
      <c r="AI11" s="59"/>
      <c r="AJ11" s="59"/>
      <c r="AK11" s="59"/>
      <c r="AL11" s="59"/>
      <c r="AM11" s="59"/>
      <c r="AN11" s="76"/>
      <c r="AO11" s="81" t="str">
        <f>IF(COUNTIF([6]回答表!W24,"*")&gt;0,[6]回答表!W24,"")</f>
        <v>―</v>
      </c>
      <c r="AP11" s="59"/>
      <c r="AQ11" s="59"/>
      <c r="AR11" s="59"/>
      <c r="AS11" s="59"/>
      <c r="AT11" s="59"/>
      <c r="AU11" s="59"/>
      <c r="AV11" s="59"/>
      <c r="AW11" s="59"/>
      <c r="AX11" s="59"/>
      <c r="AY11" s="59"/>
      <c r="AZ11" s="59"/>
      <c r="BA11" s="59"/>
      <c r="BB11" s="59"/>
      <c r="BC11" s="59"/>
      <c r="BD11" s="59"/>
      <c r="BE11" s="76"/>
      <c r="BF11" s="4" t="str">
        <f>IF(COUNTIF([6]回答表!F26,"*")&gt;0,[6]回答表!F26,"")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14</v>
      </c>
      <c r="L20" s="33"/>
      <c r="M20" s="33"/>
      <c r="N20" s="33"/>
      <c r="O20" s="33"/>
      <c r="P20" s="33"/>
      <c r="Q20" s="47"/>
      <c r="R20" s="16" t="s">
        <v>15</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24</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16</v>
      </c>
      <c r="Z23" s="73"/>
      <c r="AA23" s="73"/>
      <c r="AB23" s="73"/>
      <c r="AC23" s="73"/>
      <c r="AD23" s="73"/>
      <c r="AE23" s="74"/>
      <c r="AF23" s="69" t="s">
        <v>29</v>
      </c>
      <c r="AG23" s="73"/>
      <c r="AH23" s="73"/>
      <c r="AI23" s="73"/>
      <c r="AJ23" s="73"/>
      <c r="AK23" s="73"/>
      <c r="AL23" s="74"/>
      <c r="AM23" s="69" t="s">
        <v>17</v>
      </c>
      <c r="AN23" s="73"/>
      <c r="AO23" s="73"/>
      <c r="AP23" s="73"/>
      <c r="AQ23" s="73"/>
      <c r="AR23" s="73"/>
      <c r="AS23" s="74"/>
      <c r="AT23" s="69" t="s">
        <v>35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IF([6]回答表!R49="○","○","")</f>
        <v/>
      </c>
      <c r="E24" s="36"/>
      <c r="F24" s="36"/>
      <c r="G24" s="36"/>
      <c r="H24" s="36"/>
      <c r="I24" s="36"/>
      <c r="J24" s="50"/>
      <c r="K24" s="19" t="str">
        <f>IF([6]回答表!R50="○","○","")</f>
        <v/>
      </c>
      <c r="L24" s="36"/>
      <c r="M24" s="36"/>
      <c r="N24" s="36"/>
      <c r="O24" s="36"/>
      <c r="P24" s="36"/>
      <c r="Q24" s="50"/>
      <c r="R24" s="19" t="str">
        <f>IF([6]回答表!R51="○","○","")</f>
        <v/>
      </c>
      <c r="S24" s="36"/>
      <c r="T24" s="36"/>
      <c r="U24" s="36"/>
      <c r="V24" s="36"/>
      <c r="W24" s="36"/>
      <c r="X24" s="50"/>
      <c r="Y24" s="19" t="str">
        <f>IF([6]回答表!R52="○","○","")</f>
        <v/>
      </c>
      <c r="Z24" s="36"/>
      <c r="AA24" s="36"/>
      <c r="AB24" s="36"/>
      <c r="AC24" s="36"/>
      <c r="AD24" s="36"/>
      <c r="AE24" s="50"/>
      <c r="AF24" s="19" t="str">
        <f>IF([6]回答表!R53="○","○","")</f>
        <v/>
      </c>
      <c r="AG24" s="36"/>
      <c r="AH24" s="36"/>
      <c r="AI24" s="36"/>
      <c r="AJ24" s="36"/>
      <c r="AK24" s="36"/>
      <c r="AL24" s="50"/>
      <c r="AM24" s="19" t="str">
        <f>IF([6]回答表!R54="○","○","")</f>
        <v/>
      </c>
      <c r="AN24" s="36"/>
      <c r="AO24" s="36"/>
      <c r="AP24" s="36"/>
      <c r="AQ24" s="36"/>
      <c r="AR24" s="36"/>
      <c r="AS24" s="50"/>
      <c r="AT24" s="19" t="str">
        <f>IF([6]回答表!R55="○","○","")</f>
        <v/>
      </c>
      <c r="AU24" s="36"/>
      <c r="AV24" s="36"/>
      <c r="AW24" s="36"/>
      <c r="AX24" s="36"/>
      <c r="AY24" s="36"/>
      <c r="AZ24" s="50"/>
      <c r="BA24" s="26"/>
      <c r="BB24" s="97" t="str">
        <f>IF([6]回答表!R56="○","○","")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9</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18</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10</v>
      </c>
      <c r="E34" s="39" t="str">
        <f>IF([6]回答表!R56="○",[6]回答表!C536,"")</f>
        <v>②抜本的な改革の方向性の検討を行ったものの、現行の体制が望ましいとの結論に至ったため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IF([6]回答表!AQ536="○",[6]回答表!B543,"")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10</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10</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11</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IF([6]回答表!R56="○",[6]回答表!B550,"")</f>
        <v>この先、人口減少等による患者数の減少が著しい場合、病床区分の見直しやベット数の削減も検討しなければならないと思います。</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BR54"/>
  <sheetViews>
    <sheetView topLeftCell="A19" workbookViewId="0">
      <selection activeCell="A56" sqref="A56:BP198"/>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21</v>
      </c>
      <c r="V8" s="59"/>
      <c r="W8" s="59"/>
      <c r="X8" s="59"/>
      <c r="Y8" s="59"/>
      <c r="Z8" s="59"/>
      <c r="AA8" s="59"/>
      <c r="AB8" s="59"/>
      <c r="AC8" s="59"/>
      <c r="AD8" s="59"/>
      <c r="AE8" s="59"/>
      <c r="AF8" s="59"/>
      <c r="AG8" s="59"/>
      <c r="AH8" s="59"/>
      <c r="AI8" s="59"/>
      <c r="AJ8" s="59"/>
      <c r="AK8" s="59"/>
      <c r="AL8" s="59"/>
      <c r="AM8" s="59"/>
      <c r="AN8" s="76"/>
      <c r="AO8" s="52" t="s">
        <v>32</v>
      </c>
      <c r="AP8" s="59"/>
      <c r="AQ8" s="59"/>
      <c r="AR8" s="59"/>
      <c r="AS8" s="59"/>
      <c r="AT8" s="59"/>
      <c r="AU8" s="59"/>
      <c r="AV8" s="59"/>
      <c r="AW8" s="59"/>
      <c r="AX8" s="59"/>
      <c r="AY8" s="59"/>
      <c r="AZ8" s="59"/>
      <c r="BA8" s="59"/>
      <c r="BB8" s="59"/>
      <c r="BC8" s="59"/>
      <c r="BD8" s="59"/>
      <c r="BE8" s="76"/>
      <c r="BF8" s="2" t="s">
        <v>33</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IF(COUNTIF([2]回答表!F22,"*")&gt;0,[2]回答表!F22,"")</f>
        <v>羽後町</v>
      </c>
      <c r="D11" s="3"/>
      <c r="E11" s="3"/>
      <c r="F11" s="3"/>
      <c r="G11" s="3"/>
      <c r="H11" s="3"/>
      <c r="I11" s="3"/>
      <c r="J11" s="3"/>
      <c r="K11" s="3"/>
      <c r="L11" s="3"/>
      <c r="M11" s="3"/>
      <c r="N11" s="3"/>
      <c r="O11" s="3"/>
      <c r="P11" s="3"/>
      <c r="Q11" s="3"/>
      <c r="R11" s="3"/>
      <c r="S11" s="3"/>
      <c r="T11" s="3"/>
      <c r="U11" s="55" t="str">
        <f>IF(COUNTIF([2]回答表!F24,"*")&gt;0,[2]回答表!F24,"")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IF(COUNTIF([2]回答表!W24,"*")&gt;0,[2]回答表!W24,"")</f>
        <v>特定環境下水</v>
      </c>
      <c r="AP11" s="59"/>
      <c r="AQ11" s="59"/>
      <c r="AR11" s="59"/>
      <c r="AS11" s="59"/>
      <c r="AT11" s="59"/>
      <c r="AU11" s="59"/>
      <c r="AV11" s="59"/>
      <c r="AW11" s="59"/>
      <c r="AX11" s="59"/>
      <c r="AY11" s="59"/>
      <c r="AZ11" s="59"/>
      <c r="BA11" s="59"/>
      <c r="BB11" s="59"/>
      <c r="BC11" s="59"/>
      <c r="BD11" s="59"/>
      <c r="BE11" s="76"/>
      <c r="BF11" s="4" t="str">
        <f>IF(COUNTIF([2]回答表!F26,"*")&gt;0,[2]回答表!F26,"")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14</v>
      </c>
      <c r="L20" s="33"/>
      <c r="M20" s="33"/>
      <c r="N20" s="33"/>
      <c r="O20" s="33"/>
      <c r="P20" s="33"/>
      <c r="Q20" s="47"/>
      <c r="R20" s="16" t="s">
        <v>15</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24</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16</v>
      </c>
      <c r="Z23" s="73"/>
      <c r="AA23" s="73"/>
      <c r="AB23" s="73"/>
      <c r="AC23" s="73"/>
      <c r="AD23" s="73"/>
      <c r="AE23" s="74"/>
      <c r="AF23" s="69" t="s">
        <v>29</v>
      </c>
      <c r="AG23" s="73"/>
      <c r="AH23" s="73"/>
      <c r="AI23" s="73"/>
      <c r="AJ23" s="73"/>
      <c r="AK23" s="73"/>
      <c r="AL23" s="74"/>
      <c r="AM23" s="69" t="s">
        <v>17</v>
      </c>
      <c r="AN23" s="73"/>
      <c r="AO23" s="73"/>
      <c r="AP23" s="73"/>
      <c r="AQ23" s="73"/>
      <c r="AR23" s="73"/>
      <c r="AS23" s="74"/>
      <c r="AT23" s="69" t="s">
        <v>35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IF([2]回答表!R49="○","○","")</f>
        <v/>
      </c>
      <c r="E24" s="36"/>
      <c r="F24" s="36"/>
      <c r="G24" s="36"/>
      <c r="H24" s="36"/>
      <c r="I24" s="36"/>
      <c r="J24" s="50"/>
      <c r="K24" s="19" t="str">
        <f>IF([2]回答表!R50="○","○","")</f>
        <v/>
      </c>
      <c r="L24" s="36"/>
      <c r="M24" s="36"/>
      <c r="N24" s="36"/>
      <c r="O24" s="36"/>
      <c r="P24" s="36"/>
      <c r="Q24" s="50"/>
      <c r="R24" s="19" t="str">
        <f>IF([2]回答表!R51="○","○","")</f>
        <v>○</v>
      </c>
      <c r="S24" s="36"/>
      <c r="T24" s="36"/>
      <c r="U24" s="36"/>
      <c r="V24" s="36"/>
      <c r="W24" s="36"/>
      <c r="X24" s="50"/>
      <c r="Y24" s="19" t="str">
        <f>IF([2]回答表!R52="○","○","")</f>
        <v/>
      </c>
      <c r="Z24" s="36"/>
      <c r="AA24" s="36"/>
      <c r="AB24" s="36"/>
      <c r="AC24" s="36"/>
      <c r="AD24" s="36"/>
      <c r="AE24" s="50"/>
      <c r="AF24" s="19" t="str">
        <f>IF([2]回答表!R53="○","○","")</f>
        <v/>
      </c>
      <c r="AG24" s="36"/>
      <c r="AH24" s="36"/>
      <c r="AI24" s="36"/>
      <c r="AJ24" s="36"/>
      <c r="AK24" s="36"/>
      <c r="AL24" s="50"/>
      <c r="AM24" s="19" t="str">
        <f>IF([2]回答表!R54="○","○","")</f>
        <v/>
      </c>
      <c r="AN24" s="36"/>
      <c r="AO24" s="36"/>
      <c r="AP24" s="36"/>
      <c r="AQ24" s="36"/>
      <c r="AR24" s="36"/>
      <c r="AS24" s="50"/>
      <c r="AT24" s="19" t="str">
        <f>IF([2]回答表!R55="○","○","")</f>
        <v/>
      </c>
      <c r="AU24" s="36"/>
      <c r="AV24" s="36"/>
      <c r="AW24" s="36"/>
      <c r="AX24" s="36"/>
      <c r="AY24" s="36"/>
      <c r="AZ24" s="50"/>
      <c r="BA24" s="26"/>
      <c r="BB24" s="97" t="str">
        <f>IF([2]回答表!R56="○","○","")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90"/>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170"/>
      <c r="AS32" s="170"/>
      <c r="AT32" s="170"/>
      <c r="AU32" s="170"/>
      <c r="AV32" s="170"/>
      <c r="AW32" s="170"/>
      <c r="AX32" s="170"/>
      <c r="AY32" s="170"/>
      <c r="AZ32" s="170"/>
      <c r="BA32" s="170"/>
      <c r="BB32" s="170"/>
      <c r="BC32" s="174"/>
      <c r="BD32" s="177"/>
      <c r="BE32" s="177"/>
      <c r="BF32" s="177"/>
      <c r="BG32" s="177"/>
      <c r="BH32" s="177"/>
      <c r="BI32" s="177"/>
      <c r="BJ32" s="177"/>
      <c r="BK32" s="177"/>
      <c r="BL32" s="177"/>
      <c r="BM32" s="177"/>
      <c r="BN32" s="177"/>
      <c r="BO32" s="177"/>
      <c r="BP32" s="177"/>
      <c r="BQ32" s="116"/>
    </row>
    <row r="33" spans="3:69" ht="15.6" customHeight="1">
      <c r="C33" s="9"/>
      <c r="D33" s="38"/>
      <c r="E33" s="38"/>
      <c r="F33" s="38"/>
      <c r="G33" s="38"/>
      <c r="H33" s="38"/>
      <c r="I33" s="38"/>
      <c r="J33" s="38"/>
      <c r="K33" s="38"/>
      <c r="L33" s="38"/>
      <c r="M33" s="38"/>
      <c r="N33" s="38"/>
      <c r="O33" s="38"/>
      <c r="P33" s="38"/>
      <c r="Q33" s="38"/>
      <c r="R33" s="38"/>
      <c r="S33" s="38"/>
      <c r="T33" s="38"/>
      <c r="U33" s="38"/>
      <c r="V33" s="38"/>
      <c r="W33" s="38"/>
      <c r="X33" s="26"/>
      <c r="Y33" s="26"/>
      <c r="Z33" s="26"/>
      <c r="AA33" s="91"/>
      <c r="AB33" s="155"/>
      <c r="AC33" s="155"/>
      <c r="AD33" s="155"/>
      <c r="AE33" s="155"/>
      <c r="AF33" s="155"/>
      <c r="AG33" s="155"/>
      <c r="AH33" s="155"/>
      <c r="AI33" s="155"/>
      <c r="AJ33" s="155"/>
      <c r="AK33" s="155"/>
      <c r="AL33" s="155"/>
      <c r="AM33" s="155"/>
      <c r="AN33" s="168"/>
      <c r="AO33" s="155"/>
      <c r="AP33" s="169"/>
      <c r="AQ33" s="169"/>
      <c r="AR33" s="171"/>
      <c r="AS33" s="171"/>
      <c r="AT33" s="171"/>
      <c r="AU33" s="171"/>
      <c r="AV33" s="171"/>
      <c r="AW33" s="171"/>
      <c r="AX33" s="171"/>
      <c r="AY33" s="171"/>
      <c r="AZ33" s="171"/>
      <c r="BA33" s="171"/>
      <c r="BB33" s="171"/>
      <c r="BC33" s="175"/>
      <c r="BD33" s="91"/>
      <c r="BE33" s="91"/>
      <c r="BF33" s="91"/>
      <c r="BG33" s="91"/>
      <c r="BH33" s="91"/>
      <c r="BI33" s="91"/>
      <c r="BJ33" s="91"/>
      <c r="BK33" s="91"/>
      <c r="BL33" s="91"/>
      <c r="BM33" s="25"/>
      <c r="BN33" s="25"/>
      <c r="BO33" s="25"/>
      <c r="BP33" s="168"/>
      <c r="BQ33" s="117"/>
    </row>
    <row r="34" spans="3:69" ht="15.6" customHeight="1">
      <c r="C34" s="9"/>
      <c r="D34" s="121" t="s">
        <v>5</v>
      </c>
      <c r="E34" s="126"/>
      <c r="F34" s="126"/>
      <c r="G34" s="126"/>
      <c r="H34" s="126"/>
      <c r="I34" s="126"/>
      <c r="J34" s="126"/>
      <c r="K34" s="126"/>
      <c r="L34" s="126"/>
      <c r="M34" s="126"/>
      <c r="N34" s="126"/>
      <c r="O34" s="126"/>
      <c r="P34" s="126"/>
      <c r="Q34" s="136"/>
      <c r="R34" s="141" t="s">
        <v>19</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72"/>
      <c r="BC34" s="175"/>
      <c r="BD34" s="91"/>
      <c r="BE34" s="91"/>
      <c r="BF34" s="91"/>
      <c r="BG34" s="91"/>
      <c r="BH34" s="91"/>
      <c r="BI34" s="91"/>
      <c r="BJ34" s="91"/>
      <c r="BK34" s="91"/>
      <c r="BL34" s="91"/>
      <c r="BM34" s="25"/>
      <c r="BN34" s="25"/>
      <c r="BO34" s="25"/>
      <c r="BP34" s="168"/>
      <c r="BQ34" s="117"/>
    </row>
    <row r="35" spans="3:69" ht="15.6" customHeight="1">
      <c r="C35" s="9"/>
      <c r="D35" s="122"/>
      <c r="E35" s="127"/>
      <c r="F35" s="127"/>
      <c r="G35" s="127"/>
      <c r="H35" s="127"/>
      <c r="I35" s="127"/>
      <c r="J35" s="127"/>
      <c r="K35" s="127"/>
      <c r="L35" s="127"/>
      <c r="M35" s="127"/>
      <c r="N35" s="127"/>
      <c r="O35" s="127"/>
      <c r="P35" s="127"/>
      <c r="Q35" s="137"/>
      <c r="R35" s="142"/>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73"/>
      <c r="BC35" s="175"/>
      <c r="BD35" s="91"/>
      <c r="BE35" s="91"/>
      <c r="BF35" s="91"/>
      <c r="BG35" s="91"/>
      <c r="BH35" s="91"/>
      <c r="BI35" s="91"/>
      <c r="BJ35" s="91"/>
      <c r="BK35" s="91"/>
      <c r="BL35" s="91"/>
      <c r="BM35" s="25"/>
      <c r="BN35" s="25"/>
      <c r="BO35" s="25"/>
      <c r="BP35" s="168"/>
      <c r="BQ35" s="117"/>
    </row>
    <row r="36" spans="3:69" ht="15.6" customHeight="1">
      <c r="C36" s="9"/>
      <c r="D36" s="38"/>
      <c r="E36" s="38"/>
      <c r="F36" s="38"/>
      <c r="G36" s="38"/>
      <c r="H36" s="38"/>
      <c r="I36" s="38"/>
      <c r="J36" s="38"/>
      <c r="K36" s="38"/>
      <c r="L36" s="38"/>
      <c r="M36" s="38"/>
      <c r="N36" s="38"/>
      <c r="O36" s="38"/>
      <c r="P36" s="38"/>
      <c r="Q36" s="38"/>
      <c r="R36" s="38"/>
      <c r="S36" s="38"/>
      <c r="T36" s="38"/>
      <c r="U36" s="38"/>
      <c r="V36" s="38"/>
      <c r="W36" s="38"/>
      <c r="X36" s="26"/>
      <c r="Y36" s="26"/>
      <c r="Z36" s="26"/>
      <c r="AA36" s="91"/>
      <c r="AB36" s="155"/>
      <c r="AC36" s="155"/>
      <c r="AD36" s="155"/>
      <c r="AE36" s="155"/>
      <c r="AF36" s="155"/>
      <c r="AG36" s="155"/>
      <c r="AH36" s="155"/>
      <c r="AI36" s="155"/>
      <c r="AJ36" s="155"/>
      <c r="AK36" s="155"/>
      <c r="AL36" s="155"/>
      <c r="AM36" s="155"/>
      <c r="AN36" s="168"/>
      <c r="AO36" s="155"/>
      <c r="AP36" s="169"/>
      <c r="AQ36" s="169"/>
      <c r="AR36" s="171"/>
      <c r="AS36" s="171"/>
      <c r="AT36" s="171"/>
      <c r="AU36" s="171"/>
      <c r="AV36" s="171"/>
      <c r="AW36" s="171"/>
      <c r="AX36" s="171"/>
      <c r="AY36" s="171"/>
      <c r="AZ36" s="171"/>
      <c r="BA36" s="171"/>
      <c r="BB36" s="171"/>
      <c r="BC36" s="175"/>
      <c r="BD36" s="91"/>
      <c r="BE36" s="91"/>
      <c r="BF36" s="91"/>
      <c r="BG36" s="91"/>
      <c r="BH36" s="91"/>
      <c r="BI36" s="91"/>
      <c r="BJ36" s="91"/>
      <c r="BK36" s="91"/>
      <c r="BL36" s="91"/>
      <c r="BM36" s="25"/>
      <c r="BN36" s="25"/>
      <c r="BO36" s="25"/>
      <c r="BP36" s="168"/>
      <c r="BQ36" s="117"/>
    </row>
    <row r="37" spans="3:69">
      <c r="C37" s="9"/>
      <c r="D37" s="38"/>
      <c r="E37" s="38"/>
      <c r="F37" s="38"/>
      <c r="G37" s="38"/>
      <c r="H37" s="38"/>
      <c r="I37" s="38"/>
      <c r="J37" s="38"/>
      <c r="K37" s="38"/>
      <c r="L37" s="38"/>
      <c r="M37" s="38"/>
      <c r="N37" s="38"/>
      <c r="O37" s="38"/>
      <c r="P37" s="38"/>
      <c r="Q37" s="38"/>
      <c r="R37" s="38"/>
      <c r="S37" s="38"/>
      <c r="T37" s="38"/>
      <c r="U37" s="23" t="s">
        <v>12</v>
      </c>
      <c r="V37" s="111"/>
      <c r="W37" s="152"/>
      <c r="X37" s="153"/>
      <c r="Y37" s="153"/>
      <c r="Z37" s="154"/>
      <c r="AA37" s="154"/>
      <c r="AB37" s="154"/>
      <c r="AC37" s="154"/>
      <c r="AD37" s="154"/>
      <c r="AE37" s="154"/>
      <c r="AF37" s="154"/>
      <c r="AG37" s="154"/>
      <c r="AH37" s="154"/>
      <c r="AI37" s="154"/>
      <c r="AJ37" s="154"/>
      <c r="AK37" s="152"/>
      <c r="AL37" s="152"/>
      <c r="AM37" s="23" t="s">
        <v>25</v>
      </c>
      <c r="AN37" s="38"/>
      <c r="AO37" s="38"/>
      <c r="AP37" s="38"/>
      <c r="AQ37" s="38"/>
      <c r="AR37" s="38"/>
      <c r="AS37" s="25"/>
      <c r="AT37" s="152"/>
      <c r="AU37" s="152"/>
      <c r="AV37" s="152"/>
      <c r="AW37" s="152"/>
      <c r="AX37" s="152"/>
      <c r="AY37" s="152"/>
      <c r="AZ37" s="152"/>
      <c r="BA37" s="152"/>
      <c r="BB37" s="152"/>
      <c r="BC37" s="176"/>
      <c r="BD37" s="25"/>
      <c r="BE37" s="179" t="s">
        <v>22</v>
      </c>
      <c r="BF37" s="183"/>
      <c r="BG37" s="183"/>
      <c r="BH37" s="183"/>
      <c r="BI37" s="183"/>
      <c r="BJ37" s="183"/>
      <c r="BK37" s="183"/>
      <c r="BL37" s="25"/>
      <c r="BM37" s="25"/>
      <c r="BN37" s="25"/>
      <c r="BO37" s="25"/>
      <c r="BP37" s="168"/>
      <c r="BQ37" s="117"/>
    </row>
    <row r="38" spans="3:69" ht="19.149999999999999" customHeight="1">
      <c r="C38" s="9"/>
      <c r="D38" s="123" t="s">
        <v>6</v>
      </c>
      <c r="E38" s="123"/>
      <c r="F38" s="123"/>
      <c r="G38" s="123"/>
      <c r="H38" s="123"/>
      <c r="I38" s="123"/>
      <c r="J38" s="123"/>
      <c r="K38" s="123"/>
      <c r="L38" s="123"/>
      <c r="M38" s="123"/>
      <c r="N38" s="129" t="str">
        <f>IF([2]回答表!F24="下水道事業",IF([2]回答表!X51="○","○",""),"")</f>
        <v/>
      </c>
      <c r="O38" s="133"/>
      <c r="P38" s="133"/>
      <c r="Q38" s="138"/>
      <c r="R38" s="38"/>
      <c r="S38" s="38"/>
      <c r="T38" s="38"/>
      <c r="U38" s="146" t="s">
        <v>20</v>
      </c>
      <c r="V38" s="149"/>
      <c r="W38" s="149"/>
      <c r="X38" s="149"/>
      <c r="Y38" s="149"/>
      <c r="Z38" s="149"/>
      <c r="AA38" s="149"/>
      <c r="AB38" s="149"/>
      <c r="AC38" s="146" t="s">
        <v>7</v>
      </c>
      <c r="AD38" s="149"/>
      <c r="AE38" s="149"/>
      <c r="AF38" s="149"/>
      <c r="AG38" s="149"/>
      <c r="AH38" s="149"/>
      <c r="AI38" s="149"/>
      <c r="AJ38" s="161"/>
      <c r="AK38" s="166"/>
      <c r="AL38" s="166"/>
      <c r="AM38" s="39" t="str">
        <f>IF([2]回答表!F24="下水道事業",IF([2]回答表!X51="○",[2]回答表!B182,IF([2]回答表!AA51="○",[2]回答表!B238,"")),"")</f>
        <v/>
      </c>
      <c r="AN38" s="44"/>
      <c r="AO38" s="44"/>
      <c r="AP38" s="44"/>
      <c r="AQ38" s="44"/>
      <c r="AR38" s="44"/>
      <c r="AS38" s="44"/>
      <c r="AT38" s="44"/>
      <c r="AU38" s="44"/>
      <c r="AV38" s="44"/>
      <c r="AW38" s="44"/>
      <c r="AX38" s="44"/>
      <c r="AY38" s="44"/>
      <c r="AZ38" s="44"/>
      <c r="BA38" s="44"/>
      <c r="BB38" s="79"/>
      <c r="BC38" s="155"/>
      <c r="BD38" s="91"/>
      <c r="BE38" s="180" t="s">
        <v>31</v>
      </c>
      <c r="BF38" s="184"/>
      <c r="BG38" s="184"/>
      <c r="BH38" s="184"/>
      <c r="BI38" s="180"/>
      <c r="BJ38" s="184"/>
      <c r="BK38" s="184"/>
      <c r="BL38" s="184"/>
      <c r="BM38" s="180"/>
      <c r="BN38" s="184"/>
      <c r="BO38" s="184"/>
      <c r="BP38" s="187"/>
      <c r="BQ38" s="117"/>
    </row>
    <row r="39" spans="3:69" ht="19.149999999999999" customHeight="1">
      <c r="C39" s="9"/>
      <c r="D39" s="123"/>
      <c r="E39" s="123"/>
      <c r="F39" s="123"/>
      <c r="G39" s="123"/>
      <c r="H39" s="123"/>
      <c r="I39" s="123"/>
      <c r="J39" s="123"/>
      <c r="K39" s="123"/>
      <c r="L39" s="123"/>
      <c r="M39" s="123"/>
      <c r="N39" s="130"/>
      <c r="O39" s="134"/>
      <c r="P39" s="134"/>
      <c r="Q39" s="139"/>
      <c r="R39" s="38"/>
      <c r="S39" s="38"/>
      <c r="T39" s="38"/>
      <c r="U39" s="147"/>
      <c r="V39" s="150"/>
      <c r="W39" s="150"/>
      <c r="X39" s="150"/>
      <c r="Y39" s="150"/>
      <c r="Z39" s="150"/>
      <c r="AA39" s="150"/>
      <c r="AB39" s="150"/>
      <c r="AC39" s="147"/>
      <c r="AD39" s="150"/>
      <c r="AE39" s="150"/>
      <c r="AF39" s="150"/>
      <c r="AG39" s="150"/>
      <c r="AH39" s="150"/>
      <c r="AI39" s="150"/>
      <c r="AJ39" s="162"/>
      <c r="AK39" s="166"/>
      <c r="AL39" s="166"/>
      <c r="AM39" s="148"/>
      <c r="AN39" s="151"/>
      <c r="AO39" s="151"/>
      <c r="AP39" s="151"/>
      <c r="AQ39" s="151"/>
      <c r="AR39" s="151"/>
      <c r="AS39" s="151"/>
      <c r="AT39" s="151"/>
      <c r="AU39" s="151"/>
      <c r="AV39" s="151"/>
      <c r="AW39" s="151"/>
      <c r="AX39" s="151"/>
      <c r="AY39" s="151"/>
      <c r="AZ39" s="151"/>
      <c r="BA39" s="151"/>
      <c r="BB39" s="165"/>
      <c r="BC39" s="155"/>
      <c r="BD39" s="91"/>
      <c r="BE39" s="181"/>
      <c r="BF39" s="185"/>
      <c r="BG39" s="185"/>
      <c r="BH39" s="185"/>
      <c r="BI39" s="181"/>
      <c r="BJ39" s="185"/>
      <c r="BK39" s="185"/>
      <c r="BL39" s="185"/>
      <c r="BM39" s="181"/>
      <c r="BN39" s="185"/>
      <c r="BO39" s="185"/>
      <c r="BP39" s="188"/>
      <c r="BQ39" s="117"/>
    </row>
    <row r="40" spans="3:69" ht="15.6" customHeight="1">
      <c r="C40" s="9"/>
      <c r="D40" s="123"/>
      <c r="E40" s="123"/>
      <c r="F40" s="123"/>
      <c r="G40" s="123"/>
      <c r="H40" s="123"/>
      <c r="I40" s="123"/>
      <c r="J40" s="123"/>
      <c r="K40" s="123"/>
      <c r="L40" s="123"/>
      <c r="M40" s="123"/>
      <c r="N40" s="130"/>
      <c r="O40" s="134"/>
      <c r="P40" s="134"/>
      <c r="Q40" s="139"/>
      <c r="R40" s="38"/>
      <c r="S40" s="38"/>
      <c r="T40" s="38"/>
      <c r="U40" s="97" t="str">
        <f>IF([2]回答表!F24="下水道事業",IF([2]回答表!X51="○",[2]回答表!Y213,IF([2]回答表!AA51="○",[2]回答表!Y268,"")),"")</f>
        <v/>
      </c>
      <c r="V40" s="101"/>
      <c r="W40" s="101"/>
      <c r="X40" s="101"/>
      <c r="Y40" s="101"/>
      <c r="Z40" s="101"/>
      <c r="AA40" s="101"/>
      <c r="AB40" s="156"/>
      <c r="AC40" s="97" t="str">
        <f>IF([2]回答表!F24="下水道事業",IF([2]回答表!X51="○",[2]回答表!Y214,IF([2]回答表!AA51="○",[2]回答表!Y269,"")),"")</f>
        <v/>
      </c>
      <c r="AD40" s="101"/>
      <c r="AE40" s="101"/>
      <c r="AF40" s="101"/>
      <c r="AG40" s="101"/>
      <c r="AH40" s="101"/>
      <c r="AI40" s="101"/>
      <c r="AJ40" s="156"/>
      <c r="AK40" s="166"/>
      <c r="AL40" s="166"/>
      <c r="AM40" s="148"/>
      <c r="AN40" s="151"/>
      <c r="AO40" s="151"/>
      <c r="AP40" s="151"/>
      <c r="AQ40" s="151"/>
      <c r="AR40" s="151"/>
      <c r="AS40" s="151"/>
      <c r="AT40" s="151"/>
      <c r="AU40" s="151"/>
      <c r="AV40" s="151"/>
      <c r="AW40" s="151"/>
      <c r="AX40" s="151"/>
      <c r="AY40" s="151"/>
      <c r="AZ40" s="151"/>
      <c r="BA40" s="151"/>
      <c r="BB40" s="165"/>
      <c r="BC40" s="155"/>
      <c r="BD40" s="91"/>
      <c r="BE40" s="181"/>
      <c r="BF40" s="185"/>
      <c r="BG40" s="185"/>
      <c r="BH40" s="185"/>
      <c r="BI40" s="181"/>
      <c r="BJ40" s="185"/>
      <c r="BK40" s="185"/>
      <c r="BL40" s="185"/>
      <c r="BM40" s="181"/>
      <c r="BN40" s="185"/>
      <c r="BO40" s="185"/>
      <c r="BP40" s="188"/>
      <c r="BQ40" s="117"/>
    </row>
    <row r="41" spans="3:69" ht="15.6" customHeight="1">
      <c r="C41" s="9"/>
      <c r="D41" s="123"/>
      <c r="E41" s="123"/>
      <c r="F41" s="123"/>
      <c r="G41" s="123"/>
      <c r="H41" s="123"/>
      <c r="I41" s="123"/>
      <c r="J41" s="123"/>
      <c r="K41" s="123"/>
      <c r="L41" s="123"/>
      <c r="M41" s="123"/>
      <c r="N41" s="131"/>
      <c r="O41" s="135"/>
      <c r="P41" s="135"/>
      <c r="Q41" s="140"/>
      <c r="R41" s="38"/>
      <c r="S41" s="38"/>
      <c r="T41" s="38"/>
      <c r="U41" s="19"/>
      <c r="V41" s="36"/>
      <c r="W41" s="36"/>
      <c r="X41" s="36"/>
      <c r="Y41" s="36"/>
      <c r="Z41" s="36"/>
      <c r="AA41" s="36"/>
      <c r="AB41" s="50"/>
      <c r="AC41" s="19"/>
      <c r="AD41" s="36"/>
      <c r="AE41" s="36"/>
      <c r="AF41" s="36"/>
      <c r="AG41" s="36"/>
      <c r="AH41" s="36"/>
      <c r="AI41" s="36"/>
      <c r="AJ41" s="50"/>
      <c r="AK41" s="166"/>
      <c r="AL41" s="166"/>
      <c r="AM41" s="148"/>
      <c r="AN41" s="151"/>
      <c r="AO41" s="151"/>
      <c r="AP41" s="151"/>
      <c r="AQ41" s="151"/>
      <c r="AR41" s="151"/>
      <c r="AS41" s="151"/>
      <c r="AT41" s="151"/>
      <c r="AU41" s="151"/>
      <c r="AV41" s="151"/>
      <c r="AW41" s="151"/>
      <c r="AX41" s="151"/>
      <c r="AY41" s="151"/>
      <c r="AZ41" s="151"/>
      <c r="BA41" s="151"/>
      <c r="BB41" s="165"/>
      <c r="BC41" s="155"/>
      <c r="BD41" s="91"/>
      <c r="BE41" s="181" t="str">
        <f>IF([2]回答表!F24="下水道事業",IF([2]回答表!X51="○",[2]回答表!E221,IF([2]回答表!AA51="○",[2]回答表!E275,"")),"")</f>
        <v/>
      </c>
      <c r="BF41" s="185"/>
      <c r="BG41" s="185"/>
      <c r="BH41" s="185"/>
      <c r="BI41" s="181" t="str">
        <f>IF([2]回答表!F24="下水道事業",IF([2]回答表!X51="○",[2]回答表!E222,IF([2]回答表!AA51="○",[2]回答表!E276,"")),"")</f>
        <v/>
      </c>
      <c r="BJ41" s="185"/>
      <c r="BK41" s="185"/>
      <c r="BL41" s="185"/>
      <c r="BM41" s="181" t="str">
        <f>IF([2]回答表!F24="下水道事業",IF([2]回答表!X51="○",[2]回答表!E223,IF([2]回答表!AA51="○",[2]回答表!E277,"")),"")</f>
        <v/>
      </c>
      <c r="BN41" s="185"/>
      <c r="BO41" s="185"/>
      <c r="BP41" s="188"/>
      <c r="BQ41" s="117"/>
    </row>
    <row r="42" spans="3:69" ht="15.6" customHeight="1">
      <c r="C42" s="9"/>
      <c r="D42" s="124"/>
      <c r="E42" s="124"/>
      <c r="F42" s="124"/>
      <c r="G42" s="124"/>
      <c r="H42" s="124"/>
      <c r="I42" s="124"/>
      <c r="J42" s="124"/>
      <c r="K42" s="124"/>
      <c r="L42" s="124"/>
      <c r="M42" s="124"/>
      <c r="N42" s="132"/>
      <c r="O42" s="132"/>
      <c r="P42" s="132"/>
      <c r="Q42" s="132"/>
      <c r="R42" s="143"/>
      <c r="S42" s="143"/>
      <c r="T42" s="143"/>
      <c r="U42" s="20"/>
      <c r="V42" s="37"/>
      <c r="W42" s="37"/>
      <c r="X42" s="37"/>
      <c r="Y42" s="37"/>
      <c r="Z42" s="37"/>
      <c r="AA42" s="37"/>
      <c r="AB42" s="51"/>
      <c r="AC42" s="20"/>
      <c r="AD42" s="37"/>
      <c r="AE42" s="37"/>
      <c r="AF42" s="37"/>
      <c r="AG42" s="37"/>
      <c r="AH42" s="37"/>
      <c r="AI42" s="37"/>
      <c r="AJ42" s="51"/>
      <c r="AK42" s="166"/>
      <c r="AL42" s="166"/>
      <c r="AM42" s="148"/>
      <c r="AN42" s="151"/>
      <c r="AO42" s="151"/>
      <c r="AP42" s="151"/>
      <c r="AQ42" s="151"/>
      <c r="AR42" s="151"/>
      <c r="AS42" s="151"/>
      <c r="AT42" s="151"/>
      <c r="AU42" s="151"/>
      <c r="AV42" s="151"/>
      <c r="AW42" s="151"/>
      <c r="AX42" s="151"/>
      <c r="AY42" s="151"/>
      <c r="AZ42" s="151"/>
      <c r="BA42" s="151"/>
      <c r="BB42" s="165"/>
      <c r="BC42" s="155"/>
      <c r="BD42" s="155"/>
      <c r="BE42" s="181"/>
      <c r="BF42" s="185"/>
      <c r="BG42" s="185"/>
      <c r="BH42" s="185"/>
      <c r="BI42" s="181"/>
      <c r="BJ42" s="185"/>
      <c r="BK42" s="185"/>
      <c r="BL42" s="185"/>
      <c r="BM42" s="181"/>
      <c r="BN42" s="185"/>
      <c r="BO42" s="185"/>
      <c r="BP42" s="188"/>
      <c r="BQ42" s="117"/>
    </row>
    <row r="43" spans="3:69" ht="19.149999999999999" customHeight="1">
      <c r="C43" s="9"/>
      <c r="D43" s="124"/>
      <c r="E43" s="124"/>
      <c r="F43" s="124"/>
      <c r="G43" s="124"/>
      <c r="H43" s="124"/>
      <c r="I43" s="124"/>
      <c r="J43" s="124"/>
      <c r="K43" s="124"/>
      <c r="L43" s="124"/>
      <c r="M43" s="124"/>
      <c r="N43" s="132"/>
      <c r="O43" s="132"/>
      <c r="P43" s="132"/>
      <c r="Q43" s="132"/>
      <c r="R43" s="143"/>
      <c r="S43" s="143"/>
      <c r="T43" s="143"/>
      <c r="U43" s="146" t="s">
        <v>26</v>
      </c>
      <c r="V43" s="149"/>
      <c r="W43" s="149"/>
      <c r="X43" s="149"/>
      <c r="Y43" s="149"/>
      <c r="Z43" s="149"/>
      <c r="AA43" s="149"/>
      <c r="AB43" s="149"/>
      <c r="AC43" s="157" t="s">
        <v>28</v>
      </c>
      <c r="AD43" s="159"/>
      <c r="AE43" s="159"/>
      <c r="AF43" s="159"/>
      <c r="AG43" s="159"/>
      <c r="AH43" s="159"/>
      <c r="AI43" s="159"/>
      <c r="AJ43" s="163"/>
      <c r="AK43" s="166"/>
      <c r="AL43" s="166"/>
      <c r="AM43" s="148"/>
      <c r="AN43" s="151"/>
      <c r="AO43" s="151"/>
      <c r="AP43" s="151"/>
      <c r="AQ43" s="151"/>
      <c r="AR43" s="151"/>
      <c r="AS43" s="151"/>
      <c r="AT43" s="151"/>
      <c r="AU43" s="151"/>
      <c r="AV43" s="151"/>
      <c r="AW43" s="151"/>
      <c r="AX43" s="151"/>
      <c r="AY43" s="151"/>
      <c r="AZ43" s="151"/>
      <c r="BA43" s="151"/>
      <c r="BB43" s="165"/>
      <c r="BC43" s="155"/>
      <c r="BD43" s="91"/>
      <c r="BE43" s="181"/>
      <c r="BF43" s="185"/>
      <c r="BG43" s="185"/>
      <c r="BH43" s="185"/>
      <c r="BI43" s="181"/>
      <c r="BJ43" s="185"/>
      <c r="BK43" s="185"/>
      <c r="BL43" s="185"/>
      <c r="BM43" s="181"/>
      <c r="BN43" s="185"/>
      <c r="BO43" s="185"/>
      <c r="BP43" s="188"/>
      <c r="BQ43" s="117"/>
    </row>
    <row r="44" spans="3:69" ht="19.149999999999999" customHeight="1">
      <c r="C44" s="9"/>
      <c r="D44" s="125" t="s">
        <v>8</v>
      </c>
      <c r="E44" s="123"/>
      <c r="F44" s="123"/>
      <c r="G44" s="123"/>
      <c r="H44" s="123"/>
      <c r="I44" s="123"/>
      <c r="J44" s="123"/>
      <c r="K44" s="123"/>
      <c r="L44" s="123"/>
      <c r="M44" s="128"/>
      <c r="N44" s="129" t="str">
        <f>IF([2]回答表!F24="下水道事業",IF([2]回答表!AA51="○","○",""),"")</f>
        <v/>
      </c>
      <c r="O44" s="133"/>
      <c r="P44" s="133"/>
      <c r="Q44" s="138"/>
      <c r="R44" s="38"/>
      <c r="S44" s="38"/>
      <c r="T44" s="38"/>
      <c r="U44" s="147"/>
      <c r="V44" s="150"/>
      <c r="W44" s="150"/>
      <c r="X44" s="150"/>
      <c r="Y44" s="150"/>
      <c r="Z44" s="150"/>
      <c r="AA44" s="150"/>
      <c r="AB44" s="150"/>
      <c r="AC44" s="158"/>
      <c r="AD44" s="160"/>
      <c r="AE44" s="160"/>
      <c r="AF44" s="160"/>
      <c r="AG44" s="160"/>
      <c r="AH44" s="160"/>
      <c r="AI44" s="160"/>
      <c r="AJ44" s="164"/>
      <c r="AK44" s="166"/>
      <c r="AL44" s="166"/>
      <c r="AM44" s="148"/>
      <c r="AN44" s="151"/>
      <c r="AO44" s="151"/>
      <c r="AP44" s="151"/>
      <c r="AQ44" s="151"/>
      <c r="AR44" s="151"/>
      <c r="AS44" s="151"/>
      <c r="AT44" s="151"/>
      <c r="AU44" s="151"/>
      <c r="AV44" s="151"/>
      <c r="AW44" s="151"/>
      <c r="AX44" s="151"/>
      <c r="AY44" s="151"/>
      <c r="AZ44" s="151"/>
      <c r="BA44" s="151"/>
      <c r="BB44" s="165"/>
      <c r="BC44" s="155"/>
      <c r="BD44" s="178"/>
      <c r="BE44" s="181"/>
      <c r="BF44" s="185"/>
      <c r="BG44" s="185"/>
      <c r="BH44" s="185"/>
      <c r="BI44" s="181"/>
      <c r="BJ44" s="185"/>
      <c r="BK44" s="185"/>
      <c r="BL44" s="185"/>
      <c r="BM44" s="181"/>
      <c r="BN44" s="185"/>
      <c r="BO44" s="185"/>
      <c r="BP44" s="188"/>
      <c r="BQ44" s="117"/>
    </row>
    <row r="45" spans="3:69" ht="15.6" customHeight="1">
      <c r="C45" s="9"/>
      <c r="D45" s="123"/>
      <c r="E45" s="123"/>
      <c r="F45" s="123"/>
      <c r="G45" s="123"/>
      <c r="H45" s="123"/>
      <c r="I45" s="123"/>
      <c r="J45" s="123"/>
      <c r="K45" s="123"/>
      <c r="L45" s="123"/>
      <c r="M45" s="128"/>
      <c r="N45" s="130"/>
      <c r="O45" s="134"/>
      <c r="P45" s="134"/>
      <c r="Q45" s="139"/>
      <c r="R45" s="38"/>
      <c r="S45" s="38"/>
      <c r="T45" s="38"/>
      <c r="U45" s="97" t="str">
        <f>IF([2]回答表!F24="下水道事業",IF([2]回答表!X51="○",[2]回答表!Y215,IF([2]回答表!AA51="○",[2]回答表!Y270,"")),"")</f>
        <v/>
      </c>
      <c r="V45" s="101"/>
      <c r="W45" s="101"/>
      <c r="X45" s="101"/>
      <c r="Y45" s="101"/>
      <c r="Z45" s="101"/>
      <c r="AA45" s="101"/>
      <c r="AB45" s="156"/>
      <c r="AC45" s="97" t="str">
        <f>IF([2]回答表!F24="下水道事業",IF([2]回答表!X51="○",[2]回答表!Y216,IF([2]回答表!AA51="○",[2]回答表!Y271,"")),"")</f>
        <v/>
      </c>
      <c r="AD45" s="101"/>
      <c r="AE45" s="101"/>
      <c r="AF45" s="101"/>
      <c r="AG45" s="101"/>
      <c r="AH45" s="101"/>
      <c r="AI45" s="101"/>
      <c r="AJ45" s="156"/>
      <c r="AK45" s="166"/>
      <c r="AL45" s="166"/>
      <c r="AM45" s="148"/>
      <c r="AN45" s="151"/>
      <c r="AO45" s="151"/>
      <c r="AP45" s="151"/>
      <c r="AQ45" s="151"/>
      <c r="AR45" s="151"/>
      <c r="AS45" s="151"/>
      <c r="AT45" s="151"/>
      <c r="AU45" s="151"/>
      <c r="AV45" s="151"/>
      <c r="AW45" s="151"/>
      <c r="AX45" s="151"/>
      <c r="AY45" s="151"/>
      <c r="AZ45" s="151"/>
      <c r="BA45" s="151"/>
      <c r="BB45" s="165"/>
      <c r="BC45" s="155"/>
      <c r="BD45" s="178"/>
      <c r="BE45" s="181" t="s">
        <v>13</v>
      </c>
      <c r="BF45" s="185"/>
      <c r="BG45" s="185"/>
      <c r="BH45" s="185"/>
      <c r="BI45" s="181" t="s">
        <v>34</v>
      </c>
      <c r="BJ45" s="185"/>
      <c r="BK45" s="185"/>
      <c r="BL45" s="185"/>
      <c r="BM45" s="181" t="s">
        <v>1</v>
      </c>
      <c r="BN45" s="185"/>
      <c r="BO45" s="185"/>
      <c r="BP45" s="188"/>
      <c r="BQ45" s="117"/>
    </row>
    <row r="46" spans="3:69" ht="15.6" customHeight="1">
      <c r="C46" s="9"/>
      <c r="D46" s="123"/>
      <c r="E46" s="123"/>
      <c r="F46" s="123"/>
      <c r="G46" s="123"/>
      <c r="H46" s="123"/>
      <c r="I46" s="123"/>
      <c r="J46" s="123"/>
      <c r="K46" s="123"/>
      <c r="L46" s="123"/>
      <c r="M46" s="128"/>
      <c r="N46" s="130"/>
      <c r="O46" s="134"/>
      <c r="P46" s="134"/>
      <c r="Q46" s="139"/>
      <c r="R46" s="38"/>
      <c r="S46" s="38"/>
      <c r="T46" s="38"/>
      <c r="U46" s="19"/>
      <c r="V46" s="36"/>
      <c r="W46" s="36"/>
      <c r="X46" s="36"/>
      <c r="Y46" s="36"/>
      <c r="Z46" s="36"/>
      <c r="AA46" s="36"/>
      <c r="AB46" s="50"/>
      <c r="AC46" s="19"/>
      <c r="AD46" s="36"/>
      <c r="AE46" s="36"/>
      <c r="AF46" s="36"/>
      <c r="AG46" s="36"/>
      <c r="AH46" s="36"/>
      <c r="AI46" s="36"/>
      <c r="AJ46" s="50"/>
      <c r="AK46" s="166"/>
      <c r="AL46" s="166"/>
      <c r="AM46" s="148"/>
      <c r="AN46" s="151"/>
      <c r="AO46" s="151"/>
      <c r="AP46" s="151"/>
      <c r="AQ46" s="151"/>
      <c r="AR46" s="151"/>
      <c r="AS46" s="151"/>
      <c r="AT46" s="151"/>
      <c r="AU46" s="151"/>
      <c r="AV46" s="151"/>
      <c r="AW46" s="151"/>
      <c r="AX46" s="151"/>
      <c r="AY46" s="151"/>
      <c r="AZ46" s="151"/>
      <c r="BA46" s="151"/>
      <c r="BB46" s="165"/>
      <c r="BC46" s="155"/>
      <c r="BD46" s="178"/>
      <c r="BE46" s="181"/>
      <c r="BF46" s="185"/>
      <c r="BG46" s="185"/>
      <c r="BH46" s="185"/>
      <c r="BI46" s="181"/>
      <c r="BJ46" s="185"/>
      <c r="BK46" s="185"/>
      <c r="BL46" s="185"/>
      <c r="BM46" s="181"/>
      <c r="BN46" s="185"/>
      <c r="BO46" s="185"/>
      <c r="BP46" s="188"/>
      <c r="BQ46" s="117"/>
    </row>
    <row r="47" spans="3:69" ht="15.6" customHeight="1">
      <c r="C47" s="9"/>
      <c r="D47" s="123"/>
      <c r="E47" s="123"/>
      <c r="F47" s="123"/>
      <c r="G47" s="123"/>
      <c r="H47" s="123"/>
      <c r="I47" s="123"/>
      <c r="J47" s="123"/>
      <c r="K47" s="123"/>
      <c r="L47" s="123"/>
      <c r="M47" s="128"/>
      <c r="N47" s="131"/>
      <c r="O47" s="135"/>
      <c r="P47" s="135"/>
      <c r="Q47" s="140"/>
      <c r="R47" s="38"/>
      <c r="S47" s="38"/>
      <c r="T47" s="38"/>
      <c r="U47" s="20"/>
      <c r="V47" s="37"/>
      <c r="W47" s="37"/>
      <c r="X47" s="37"/>
      <c r="Y47" s="37"/>
      <c r="Z47" s="37"/>
      <c r="AA47" s="37"/>
      <c r="AB47" s="51"/>
      <c r="AC47" s="20"/>
      <c r="AD47" s="37"/>
      <c r="AE47" s="37"/>
      <c r="AF47" s="37"/>
      <c r="AG47" s="37"/>
      <c r="AH47" s="37"/>
      <c r="AI47" s="37"/>
      <c r="AJ47" s="51"/>
      <c r="AK47" s="166"/>
      <c r="AL47" s="166"/>
      <c r="AM47" s="40"/>
      <c r="AN47" s="45"/>
      <c r="AO47" s="45"/>
      <c r="AP47" s="45"/>
      <c r="AQ47" s="45"/>
      <c r="AR47" s="45"/>
      <c r="AS47" s="45"/>
      <c r="AT47" s="45"/>
      <c r="AU47" s="45"/>
      <c r="AV47" s="45"/>
      <c r="AW47" s="45"/>
      <c r="AX47" s="45"/>
      <c r="AY47" s="45"/>
      <c r="AZ47" s="45"/>
      <c r="BA47" s="45"/>
      <c r="BB47" s="80"/>
      <c r="BC47" s="155"/>
      <c r="BD47" s="178"/>
      <c r="BE47" s="182"/>
      <c r="BF47" s="186"/>
      <c r="BG47" s="186"/>
      <c r="BH47" s="186"/>
      <c r="BI47" s="182"/>
      <c r="BJ47" s="186"/>
      <c r="BK47" s="186"/>
      <c r="BL47" s="186"/>
      <c r="BM47" s="182"/>
      <c r="BN47" s="186"/>
      <c r="BO47" s="186"/>
      <c r="BP47" s="189"/>
      <c r="BQ47" s="117"/>
    </row>
    <row r="48" spans="3:69" ht="15.6" customHeight="1">
      <c r="C48" s="9"/>
      <c r="D48" s="124"/>
      <c r="E48" s="124"/>
      <c r="F48" s="124"/>
      <c r="G48" s="124"/>
      <c r="H48" s="124"/>
      <c r="I48" s="124"/>
      <c r="J48" s="124"/>
      <c r="K48" s="124"/>
      <c r="L48" s="124"/>
      <c r="M48" s="124"/>
      <c r="N48" s="93"/>
      <c r="O48" s="93"/>
      <c r="P48" s="93"/>
      <c r="Q48" s="93"/>
      <c r="R48" s="38"/>
      <c r="S48" s="38"/>
      <c r="T48" s="38"/>
      <c r="U48" s="38"/>
      <c r="V48" s="38"/>
      <c r="W48" s="38"/>
      <c r="X48" s="26"/>
      <c r="Y48" s="26"/>
      <c r="Z48" s="26"/>
      <c r="AA48" s="25"/>
      <c r="AB48" s="25"/>
      <c r="AC48" s="25"/>
      <c r="AD48" s="25"/>
      <c r="AE48" s="25"/>
      <c r="AF48" s="25"/>
      <c r="AG48" s="25"/>
      <c r="AH48" s="25"/>
      <c r="AI48" s="25"/>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117"/>
    </row>
    <row r="49" spans="3:69" ht="18.600000000000001" customHeight="1">
      <c r="C49" s="9"/>
      <c r="D49" s="124"/>
      <c r="E49" s="124"/>
      <c r="F49" s="124"/>
      <c r="G49" s="124"/>
      <c r="H49" s="124"/>
      <c r="I49" s="124"/>
      <c r="J49" s="124"/>
      <c r="K49" s="124"/>
      <c r="L49" s="124"/>
      <c r="M49" s="124"/>
      <c r="N49" s="93"/>
      <c r="O49" s="93"/>
      <c r="P49" s="93"/>
      <c r="Q49" s="93"/>
      <c r="R49" s="38"/>
      <c r="S49" s="38"/>
      <c r="T49" s="38"/>
      <c r="U49" s="23" t="s">
        <v>23</v>
      </c>
      <c r="V49" s="38"/>
      <c r="W49" s="38"/>
      <c r="X49" s="38"/>
      <c r="Y49" s="38"/>
      <c r="Z49" s="38"/>
      <c r="AA49" s="25"/>
      <c r="AB49" s="152"/>
      <c r="AC49" s="25"/>
      <c r="AD49" s="25"/>
      <c r="AE49" s="25"/>
      <c r="AF49" s="25"/>
      <c r="AG49" s="25"/>
      <c r="AH49" s="25"/>
      <c r="AI49" s="25"/>
      <c r="AJ49" s="25"/>
      <c r="AK49" s="25"/>
      <c r="AL49" s="25"/>
      <c r="AM49" s="23" t="s">
        <v>30</v>
      </c>
      <c r="AN49" s="25"/>
      <c r="AO49" s="25"/>
      <c r="AP49" s="25"/>
      <c r="AQ49" s="25"/>
      <c r="AR49" s="25"/>
      <c r="AS49" s="25"/>
      <c r="AT49" s="25"/>
      <c r="AU49" s="25"/>
      <c r="AV49" s="25"/>
      <c r="AW49" s="25"/>
      <c r="AX49" s="25"/>
      <c r="AY49" s="91"/>
      <c r="AZ49" s="91"/>
      <c r="BA49" s="91"/>
      <c r="BB49" s="91"/>
      <c r="BC49" s="91"/>
      <c r="BD49" s="91"/>
      <c r="BE49" s="91"/>
      <c r="BF49" s="91"/>
      <c r="BG49" s="91"/>
      <c r="BH49" s="91"/>
      <c r="BI49" s="91"/>
      <c r="BJ49" s="91"/>
      <c r="BK49" s="91"/>
      <c r="BL49" s="91"/>
      <c r="BM49" s="91"/>
      <c r="BN49" s="91"/>
      <c r="BO49" s="91"/>
      <c r="BP49" s="26"/>
      <c r="BQ49" s="117"/>
    </row>
    <row r="50" spans="3:69" ht="15.6" customHeight="1">
      <c r="C50" s="9"/>
      <c r="D50" s="123" t="s">
        <v>4</v>
      </c>
      <c r="E50" s="123"/>
      <c r="F50" s="123"/>
      <c r="G50" s="123"/>
      <c r="H50" s="123"/>
      <c r="I50" s="123"/>
      <c r="J50" s="123"/>
      <c r="K50" s="123"/>
      <c r="L50" s="123"/>
      <c r="M50" s="128"/>
      <c r="N50" s="129" t="str">
        <f>IF([2]回答表!F24="下水道事業",IF([2]回答表!AD51="○","○",""),"")</f>
        <v>○</v>
      </c>
      <c r="O50" s="133"/>
      <c r="P50" s="133"/>
      <c r="Q50" s="138"/>
      <c r="R50" s="38"/>
      <c r="S50" s="38"/>
      <c r="T50" s="38"/>
      <c r="U50" s="39" t="str">
        <f>IF([2]回答表!F24="下水道事業",IF([2]回答表!AD51="○",[2]回答表!B283,""),"")</f>
        <v>秋田県下水道課が検討を進めている県南地区広域汚泥処理事業への参加。</v>
      </c>
      <c r="V50" s="44"/>
      <c r="W50" s="44"/>
      <c r="X50" s="44"/>
      <c r="Y50" s="44"/>
      <c r="Z50" s="44"/>
      <c r="AA50" s="44"/>
      <c r="AB50" s="44"/>
      <c r="AC50" s="44"/>
      <c r="AD50" s="44"/>
      <c r="AE50" s="44"/>
      <c r="AF50" s="44"/>
      <c r="AG50" s="44"/>
      <c r="AH50" s="44"/>
      <c r="AI50" s="44"/>
      <c r="AJ50" s="79"/>
      <c r="AK50" s="167"/>
      <c r="AL50" s="167"/>
      <c r="AM50" s="39" t="str">
        <f>IF([2]回答表!F24="下水道事業",IF([2]回答表!AD51="○",[2]回答表!B289,""),"")</f>
        <v>県の検討状況は施設建設場所選定、事業費試算など。
建設及び維持管理の経費の負担金が現在の処理コストに対してどの程度になるかまだ不明。</v>
      </c>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79"/>
      <c r="BQ50" s="117"/>
    </row>
    <row r="51" spans="3:69" ht="15.6" customHeight="1">
      <c r="C51" s="9"/>
      <c r="D51" s="123"/>
      <c r="E51" s="123"/>
      <c r="F51" s="123"/>
      <c r="G51" s="123"/>
      <c r="H51" s="123"/>
      <c r="I51" s="123"/>
      <c r="J51" s="123"/>
      <c r="K51" s="123"/>
      <c r="L51" s="123"/>
      <c r="M51" s="128"/>
      <c r="N51" s="130"/>
      <c r="O51" s="134"/>
      <c r="P51" s="134"/>
      <c r="Q51" s="139"/>
      <c r="R51" s="38"/>
      <c r="S51" s="38"/>
      <c r="T51" s="38"/>
      <c r="U51" s="148"/>
      <c r="V51" s="151"/>
      <c r="W51" s="151"/>
      <c r="X51" s="151"/>
      <c r="Y51" s="151"/>
      <c r="Z51" s="151"/>
      <c r="AA51" s="151"/>
      <c r="AB51" s="151"/>
      <c r="AC51" s="151"/>
      <c r="AD51" s="151"/>
      <c r="AE51" s="151"/>
      <c r="AF51" s="151"/>
      <c r="AG51" s="151"/>
      <c r="AH51" s="151"/>
      <c r="AI51" s="151"/>
      <c r="AJ51" s="165"/>
      <c r="AK51" s="167"/>
      <c r="AL51" s="167"/>
      <c r="AM51" s="148"/>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65"/>
      <c r="BQ51" s="117"/>
    </row>
    <row r="52" spans="3:69" ht="15.6" customHeight="1">
      <c r="C52" s="9"/>
      <c r="D52" s="123"/>
      <c r="E52" s="123"/>
      <c r="F52" s="123"/>
      <c r="G52" s="123"/>
      <c r="H52" s="123"/>
      <c r="I52" s="123"/>
      <c r="J52" s="123"/>
      <c r="K52" s="123"/>
      <c r="L52" s="123"/>
      <c r="M52" s="128"/>
      <c r="N52" s="130"/>
      <c r="O52" s="134"/>
      <c r="P52" s="134"/>
      <c r="Q52" s="139"/>
      <c r="R52" s="38"/>
      <c r="S52" s="38"/>
      <c r="T52" s="38"/>
      <c r="U52" s="148"/>
      <c r="V52" s="151"/>
      <c r="W52" s="151"/>
      <c r="X52" s="151"/>
      <c r="Y52" s="151"/>
      <c r="Z52" s="151"/>
      <c r="AA52" s="151"/>
      <c r="AB52" s="151"/>
      <c r="AC52" s="151"/>
      <c r="AD52" s="151"/>
      <c r="AE52" s="151"/>
      <c r="AF52" s="151"/>
      <c r="AG52" s="151"/>
      <c r="AH52" s="151"/>
      <c r="AI52" s="151"/>
      <c r="AJ52" s="165"/>
      <c r="AK52" s="167"/>
      <c r="AL52" s="167"/>
      <c r="AM52" s="148"/>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65"/>
      <c r="BQ52" s="117"/>
    </row>
    <row r="53" spans="3:69" ht="15.6" customHeight="1">
      <c r="C53" s="9"/>
      <c r="D53" s="123"/>
      <c r="E53" s="123"/>
      <c r="F53" s="123"/>
      <c r="G53" s="123"/>
      <c r="H53" s="123"/>
      <c r="I53" s="123"/>
      <c r="J53" s="123"/>
      <c r="K53" s="123"/>
      <c r="L53" s="123"/>
      <c r="M53" s="128"/>
      <c r="N53" s="131"/>
      <c r="O53" s="135"/>
      <c r="P53" s="135"/>
      <c r="Q53" s="140"/>
      <c r="R53" s="38"/>
      <c r="S53" s="38"/>
      <c r="T53" s="38"/>
      <c r="U53" s="40"/>
      <c r="V53" s="45"/>
      <c r="W53" s="45"/>
      <c r="X53" s="45"/>
      <c r="Y53" s="45"/>
      <c r="Z53" s="45"/>
      <c r="AA53" s="45"/>
      <c r="AB53" s="45"/>
      <c r="AC53" s="45"/>
      <c r="AD53" s="45"/>
      <c r="AE53" s="45"/>
      <c r="AF53" s="45"/>
      <c r="AG53" s="45"/>
      <c r="AH53" s="45"/>
      <c r="AI53" s="45"/>
      <c r="AJ53" s="80"/>
      <c r="AK53" s="167"/>
      <c r="AL53" s="167"/>
      <c r="AM53" s="40"/>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80"/>
      <c r="BQ53" s="117"/>
    </row>
    <row r="54" spans="3:69" ht="15.6" customHeight="1">
      <c r="C54" s="1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119"/>
    </row>
    <row r="55" spans="3:69" ht="15.6"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1" type="Hiragana"/>
  <conditionalFormatting sqref="BR28:XFD28 A28:BI28 A29:XFD30">
    <cfRule type="expression" dxfId="0"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2:BR50"/>
  <sheetViews>
    <sheetView topLeftCell="A13" workbookViewId="0">
      <selection activeCell="D45" sqref="D45:BP4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21</v>
      </c>
      <c r="V8" s="59"/>
      <c r="W8" s="59"/>
      <c r="X8" s="59"/>
      <c r="Y8" s="59"/>
      <c r="Z8" s="59"/>
      <c r="AA8" s="59"/>
      <c r="AB8" s="59"/>
      <c r="AC8" s="59"/>
      <c r="AD8" s="59"/>
      <c r="AE8" s="59"/>
      <c r="AF8" s="59"/>
      <c r="AG8" s="59"/>
      <c r="AH8" s="59"/>
      <c r="AI8" s="59"/>
      <c r="AJ8" s="59"/>
      <c r="AK8" s="59"/>
      <c r="AL8" s="59"/>
      <c r="AM8" s="59"/>
      <c r="AN8" s="76"/>
      <c r="AO8" s="52" t="s">
        <v>32</v>
      </c>
      <c r="AP8" s="59"/>
      <c r="AQ8" s="59"/>
      <c r="AR8" s="59"/>
      <c r="AS8" s="59"/>
      <c r="AT8" s="59"/>
      <c r="AU8" s="59"/>
      <c r="AV8" s="59"/>
      <c r="AW8" s="59"/>
      <c r="AX8" s="59"/>
      <c r="AY8" s="59"/>
      <c r="AZ8" s="59"/>
      <c r="BA8" s="59"/>
      <c r="BB8" s="59"/>
      <c r="BC8" s="59"/>
      <c r="BD8" s="59"/>
      <c r="BE8" s="76"/>
      <c r="BF8" s="2" t="s">
        <v>33</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IF(COUNTIF([5]回答表!F22,"*")&gt;0,[5]回答表!F22,"")</f>
        <v>羽後町</v>
      </c>
      <c r="D11" s="3"/>
      <c r="E11" s="3"/>
      <c r="F11" s="3"/>
      <c r="G11" s="3"/>
      <c r="H11" s="3"/>
      <c r="I11" s="3"/>
      <c r="J11" s="3"/>
      <c r="K11" s="3"/>
      <c r="L11" s="3"/>
      <c r="M11" s="3"/>
      <c r="N11" s="3"/>
      <c r="O11" s="3"/>
      <c r="P11" s="3"/>
      <c r="Q11" s="3"/>
      <c r="R11" s="3"/>
      <c r="S11" s="3"/>
      <c r="T11" s="3"/>
      <c r="U11" s="55" t="str">
        <f>IF(COUNTIF([5]回答表!F24,"*")&gt;0,[5]回答表!F24,"")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IF(COUNTIF([5]回答表!W24,"*")&gt;0,[5]回答表!W24,"")</f>
        <v>農業集落排水</v>
      </c>
      <c r="AP11" s="59"/>
      <c r="AQ11" s="59"/>
      <c r="AR11" s="59"/>
      <c r="AS11" s="59"/>
      <c r="AT11" s="59"/>
      <c r="AU11" s="59"/>
      <c r="AV11" s="59"/>
      <c r="AW11" s="59"/>
      <c r="AX11" s="59"/>
      <c r="AY11" s="59"/>
      <c r="AZ11" s="59"/>
      <c r="BA11" s="59"/>
      <c r="BB11" s="59"/>
      <c r="BC11" s="59"/>
      <c r="BD11" s="59"/>
      <c r="BE11" s="76"/>
      <c r="BF11" s="4" t="str">
        <f>IF(COUNTIF([5]回答表!F26,"*")&gt;0,[5]回答表!F26,"")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14</v>
      </c>
      <c r="L20" s="33"/>
      <c r="M20" s="33"/>
      <c r="N20" s="33"/>
      <c r="O20" s="33"/>
      <c r="P20" s="33"/>
      <c r="Q20" s="47"/>
      <c r="R20" s="16" t="s">
        <v>15</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24</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16</v>
      </c>
      <c r="Z23" s="73"/>
      <c r="AA23" s="73"/>
      <c r="AB23" s="73"/>
      <c r="AC23" s="73"/>
      <c r="AD23" s="73"/>
      <c r="AE23" s="74"/>
      <c r="AF23" s="69" t="s">
        <v>29</v>
      </c>
      <c r="AG23" s="73"/>
      <c r="AH23" s="73"/>
      <c r="AI23" s="73"/>
      <c r="AJ23" s="73"/>
      <c r="AK23" s="73"/>
      <c r="AL23" s="74"/>
      <c r="AM23" s="69" t="s">
        <v>17</v>
      </c>
      <c r="AN23" s="73"/>
      <c r="AO23" s="73"/>
      <c r="AP23" s="73"/>
      <c r="AQ23" s="73"/>
      <c r="AR23" s="73"/>
      <c r="AS23" s="74"/>
      <c r="AT23" s="69" t="s">
        <v>35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IF([5]回答表!R49="○","○","")</f>
        <v/>
      </c>
      <c r="E24" s="36"/>
      <c r="F24" s="36"/>
      <c r="G24" s="36"/>
      <c r="H24" s="36"/>
      <c r="I24" s="36"/>
      <c r="J24" s="50"/>
      <c r="K24" s="19" t="str">
        <f>IF([5]回答表!R50="○","○","")</f>
        <v/>
      </c>
      <c r="L24" s="36"/>
      <c r="M24" s="36"/>
      <c r="N24" s="36"/>
      <c r="O24" s="36"/>
      <c r="P24" s="36"/>
      <c r="Q24" s="50"/>
      <c r="R24" s="19" t="str">
        <f>IF([5]回答表!R51="○","○","")</f>
        <v/>
      </c>
      <c r="S24" s="36"/>
      <c r="T24" s="36"/>
      <c r="U24" s="36"/>
      <c r="V24" s="36"/>
      <c r="W24" s="36"/>
      <c r="X24" s="50"/>
      <c r="Y24" s="19" t="str">
        <f>IF([5]回答表!R52="○","○","")</f>
        <v/>
      </c>
      <c r="Z24" s="36"/>
      <c r="AA24" s="36"/>
      <c r="AB24" s="36"/>
      <c r="AC24" s="36"/>
      <c r="AD24" s="36"/>
      <c r="AE24" s="50"/>
      <c r="AF24" s="19" t="str">
        <f>IF([5]回答表!R53="○","○","")</f>
        <v/>
      </c>
      <c r="AG24" s="36"/>
      <c r="AH24" s="36"/>
      <c r="AI24" s="36"/>
      <c r="AJ24" s="36"/>
      <c r="AK24" s="36"/>
      <c r="AL24" s="50"/>
      <c r="AM24" s="19" t="str">
        <f>IF([5]回答表!R54="○","○","")</f>
        <v/>
      </c>
      <c r="AN24" s="36"/>
      <c r="AO24" s="36"/>
      <c r="AP24" s="36"/>
      <c r="AQ24" s="36"/>
      <c r="AR24" s="36"/>
      <c r="AS24" s="50"/>
      <c r="AT24" s="19" t="str">
        <f>IF([5]回答表!R55="○","○","")</f>
        <v/>
      </c>
      <c r="AU24" s="36"/>
      <c r="AV24" s="36"/>
      <c r="AW24" s="36"/>
      <c r="AX24" s="36"/>
      <c r="AY24" s="36"/>
      <c r="AZ24" s="50"/>
      <c r="BA24" s="26"/>
      <c r="BB24" s="97" t="str">
        <f>IF([5]回答表!R56="○","○","")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9</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18</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10</v>
      </c>
      <c r="E34" s="39" t="str">
        <f>IF([5]回答表!R56="○",[5]回答表!C536,"")</f>
        <v>⑤事業の規模が小さく、人員が少ない等の理由から抜本的な改革の検討に至らないため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IF([5]回答表!AQ536="○",[5]回答表!B543,"")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10</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10</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11</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0"/>
  <sheetViews>
    <sheetView topLeftCell="A10"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21</v>
      </c>
      <c r="V8" s="59"/>
      <c r="W8" s="59"/>
      <c r="X8" s="59"/>
      <c r="Y8" s="59"/>
      <c r="Z8" s="59"/>
      <c r="AA8" s="59"/>
      <c r="AB8" s="59"/>
      <c r="AC8" s="59"/>
      <c r="AD8" s="59"/>
      <c r="AE8" s="59"/>
      <c r="AF8" s="59"/>
      <c r="AG8" s="59"/>
      <c r="AH8" s="59"/>
      <c r="AI8" s="59"/>
      <c r="AJ8" s="59"/>
      <c r="AK8" s="59"/>
      <c r="AL8" s="59"/>
      <c r="AM8" s="59"/>
      <c r="AN8" s="76"/>
      <c r="AO8" s="52" t="s">
        <v>32</v>
      </c>
      <c r="AP8" s="59"/>
      <c r="AQ8" s="59"/>
      <c r="AR8" s="59"/>
      <c r="AS8" s="59"/>
      <c r="AT8" s="59"/>
      <c r="AU8" s="59"/>
      <c r="AV8" s="59"/>
      <c r="AW8" s="59"/>
      <c r="AX8" s="59"/>
      <c r="AY8" s="59"/>
      <c r="AZ8" s="59"/>
      <c r="BA8" s="59"/>
      <c r="BB8" s="59"/>
      <c r="BC8" s="59"/>
      <c r="BD8" s="59"/>
      <c r="BE8" s="76"/>
      <c r="BF8" s="2" t="s">
        <v>33</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IF(COUNTIF([1]回答表!F22,"*")&gt;0,[1]回答表!F22,"")</f>
        <v>羽後町</v>
      </c>
      <c r="D11" s="3"/>
      <c r="E11" s="3"/>
      <c r="F11" s="3"/>
      <c r="G11" s="3"/>
      <c r="H11" s="3"/>
      <c r="I11" s="3"/>
      <c r="J11" s="3"/>
      <c r="K11" s="3"/>
      <c r="L11" s="3"/>
      <c r="M11" s="3"/>
      <c r="N11" s="3"/>
      <c r="O11" s="3"/>
      <c r="P11" s="3"/>
      <c r="Q11" s="3"/>
      <c r="R11" s="3"/>
      <c r="S11" s="3"/>
      <c r="T11" s="3"/>
      <c r="U11" s="55" t="str">
        <f>IF(COUNTIF([1]回答表!F24,"*")&gt;0,[1]回答表!F24,"")</f>
        <v>介護サービス事業</v>
      </c>
      <c r="V11" s="62"/>
      <c r="W11" s="62"/>
      <c r="X11" s="62"/>
      <c r="Y11" s="62"/>
      <c r="Z11" s="62"/>
      <c r="AA11" s="62"/>
      <c r="AB11" s="62"/>
      <c r="AC11" s="62"/>
      <c r="AD11" s="62"/>
      <c r="AE11" s="62"/>
      <c r="AF11" s="59"/>
      <c r="AG11" s="59"/>
      <c r="AH11" s="59"/>
      <c r="AI11" s="59"/>
      <c r="AJ11" s="59"/>
      <c r="AK11" s="59"/>
      <c r="AL11" s="59"/>
      <c r="AM11" s="59"/>
      <c r="AN11" s="76"/>
      <c r="AO11" s="81" t="str">
        <f>IF(COUNTIF([1]回答表!W24,"*")&gt;0,[1]回答表!W24,"")</f>
        <v>―</v>
      </c>
      <c r="AP11" s="59"/>
      <c r="AQ11" s="59"/>
      <c r="AR11" s="59"/>
      <c r="AS11" s="59"/>
      <c r="AT11" s="59"/>
      <c r="AU11" s="59"/>
      <c r="AV11" s="59"/>
      <c r="AW11" s="59"/>
      <c r="AX11" s="59"/>
      <c r="AY11" s="59"/>
      <c r="AZ11" s="59"/>
      <c r="BA11" s="59"/>
      <c r="BB11" s="59"/>
      <c r="BC11" s="59"/>
      <c r="BD11" s="59"/>
      <c r="BE11" s="76"/>
      <c r="BF11" s="4" t="str">
        <f>IF(COUNTIF([1]回答表!F26,"*")&gt;0,[1]回答表!F26,"")</f>
        <v>老人短期入所施設</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14</v>
      </c>
      <c r="L20" s="33"/>
      <c r="M20" s="33"/>
      <c r="N20" s="33"/>
      <c r="O20" s="33"/>
      <c r="P20" s="33"/>
      <c r="Q20" s="47"/>
      <c r="R20" s="16" t="s">
        <v>15</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24</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16</v>
      </c>
      <c r="Z23" s="73"/>
      <c r="AA23" s="73"/>
      <c r="AB23" s="73"/>
      <c r="AC23" s="73"/>
      <c r="AD23" s="73"/>
      <c r="AE23" s="74"/>
      <c r="AF23" s="69" t="s">
        <v>29</v>
      </c>
      <c r="AG23" s="73"/>
      <c r="AH23" s="73"/>
      <c r="AI23" s="73"/>
      <c r="AJ23" s="73"/>
      <c r="AK23" s="73"/>
      <c r="AL23" s="74"/>
      <c r="AM23" s="69" t="s">
        <v>17</v>
      </c>
      <c r="AN23" s="73"/>
      <c r="AO23" s="73"/>
      <c r="AP23" s="73"/>
      <c r="AQ23" s="73"/>
      <c r="AR23" s="73"/>
      <c r="AS23" s="74"/>
      <c r="AT23" s="69" t="s">
        <v>35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IF([1]回答表!R49="○","○","")</f>
        <v/>
      </c>
      <c r="E24" s="36"/>
      <c r="F24" s="36"/>
      <c r="G24" s="36"/>
      <c r="H24" s="36"/>
      <c r="I24" s="36"/>
      <c r="J24" s="50"/>
      <c r="K24" s="19" t="str">
        <f>IF([1]回答表!R50="○","○","")</f>
        <v/>
      </c>
      <c r="L24" s="36"/>
      <c r="M24" s="36"/>
      <c r="N24" s="36"/>
      <c r="O24" s="36"/>
      <c r="P24" s="36"/>
      <c r="Q24" s="50"/>
      <c r="R24" s="19" t="str">
        <f>IF([1]回答表!R51="○","○","")</f>
        <v/>
      </c>
      <c r="S24" s="36"/>
      <c r="T24" s="36"/>
      <c r="U24" s="36"/>
      <c r="V24" s="36"/>
      <c r="W24" s="36"/>
      <c r="X24" s="50"/>
      <c r="Y24" s="19" t="str">
        <f>IF([1]回答表!R52="○","○","")</f>
        <v/>
      </c>
      <c r="Z24" s="36"/>
      <c r="AA24" s="36"/>
      <c r="AB24" s="36"/>
      <c r="AC24" s="36"/>
      <c r="AD24" s="36"/>
      <c r="AE24" s="50"/>
      <c r="AF24" s="19" t="str">
        <f>IF([1]回答表!R53="○","○","")</f>
        <v/>
      </c>
      <c r="AG24" s="36"/>
      <c r="AH24" s="36"/>
      <c r="AI24" s="36"/>
      <c r="AJ24" s="36"/>
      <c r="AK24" s="36"/>
      <c r="AL24" s="50"/>
      <c r="AM24" s="19" t="str">
        <f>IF([1]回答表!R54="○","○","")</f>
        <v/>
      </c>
      <c r="AN24" s="36"/>
      <c r="AO24" s="36"/>
      <c r="AP24" s="36"/>
      <c r="AQ24" s="36"/>
      <c r="AR24" s="36"/>
      <c r="AS24" s="50"/>
      <c r="AT24" s="19" t="str">
        <f>IF([1]回答表!R55="○","○","")</f>
        <v/>
      </c>
      <c r="AU24" s="36"/>
      <c r="AV24" s="36"/>
      <c r="AW24" s="36"/>
      <c r="AX24" s="36"/>
      <c r="AY24" s="36"/>
      <c r="AZ24" s="50"/>
      <c r="BA24" s="26"/>
      <c r="BB24" s="97" t="str">
        <f>IF([1]回答表!R56="○","○","")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9</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18</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10</v>
      </c>
      <c r="E34" s="39" t="str">
        <f>IF([1]回答表!R56="○",[1]回答表!C536,"")</f>
        <v>①現行の経営体制・手法で、健全な事業運営が実施できているため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IF([1]回答表!AQ536="○",[1]回答表!B543,"")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10</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10</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11</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IF([1]回答表!R56="○",[1]回答表!B550,"")</f>
        <v>訪問入浴、居宅支援については民間事業所が複数出来たため廃止しており、今後も民間事業所の状況に応じて弾力的な運営を図っていく。</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C2:BR50"/>
  <sheetViews>
    <sheetView topLeftCell="A7"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21</v>
      </c>
      <c r="V8" s="59"/>
      <c r="W8" s="59"/>
      <c r="X8" s="59"/>
      <c r="Y8" s="59"/>
      <c r="Z8" s="59"/>
      <c r="AA8" s="59"/>
      <c r="AB8" s="59"/>
      <c r="AC8" s="59"/>
      <c r="AD8" s="59"/>
      <c r="AE8" s="59"/>
      <c r="AF8" s="59"/>
      <c r="AG8" s="59"/>
      <c r="AH8" s="59"/>
      <c r="AI8" s="59"/>
      <c r="AJ8" s="59"/>
      <c r="AK8" s="59"/>
      <c r="AL8" s="59"/>
      <c r="AM8" s="59"/>
      <c r="AN8" s="76"/>
      <c r="AO8" s="52" t="s">
        <v>32</v>
      </c>
      <c r="AP8" s="59"/>
      <c r="AQ8" s="59"/>
      <c r="AR8" s="59"/>
      <c r="AS8" s="59"/>
      <c r="AT8" s="59"/>
      <c r="AU8" s="59"/>
      <c r="AV8" s="59"/>
      <c r="AW8" s="59"/>
      <c r="AX8" s="59"/>
      <c r="AY8" s="59"/>
      <c r="AZ8" s="59"/>
      <c r="BA8" s="59"/>
      <c r="BB8" s="59"/>
      <c r="BC8" s="59"/>
      <c r="BD8" s="59"/>
      <c r="BE8" s="76"/>
      <c r="BF8" s="2" t="s">
        <v>33</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IF(COUNTIF([3]回答表!F22,"*")&gt;0,[3]回答表!F22,"")</f>
        <v>羽後町</v>
      </c>
      <c r="D11" s="3"/>
      <c r="E11" s="3"/>
      <c r="F11" s="3"/>
      <c r="G11" s="3"/>
      <c r="H11" s="3"/>
      <c r="I11" s="3"/>
      <c r="J11" s="3"/>
      <c r="K11" s="3"/>
      <c r="L11" s="3"/>
      <c r="M11" s="3"/>
      <c r="N11" s="3"/>
      <c r="O11" s="3"/>
      <c r="P11" s="3"/>
      <c r="Q11" s="3"/>
      <c r="R11" s="3"/>
      <c r="S11" s="3"/>
      <c r="T11" s="3"/>
      <c r="U11" s="55" t="str">
        <f>IF(COUNTIF([3]回答表!F24,"*")&gt;0,[3]回答表!F24,"")</f>
        <v>介護サービス事業</v>
      </c>
      <c r="V11" s="62"/>
      <c r="W11" s="62"/>
      <c r="X11" s="62"/>
      <c r="Y11" s="62"/>
      <c r="Z11" s="62"/>
      <c r="AA11" s="62"/>
      <c r="AB11" s="62"/>
      <c r="AC11" s="62"/>
      <c r="AD11" s="62"/>
      <c r="AE11" s="62"/>
      <c r="AF11" s="59"/>
      <c r="AG11" s="59"/>
      <c r="AH11" s="59"/>
      <c r="AI11" s="59"/>
      <c r="AJ11" s="59"/>
      <c r="AK11" s="59"/>
      <c r="AL11" s="59"/>
      <c r="AM11" s="59"/>
      <c r="AN11" s="76"/>
      <c r="AO11" s="81" t="str">
        <f>IF(COUNTIF([3]回答表!W24,"*")&gt;0,[3]回答表!W24,"")</f>
        <v>―</v>
      </c>
      <c r="AP11" s="59"/>
      <c r="AQ11" s="59"/>
      <c r="AR11" s="59"/>
      <c r="AS11" s="59"/>
      <c r="AT11" s="59"/>
      <c r="AU11" s="59"/>
      <c r="AV11" s="59"/>
      <c r="AW11" s="59"/>
      <c r="AX11" s="59"/>
      <c r="AY11" s="59"/>
      <c r="AZ11" s="59"/>
      <c r="BA11" s="59"/>
      <c r="BB11" s="59"/>
      <c r="BC11" s="59"/>
      <c r="BD11" s="59"/>
      <c r="BE11" s="76"/>
      <c r="BF11" s="4" t="str">
        <f>IF(COUNTIF([3]回答表!F26,"*")&gt;0,[3]回答表!F26,"")</f>
        <v>指定介護老人福祉施設</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14</v>
      </c>
      <c r="L20" s="33"/>
      <c r="M20" s="33"/>
      <c r="N20" s="33"/>
      <c r="O20" s="33"/>
      <c r="P20" s="33"/>
      <c r="Q20" s="47"/>
      <c r="R20" s="16" t="s">
        <v>15</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24</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16</v>
      </c>
      <c r="Z23" s="73"/>
      <c r="AA23" s="73"/>
      <c r="AB23" s="73"/>
      <c r="AC23" s="73"/>
      <c r="AD23" s="73"/>
      <c r="AE23" s="74"/>
      <c r="AF23" s="69" t="s">
        <v>29</v>
      </c>
      <c r="AG23" s="73"/>
      <c r="AH23" s="73"/>
      <c r="AI23" s="73"/>
      <c r="AJ23" s="73"/>
      <c r="AK23" s="73"/>
      <c r="AL23" s="74"/>
      <c r="AM23" s="69" t="s">
        <v>17</v>
      </c>
      <c r="AN23" s="73"/>
      <c r="AO23" s="73"/>
      <c r="AP23" s="73"/>
      <c r="AQ23" s="73"/>
      <c r="AR23" s="73"/>
      <c r="AS23" s="74"/>
      <c r="AT23" s="69" t="s">
        <v>35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IF([3]回答表!R49="○","○","")</f>
        <v/>
      </c>
      <c r="E24" s="36"/>
      <c r="F24" s="36"/>
      <c r="G24" s="36"/>
      <c r="H24" s="36"/>
      <c r="I24" s="36"/>
      <c r="J24" s="50"/>
      <c r="K24" s="19" t="str">
        <f>IF([3]回答表!R50="○","○","")</f>
        <v/>
      </c>
      <c r="L24" s="36"/>
      <c r="M24" s="36"/>
      <c r="N24" s="36"/>
      <c r="O24" s="36"/>
      <c r="P24" s="36"/>
      <c r="Q24" s="50"/>
      <c r="R24" s="19" t="str">
        <f>IF([3]回答表!R51="○","○","")</f>
        <v/>
      </c>
      <c r="S24" s="36"/>
      <c r="T24" s="36"/>
      <c r="U24" s="36"/>
      <c r="V24" s="36"/>
      <c r="W24" s="36"/>
      <c r="X24" s="50"/>
      <c r="Y24" s="19" t="str">
        <f>IF([3]回答表!R52="○","○","")</f>
        <v/>
      </c>
      <c r="Z24" s="36"/>
      <c r="AA24" s="36"/>
      <c r="AB24" s="36"/>
      <c r="AC24" s="36"/>
      <c r="AD24" s="36"/>
      <c r="AE24" s="50"/>
      <c r="AF24" s="19" t="str">
        <f>IF([3]回答表!R53="○","○","")</f>
        <v/>
      </c>
      <c r="AG24" s="36"/>
      <c r="AH24" s="36"/>
      <c r="AI24" s="36"/>
      <c r="AJ24" s="36"/>
      <c r="AK24" s="36"/>
      <c r="AL24" s="50"/>
      <c r="AM24" s="19" t="str">
        <f>IF([3]回答表!R54="○","○","")</f>
        <v/>
      </c>
      <c r="AN24" s="36"/>
      <c r="AO24" s="36"/>
      <c r="AP24" s="36"/>
      <c r="AQ24" s="36"/>
      <c r="AR24" s="36"/>
      <c r="AS24" s="50"/>
      <c r="AT24" s="19" t="str">
        <f>IF([3]回答表!R55="○","○","")</f>
        <v/>
      </c>
      <c r="AU24" s="36"/>
      <c r="AV24" s="36"/>
      <c r="AW24" s="36"/>
      <c r="AX24" s="36"/>
      <c r="AY24" s="36"/>
      <c r="AZ24" s="50"/>
      <c r="BA24" s="26"/>
      <c r="BB24" s="97" t="str">
        <f>IF([3]回答表!R56="○","○","")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9</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18</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10</v>
      </c>
      <c r="E34" s="39" t="str">
        <f>IF([3]回答表!R56="○",[3]回答表!C536,"")</f>
        <v>①現行の経営体制・手法で、健全な事業運営が実施できているため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IF([3]回答表!AQ536="○",[3]回答表!B543,"")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10</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10</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11</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IF([3]回答表!R56="○",[3]回答表!B550,"")</f>
        <v>訪問入浴、居宅支援については民間事業所が複数出来たため廃止しており、今後も民間事業所の状況に応じて弾力的な運営を図っていく。</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C2:BR50"/>
  <sheetViews>
    <sheetView tabSelected="1" topLeftCell="A16"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21</v>
      </c>
      <c r="V8" s="59"/>
      <c r="W8" s="59"/>
      <c r="X8" s="59"/>
      <c r="Y8" s="59"/>
      <c r="Z8" s="59"/>
      <c r="AA8" s="59"/>
      <c r="AB8" s="59"/>
      <c r="AC8" s="59"/>
      <c r="AD8" s="59"/>
      <c r="AE8" s="59"/>
      <c r="AF8" s="59"/>
      <c r="AG8" s="59"/>
      <c r="AH8" s="59"/>
      <c r="AI8" s="59"/>
      <c r="AJ8" s="59"/>
      <c r="AK8" s="59"/>
      <c r="AL8" s="59"/>
      <c r="AM8" s="59"/>
      <c r="AN8" s="76"/>
      <c r="AO8" s="52" t="s">
        <v>32</v>
      </c>
      <c r="AP8" s="59"/>
      <c r="AQ8" s="59"/>
      <c r="AR8" s="59"/>
      <c r="AS8" s="59"/>
      <c r="AT8" s="59"/>
      <c r="AU8" s="59"/>
      <c r="AV8" s="59"/>
      <c r="AW8" s="59"/>
      <c r="AX8" s="59"/>
      <c r="AY8" s="59"/>
      <c r="AZ8" s="59"/>
      <c r="BA8" s="59"/>
      <c r="BB8" s="59"/>
      <c r="BC8" s="59"/>
      <c r="BD8" s="59"/>
      <c r="BE8" s="76"/>
      <c r="BF8" s="2" t="s">
        <v>33</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IF(COUNTIF([7]回答表!F22,"*")&gt;0,[7]回答表!F22,"")</f>
        <v>羽後町</v>
      </c>
      <c r="D11" s="3"/>
      <c r="E11" s="3"/>
      <c r="F11" s="3"/>
      <c r="G11" s="3"/>
      <c r="H11" s="3"/>
      <c r="I11" s="3"/>
      <c r="J11" s="3"/>
      <c r="K11" s="3"/>
      <c r="L11" s="3"/>
      <c r="M11" s="3"/>
      <c r="N11" s="3"/>
      <c r="O11" s="3"/>
      <c r="P11" s="3"/>
      <c r="Q11" s="3"/>
      <c r="R11" s="3"/>
      <c r="S11" s="3"/>
      <c r="T11" s="3"/>
      <c r="U11" s="55" t="str">
        <f>IF(COUNTIF([7]回答表!F24,"*")&gt;0,[7]回答表!F24,"")</f>
        <v>介護サービス事業</v>
      </c>
      <c r="V11" s="62"/>
      <c r="W11" s="62"/>
      <c r="X11" s="62"/>
      <c r="Y11" s="62"/>
      <c r="Z11" s="62"/>
      <c r="AA11" s="62"/>
      <c r="AB11" s="62"/>
      <c r="AC11" s="62"/>
      <c r="AD11" s="62"/>
      <c r="AE11" s="62"/>
      <c r="AF11" s="59"/>
      <c r="AG11" s="59"/>
      <c r="AH11" s="59"/>
      <c r="AI11" s="59"/>
      <c r="AJ11" s="59"/>
      <c r="AK11" s="59"/>
      <c r="AL11" s="59"/>
      <c r="AM11" s="59"/>
      <c r="AN11" s="76"/>
      <c r="AO11" s="81" t="str">
        <f>IF(COUNTIF([7]回答表!W24,"*")&gt;0,[7]回答表!W24,"")</f>
        <v>―</v>
      </c>
      <c r="AP11" s="59"/>
      <c r="AQ11" s="59"/>
      <c r="AR11" s="59"/>
      <c r="AS11" s="59"/>
      <c r="AT11" s="59"/>
      <c r="AU11" s="59"/>
      <c r="AV11" s="59"/>
      <c r="AW11" s="59"/>
      <c r="AX11" s="59"/>
      <c r="AY11" s="59"/>
      <c r="AZ11" s="59"/>
      <c r="BA11" s="59"/>
      <c r="BB11" s="59"/>
      <c r="BC11" s="59"/>
      <c r="BD11" s="59"/>
      <c r="BE11" s="76"/>
      <c r="BF11" s="4" t="str">
        <f>IF(COUNTIF([7]回答表!F26,"*")&gt;0,[7]回答表!F26,"")</f>
        <v>老人デイサービスセンター</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3</v>
      </c>
      <c r="E20" s="33"/>
      <c r="F20" s="33"/>
      <c r="G20" s="33"/>
      <c r="H20" s="33"/>
      <c r="I20" s="33"/>
      <c r="J20" s="47"/>
      <c r="K20" s="16" t="s">
        <v>14</v>
      </c>
      <c r="L20" s="33"/>
      <c r="M20" s="33"/>
      <c r="N20" s="33"/>
      <c r="O20" s="33"/>
      <c r="P20" s="33"/>
      <c r="Q20" s="47"/>
      <c r="R20" s="16" t="s">
        <v>15</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24</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16</v>
      </c>
      <c r="Z23" s="73"/>
      <c r="AA23" s="73"/>
      <c r="AB23" s="73"/>
      <c r="AC23" s="73"/>
      <c r="AD23" s="73"/>
      <c r="AE23" s="74"/>
      <c r="AF23" s="69" t="s">
        <v>29</v>
      </c>
      <c r="AG23" s="73"/>
      <c r="AH23" s="73"/>
      <c r="AI23" s="73"/>
      <c r="AJ23" s="73"/>
      <c r="AK23" s="73"/>
      <c r="AL23" s="74"/>
      <c r="AM23" s="69" t="s">
        <v>17</v>
      </c>
      <c r="AN23" s="73"/>
      <c r="AO23" s="73"/>
      <c r="AP23" s="73"/>
      <c r="AQ23" s="73"/>
      <c r="AR23" s="73"/>
      <c r="AS23" s="74"/>
      <c r="AT23" s="69" t="s">
        <v>35</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IF([7]回答表!R49="○","○","")</f>
        <v/>
      </c>
      <c r="E24" s="36"/>
      <c r="F24" s="36"/>
      <c r="G24" s="36"/>
      <c r="H24" s="36"/>
      <c r="I24" s="36"/>
      <c r="J24" s="50"/>
      <c r="K24" s="19" t="str">
        <f>IF([7]回答表!R50="○","○","")</f>
        <v/>
      </c>
      <c r="L24" s="36"/>
      <c r="M24" s="36"/>
      <c r="N24" s="36"/>
      <c r="O24" s="36"/>
      <c r="P24" s="36"/>
      <c r="Q24" s="50"/>
      <c r="R24" s="19" t="str">
        <f>IF([7]回答表!R51="○","○","")</f>
        <v/>
      </c>
      <c r="S24" s="36"/>
      <c r="T24" s="36"/>
      <c r="U24" s="36"/>
      <c r="V24" s="36"/>
      <c r="W24" s="36"/>
      <c r="X24" s="50"/>
      <c r="Y24" s="19" t="str">
        <f>IF([7]回答表!R52="○","○","")</f>
        <v/>
      </c>
      <c r="Z24" s="36"/>
      <c r="AA24" s="36"/>
      <c r="AB24" s="36"/>
      <c r="AC24" s="36"/>
      <c r="AD24" s="36"/>
      <c r="AE24" s="50"/>
      <c r="AF24" s="19" t="str">
        <f>IF([7]回答表!R53="○","○","")</f>
        <v/>
      </c>
      <c r="AG24" s="36"/>
      <c r="AH24" s="36"/>
      <c r="AI24" s="36"/>
      <c r="AJ24" s="36"/>
      <c r="AK24" s="36"/>
      <c r="AL24" s="50"/>
      <c r="AM24" s="19" t="str">
        <f>IF([7]回答表!R54="○","○","")</f>
        <v/>
      </c>
      <c r="AN24" s="36"/>
      <c r="AO24" s="36"/>
      <c r="AP24" s="36"/>
      <c r="AQ24" s="36"/>
      <c r="AR24" s="36"/>
      <c r="AS24" s="50"/>
      <c r="AT24" s="19" t="str">
        <f>IF([7]回答表!R55="○","○","")</f>
        <v/>
      </c>
      <c r="AU24" s="36"/>
      <c r="AV24" s="36"/>
      <c r="AW24" s="36"/>
      <c r="AX24" s="36"/>
      <c r="AY24" s="36"/>
      <c r="AZ24" s="50"/>
      <c r="BA24" s="26"/>
      <c r="BB24" s="97" t="str">
        <f>IF([7]回答表!R56="○","○","")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9</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18</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10</v>
      </c>
      <c r="E34" s="39" t="str">
        <f>IF([7]回答表!R56="○",[7]回答表!C536,"")</f>
        <v>③抜本的な改革の方向性について検討の前段階にあるため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IF([7]回答表!AQ536="○",[7]回答表!B543,"")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10</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10</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11</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IF([7]回答表!R56="○",[7]回答表!B550,"")</f>
        <v>訪問入浴、居宅支援については民間事業所が複数出来たため廃止しており、今後も民間事業所の状況に応じて弾力的な運営を図っていく。</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水道</vt:lpstr>
      <vt:lpstr>病院</vt:lpstr>
      <vt:lpstr>下水道（特環）</vt:lpstr>
      <vt:lpstr>下水（農集）</vt:lpstr>
      <vt:lpstr>老人短期入所</vt:lpstr>
      <vt:lpstr>老人福祉施設</vt:lpstr>
      <vt:lpstr>老人デイ</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2019-10-04T09:37:17Z</dcterms:created>
  <dcterms:modified xsi:type="dcterms:W3CDTF">2019-10-05T01:01:13Z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2019-10-05T01:01:13Z</vt:filetime>
  </property>
</Properties>
</file>