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840" activeTab="4"/>
  </bookViews>
  <sheets>
    <sheet name="水道事業" sheetId="4" r:id="rId1"/>
    <sheet name="公共下水道" sheetId="1" r:id="rId2"/>
    <sheet name="下水道（特環）" sheetId="2" r:id="rId3"/>
    <sheet name="下水道（農集）" sheetId="5" r:id="rId4"/>
    <sheet name="下水道（特排）" sheetId="3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<sst xmlns="http://schemas.openxmlformats.org/spreadsheetml/2006/main" xmlns:r="http://schemas.openxmlformats.org/officeDocument/2006/relationships" count="35" uniqueCount="35">
  <si>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団体名</t>
    <rPh sb="0" eb="3">
      <t>ダンタイメイ</t>
    </rPh>
    <phoneticPr fontId="17"/>
  </si>
  <si>
    <t>団体名</t>
    <rPh sb="0" eb="3">
      <t>ダンタイメイ</t>
    </rPh>
    <phoneticPr fontId="18"/>
  </si>
  <si>
    <t>抜本的な改革の取組</t>
  </si>
  <si>
    <t>事業廃止</t>
    <rPh sb="0" eb="2">
      <t>ジギョウ</t>
    </rPh>
    <rPh sb="2" eb="4">
      <t>ハイシ</t>
    </rPh>
    <phoneticPr fontId="17"/>
  </si>
  <si>
    <t>事業廃止</t>
    <rPh sb="0" eb="2">
      <t>ジギョウ</t>
    </rPh>
    <rPh sb="2" eb="4">
      <t>ハイシ</t>
    </rPh>
    <phoneticPr fontId="18"/>
  </si>
  <si>
    <t>指定管理者
制度</t>
    <rPh sb="0" eb="2">
      <t>シテイ</t>
    </rPh>
    <rPh sb="2" eb="5">
      <t>カンリシャ</t>
    </rPh>
    <rPh sb="6" eb="8">
      <t>セイド</t>
    </rPh>
    <phoneticPr fontId="17"/>
  </si>
  <si>
    <t>指定管理者
制度</t>
    <rPh sb="0" eb="2">
      <t>シテイ</t>
    </rPh>
    <rPh sb="2" eb="5">
      <t>カンリシャ</t>
    </rPh>
    <rPh sb="6" eb="8">
      <t>セイド</t>
    </rPh>
    <phoneticPr fontId="18"/>
  </si>
  <si>
    <t>民営化・
民間譲渡</t>
    <rPh sb="0" eb="3">
      <t>ミンエイカ</t>
    </rPh>
    <rPh sb="5" eb="7">
      <t>ミンカン</t>
    </rPh>
    <rPh sb="7" eb="9">
      <t>ジョウト</t>
    </rPh>
    <phoneticPr fontId="17"/>
  </si>
  <si>
    <t>民営化・
民間譲渡</t>
    <rPh sb="0" eb="3">
      <t>ミンエイカ</t>
    </rPh>
    <rPh sb="5" eb="7">
      <t>ミンカン</t>
    </rPh>
    <rPh sb="7" eb="9">
      <t>ジョウト</t>
    </rPh>
    <phoneticPr fontId="18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</si>
  <si>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7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</si>
  <si>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8"/>
  </si>
  <si>
    <t>・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</si>
  <si>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7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</si>
  <si>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8"/>
  </si>
  <si>
    <t>広域化等</t>
    <rPh sb="0" eb="3">
      <t>コウイキカ</t>
    </rPh>
    <rPh sb="3" eb="4">
      <t>トウ</t>
    </rPh>
    <phoneticPr fontId="17"/>
  </si>
  <si>
    <t>広域化等</t>
    <rPh sb="0" eb="3">
      <t>コウイキカ</t>
    </rPh>
    <rPh sb="3" eb="4">
      <t>トウ</t>
    </rPh>
    <phoneticPr fontId="18"/>
  </si>
  <si>
    <t>PPP/PFI方式
の活用</t>
    <rPh sb="7" eb="9">
      <t>ホウシキ</t>
    </rPh>
    <rPh sb="11" eb="13">
      <t>カツヨウ</t>
    </rPh>
    <phoneticPr fontId="17"/>
  </si>
  <si>
    <t>PPP/PFI方式
の活用</t>
    <rPh sb="7" eb="9">
      <t>ホウシキ</t>
    </rPh>
    <rPh sb="11" eb="13">
      <t>カツヨウ</t>
    </rPh>
    <phoneticPr fontId="18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</si>
  <si>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7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</si>
  <si>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8"/>
  </si>
  <si>
    <t>業種名</t>
    <rPh sb="0" eb="2">
      <t>ギョウシュ</t>
    </rPh>
    <rPh sb="2" eb="3">
      <t>メイ</t>
    </rPh>
    <phoneticPr fontId="17"/>
  </si>
  <si>
    <t>業種名</t>
    <rPh sb="0" eb="2">
      <t>ギョウシュ</t>
    </rPh>
    <rPh sb="2" eb="3">
      <t>メイ</t>
    </rPh>
    <phoneticPr fontId="18"/>
  </si>
  <si>
    <t>民間活用</t>
    <rPh sb="0" eb="2">
      <t>ミンカン</t>
    </rPh>
    <rPh sb="2" eb="4">
      <t>カツヨウ</t>
    </rPh>
    <phoneticPr fontId="17"/>
  </si>
  <si>
    <t>民間活用</t>
    <rPh sb="0" eb="2">
      <t>ミンカン</t>
    </rPh>
    <rPh sb="2" eb="4">
      <t>カツヨウ</t>
    </rPh>
    <phoneticPr fontId="18"/>
  </si>
  <si>
    <t>包括的
民間委託</t>
    <rPh sb="0" eb="3">
      <t>ホウカツテキ</t>
    </rPh>
    <rPh sb="4" eb="6">
      <t>ミンカン</t>
    </rPh>
    <rPh sb="6" eb="8">
      <t>イタク</t>
    </rPh>
    <phoneticPr fontId="17"/>
  </si>
  <si>
    <t>包括的
民間委託</t>
    <rPh sb="0" eb="3">
      <t>ホウカツテキ</t>
    </rPh>
    <rPh sb="4" eb="6">
      <t>ミンカン</t>
    </rPh>
    <rPh sb="6" eb="8">
      <t>イタク</t>
    </rPh>
    <phoneticPr fontId="18"/>
  </si>
  <si>
    <t>事業名</t>
    <rPh sb="0" eb="2">
      <t>ジギョウ</t>
    </rPh>
    <rPh sb="2" eb="3">
      <t>メイ</t>
    </rPh>
    <phoneticPr fontId="17"/>
  </si>
  <si>
    <t>事業名</t>
    <rPh sb="0" eb="2">
      <t>ジギョウ</t>
    </rPh>
    <rPh sb="2" eb="3">
      <t>メイ</t>
    </rPh>
    <phoneticPr fontId="18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</si>
  <si>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7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</si>
  <si>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8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</si>
  <si>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7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</si>
  <si>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8"/>
  </si>
  <si>
    <t>施設名</t>
    <rPh sb="0" eb="2">
      <t>シセツ</t>
    </rPh>
    <rPh sb="2" eb="3">
      <t>メイ</t>
    </rPh>
    <phoneticPr fontId="17"/>
  </si>
  <si>
    <t>施設名</t>
    <rPh sb="0" eb="2">
      <t>シセツ</t>
    </rPh>
    <rPh sb="2" eb="3">
      <t>メイ</t>
    </rPh>
    <phoneticPr fontId="18"/>
  </si>
  <si>
    <t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</si>
</sst>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游ゴシック"/>
    </font>
    <font>
      <sz val="6"/>
      <color auto="1"/>
      <name val="游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b/>
      <sz val="16"/>
      <color theme="1"/>
      <name val="ＭＳ Ｐゴシック"/>
    </font>
    <font>
      <sz val="14"/>
      <color theme="1"/>
      <name val="ＭＳ Ｐゴシック"/>
    </font>
    <font>
      <sz val="16"/>
      <color theme="1"/>
      <name val="ＭＳ Ｐゴシック"/>
    </font>
    <font>
      <sz val="18"/>
      <color auto="1"/>
      <name val="ＭＳ Ｐゴシック"/>
    </font>
    <font>
      <sz val="11"/>
      <color auto="1"/>
      <name val="ＭＳ Ｐゴシック"/>
    </font>
    <font>
      <b/>
      <sz val="24"/>
      <color theme="1"/>
      <name val="AR Pゴシック体M"/>
    </font>
    <font>
      <sz val="24"/>
      <color theme="1"/>
      <name val="ＭＳ Ｐゴシック"/>
    </font>
    <font>
      <b/>
      <sz val="17"/>
      <color theme="1"/>
      <name val="ＭＳ Ｐゴシック"/>
    </font>
    <font>
      <sz val="6"/>
      <color auto="1"/>
      <name val="ＭＳ Ｐゴシック"/>
    </font>
    <font>
      <sz val="6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2" borderId="5" xfId="0" applyFont="1" applyFill="1" applyBorder="1" applyAlignment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/>
    <xf numFmtId="0" fontId="6" fillId="2" borderId="5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0" fillId="2" borderId="0" xfId="0" applyFill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6" xfId="0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2" borderId="0" xfId="0" applyFont="1" applyFill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2" borderId="5" xfId="0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2" borderId="0" xfId="0" applyFill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5" fillId="2" borderId="0" xfId="0" applyFont="1" applyFill="1" applyBorder="1" applyAlignment="1"/>
    <xf numFmtId="0" fontId="15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5" fillId="2" borderId="8" xfId="0" applyFont="1" applyFill="1" applyBorder="1" applyAlignment="1"/>
    <xf numFmtId="0" fontId="5" fillId="2" borderId="7" xfId="0" applyFont="1" applyFill="1" applyBorder="1" applyAlignment="1"/>
    <xf numFmtId="0" fontId="5" fillId="2" borderId="9" xfId="0" applyFont="1" applyFill="1" applyBorder="1" applyAlignment="1"/>
    <xf numFmtId="0" fontId="11" fillId="2" borderId="0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0" fillId="2" borderId="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5" fillId="0" borderId="0" xfId="0" applyFont="1" applyBorder="1" applyAlignment="1"/>
    <xf numFmtId="0" fontId="11" fillId="0" borderId="2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1.xml" Id="rId6" /><Relationship Type="http://schemas.openxmlformats.org/officeDocument/2006/relationships/externalLink" Target="externalLinks/externalLink2.xml" Id="rId7" /><Relationship Type="http://schemas.openxmlformats.org/officeDocument/2006/relationships/externalLink" Target="externalLinks/externalLink3.xml" Id="rId8" /><Relationship Type="http://schemas.openxmlformats.org/officeDocument/2006/relationships/externalLink" Target="externalLinks/externalLink4.xml" Id="rId9" /><Relationship Type="http://schemas.openxmlformats.org/officeDocument/2006/relationships/externalLink" Target="externalLinks/externalLink5.xml" Id="rId10" /><Relationship Type="http://schemas.openxmlformats.org/officeDocument/2006/relationships/theme" Target="theme/theme1.xml" Id="rId11" /><Relationship Type="http://schemas.openxmlformats.org/officeDocument/2006/relationships/sharedStrings" Target="sharedStrings.xml" Id="rId12" /><Relationship Type="http://schemas.openxmlformats.org/officeDocument/2006/relationships/styles" Target="styles.xml" Id="rId13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7" name="角丸四角形 26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8" name="角丸四角形 27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38" name="角丸四角形 37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9%20&#28511;&#19978;&#24066;&#9675;\&#12304;&#28511;&#19978;&#24066;&#12305;&#22320;&#26041;&#20844;&#21942;&#20225;&#26989;&#12398;&#25244;&#26412;&#30340;&#12394;&#25913;&#38761;&#31561;&#12398;&#21462;&#32068;&#29366;&#27841;&#35519;&#26619;&#65288;&#22238;&#31572;&#65289;\&#35519;&#26619;&#31080;&#65288;&#28511;&#19978;&#24066;&#12539;&#19979;&#27700;&#36947;&#20107;&#26989;&#12539;&#20844;&#20849;&#19979;&#27700;&#65289;.xlsx" TargetMode="External" Id="rId1" /></Relationships>
</file>

<file path=xl/externalLinks/_rels/externalLink2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9%20&#28511;&#19978;&#24066;&#9675;\&#12304;&#28511;&#19978;&#24066;&#12305;&#22320;&#26041;&#20844;&#21942;&#20225;&#26989;&#12398;&#25244;&#26412;&#30340;&#12394;&#25913;&#38761;&#31561;&#12398;&#21462;&#32068;&#29366;&#27841;&#35519;&#26619;&#65288;&#22238;&#31572;&#65289;\&#35519;&#26619;&#31080;&#65288;&#28511;&#19978;&#24066;&#12539;&#19979;&#27700;&#36947;&#20107;&#26989;&#12539;&#29305;&#29872;&#19979;&#27700;&#65289;.xlsx" TargetMode="External" Id="rId1" /></Relationships>
</file>

<file path=xl/externalLinks/_rels/externalLink3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9%20&#28511;&#19978;&#24066;&#9675;\&#12304;&#28511;&#19978;&#24066;&#12305;&#22320;&#26041;&#20844;&#21942;&#20225;&#26989;&#12398;&#25244;&#26412;&#30340;&#12394;&#25913;&#38761;&#31561;&#12398;&#21462;&#32068;&#29366;&#27841;&#35519;&#26619;&#65288;&#22238;&#31572;&#65289;\&#35519;&#26619;&#31080;&#65288;&#28511;&#19978;&#24066;&#12539;&#19979;&#27700;&#36947;&#20107;&#26989;&#12539;&#29305;&#25490;&#65289;.xlsx" TargetMode="External" Id="rId1" /></Relationships>
</file>

<file path=xl/externalLinks/_rels/externalLink4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9%20&#28511;&#19978;&#24066;&#9675;\&#12304;&#28511;&#19978;&#24066;&#12305;&#22320;&#26041;&#20844;&#21942;&#20225;&#26989;&#12398;&#25244;&#26412;&#30340;&#12394;&#25913;&#38761;&#31561;&#12398;&#21462;&#32068;&#29366;&#27841;&#35519;&#26619;&#65288;&#22238;&#31572;&#65289;\&#35519;&#26619;&#31080;&#65288;&#28511;&#19978;&#24066;&#12539;&#19979;&#27700;&#36947;&#20107;&#26989;&#12539;&#36786;&#38598;&#65289;.xlsx" TargetMode="External" Id="rId1" /></Relationships>
</file>

<file path=xl/externalLinks/_rels/externalLink5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09%20&#28511;&#19978;&#24066;&#9675;\&#12304;&#28511;&#19978;&#24066;&#12305;&#22320;&#26041;&#20844;&#21942;&#20225;&#26989;&#12398;&#25244;&#26412;&#30340;&#12394;&#25913;&#38761;&#31561;&#12398;&#21462;&#32068;&#29366;&#27841;&#35519;&#26619;&#65288;&#22238;&#31572;&#65289;\&#35519;&#26619;&#31080;&#65288;&#28511;&#19978;&#24066;&#12539;&#27700;&#36947;&#20107;&#26989;&#65289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潟上市</v>
          </cell>
        </row>
        <row r="24">
          <cell r="F24" t="str">
            <v>下水道事業</v>
          </cell>
          <cell r="W24" t="str">
            <v>公共下水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  <row r="550">
          <cell r="B550" t="str">
            <v>平成３１年４月に下水道事業の法適化を予定しているため、経営状況を明確にしたうえで判断する。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潟上市</v>
          </cell>
        </row>
        <row r="24">
          <cell r="F24" t="str">
            <v>下水道事業</v>
          </cell>
          <cell r="W24" t="str">
            <v>特定環境下水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  <row r="550">
          <cell r="B550" t="str">
            <v>平成３１年４月に下水道事業の法適化を予定しているため、経営状況を明確にしたうえで判断する。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潟上市</v>
          </cell>
        </row>
        <row r="24">
          <cell r="F24" t="str">
            <v>下水道事業</v>
          </cell>
          <cell r="W24" t="str">
            <v>特定地域排水処理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  <row r="550">
          <cell r="B550" t="str">
            <v>平成３１年４月に下水道事業の法適化を予定しているため、経営状況を明確にしたうえで判断する。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潟上市</v>
          </cell>
        </row>
        <row r="24">
          <cell r="F24" t="str">
            <v>下水道事業</v>
          </cell>
          <cell r="W24" t="str">
            <v>農業集落排水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  <row r="550">
          <cell r="B550" t="str">
            <v>平成３１年４月に下水道事業の法適化を予定しているため、経営状況を明確にしたうえで判断する。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潟上市</v>
          </cell>
        </row>
        <row r="24">
          <cell r="F24" t="str">
            <v>水道事業</v>
          </cell>
          <cell r="W24" t="str">
            <v>―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○</v>
          </cell>
        </row>
        <row r="537">
          <cell r="C537" t="str">
            <v>④知見やノウハウ不足により抜本的な改革の検討に至らないため</v>
          </cell>
        </row>
        <row r="538">
          <cell r="C538" t="str">
            <v>⑦その他</v>
          </cell>
        </row>
        <row r="543">
          <cell r="B543" t="str">
            <v>過去に広域、業務委託の試算をしたが、メリットが見込まれず、その後検討をしていない。</v>
          </cell>
        </row>
        <row r="550">
          <cell r="B550" t="str">
            <v>２つの浄水場を統合した新設の浄水場の整備計画を進めている。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2.xml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drawing" Target="../drawings/drawing4.xml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drawing" Target="../drawings/drawing5.xml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6" workbookViewId="0">
      <selection activeCell="AQ34" sqref="AQ34:BP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20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26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32</v>
      </c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23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23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23"/>
    </row>
    <row r="11" spans="3:70" ht="15.6" customHeight="1">
      <c r="C11" s="4" t="str">
        <f>IF(COUNTIF([5]回答表!F22,"*")&gt;0,[5]回答表!F22,"")</f>
        <v>潟上市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IF(COUNTIF([5]回答表!F24,"*")&gt;0,[5]回答表!F24,"")</f>
        <v>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IF(COUNTIF([5]回答表!W24,"*")&gt;0,[5]回答表!W24,"")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IF(COUNTIF([5]回答表!F26,"*")&gt;0,[5]回答表!F26,"")</f>
        <v>―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13"/>
      <c r="BR17" s="128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90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114"/>
      <c r="BR18" s="128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91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114"/>
      <c r="BR19" s="128"/>
    </row>
    <row r="20" spans="3:70" ht="13.15" customHeight="1">
      <c r="C20" s="6"/>
      <c r="D20" s="16" t="s">
        <v>3</v>
      </c>
      <c r="E20" s="33"/>
      <c r="F20" s="33"/>
      <c r="G20" s="33"/>
      <c r="H20" s="33"/>
      <c r="I20" s="33"/>
      <c r="J20" s="47"/>
      <c r="K20" s="16" t="s">
        <v>7</v>
      </c>
      <c r="L20" s="33"/>
      <c r="M20" s="33"/>
      <c r="N20" s="33"/>
      <c r="O20" s="33"/>
      <c r="P20" s="33"/>
      <c r="Q20" s="47"/>
      <c r="R20" s="16" t="s">
        <v>14</v>
      </c>
      <c r="S20" s="33"/>
      <c r="T20" s="33"/>
      <c r="U20" s="33"/>
      <c r="V20" s="33"/>
      <c r="W20" s="33"/>
      <c r="X20" s="47"/>
      <c r="Y20" s="66" t="s">
        <v>22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92"/>
      <c r="BA20" s="97"/>
      <c r="BB20" s="99" t="s">
        <v>30</v>
      </c>
      <c r="BC20" s="103"/>
      <c r="BD20" s="103"/>
      <c r="BE20" s="103"/>
      <c r="BF20" s="103"/>
      <c r="BG20" s="103"/>
      <c r="BH20" s="103"/>
      <c r="BI20" s="108"/>
      <c r="BJ20" s="110"/>
      <c r="BK20" s="114"/>
      <c r="BR20" s="128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93"/>
      <c r="BA21" s="97"/>
      <c r="BB21" s="100"/>
      <c r="BC21" s="104"/>
      <c r="BD21" s="104"/>
      <c r="BE21" s="104"/>
      <c r="BF21" s="104"/>
      <c r="BG21" s="104"/>
      <c r="BH21" s="104"/>
      <c r="BJ21" s="111"/>
      <c r="BK21" s="114"/>
      <c r="BR21" s="128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94"/>
      <c r="BA22" s="26"/>
      <c r="BB22" s="100"/>
      <c r="BC22" s="104"/>
      <c r="BD22" s="104"/>
      <c r="BE22" s="104"/>
      <c r="BF22" s="104"/>
      <c r="BG22" s="104"/>
      <c r="BH22" s="104"/>
      <c r="BJ22" s="111"/>
      <c r="BK22" s="114"/>
      <c r="BR22" s="128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5</v>
      </c>
      <c r="Z23" s="73"/>
      <c r="AA23" s="73"/>
      <c r="AB23" s="73"/>
      <c r="AC23" s="73"/>
      <c r="AD23" s="73"/>
      <c r="AE23" s="74"/>
      <c r="AF23" s="69" t="s">
        <v>24</v>
      </c>
      <c r="AG23" s="73"/>
      <c r="AH23" s="73"/>
      <c r="AI23" s="73"/>
      <c r="AJ23" s="73"/>
      <c r="AK23" s="73"/>
      <c r="AL23" s="74"/>
      <c r="AM23" s="69" t="s">
        <v>16</v>
      </c>
      <c r="AN23" s="73"/>
      <c r="AO23" s="73"/>
      <c r="AP23" s="73"/>
      <c r="AQ23" s="73"/>
      <c r="AR23" s="73"/>
      <c r="AS23" s="74"/>
      <c r="AT23" s="69" t="s">
        <v>28</v>
      </c>
      <c r="AU23" s="73"/>
      <c r="AV23" s="73"/>
      <c r="AW23" s="73"/>
      <c r="AX23" s="73"/>
      <c r="AY23" s="73"/>
      <c r="AZ23" s="74"/>
      <c r="BA23" s="26"/>
      <c r="BB23" s="101"/>
      <c r="BC23" s="105"/>
      <c r="BD23" s="105"/>
      <c r="BE23" s="105"/>
      <c r="BF23" s="105"/>
      <c r="BG23" s="105"/>
      <c r="BH23" s="105"/>
      <c r="BI23" s="109"/>
      <c r="BJ23" s="112"/>
      <c r="BK23" s="114"/>
      <c r="BR23" s="128"/>
    </row>
    <row r="24" spans="3:70" ht="15.6" customHeight="1">
      <c r="C24" s="6"/>
      <c r="D24" s="19" t="str">
        <f>IF([5]回答表!R49="○","○","")</f>
        <v/>
      </c>
      <c r="E24" s="36"/>
      <c r="F24" s="36"/>
      <c r="G24" s="36"/>
      <c r="H24" s="36"/>
      <c r="I24" s="36"/>
      <c r="J24" s="50"/>
      <c r="K24" s="19" t="str">
        <f>IF([5]回答表!R50="○","○","")</f>
        <v/>
      </c>
      <c r="L24" s="36"/>
      <c r="M24" s="36"/>
      <c r="N24" s="36"/>
      <c r="O24" s="36"/>
      <c r="P24" s="36"/>
      <c r="Q24" s="50"/>
      <c r="R24" s="19" t="str">
        <f>IF([5]回答表!R51="○","○","")</f>
        <v/>
      </c>
      <c r="S24" s="36"/>
      <c r="T24" s="36"/>
      <c r="U24" s="36"/>
      <c r="V24" s="36"/>
      <c r="W24" s="36"/>
      <c r="X24" s="50"/>
      <c r="Y24" s="19" t="str">
        <f>IF([5]回答表!R52="○","○","")</f>
        <v/>
      </c>
      <c r="Z24" s="36"/>
      <c r="AA24" s="36"/>
      <c r="AB24" s="36"/>
      <c r="AC24" s="36"/>
      <c r="AD24" s="36"/>
      <c r="AE24" s="50"/>
      <c r="AF24" s="19" t="str">
        <f>IF([5]回答表!R53="○","○","")</f>
        <v/>
      </c>
      <c r="AG24" s="36"/>
      <c r="AH24" s="36"/>
      <c r="AI24" s="36"/>
      <c r="AJ24" s="36"/>
      <c r="AK24" s="36"/>
      <c r="AL24" s="50"/>
      <c r="AM24" s="19" t="str">
        <f>IF([5]回答表!R54="○","○","")</f>
        <v/>
      </c>
      <c r="AN24" s="36"/>
      <c r="AO24" s="36"/>
      <c r="AP24" s="36"/>
      <c r="AQ24" s="36"/>
      <c r="AR24" s="36"/>
      <c r="AS24" s="50"/>
      <c r="AT24" s="19" t="str">
        <f>IF([5]回答表!R55="○","○","")</f>
        <v/>
      </c>
      <c r="AU24" s="36"/>
      <c r="AV24" s="36"/>
      <c r="AW24" s="36"/>
      <c r="AX24" s="36"/>
      <c r="AY24" s="36"/>
      <c r="AZ24" s="50"/>
      <c r="BA24" s="26"/>
      <c r="BB24" s="102" t="str">
        <f>IF([5]回答表!R56="○","○","")</f>
        <v>○</v>
      </c>
      <c r="BC24" s="106"/>
      <c r="BD24" s="106"/>
      <c r="BE24" s="106"/>
      <c r="BF24" s="106"/>
      <c r="BG24" s="106"/>
      <c r="BH24" s="106"/>
      <c r="BI24" s="108"/>
      <c r="BJ24" s="110"/>
      <c r="BK24" s="114"/>
      <c r="BR24" s="128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8"/>
      <c r="BB25" s="19"/>
      <c r="BC25" s="36"/>
      <c r="BD25" s="36"/>
      <c r="BE25" s="36"/>
      <c r="BF25" s="36"/>
      <c r="BG25" s="36"/>
      <c r="BH25" s="36"/>
      <c r="BJ25" s="111"/>
      <c r="BK25" s="114"/>
      <c r="BR25" s="128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8"/>
      <c r="BB26" s="20"/>
      <c r="BC26" s="37"/>
      <c r="BD26" s="37"/>
      <c r="BE26" s="37"/>
      <c r="BF26" s="37"/>
      <c r="BG26" s="37"/>
      <c r="BH26" s="37"/>
      <c r="BI26" s="109"/>
      <c r="BJ26" s="112"/>
      <c r="BK26" s="114"/>
      <c r="BR26" s="128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5"/>
      <c r="BR27" s="128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24"/>
    </row>
    <row r="33" spans="3:69">
      <c r="C33" s="9"/>
      <c r="D33" s="23" t="s">
        <v>9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18</v>
      </c>
      <c r="AR33" s="25"/>
      <c r="AS33" s="25"/>
      <c r="AT33" s="25"/>
      <c r="AU33" s="25"/>
      <c r="AV33" s="89"/>
      <c r="AW33" s="25"/>
      <c r="AX33" s="25"/>
      <c r="AY33" s="25"/>
      <c r="AZ33" s="95"/>
      <c r="BA33" s="95"/>
      <c r="BB33" s="95"/>
      <c r="BC33" s="9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6"/>
      <c r="BQ33" s="125"/>
    </row>
    <row r="34" spans="3:69" ht="15.6" customHeight="1">
      <c r="C34" s="9"/>
      <c r="D34" s="24" t="s">
        <v>11</v>
      </c>
      <c r="E34" s="39" t="str">
        <f>IF([5]回答表!R56="○",[5]回答表!C536,"")</f>
        <v>①現行の経営体制・手法で、健全な事業運営が実施できているため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83" t="str">
        <f>IF([5]回答表!AQ536="○",[5]回答表!B543,"")</f>
        <v>過去に広域、業務委託の試算をしたが、メリットが見込まれず、その後検討をしていない。</v>
      </c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117"/>
      <c r="BQ34" s="125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84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118"/>
      <c r="BQ35" s="125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4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118"/>
      <c r="BQ36" s="125"/>
    </row>
    <row r="37" spans="3:69" ht="15.6" customHeight="1">
      <c r="C37" s="9"/>
      <c r="D37" s="24" t="s">
        <v>11</v>
      </c>
      <c r="E37" s="39" t="str">
        <f>IF([5]回答表!R56="○",[5]回答表!C537,"")</f>
        <v>④知見やノウハウ不足により抜本的な改革の検討に至らないため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84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118"/>
      <c r="BQ37" s="125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84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118"/>
      <c r="BQ38" s="125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4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118"/>
      <c r="BQ39" s="125"/>
    </row>
    <row r="40" spans="3:69" ht="15.6" customHeight="1">
      <c r="C40" s="9"/>
      <c r="D40" s="24" t="s">
        <v>11</v>
      </c>
      <c r="E40" s="39" t="str">
        <f>IF([5]回答表!R56="○",[5]回答表!C538,"")</f>
        <v>⑦その他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84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118"/>
      <c r="BQ40" s="125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85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119"/>
      <c r="BQ41" s="126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25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25"/>
    </row>
    <row r="44" spans="3:69">
      <c r="C44" s="9"/>
      <c r="D44" s="23" t="s">
        <v>12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25"/>
    </row>
    <row r="45" spans="3:69">
      <c r="C45" s="9"/>
      <c r="D45" s="27" t="str">
        <f>IF([5]回答表!R56="○",[5]回答表!B550,"")</f>
        <v>２つの浄水場を統合した新設の浄水場の整備計画を進めている。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20"/>
      <c r="BQ45" s="125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21"/>
      <c r="BQ46" s="125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21"/>
      <c r="BQ47" s="125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21"/>
      <c r="BQ48" s="125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22"/>
      <c r="BQ49" s="125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27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3" workbookViewId="0">
      <selection activeCell="E40" sqref="E40:AN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20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26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32</v>
      </c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23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23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23"/>
    </row>
    <row r="11" spans="3:70" ht="15.6" customHeight="1">
      <c r="C11" s="4" t="str">
        <f>IF(COUNTIF([1]回答表!F22,"*")&gt;0,[1]回答表!F22,"")</f>
        <v>潟上市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IF(COUNTIF([1]回答表!F24,"*")&gt;0,[1]回答表!F24,"")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IF(COUNTIF([1]回答表!W24,"*")&gt;0,[1]回答表!W24,"")</f>
        <v>公共下水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IF(COUNTIF([1]回答表!F26,"*")&gt;0,[1]回答表!F26,"")</f>
        <v>―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13"/>
      <c r="BR17" s="128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90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114"/>
      <c r="BR18" s="128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91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114"/>
      <c r="BR19" s="128"/>
    </row>
    <row r="20" spans="3:70" ht="13.15" customHeight="1">
      <c r="C20" s="6"/>
      <c r="D20" s="16" t="s">
        <v>3</v>
      </c>
      <c r="E20" s="33"/>
      <c r="F20" s="33"/>
      <c r="G20" s="33"/>
      <c r="H20" s="33"/>
      <c r="I20" s="33"/>
      <c r="J20" s="47"/>
      <c r="K20" s="16" t="s">
        <v>7</v>
      </c>
      <c r="L20" s="33"/>
      <c r="M20" s="33"/>
      <c r="N20" s="33"/>
      <c r="O20" s="33"/>
      <c r="P20" s="33"/>
      <c r="Q20" s="47"/>
      <c r="R20" s="16" t="s">
        <v>14</v>
      </c>
      <c r="S20" s="33"/>
      <c r="T20" s="33"/>
      <c r="U20" s="33"/>
      <c r="V20" s="33"/>
      <c r="W20" s="33"/>
      <c r="X20" s="47"/>
      <c r="Y20" s="66" t="s">
        <v>22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92"/>
      <c r="BA20" s="97"/>
      <c r="BB20" s="99" t="s">
        <v>30</v>
      </c>
      <c r="BC20" s="103"/>
      <c r="BD20" s="103"/>
      <c r="BE20" s="103"/>
      <c r="BF20" s="103"/>
      <c r="BG20" s="103"/>
      <c r="BH20" s="103"/>
      <c r="BI20" s="108"/>
      <c r="BJ20" s="110"/>
      <c r="BK20" s="114"/>
      <c r="BR20" s="128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93"/>
      <c r="BA21" s="97"/>
      <c r="BB21" s="100"/>
      <c r="BC21" s="104"/>
      <c r="BD21" s="104"/>
      <c r="BE21" s="104"/>
      <c r="BF21" s="104"/>
      <c r="BG21" s="104"/>
      <c r="BH21" s="104"/>
      <c r="BJ21" s="111"/>
      <c r="BK21" s="114"/>
      <c r="BR21" s="128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94"/>
      <c r="BA22" s="26"/>
      <c r="BB22" s="100"/>
      <c r="BC22" s="104"/>
      <c r="BD22" s="104"/>
      <c r="BE22" s="104"/>
      <c r="BF22" s="104"/>
      <c r="BG22" s="104"/>
      <c r="BH22" s="104"/>
      <c r="BJ22" s="111"/>
      <c r="BK22" s="114"/>
      <c r="BR22" s="128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5</v>
      </c>
      <c r="Z23" s="73"/>
      <c r="AA23" s="73"/>
      <c r="AB23" s="73"/>
      <c r="AC23" s="73"/>
      <c r="AD23" s="73"/>
      <c r="AE23" s="74"/>
      <c r="AF23" s="69" t="s">
        <v>24</v>
      </c>
      <c r="AG23" s="73"/>
      <c r="AH23" s="73"/>
      <c r="AI23" s="73"/>
      <c r="AJ23" s="73"/>
      <c r="AK23" s="73"/>
      <c r="AL23" s="74"/>
      <c r="AM23" s="69" t="s">
        <v>16</v>
      </c>
      <c r="AN23" s="73"/>
      <c r="AO23" s="73"/>
      <c r="AP23" s="73"/>
      <c r="AQ23" s="73"/>
      <c r="AR23" s="73"/>
      <c r="AS23" s="74"/>
      <c r="AT23" s="69" t="s">
        <v>28</v>
      </c>
      <c r="AU23" s="73"/>
      <c r="AV23" s="73"/>
      <c r="AW23" s="73"/>
      <c r="AX23" s="73"/>
      <c r="AY23" s="73"/>
      <c r="AZ23" s="74"/>
      <c r="BA23" s="26"/>
      <c r="BB23" s="101"/>
      <c r="BC23" s="105"/>
      <c r="BD23" s="105"/>
      <c r="BE23" s="105"/>
      <c r="BF23" s="105"/>
      <c r="BG23" s="105"/>
      <c r="BH23" s="105"/>
      <c r="BI23" s="109"/>
      <c r="BJ23" s="112"/>
      <c r="BK23" s="114"/>
      <c r="BR23" s="128"/>
    </row>
    <row r="24" spans="3:70" ht="15.6" customHeight="1">
      <c r="C24" s="6"/>
      <c r="D24" s="19" t="str">
        <f>IF([1]回答表!R49="○","○","")</f>
        <v/>
      </c>
      <c r="E24" s="36"/>
      <c r="F24" s="36"/>
      <c r="G24" s="36"/>
      <c r="H24" s="36"/>
      <c r="I24" s="36"/>
      <c r="J24" s="50"/>
      <c r="K24" s="19" t="str">
        <f>IF([1]回答表!R50="○","○","")</f>
        <v/>
      </c>
      <c r="L24" s="36"/>
      <c r="M24" s="36"/>
      <c r="N24" s="36"/>
      <c r="O24" s="36"/>
      <c r="P24" s="36"/>
      <c r="Q24" s="50"/>
      <c r="R24" s="19" t="str">
        <f>IF([1]回答表!R51="○","○","")</f>
        <v/>
      </c>
      <c r="S24" s="36"/>
      <c r="T24" s="36"/>
      <c r="U24" s="36"/>
      <c r="V24" s="36"/>
      <c r="W24" s="36"/>
      <c r="X24" s="50"/>
      <c r="Y24" s="19" t="str">
        <f>IF([1]回答表!R52="○","○","")</f>
        <v/>
      </c>
      <c r="Z24" s="36"/>
      <c r="AA24" s="36"/>
      <c r="AB24" s="36"/>
      <c r="AC24" s="36"/>
      <c r="AD24" s="36"/>
      <c r="AE24" s="50"/>
      <c r="AF24" s="19" t="str">
        <f>IF([1]回答表!R53="○","○","")</f>
        <v/>
      </c>
      <c r="AG24" s="36"/>
      <c r="AH24" s="36"/>
      <c r="AI24" s="36"/>
      <c r="AJ24" s="36"/>
      <c r="AK24" s="36"/>
      <c r="AL24" s="50"/>
      <c r="AM24" s="19" t="str">
        <f>IF([1]回答表!R54="○","○","")</f>
        <v/>
      </c>
      <c r="AN24" s="36"/>
      <c r="AO24" s="36"/>
      <c r="AP24" s="36"/>
      <c r="AQ24" s="36"/>
      <c r="AR24" s="36"/>
      <c r="AS24" s="50"/>
      <c r="AT24" s="19" t="str">
        <f>IF([1]回答表!R55="○","○","")</f>
        <v/>
      </c>
      <c r="AU24" s="36"/>
      <c r="AV24" s="36"/>
      <c r="AW24" s="36"/>
      <c r="AX24" s="36"/>
      <c r="AY24" s="36"/>
      <c r="AZ24" s="50"/>
      <c r="BA24" s="26"/>
      <c r="BB24" s="102" t="str">
        <f>IF([1]回答表!R56="○","○","")</f>
        <v>○</v>
      </c>
      <c r="BC24" s="106"/>
      <c r="BD24" s="106"/>
      <c r="BE24" s="106"/>
      <c r="BF24" s="106"/>
      <c r="BG24" s="106"/>
      <c r="BH24" s="106"/>
      <c r="BI24" s="108"/>
      <c r="BJ24" s="110"/>
      <c r="BK24" s="114"/>
      <c r="BR24" s="128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8"/>
      <c r="BB25" s="19"/>
      <c r="BC25" s="36"/>
      <c r="BD25" s="36"/>
      <c r="BE25" s="36"/>
      <c r="BF25" s="36"/>
      <c r="BG25" s="36"/>
      <c r="BH25" s="36"/>
      <c r="BJ25" s="111"/>
      <c r="BK25" s="114"/>
      <c r="BR25" s="128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8"/>
      <c r="BB26" s="20"/>
      <c r="BC26" s="37"/>
      <c r="BD26" s="37"/>
      <c r="BE26" s="37"/>
      <c r="BF26" s="37"/>
      <c r="BG26" s="37"/>
      <c r="BH26" s="37"/>
      <c r="BI26" s="109"/>
      <c r="BJ26" s="112"/>
      <c r="BK26" s="114"/>
      <c r="BR26" s="128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5"/>
      <c r="BR27" s="128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24"/>
    </row>
    <row r="33" spans="3:69">
      <c r="C33" s="9"/>
      <c r="D33" s="23" t="s">
        <v>9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18</v>
      </c>
      <c r="AR33" s="25"/>
      <c r="AS33" s="25"/>
      <c r="AT33" s="25"/>
      <c r="AU33" s="25"/>
      <c r="AV33" s="89"/>
      <c r="AW33" s="25"/>
      <c r="AX33" s="25"/>
      <c r="AY33" s="25"/>
      <c r="AZ33" s="95"/>
      <c r="BA33" s="95"/>
      <c r="BB33" s="95"/>
      <c r="BC33" s="9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6"/>
      <c r="BQ33" s="125"/>
    </row>
    <row r="34" spans="3:69" ht="15.6" customHeight="1">
      <c r="C34" s="9"/>
      <c r="D34" s="24" t="s">
        <v>11</v>
      </c>
      <c r="E34" s="39" t="str">
        <f>IF([1]回答表!R56="○",[1]回答表!C536,"")</f>
        <v>①現行の経営体制・手法で、健全な事業運営が実施できているため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129" t="str">
        <f>IF([1]回答表!AQ536="○",[1]回答表!B543,"")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20"/>
      <c r="BQ34" s="125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21"/>
      <c r="BQ35" s="125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21"/>
      <c r="BQ36" s="125"/>
    </row>
    <row r="37" spans="3:69" ht="15.6" customHeight="1">
      <c r="C37" s="9"/>
      <c r="D37" s="24" t="s">
        <v>11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21"/>
      <c r="BQ37" s="125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21"/>
      <c r="BQ38" s="125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21"/>
      <c r="BQ39" s="125"/>
    </row>
    <row r="40" spans="3:69" ht="15.6" customHeight="1">
      <c r="C40" s="9"/>
      <c r="D40" s="24" t="s">
        <v>11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21"/>
      <c r="BQ40" s="125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22"/>
      <c r="BQ41" s="126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25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25"/>
    </row>
    <row r="44" spans="3:69">
      <c r="C44" s="9"/>
      <c r="D44" s="23" t="s">
        <v>12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25"/>
    </row>
    <row r="45" spans="3:69">
      <c r="C45" s="9"/>
      <c r="D45" s="27" t="str">
        <f>IF([1]回答表!R56="○",[1]回答表!B550,"")</f>
        <v>平成３１年４月に下水道事業の法適化を予定しているため、経営状況を明確にしたうえで判断する。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20"/>
      <c r="BQ45" s="125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21"/>
      <c r="BQ46" s="125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21"/>
      <c r="BQ47" s="125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21"/>
      <c r="BQ48" s="125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22"/>
      <c r="BQ49" s="125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27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22" workbookViewId="0">
      <selection activeCell="E40" sqref="E40:AN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20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26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32</v>
      </c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23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23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23"/>
    </row>
    <row r="11" spans="3:70" ht="15.6" customHeight="1">
      <c r="C11" s="4" t="str">
        <f>IF(COUNTIF([2]回答表!F22,"*")&gt;0,[2]回答表!F22,"")</f>
        <v>潟上市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IF(COUNTIF([2]回答表!F24,"*")&gt;0,[2]回答表!F24,"")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IF(COUNTIF([2]回答表!W24,"*")&gt;0,[2]回答表!W24,"")</f>
        <v>特定環境下水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IF(COUNTIF([2]回答表!F26,"*")&gt;0,[2]回答表!F26,"")</f>
        <v>―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13"/>
      <c r="BR17" s="128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90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114"/>
      <c r="BR18" s="128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91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114"/>
      <c r="BR19" s="128"/>
    </row>
    <row r="20" spans="3:70" ht="13.15" customHeight="1">
      <c r="C20" s="6"/>
      <c r="D20" s="16" t="s">
        <v>3</v>
      </c>
      <c r="E20" s="33"/>
      <c r="F20" s="33"/>
      <c r="G20" s="33"/>
      <c r="H20" s="33"/>
      <c r="I20" s="33"/>
      <c r="J20" s="47"/>
      <c r="K20" s="16" t="s">
        <v>7</v>
      </c>
      <c r="L20" s="33"/>
      <c r="M20" s="33"/>
      <c r="N20" s="33"/>
      <c r="O20" s="33"/>
      <c r="P20" s="33"/>
      <c r="Q20" s="47"/>
      <c r="R20" s="16" t="s">
        <v>14</v>
      </c>
      <c r="S20" s="33"/>
      <c r="T20" s="33"/>
      <c r="U20" s="33"/>
      <c r="V20" s="33"/>
      <c r="W20" s="33"/>
      <c r="X20" s="47"/>
      <c r="Y20" s="66" t="s">
        <v>22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92"/>
      <c r="BA20" s="97"/>
      <c r="BB20" s="99" t="s">
        <v>30</v>
      </c>
      <c r="BC20" s="103"/>
      <c r="BD20" s="103"/>
      <c r="BE20" s="103"/>
      <c r="BF20" s="103"/>
      <c r="BG20" s="103"/>
      <c r="BH20" s="103"/>
      <c r="BI20" s="108"/>
      <c r="BJ20" s="110"/>
      <c r="BK20" s="114"/>
      <c r="BR20" s="128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93"/>
      <c r="BA21" s="97"/>
      <c r="BB21" s="100"/>
      <c r="BC21" s="104"/>
      <c r="BD21" s="104"/>
      <c r="BE21" s="104"/>
      <c r="BF21" s="104"/>
      <c r="BG21" s="104"/>
      <c r="BH21" s="104"/>
      <c r="BJ21" s="111"/>
      <c r="BK21" s="114"/>
      <c r="BR21" s="128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94"/>
      <c r="BA22" s="26"/>
      <c r="BB22" s="100"/>
      <c r="BC22" s="104"/>
      <c r="BD22" s="104"/>
      <c r="BE22" s="104"/>
      <c r="BF22" s="104"/>
      <c r="BG22" s="104"/>
      <c r="BH22" s="104"/>
      <c r="BJ22" s="111"/>
      <c r="BK22" s="114"/>
      <c r="BR22" s="128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5</v>
      </c>
      <c r="Z23" s="73"/>
      <c r="AA23" s="73"/>
      <c r="AB23" s="73"/>
      <c r="AC23" s="73"/>
      <c r="AD23" s="73"/>
      <c r="AE23" s="74"/>
      <c r="AF23" s="69" t="s">
        <v>24</v>
      </c>
      <c r="AG23" s="73"/>
      <c r="AH23" s="73"/>
      <c r="AI23" s="73"/>
      <c r="AJ23" s="73"/>
      <c r="AK23" s="73"/>
      <c r="AL23" s="74"/>
      <c r="AM23" s="69" t="s">
        <v>16</v>
      </c>
      <c r="AN23" s="73"/>
      <c r="AO23" s="73"/>
      <c r="AP23" s="73"/>
      <c r="AQ23" s="73"/>
      <c r="AR23" s="73"/>
      <c r="AS23" s="74"/>
      <c r="AT23" s="69" t="s">
        <v>28</v>
      </c>
      <c r="AU23" s="73"/>
      <c r="AV23" s="73"/>
      <c r="AW23" s="73"/>
      <c r="AX23" s="73"/>
      <c r="AY23" s="73"/>
      <c r="AZ23" s="74"/>
      <c r="BA23" s="26"/>
      <c r="BB23" s="101"/>
      <c r="BC23" s="105"/>
      <c r="BD23" s="105"/>
      <c r="BE23" s="105"/>
      <c r="BF23" s="105"/>
      <c r="BG23" s="105"/>
      <c r="BH23" s="105"/>
      <c r="BI23" s="109"/>
      <c r="BJ23" s="112"/>
      <c r="BK23" s="114"/>
      <c r="BR23" s="128"/>
    </row>
    <row r="24" spans="3:70" ht="15.6" customHeight="1">
      <c r="C24" s="6"/>
      <c r="D24" s="19" t="str">
        <f>IF([2]回答表!R49="○","○","")</f>
        <v/>
      </c>
      <c r="E24" s="36"/>
      <c r="F24" s="36"/>
      <c r="G24" s="36"/>
      <c r="H24" s="36"/>
      <c r="I24" s="36"/>
      <c r="J24" s="50"/>
      <c r="K24" s="19" t="str">
        <f>IF([2]回答表!R50="○","○","")</f>
        <v/>
      </c>
      <c r="L24" s="36"/>
      <c r="M24" s="36"/>
      <c r="N24" s="36"/>
      <c r="O24" s="36"/>
      <c r="P24" s="36"/>
      <c r="Q24" s="50"/>
      <c r="R24" s="19" t="str">
        <f>IF([2]回答表!R51="○","○","")</f>
        <v/>
      </c>
      <c r="S24" s="36"/>
      <c r="T24" s="36"/>
      <c r="U24" s="36"/>
      <c r="V24" s="36"/>
      <c r="W24" s="36"/>
      <c r="X24" s="50"/>
      <c r="Y24" s="19" t="str">
        <f>IF([2]回答表!R52="○","○","")</f>
        <v/>
      </c>
      <c r="Z24" s="36"/>
      <c r="AA24" s="36"/>
      <c r="AB24" s="36"/>
      <c r="AC24" s="36"/>
      <c r="AD24" s="36"/>
      <c r="AE24" s="50"/>
      <c r="AF24" s="19" t="str">
        <f>IF([2]回答表!R53="○","○","")</f>
        <v/>
      </c>
      <c r="AG24" s="36"/>
      <c r="AH24" s="36"/>
      <c r="AI24" s="36"/>
      <c r="AJ24" s="36"/>
      <c r="AK24" s="36"/>
      <c r="AL24" s="50"/>
      <c r="AM24" s="19" t="str">
        <f>IF([2]回答表!R54="○","○","")</f>
        <v/>
      </c>
      <c r="AN24" s="36"/>
      <c r="AO24" s="36"/>
      <c r="AP24" s="36"/>
      <c r="AQ24" s="36"/>
      <c r="AR24" s="36"/>
      <c r="AS24" s="50"/>
      <c r="AT24" s="19" t="str">
        <f>IF([2]回答表!R55="○","○","")</f>
        <v/>
      </c>
      <c r="AU24" s="36"/>
      <c r="AV24" s="36"/>
      <c r="AW24" s="36"/>
      <c r="AX24" s="36"/>
      <c r="AY24" s="36"/>
      <c r="AZ24" s="50"/>
      <c r="BA24" s="26"/>
      <c r="BB24" s="102" t="str">
        <f>IF([2]回答表!R56="○","○","")</f>
        <v>○</v>
      </c>
      <c r="BC24" s="106"/>
      <c r="BD24" s="106"/>
      <c r="BE24" s="106"/>
      <c r="BF24" s="106"/>
      <c r="BG24" s="106"/>
      <c r="BH24" s="106"/>
      <c r="BI24" s="108"/>
      <c r="BJ24" s="110"/>
      <c r="BK24" s="114"/>
      <c r="BR24" s="128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8"/>
      <c r="BB25" s="19"/>
      <c r="BC25" s="36"/>
      <c r="BD25" s="36"/>
      <c r="BE25" s="36"/>
      <c r="BF25" s="36"/>
      <c r="BG25" s="36"/>
      <c r="BH25" s="36"/>
      <c r="BJ25" s="111"/>
      <c r="BK25" s="114"/>
      <c r="BR25" s="128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8"/>
      <c r="BB26" s="20"/>
      <c r="BC26" s="37"/>
      <c r="BD26" s="37"/>
      <c r="BE26" s="37"/>
      <c r="BF26" s="37"/>
      <c r="BG26" s="37"/>
      <c r="BH26" s="37"/>
      <c r="BI26" s="109"/>
      <c r="BJ26" s="112"/>
      <c r="BK26" s="114"/>
      <c r="BR26" s="128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5"/>
      <c r="BR27" s="128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24"/>
    </row>
    <row r="33" spans="3:69">
      <c r="C33" s="9"/>
      <c r="D33" s="23" t="s">
        <v>9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18</v>
      </c>
      <c r="AR33" s="25"/>
      <c r="AS33" s="25"/>
      <c r="AT33" s="25"/>
      <c r="AU33" s="25"/>
      <c r="AV33" s="89"/>
      <c r="AW33" s="25"/>
      <c r="AX33" s="25"/>
      <c r="AY33" s="25"/>
      <c r="AZ33" s="95"/>
      <c r="BA33" s="95"/>
      <c r="BB33" s="95"/>
      <c r="BC33" s="9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6"/>
      <c r="BQ33" s="125"/>
    </row>
    <row r="34" spans="3:69" ht="15.6" customHeight="1">
      <c r="C34" s="9"/>
      <c r="D34" s="24" t="s">
        <v>11</v>
      </c>
      <c r="E34" s="39" t="str">
        <f>IF([2]回答表!R56="○",[2]回答表!C536,"")</f>
        <v>①現行の経営体制・手法で、健全な事業運営が実施できているため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129" t="str">
        <f>IF([2]回答表!AQ536="○",[2]回答表!B543,"")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20"/>
      <c r="BQ34" s="125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21"/>
      <c r="BQ35" s="125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21"/>
      <c r="BQ36" s="125"/>
    </row>
    <row r="37" spans="3:69" ht="15.6" customHeight="1">
      <c r="C37" s="9"/>
      <c r="D37" s="24" t="s">
        <v>11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21"/>
      <c r="BQ37" s="125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21"/>
      <c r="BQ38" s="125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21"/>
      <c r="BQ39" s="125"/>
    </row>
    <row r="40" spans="3:69" ht="15.6" customHeight="1">
      <c r="C40" s="9"/>
      <c r="D40" s="24" t="s">
        <v>11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21"/>
      <c r="BQ40" s="125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22"/>
      <c r="BQ41" s="126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25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25"/>
    </row>
    <row r="44" spans="3:69">
      <c r="C44" s="9"/>
      <c r="D44" s="23" t="s">
        <v>12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25"/>
    </row>
    <row r="45" spans="3:69">
      <c r="C45" s="9"/>
      <c r="D45" s="27" t="str">
        <f>IF([2]回答表!R56="○",[2]回答表!B550,"")</f>
        <v>平成３１年４月に下水道事業の法適化を予定しているため、経営状況を明確にしたうえで判断する。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20"/>
      <c r="BQ45" s="125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21"/>
      <c r="BQ46" s="125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21"/>
      <c r="BQ47" s="125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21"/>
      <c r="BQ48" s="125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22"/>
      <c r="BQ49" s="125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27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1:BR50"/>
  <sheetViews>
    <sheetView topLeftCell="A13" workbookViewId="0">
      <selection activeCell="E40" sqref="E40:AN41"/>
    </sheetView>
  </sheetViews>
  <sheetFormatPr defaultRowHeight="18.75"/>
  <cols>
    <col min="1" max="70" width="2.5" customWidth="1"/>
    <col min="71" max="16384" width="9" style="130"/>
  </cols>
  <sheetData>
    <row r="1" spans="3:70" s="130" customFormat="1" ht="15.6" customHeight="1"/>
    <row r="2" spans="3:70" s="130" customFormat="1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s="130" customFormat="1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s="130" customFormat="1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s="130" customFormat="1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s="130" customFormat="1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s="130" customFormat="1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s="130" customFormat="1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21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27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33</v>
      </c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23"/>
    </row>
    <row r="9" spans="3:70" s="130" customFormat="1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23"/>
    </row>
    <row r="10" spans="3:70" s="130" customFormat="1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23"/>
    </row>
    <row r="11" spans="3:70" s="130" customFormat="1" ht="15.6" customHeight="1">
      <c r="C11" s="4" t="str">
        <f>IF(COUNTIF([4]回答表!F22,"*")&gt;0,[4]回答表!F22,"")</f>
        <v>潟上市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IF(COUNTIF([4]回答表!F24,"*")&gt;0,[4]回答表!F24,"")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IF(COUNTIF([4]回答表!W24,"*")&gt;0,[4]回答表!W24,"")</f>
        <v>農業集落排水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IF(COUNTIF([4]回答表!F26,"*")&gt;0,[4]回答表!F26,"")</f>
        <v>―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1"/>
    </row>
    <row r="12" spans="3:70" s="130" customFormat="1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1"/>
    </row>
    <row r="13" spans="3:70" s="130" customFormat="1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1"/>
    </row>
    <row r="14" spans="3:70" s="130" customFormat="1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s="130" customFormat="1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s="130" customFormat="1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13"/>
      <c r="BR17" s="128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90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114"/>
      <c r="BR18" s="128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91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114"/>
      <c r="BR19" s="128"/>
    </row>
    <row r="20" spans="3:70" ht="13.15" customHeight="1">
      <c r="C20" s="6"/>
      <c r="D20" s="16" t="s">
        <v>4</v>
      </c>
      <c r="E20" s="33"/>
      <c r="F20" s="33"/>
      <c r="G20" s="33"/>
      <c r="H20" s="33"/>
      <c r="I20" s="33"/>
      <c r="J20" s="47"/>
      <c r="K20" s="16" t="s">
        <v>8</v>
      </c>
      <c r="L20" s="33"/>
      <c r="M20" s="33"/>
      <c r="N20" s="33"/>
      <c r="O20" s="33"/>
      <c r="P20" s="33"/>
      <c r="Q20" s="47"/>
      <c r="R20" s="16" t="s">
        <v>15</v>
      </c>
      <c r="S20" s="33"/>
      <c r="T20" s="33"/>
      <c r="U20" s="33"/>
      <c r="V20" s="33"/>
      <c r="W20" s="33"/>
      <c r="X20" s="47"/>
      <c r="Y20" s="66" t="s">
        <v>23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92"/>
      <c r="BA20" s="97"/>
      <c r="BB20" s="99" t="s">
        <v>31</v>
      </c>
      <c r="BC20" s="103"/>
      <c r="BD20" s="103"/>
      <c r="BE20" s="103"/>
      <c r="BF20" s="103"/>
      <c r="BG20" s="103"/>
      <c r="BH20" s="103"/>
      <c r="BI20" s="108"/>
      <c r="BJ20" s="110"/>
      <c r="BK20" s="114"/>
      <c r="BR20" s="128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93"/>
      <c r="BA21" s="97"/>
      <c r="BB21" s="100"/>
      <c r="BC21" s="104"/>
      <c r="BD21" s="104"/>
      <c r="BE21" s="104"/>
      <c r="BF21" s="104"/>
      <c r="BG21" s="104"/>
      <c r="BH21" s="104"/>
      <c r="BJ21" s="111"/>
      <c r="BK21" s="114"/>
      <c r="BR21" s="128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94"/>
      <c r="BA22" s="26"/>
      <c r="BB22" s="100"/>
      <c r="BC22" s="104"/>
      <c r="BD22" s="104"/>
      <c r="BE22" s="104"/>
      <c r="BF22" s="104"/>
      <c r="BG22" s="104"/>
      <c r="BH22" s="104"/>
      <c r="BJ22" s="111"/>
      <c r="BK22" s="114"/>
      <c r="BR22" s="128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6</v>
      </c>
      <c r="Z23" s="73"/>
      <c r="AA23" s="73"/>
      <c r="AB23" s="73"/>
      <c r="AC23" s="73"/>
      <c r="AD23" s="73"/>
      <c r="AE23" s="74"/>
      <c r="AF23" s="69" t="s">
        <v>25</v>
      </c>
      <c r="AG23" s="73"/>
      <c r="AH23" s="73"/>
      <c r="AI23" s="73"/>
      <c r="AJ23" s="73"/>
      <c r="AK23" s="73"/>
      <c r="AL23" s="74"/>
      <c r="AM23" s="69" t="s">
        <v>17</v>
      </c>
      <c r="AN23" s="73"/>
      <c r="AO23" s="73"/>
      <c r="AP23" s="73"/>
      <c r="AQ23" s="73"/>
      <c r="AR23" s="73"/>
      <c r="AS23" s="74"/>
      <c r="AT23" s="69" t="s">
        <v>29</v>
      </c>
      <c r="AU23" s="73"/>
      <c r="AV23" s="73"/>
      <c r="AW23" s="73"/>
      <c r="AX23" s="73"/>
      <c r="AY23" s="73"/>
      <c r="AZ23" s="74"/>
      <c r="BA23" s="26"/>
      <c r="BB23" s="101"/>
      <c r="BC23" s="105"/>
      <c r="BD23" s="105"/>
      <c r="BE23" s="105"/>
      <c r="BF23" s="105"/>
      <c r="BG23" s="105"/>
      <c r="BH23" s="105"/>
      <c r="BI23" s="109"/>
      <c r="BJ23" s="112"/>
      <c r="BK23" s="114"/>
      <c r="BR23" s="128"/>
    </row>
    <row r="24" spans="3:70" ht="15.6" customHeight="1">
      <c r="C24" s="6"/>
      <c r="D24" s="19" t="str">
        <f>IF([4]回答表!R49="○","○","")</f>
        <v/>
      </c>
      <c r="E24" s="36"/>
      <c r="F24" s="36"/>
      <c r="G24" s="36"/>
      <c r="H24" s="36"/>
      <c r="I24" s="36"/>
      <c r="J24" s="50"/>
      <c r="K24" s="19" t="str">
        <f>IF([4]回答表!R50="○","○","")</f>
        <v/>
      </c>
      <c r="L24" s="36"/>
      <c r="M24" s="36"/>
      <c r="N24" s="36"/>
      <c r="O24" s="36"/>
      <c r="P24" s="36"/>
      <c r="Q24" s="50"/>
      <c r="R24" s="19" t="str">
        <f>IF([4]回答表!R51="○","○","")</f>
        <v/>
      </c>
      <c r="S24" s="36"/>
      <c r="T24" s="36"/>
      <c r="U24" s="36"/>
      <c r="V24" s="36"/>
      <c r="W24" s="36"/>
      <c r="X24" s="50"/>
      <c r="Y24" s="19" t="str">
        <f>IF([4]回答表!R52="○","○","")</f>
        <v/>
      </c>
      <c r="Z24" s="36"/>
      <c r="AA24" s="36"/>
      <c r="AB24" s="36"/>
      <c r="AC24" s="36"/>
      <c r="AD24" s="36"/>
      <c r="AE24" s="50"/>
      <c r="AF24" s="19" t="str">
        <f>IF([4]回答表!R53="○","○","")</f>
        <v/>
      </c>
      <c r="AG24" s="36"/>
      <c r="AH24" s="36"/>
      <c r="AI24" s="36"/>
      <c r="AJ24" s="36"/>
      <c r="AK24" s="36"/>
      <c r="AL24" s="50"/>
      <c r="AM24" s="19" t="str">
        <f>IF([4]回答表!R54="○","○","")</f>
        <v/>
      </c>
      <c r="AN24" s="36"/>
      <c r="AO24" s="36"/>
      <c r="AP24" s="36"/>
      <c r="AQ24" s="36"/>
      <c r="AR24" s="36"/>
      <c r="AS24" s="50"/>
      <c r="AT24" s="19" t="str">
        <f>IF([4]回答表!R55="○","○","")</f>
        <v/>
      </c>
      <c r="AU24" s="36"/>
      <c r="AV24" s="36"/>
      <c r="AW24" s="36"/>
      <c r="AX24" s="36"/>
      <c r="AY24" s="36"/>
      <c r="AZ24" s="50"/>
      <c r="BA24" s="26"/>
      <c r="BB24" s="102" t="str">
        <f>IF([4]回答表!R56="○","○","")</f>
        <v>○</v>
      </c>
      <c r="BC24" s="106"/>
      <c r="BD24" s="106"/>
      <c r="BE24" s="106"/>
      <c r="BF24" s="106"/>
      <c r="BG24" s="106"/>
      <c r="BH24" s="106"/>
      <c r="BI24" s="108"/>
      <c r="BJ24" s="110"/>
      <c r="BK24" s="114"/>
      <c r="BR24" s="128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8"/>
      <c r="BB25" s="19"/>
      <c r="BC25" s="36"/>
      <c r="BD25" s="36"/>
      <c r="BE25" s="36"/>
      <c r="BF25" s="36"/>
      <c r="BG25" s="36"/>
      <c r="BH25" s="36"/>
      <c r="BJ25" s="111"/>
      <c r="BK25" s="114"/>
      <c r="BR25" s="128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8"/>
      <c r="BB26" s="20"/>
      <c r="BC26" s="37"/>
      <c r="BD26" s="37"/>
      <c r="BE26" s="37"/>
      <c r="BF26" s="37"/>
      <c r="BG26" s="37"/>
      <c r="BH26" s="37"/>
      <c r="BI26" s="109"/>
      <c r="BJ26" s="112"/>
      <c r="BK26" s="114"/>
      <c r="BR26" s="128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5"/>
      <c r="BR27" s="128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24"/>
    </row>
    <row r="33" spans="3:69">
      <c r="C33" s="9"/>
      <c r="D33" s="23" t="s">
        <v>10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19</v>
      </c>
      <c r="AR33" s="25"/>
      <c r="AS33" s="25"/>
      <c r="AT33" s="25"/>
      <c r="AU33" s="25"/>
      <c r="AV33" s="89"/>
      <c r="AW33" s="25"/>
      <c r="AX33" s="25"/>
      <c r="AY33" s="25"/>
      <c r="AZ33" s="95"/>
      <c r="BA33" s="95"/>
      <c r="BB33" s="95"/>
      <c r="BC33" s="9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6"/>
      <c r="BQ33" s="125"/>
    </row>
    <row r="34" spans="3:69" ht="15.6" customHeight="1">
      <c r="C34" s="9"/>
      <c r="D34" s="24" t="s">
        <v>11</v>
      </c>
      <c r="E34" s="39" t="str">
        <f>IF([4]回答表!R56="○",[4]回答表!C536,"")</f>
        <v>①現行の経営体制・手法で、健全な事業運営が実施できているため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129" t="str">
        <f>IF([4]回答表!AQ536="○",[4]回答表!B543,"")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20"/>
      <c r="BQ34" s="125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21"/>
      <c r="BQ35" s="125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21"/>
      <c r="BQ36" s="125"/>
    </row>
    <row r="37" spans="3:69" ht="15.6" customHeight="1">
      <c r="C37" s="9"/>
      <c r="D37" s="24" t="s">
        <v>11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21"/>
      <c r="BQ37" s="125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21"/>
      <c r="BQ38" s="125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21"/>
      <c r="BQ39" s="125"/>
    </row>
    <row r="40" spans="3:69" ht="15.6" customHeight="1">
      <c r="C40" s="9"/>
      <c r="D40" s="24" t="s">
        <v>11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21"/>
      <c r="BQ40" s="125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22"/>
      <c r="BQ41" s="126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25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25"/>
    </row>
    <row r="44" spans="3:69">
      <c r="C44" s="9"/>
      <c r="D44" s="23" t="s">
        <v>13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25"/>
    </row>
    <row r="45" spans="3:69">
      <c r="C45" s="9"/>
      <c r="D45" s="27" t="str">
        <f>IF([4]回答表!R56="○",[4]回答表!B550,"")</f>
        <v>平成３１年４月に下水道事業の法適化を予定しているため、経営状況を明確にしたうえで判断する。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20"/>
      <c r="BQ45" s="125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21"/>
      <c r="BQ46" s="125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21"/>
      <c r="BQ47" s="125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21"/>
      <c r="BQ48" s="125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22"/>
      <c r="BQ49" s="125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27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abSelected="1" topLeftCell="A28" workbookViewId="0">
      <selection activeCell="E40" sqref="E40:AN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20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26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32</v>
      </c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23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23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23"/>
    </row>
    <row r="11" spans="3:70" ht="15.6" customHeight="1">
      <c r="C11" s="4" t="str">
        <f>IF(COUNTIF([3]回答表!F22,"*")&gt;0,[3]回答表!F22,"")</f>
        <v>潟上市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IF(COUNTIF([3]回答表!F24,"*")&gt;0,[3]回答表!F24,"")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IF(COUNTIF([3]回答表!W24,"*")&gt;0,[3]回答表!W24,"")</f>
        <v>特定地域排水処理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IF(COUNTIF([3]回答表!F26,"*")&gt;0,[3]回答表!F26,"")</f>
        <v>―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13"/>
      <c r="BR17" s="128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90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114"/>
      <c r="BR18" s="128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91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114"/>
      <c r="BR19" s="128"/>
    </row>
    <row r="20" spans="3:70" ht="13.15" customHeight="1">
      <c r="C20" s="6"/>
      <c r="D20" s="16" t="s">
        <v>3</v>
      </c>
      <c r="E20" s="33"/>
      <c r="F20" s="33"/>
      <c r="G20" s="33"/>
      <c r="H20" s="33"/>
      <c r="I20" s="33"/>
      <c r="J20" s="47"/>
      <c r="K20" s="16" t="s">
        <v>7</v>
      </c>
      <c r="L20" s="33"/>
      <c r="M20" s="33"/>
      <c r="N20" s="33"/>
      <c r="O20" s="33"/>
      <c r="P20" s="33"/>
      <c r="Q20" s="47"/>
      <c r="R20" s="16" t="s">
        <v>14</v>
      </c>
      <c r="S20" s="33"/>
      <c r="T20" s="33"/>
      <c r="U20" s="33"/>
      <c r="V20" s="33"/>
      <c r="W20" s="33"/>
      <c r="X20" s="47"/>
      <c r="Y20" s="66" t="s">
        <v>22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92"/>
      <c r="BA20" s="97"/>
      <c r="BB20" s="99" t="s">
        <v>30</v>
      </c>
      <c r="BC20" s="103"/>
      <c r="BD20" s="103"/>
      <c r="BE20" s="103"/>
      <c r="BF20" s="103"/>
      <c r="BG20" s="103"/>
      <c r="BH20" s="103"/>
      <c r="BI20" s="108"/>
      <c r="BJ20" s="110"/>
      <c r="BK20" s="114"/>
      <c r="BR20" s="128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93"/>
      <c r="BA21" s="97"/>
      <c r="BB21" s="100"/>
      <c r="BC21" s="104"/>
      <c r="BD21" s="104"/>
      <c r="BE21" s="104"/>
      <c r="BF21" s="104"/>
      <c r="BG21" s="104"/>
      <c r="BH21" s="104"/>
      <c r="BJ21" s="111"/>
      <c r="BK21" s="114"/>
      <c r="BR21" s="128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94"/>
      <c r="BA22" s="26"/>
      <c r="BB22" s="100"/>
      <c r="BC22" s="104"/>
      <c r="BD22" s="104"/>
      <c r="BE22" s="104"/>
      <c r="BF22" s="104"/>
      <c r="BG22" s="104"/>
      <c r="BH22" s="104"/>
      <c r="BJ22" s="111"/>
      <c r="BK22" s="114"/>
      <c r="BR22" s="128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5</v>
      </c>
      <c r="Z23" s="73"/>
      <c r="AA23" s="73"/>
      <c r="AB23" s="73"/>
      <c r="AC23" s="73"/>
      <c r="AD23" s="73"/>
      <c r="AE23" s="74"/>
      <c r="AF23" s="69" t="s">
        <v>24</v>
      </c>
      <c r="AG23" s="73"/>
      <c r="AH23" s="73"/>
      <c r="AI23" s="73"/>
      <c r="AJ23" s="73"/>
      <c r="AK23" s="73"/>
      <c r="AL23" s="74"/>
      <c r="AM23" s="69" t="s">
        <v>16</v>
      </c>
      <c r="AN23" s="73"/>
      <c r="AO23" s="73"/>
      <c r="AP23" s="73"/>
      <c r="AQ23" s="73"/>
      <c r="AR23" s="73"/>
      <c r="AS23" s="74"/>
      <c r="AT23" s="69" t="s">
        <v>28</v>
      </c>
      <c r="AU23" s="73"/>
      <c r="AV23" s="73"/>
      <c r="AW23" s="73"/>
      <c r="AX23" s="73"/>
      <c r="AY23" s="73"/>
      <c r="AZ23" s="74"/>
      <c r="BA23" s="26"/>
      <c r="BB23" s="101"/>
      <c r="BC23" s="105"/>
      <c r="BD23" s="105"/>
      <c r="BE23" s="105"/>
      <c r="BF23" s="105"/>
      <c r="BG23" s="105"/>
      <c r="BH23" s="105"/>
      <c r="BI23" s="109"/>
      <c r="BJ23" s="112"/>
      <c r="BK23" s="114"/>
      <c r="BR23" s="128"/>
    </row>
    <row r="24" spans="3:70" ht="15.6" customHeight="1">
      <c r="C24" s="6"/>
      <c r="D24" s="19" t="str">
        <f>IF([3]回答表!R49="○","○","")</f>
        <v/>
      </c>
      <c r="E24" s="36"/>
      <c r="F24" s="36"/>
      <c r="G24" s="36"/>
      <c r="H24" s="36"/>
      <c r="I24" s="36"/>
      <c r="J24" s="50"/>
      <c r="K24" s="19" t="str">
        <f>IF([3]回答表!R50="○","○","")</f>
        <v/>
      </c>
      <c r="L24" s="36"/>
      <c r="M24" s="36"/>
      <c r="N24" s="36"/>
      <c r="O24" s="36"/>
      <c r="P24" s="36"/>
      <c r="Q24" s="50"/>
      <c r="R24" s="19" t="str">
        <f>IF([3]回答表!R51="○","○","")</f>
        <v/>
      </c>
      <c r="S24" s="36"/>
      <c r="T24" s="36"/>
      <c r="U24" s="36"/>
      <c r="V24" s="36"/>
      <c r="W24" s="36"/>
      <c r="X24" s="50"/>
      <c r="Y24" s="19" t="str">
        <f>IF([3]回答表!R52="○","○","")</f>
        <v/>
      </c>
      <c r="Z24" s="36"/>
      <c r="AA24" s="36"/>
      <c r="AB24" s="36"/>
      <c r="AC24" s="36"/>
      <c r="AD24" s="36"/>
      <c r="AE24" s="50"/>
      <c r="AF24" s="19" t="str">
        <f>IF([3]回答表!R53="○","○","")</f>
        <v/>
      </c>
      <c r="AG24" s="36"/>
      <c r="AH24" s="36"/>
      <c r="AI24" s="36"/>
      <c r="AJ24" s="36"/>
      <c r="AK24" s="36"/>
      <c r="AL24" s="50"/>
      <c r="AM24" s="19" t="str">
        <f>IF([3]回答表!R54="○","○","")</f>
        <v/>
      </c>
      <c r="AN24" s="36"/>
      <c r="AO24" s="36"/>
      <c r="AP24" s="36"/>
      <c r="AQ24" s="36"/>
      <c r="AR24" s="36"/>
      <c r="AS24" s="50"/>
      <c r="AT24" s="19" t="str">
        <f>IF([3]回答表!R55="○","○","")</f>
        <v/>
      </c>
      <c r="AU24" s="36"/>
      <c r="AV24" s="36"/>
      <c r="AW24" s="36"/>
      <c r="AX24" s="36"/>
      <c r="AY24" s="36"/>
      <c r="AZ24" s="50"/>
      <c r="BA24" s="26"/>
      <c r="BB24" s="102" t="str">
        <f>IF([3]回答表!R56="○","○","")</f>
        <v>○</v>
      </c>
      <c r="BC24" s="106"/>
      <c r="BD24" s="106"/>
      <c r="BE24" s="106"/>
      <c r="BF24" s="106"/>
      <c r="BG24" s="106"/>
      <c r="BH24" s="106"/>
      <c r="BI24" s="108"/>
      <c r="BJ24" s="110"/>
      <c r="BK24" s="114"/>
      <c r="BR24" s="128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8"/>
      <c r="BB25" s="19"/>
      <c r="BC25" s="36"/>
      <c r="BD25" s="36"/>
      <c r="BE25" s="36"/>
      <c r="BF25" s="36"/>
      <c r="BG25" s="36"/>
      <c r="BH25" s="36"/>
      <c r="BJ25" s="111"/>
      <c r="BK25" s="114"/>
      <c r="BR25" s="128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8"/>
      <c r="BB26" s="20"/>
      <c r="BC26" s="37"/>
      <c r="BD26" s="37"/>
      <c r="BE26" s="37"/>
      <c r="BF26" s="37"/>
      <c r="BG26" s="37"/>
      <c r="BH26" s="37"/>
      <c r="BI26" s="109"/>
      <c r="BJ26" s="112"/>
      <c r="BK26" s="114"/>
      <c r="BR26" s="128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5"/>
      <c r="BR27" s="128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24"/>
    </row>
    <row r="33" spans="3:69">
      <c r="C33" s="9"/>
      <c r="D33" s="23" t="s">
        <v>9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18</v>
      </c>
      <c r="AR33" s="25"/>
      <c r="AS33" s="25"/>
      <c r="AT33" s="25"/>
      <c r="AU33" s="25"/>
      <c r="AV33" s="89"/>
      <c r="AW33" s="25"/>
      <c r="AX33" s="25"/>
      <c r="AY33" s="25"/>
      <c r="AZ33" s="95"/>
      <c r="BA33" s="95"/>
      <c r="BB33" s="95"/>
      <c r="BC33" s="9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6"/>
      <c r="BQ33" s="125"/>
    </row>
    <row r="34" spans="3:69" ht="15.6" customHeight="1">
      <c r="C34" s="9"/>
      <c r="D34" s="24" t="s">
        <v>11</v>
      </c>
      <c r="E34" s="39" t="str">
        <f>IF([3]回答表!R56="○",[3]回答表!C536,"")</f>
        <v>①現行の経営体制・手法で、健全な事業運営が実施できているため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129" t="str">
        <f>IF([3]回答表!AQ536="○",[3]回答表!B543,"")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20"/>
      <c r="BQ34" s="125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21"/>
      <c r="BQ35" s="125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21"/>
      <c r="BQ36" s="125"/>
    </row>
    <row r="37" spans="3:69" ht="15.6" customHeight="1">
      <c r="C37" s="9"/>
      <c r="D37" s="24" t="s">
        <v>11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21"/>
      <c r="BQ37" s="125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21"/>
      <c r="BQ38" s="125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21"/>
      <c r="BQ39" s="125"/>
    </row>
    <row r="40" spans="3:69" ht="15.6" customHeight="1">
      <c r="C40" s="9"/>
      <c r="D40" s="24" t="s">
        <v>11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21"/>
      <c r="BQ40" s="125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22"/>
      <c r="BQ41" s="126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25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25"/>
    </row>
    <row r="44" spans="3:69">
      <c r="C44" s="9"/>
      <c r="D44" s="23" t="s">
        <v>12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25"/>
    </row>
    <row r="45" spans="3:69">
      <c r="C45" s="9"/>
      <c r="D45" s="27" t="str">
        <f>IF([3]回答表!R56="○",[3]回答表!B550,"")</f>
        <v>平成３１年４月に下水道事業の法適化を予定しているため、経営状況を明確にしたうえで判断する。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20"/>
      <c r="BQ45" s="125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21"/>
      <c r="BQ46" s="125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21"/>
      <c r="BQ47" s="125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21"/>
      <c r="BQ48" s="125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22"/>
      <c r="BQ49" s="125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27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公共下水道</vt:lpstr>
      <vt:lpstr>下水道（特環）</vt:lpstr>
      <vt:lpstr>下水道（農集）</vt:lpstr>
      <vt:lpstr>下水道（特排）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田村　修平</dc:creator>
  <cp:lastModifiedBy>田村　修平</cp:lastModifiedBy>
  <dcterms:created xsi:type="dcterms:W3CDTF">2019-10-04T04:13:42Z</dcterms:created>
  <dcterms:modified xsi:type="dcterms:W3CDTF">2019-10-05T00:31:00Z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2019-10-05T00:31:00Z</vt:filetime>
  </property>
</Properties>
</file>