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ml.chartshapes+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540" yWindow="-60" windowWidth="14310" windowHeight="12765" tabRatio="571" autoFilterDateGrouping="0"/>
  </bookViews>
  <sheets>
    <sheet name="Ｐ１" sheetId="53" r:id="rId1"/>
    <sheet name="Ｐ2" sheetId="46" r:id="rId2"/>
    <sheet name="Ｐ3" sheetId="47" r:id="rId3"/>
    <sheet name="Ｐ4～5" sheetId="23" r:id="rId4"/>
    <sheet name="Ｐ6" sheetId="34" r:id="rId5"/>
    <sheet name="Ｐ7" sheetId="15" r:id="rId6"/>
    <sheet name="Ｐ8" sheetId="35" r:id="rId7"/>
    <sheet name="【要約表】" sheetId="27" r:id="rId8"/>
    <sheet name="図１・図２作成用" sheetId="48" state="hidden" r:id="rId9"/>
    <sheet name="市町村別人口増減ランキング" sheetId="32" state="hidden" r:id="rId10"/>
  </sheets>
  <definedNames>
    <definedName name="_xlnm.Print_Area" localSheetId="7">'【要約表】'!$A$1:$Q$49</definedName>
    <definedName name="_xlnm.Print_Area" localSheetId="1">'Ｐ2'!$A$1:$M$55</definedName>
    <definedName name="_xlnm.Print_Area" localSheetId="2">'Ｐ3'!$A$1:$H$54</definedName>
    <definedName name="_xlnm.Print_Area" localSheetId="3">'Ｐ4～5'!$A$1:$AE$47</definedName>
    <definedName name="_xlnm.Print_Area" localSheetId="5">'Ｐ7'!$A$1:$N$59</definedName>
    <definedName name="_xlnm.Print_Area" localSheetId="9">市町村別人口増減ランキング!$A$1:$N$31</definedName>
    <definedName name="_xlnm.Print_Area" localSheetId="8">'図１・図２作成用'!$A$1:$P$52</definedName>
    <definedName name="Print_Area_MI" localSheetId="0">#REF!</definedName>
    <definedName name="Print_Area_MI" localSheetId="1">#REF!</definedName>
    <definedName name="Print_Area_MI" localSheetId="2">#REF!</definedName>
    <definedName name="Print_Area_MI" localSheetId="6">#REF!</definedName>
    <definedName name="Print_Area_MI" localSheetId="8">#REF!</definedName>
    <definedName name="Print_Area_MI">#REF!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秋田県</author>
  </authors>
  <commentList>
    <comment ref="N2" authorId="0">
      <text>
        <r>
          <rPr>
            <b/>
            <sz val="9"/>
            <color indexed="81"/>
            <rFont val="ＭＳ Ｐゴシック"/>
          </rPr>
          <t>順位を昇順で並べ替え！</t>
        </r>
      </text>
    </comment>
  </commentList>
</comments>
</file>

<file path=xl/sharedStrings.xml><?xml version="1.0" encoding="utf-8"?>
<sst xmlns="http://schemas.openxmlformats.org/spreadsheetml/2006/main" xmlns:r="http://schemas.openxmlformats.org/officeDocument/2006/relationships" count="415" uniqueCount="415">
  <si>
    <t>転　出</t>
  </si>
  <si>
    <t>仙北市</t>
  </si>
  <si>
    <t xml:space="preserve">羽  後  町 </t>
  </si>
  <si>
    <t>自　然　増　減</t>
    <rPh sb="4" eb="5">
      <t>ゾウ</t>
    </rPh>
    <rPh sb="6" eb="7">
      <t>ゲン</t>
    </rPh>
    <phoneticPr fontId="4"/>
  </si>
  <si>
    <t xml:space="preserve">五城目町 </t>
  </si>
  <si>
    <t>世帯数</t>
  </si>
  <si>
    <t>人口増減　</t>
    <rPh sb="2" eb="4">
      <t>ゾウゲン</t>
    </rPh>
    <phoneticPr fontId="45"/>
  </si>
  <si>
    <t>県 外</t>
  </si>
  <si>
    <t>（％）</t>
  </si>
  <si>
    <t>女</t>
  </si>
  <si>
    <t>【表２】</t>
  </si>
  <si>
    <t>※</t>
  </si>
  <si>
    <t xml:space="preserve">小  坂  町 </t>
  </si>
  <si>
    <t>(単位：人）</t>
  </si>
  <si>
    <t>社会増減</t>
    <rPh sb="2" eb="4">
      <t>ゾウゲン</t>
    </rPh>
    <phoneticPr fontId="45"/>
  </si>
  <si>
    <t xml:space="preserve">北秋田郡 </t>
  </si>
  <si>
    <t>（人）</t>
    <rPh sb="1" eb="2">
      <t>ニン</t>
    </rPh>
    <phoneticPr fontId="46"/>
  </si>
  <si>
    <t xml:space="preserve">鹿角市 </t>
  </si>
  <si>
    <t>H26.10.1 ～ H27.9.30</t>
  </si>
  <si>
    <t>減少市町村数</t>
    <rPh sb="0" eb="2">
      <t>ゲンショウ</t>
    </rPh>
    <rPh sb="2" eb="5">
      <t>シチョウソン</t>
    </rPh>
    <rPh sb="5" eb="6">
      <t>スウ</t>
    </rPh>
    <phoneticPr fontId="25"/>
  </si>
  <si>
    <t xml:space="preserve">由利本荘市 </t>
    <rPh sb="0" eb="2">
      <t>ユリ</t>
    </rPh>
    <phoneticPr fontId="25"/>
  </si>
  <si>
    <t>人口増減数</t>
    <rPh sb="0" eb="2">
      <t>ジンコウ</t>
    </rPh>
    <rPh sb="2" eb="4">
      <t>ゾウゲン</t>
    </rPh>
    <rPh sb="4" eb="5">
      <t>スウ</t>
    </rPh>
    <phoneticPr fontId="4"/>
  </si>
  <si>
    <t>北秋田市</t>
    <rPh sb="0" eb="3">
      <t>キタアキタ</t>
    </rPh>
    <rPh sb="3" eb="4">
      <t>シ</t>
    </rPh>
    <phoneticPr fontId="25"/>
  </si>
  <si>
    <t xml:space="preserve">  仙　北　市</t>
    <rPh sb="2" eb="3">
      <t>セン</t>
    </rPh>
    <rPh sb="4" eb="5">
      <t>キタ</t>
    </rPh>
    <rPh sb="6" eb="7">
      <t>シ</t>
    </rPh>
    <phoneticPr fontId="4"/>
  </si>
  <si>
    <t>男</t>
  </si>
  <si>
    <t>大館市</t>
    <rPh sb="0" eb="3">
      <t>オオダテシ</t>
    </rPh>
    <phoneticPr fontId="4"/>
  </si>
  <si>
    <t>増加市町村数</t>
    <rPh sb="0" eb="2">
      <t>ゾウカ</t>
    </rPh>
    <rPh sb="2" eb="5">
      <t>シチョウソン</t>
    </rPh>
    <rPh sb="5" eb="6">
      <t>スウ</t>
    </rPh>
    <phoneticPr fontId="25"/>
  </si>
  <si>
    <t xml:space="preserve">小坂町 </t>
  </si>
  <si>
    <t xml:space="preserve">羽後町 </t>
  </si>
  <si>
    <t>自然増減</t>
    <rPh sb="2" eb="4">
      <t>ゾウゲン</t>
    </rPh>
    <phoneticPr fontId="45"/>
  </si>
  <si>
    <t xml:space="preserve">井川町 </t>
  </si>
  <si>
    <t xml:space="preserve">能  代  市 </t>
  </si>
  <si>
    <t>転　　　　　　　入</t>
  </si>
  <si>
    <t>増減率</t>
    <rPh sb="0" eb="2">
      <t>ゾウゲン</t>
    </rPh>
    <phoneticPr fontId="46"/>
  </si>
  <si>
    <t>北秋田市</t>
  </si>
  <si>
    <t>（単位：人）</t>
  </si>
  <si>
    <t xml:space="preserve">  北秋田　市</t>
    <rPh sb="2" eb="5">
      <t>キタアキタ</t>
    </rPh>
    <rPh sb="6" eb="7">
      <t>シ</t>
    </rPh>
    <phoneticPr fontId="4"/>
  </si>
  <si>
    <t xml:space="preserve"> 仙北市　</t>
    <rPh sb="1" eb="3">
      <t>センボク</t>
    </rPh>
    <rPh sb="3" eb="4">
      <t>シ</t>
    </rPh>
    <phoneticPr fontId="25"/>
  </si>
  <si>
    <t xml:space="preserve"> 区 　　分</t>
  </si>
  <si>
    <t>R1</t>
  </si>
  <si>
    <t>計</t>
  </si>
  <si>
    <t xml:space="preserve">市  部  計 </t>
  </si>
  <si>
    <t>減　　少　　世　　帯</t>
    <rPh sb="0" eb="1">
      <t>ゲン</t>
    </rPh>
    <rPh sb="3" eb="4">
      <t>ショウ</t>
    </rPh>
    <rPh sb="6" eb="7">
      <t>ヨ</t>
    </rPh>
    <rPh sb="9" eb="10">
      <t>オビ</t>
    </rPh>
    <phoneticPr fontId="4"/>
  </si>
  <si>
    <t xml:space="preserve">鹿  角  郡 </t>
  </si>
  <si>
    <t>自然増減数</t>
    <rPh sb="0" eb="2">
      <t>シゼン</t>
    </rPh>
    <rPh sb="2" eb="4">
      <t>ゾウゲン</t>
    </rPh>
    <rPh sb="4" eb="5">
      <t>スウ</t>
    </rPh>
    <phoneticPr fontId="4"/>
  </si>
  <si>
    <t>●自然増減</t>
    <rPh sb="3" eb="5">
      <t>ゾウゲン</t>
    </rPh>
    <phoneticPr fontId="4"/>
  </si>
  <si>
    <t>人</t>
  </si>
  <si>
    <t xml:space="preserve">  男  鹿  市 </t>
  </si>
  <si>
    <t>口</t>
  </si>
  <si>
    <t xml:space="preserve">山  本  郡 </t>
  </si>
  <si>
    <t>4～5面!E7</t>
    <rPh sb="3" eb="4">
      <t>メン</t>
    </rPh>
    <phoneticPr fontId="25"/>
  </si>
  <si>
    <t xml:space="preserve">大潟村 </t>
  </si>
  <si>
    <t>平成自年/月～至年/月</t>
    <rPh sb="0" eb="2">
      <t>ヘイセイ</t>
    </rPh>
    <phoneticPr fontId="36"/>
  </si>
  <si>
    <t xml:space="preserve">秋  田  市 </t>
  </si>
  <si>
    <t>*****</t>
  </si>
  <si>
    <t>井川町</t>
  </si>
  <si>
    <t xml:space="preserve">藤  里  町 </t>
  </si>
  <si>
    <r>
      <t xml:space="preserve">・・・・・・・・ </t>
    </r>
    <r>
      <rPr>
        <sz val="10"/>
        <color auto="1"/>
        <rFont val="ＭＳ Ｐゴシック"/>
      </rPr>
      <t>Ｐ４～５</t>
    </r>
  </si>
  <si>
    <t xml:space="preserve">八峰町 </t>
    <rPh sb="1" eb="2">
      <t>ミネ</t>
    </rPh>
    <phoneticPr fontId="25"/>
  </si>
  <si>
    <t xml:space="preserve">仙  北  郡 </t>
  </si>
  <si>
    <t xml:space="preserve">秋田市 </t>
  </si>
  <si>
    <t xml:space="preserve">雄  勝  郡 </t>
  </si>
  <si>
    <t xml:space="preserve"> 南秋田  郡 </t>
  </si>
  <si>
    <t xml:space="preserve">能代市 </t>
  </si>
  <si>
    <t xml:space="preserve">井  川  町 </t>
  </si>
  <si>
    <t>三　種　町</t>
    <rPh sb="0" eb="1">
      <t>ミ</t>
    </rPh>
    <rPh sb="2" eb="3">
      <t>タネ</t>
    </rPh>
    <phoneticPr fontId="25"/>
  </si>
  <si>
    <t xml:space="preserve">大館市 </t>
  </si>
  <si>
    <t xml:space="preserve">南秋田郡 </t>
  </si>
  <si>
    <t>《参考》</t>
  </si>
  <si>
    <t xml:space="preserve">上小阿仁村 </t>
  </si>
  <si>
    <t xml:space="preserve">男鹿市 </t>
  </si>
  <si>
    <t xml:space="preserve"> 転　　入</t>
  </si>
  <si>
    <t>総人口（左目盛り）</t>
    <rPh sb="0" eb="1">
      <t>ソウ</t>
    </rPh>
    <rPh sb="1" eb="3">
      <t>ジンコウ</t>
    </rPh>
    <rPh sb="4" eb="5">
      <t>ヒダリ</t>
    </rPh>
    <rPh sb="5" eb="7">
      <t>メモ</t>
    </rPh>
    <phoneticPr fontId="45"/>
  </si>
  <si>
    <t xml:space="preserve">県      計 </t>
  </si>
  <si>
    <r>
      <t xml:space="preserve">・・・・・・・・ </t>
    </r>
    <r>
      <rPr>
        <sz val="10"/>
        <color auto="1"/>
        <rFont val="ＭＳ Ｐゴシック"/>
      </rPr>
      <t>Ｐ３</t>
    </r>
  </si>
  <si>
    <t xml:space="preserve">湯沢市 </t>
  </si>
  <si>
    <t>年 月 日</t>
    <rPh sb="0" eb="1">
      <t>ネン</t>
    </rPh>
    <rPh sb="2" eb="3">
      <t>ツキ</t>
    </rPh>
    <rPh sb="4" eb="5">
      <t>ヒ</t>
    </rPh>
    <phoneticPr fontId="4"/>
  </si>
  <si>
    <t xml:space="preserve">藤里町 </t>
  </si>
  <si>
    <t xml:space="preserve">  東成瀬  村 </t>
  </si>
  <si>
    <t>H29</t>
  </si>
  <si>
    <t>にかほ市</t>
    <rPh sb="3" eb="4">
      <t>シ</t>
    </rPh>
    <phoneticPr fontId="25"/>
  </si>
  <si>
    <t xml:space="preserve">八郎潟町 </t>
  </si>
  <si>
    <t>H28.10.1 ～ H29.9.30</t>
  </si>
  <si>
    <t xml:space="preserve">東成瀬村 </t>
  </si>
  <si>
    <t xml:space="preserve">三種町 </t>
    <rPh sb="0" eb="1">
      <t>ミ</t>
    </rPh>
    <rPh sb="1" eb="2">
      <t>タネ</t>
    </rPh>
    <phoneticPr fontId="25"/>
  </si>
  <si>
    <t>1月</t>
  </si>
  <si>
    <t xml:space="preserve">郡  部  計 </t>
  </si>
  <si>
    <t>【世帯概況】</t>
    <rPh sb="1" eb="3">
      <t>セタイ</t>
    </rPh>
    <rPh sb="3" eb="5">
      <t>ガイキョウ</t>
    </rPh>
    <phoneticPr fontId="4"/>
  </si>
  <si>
    <t xml:space="preserve">大  館  市 </t>
  </si>
  <si>
    <t xml:space="preserve">男  鹿  市 </t>
  </si>
  <si>
    <t>10月</t>
  </si>
  <si>
    <t xml:space="preserve">湯  沢  市 </t>
  </si>
  <si>
    <t xml:space="preserve"> 大仙市　</t>
    <rPh sb="1" eb="2">
      <t>ダイ</t>
    </rPh>
    <rPh sb="2" eb="3">
      <t>セン</t>
    </rPh>
    <rPh sb="3" eb="4">
      <t>シ</t>
    </rPh>
    <phoneticPr fontId="25"/>
  </si>
  <si>
    <t xml:space="preserve">鹿  角  市 </t>
  </si>
  <si>
    <t>（出　生）</t>
  </si>
  <si>
    <t xml:space="preserve">大　潟　村 </t>
  </si>
  <si>
    <t xml:space="preserve">美郷町 </t>
    <rPh sb="0" eb="1">
      <t>ビ</t>
    </rPh>
    <rPh sb="1" eb="3">
      <t>ゴウマチ</t>
    </rPh>
    <phoneticPr fontId="25"/>
  </si>
  <si>
    <t>美郷町</t>
    <rPh sb="0" eb="3">
      <t>ミサトチョウ</t>
    </rPh>
    <phoneticPr fontId="25"/>
  </si>
  <si>
    <t>仙北市</t>
    <rPh sb="0" eb="2">
      <t>センボク</t>
    </rPh>
    <rPh sb="2" eb="3">
      <t>シ</t>
    </rPh>
    <phoneticPr fontId="25"/>
  </si>
  <si>
    <t xml:space="preserve">  横  手  市 </t>
  </si>
  <si>
    <t>順位</t>
    <rPh sb="0" eb="2">
      <t>ジュンイ</t>
    </rPh>
    <phoneticPr fontId="25"/>
  </si>
  <si>
    <t>能代市</t>
    <rPh sb="0" eb="3">
      <t>ノシロシ</t>
    </rPh>
    <phoneticPr fontId="4"/>
  </si>
  <si>
    <t xml:space="preserve">      7月　　〃　　</t>
    <rPh sb="7" eb="8">
      <t>ツキ</t>
    </rPh>
    <phoneticPr fontId="36"/>
  </si>
  <si>
    <t xml:space="preserve"> 潟上市　</t>
    <rPh sb="1" eb="3">
      <t>カタガミ</t>
    </rPh>
    <rPh sb="3" eb="4">
      <t>シ</t>
    </rPh>
    <phoneticPr fontId="25"/>
  </si>
  <si>
    <t>対前月
増減数</t>
    <rPh sb="4" eb="6">
      <t>ゾウゲン</t>
    </rPh>
    <rPh sb="6" eb="7">
      <t>スウ</t>
    </rPh>
    <phoneticPr fontId="4"/>
  </si>
  <si>
    <t xml:space="preserve">八  峰  町 </t>
    <rPh sb="3" eb="4">
      <t>ミネ</t>
    </rPh>
    <phoneticPr fontId="25"/>
  </si>
  <si>
    <t>　　</t>
  </si>
  <si>
    <t xml:space="preserve"> 転　　出</t>
  </si>
  <si>
    <t xml:space="preserve">  羽  後  町 </t>
  </si>
  <si>
    <t xml:space="preserve">総　　計 </t>
  </si>
  <si>
    <t>大潟村</t>
  </si>
  <si>
    <t>大仙市</t>
    <rPh sb="0" eb="3">
      <t>ダイセンシ</t>
    </rPh>
    <phoneticPr fontId="4"/>
  </si>
  <si>
    <t>世 帯 数</t>
  </si>
  <si>
    <t>県外への
転 　　 出</t>
    <rPh sb="0" eb="2">
      <t>ケンガイ</t>
    </rPh>
    <rPh sb="5" eb="6">
      <t>テン</t>
    </rPh>
    <rPh sb="10" eb="11">
      <t>デ</t>
    </rPh>
    <phoneticPr fontId="4"/>
  </si>
  <si>
    <t>羽後町</t>
  </si>
  <si>
    <t>5月</t>
    <rPh sb="1" eb="2">
      <t>ガツ</t>
    </rPh>
    <phoneticPr fontId="4"/>
  </si>
  <si>
    <t>出  生</t>
  </si>
  <si>
    <t xml:space="preserve"> 郡  部  計 </t>
  </si>
  <si>
    <t>増減零市町村数</t>
    <rPh sb="0" eb="2">
      <t>ゾウゲン</t>
    </rPh>
    <rPh sb="2" eb="3">
      <t>ゼロ</t>
    </rPh>
    <rPh sb="3" eb="6">
      <t>シチョウソン</t>
    </rPh>
    <rPh sb="6" eb="7">
      <t>スウ</t>
    </rPh>
    <phoneticPr fontId="4"/>
  </si>
  <si>
    <t>死  亡</t>
  </si>
  <si>
    <t>県  内</t>
  </si>
  <si>
    <t>【図２】</t>
    <rPh sb="1" eb="2">
      <t>ズ</t>
    </rPh>
    <phoneticPr fontId="4"/>
  </si>
  <si>
    <t>３　自然増減と社会増減の推移（図２、表２）</t>
  </si>
  <si>
    <t>県  外</t>
  </si>
  <si>
    <t>南秋田郡</t>
  </si>
  <si>
    <t xml:space="preserve"> 県      計 </t>
  </si>
  <si>
    <t>自　然　増　減（人）</t>
    <rPh sb="0" eb="1">
      <t>ジ</t>
    </rPh>
    <rPh sb="2" eb="3">
      <t>ゼン</t>
    </rPh>
    <rPh sb="4" eb="5">
      <t>ゾウ</t>
    </rPh>
    <rPh sb="6" eb="7">
      <t>ゲン</t>
    </rPh>
    <rPh sb="8" eb="9">
      <t>ニン</t>
    </rPh>
    <phoneticPr fontId="4"/>
  </si>
  <si>
    <t xml:space="preserve"> 市  部  計 </t>
  </si>
  <si>
    <t xml:space="preserve">  秋  田  市 </t>
  </si>
  <si>
    <t xml:space="preserve">  能  代  市 </t>
  </si>
  <si>
    <t>　　　市町村人口の総計とは一致しない。</t>
    <rPh sb="3" eb="6">
      <t>シチョウソン</t>
    </rPh>
    <rPh sb="6" eb="8">
      <t>ジンコウ</t>
    </rPh>
    <rPh sb="9" eb="11">
      <t>ソウケイ</t>
    </rPh>
    <rPh sb="13" eb="15">
      <t>イッチ</t>
    </rPh>
    <phoneticPr fontId="25"/>
  </si>
  <si>
    <t xml:space="preserve">  大  館  市 </t>
  </si>
  <si>
    <t xml:space="preserve">  湯  沢  市 </t>
  </si>
  <si>
    <t xml:space="preserve">      6月　　〃　　</t>
    <rPh sb="7" eb="8">
      <t>ツキ</t>
    </rPh>
    <phoneticPr fontId="36"/>
  </si>
  <si>
    <t xml:space="preserve">  鹿  角  市 </t>
  </si>
  <si>
    <t>三種町</t>
  </si>
  <si>
    <t xml:space="preserve">    7.1</t>
  </si>
  <si>
    <t xml:space="preserve">  由利本荘市</t>
    <rPh sb="2" eb="4">
      <t>ユリ</t>
    </rPh>
    <rPh sb="4" eb="7">
      <t>ホンジョウシ</t>
    </rPh>
    <phoneticPr fontId="4"/>
  </si>
  <si>
    <t xml:space="preserve">  潟　上  市 </t>
    <rPh sb="2" eb="3">
      <t>カタ</t>
    </rPh>
    <rPh sb="4" eb="5">
      <t>ウエ</t>
    </rPh>
    <phoneticPr fontId="4"/>
  </si>
  <si>
    <t>仙北郡</t>
  </si>
  <si>
    <t xml:space="preserve">  大　仙　市</t>
    <rPh sb="2" eb="3">
      <t>ダイ</t>
    </rPh>
    <rPh sb="4" eb="5">
      <t>セン</t>
    </rPh>
    <rPh sb="6" eb="7">
      <t>シ</t>
    </rPh>
    <phoneticPr fontId="4"/>
  </si>
  <si>
    <t xml:space="preserve">  にかほ　市</t>
    <rPh sb="6" eb="7">
      <t>シ</t>
    </rPh>
    <phoneticPr fontId="4"/>
  </si>
  <si>
    <t>【図１】</t>
    <rPh sb="1" eb="2">
      <t>ズ</t>
    </rPh>
    <phoneticPr fontId="4"/>
  </si>
  <si>
    <t xml:space="preserve"> 鹿  角  郡 </t>
  </si>
  <si>
    <t xml:space="preserve"> 北秋田  郡 </t>
  </si>
  <si>
    <t xml:space="preserve">  上小阿仁村 </t>
  </si>
  <si>
    <t xml:space="preserve"> 山  本  郡 </t>
  </si>
  <si>
    <t>【要約表】</t>
    <rPh sb="1" eb="3">
      <t>ヨウヤク</t>
    </rPh>
    <rPh sb="3" eb="4">
      <t>ヒョウ</t>
    </rPh>
    <phoneticPr fontId="4"/>
  </si>
  <si>
    <t xml:space="preserve">  藤  里  町 </t>
  </si>
  <si>
    <t>死　　亡</t>
    <rPh sb="0" eb="1">
      <t>シ</t>
    </rPh>
    <rPh sb="3" eb="4">
      <t>ボウ</t>
    </rPh>
    <phoneticPr fontId="25"/>
  </si>
  <si>
    <t xml:space="preserve">  三　種  町 </t>
    <rPh sb="2" eb="3">
      <t>ミ</t>
    </rPh>
    <rPh sb="4" eb="5">
      <t>タネ</t>
    </rPh>
    <phoneticPr fontId="4"/>
  </si>
  <si>
    <t>北秋田市</t>
    <rPh sb="0" eb="4">
      <t>キタアキタシ</t>
    </rPh>
    <phoneticPr fontId="4"/>
  </si>
  <si>
    <t xml:space="preserve">  八  峰  町 </t>
    <rPh sb="5" eb="6">
      <t>ミネ</t>
    </rPh>
    <phoneticPr fontId="4"/>
  </si>
  <si>
    <t xml:space="preserve">  五城目  町 </t>
  </si>
  <si>
    <t>人口増減確認</t>
    <rPh sb="0" eb="2">
      <t>ジンコウ</t>
    </rPh>
    <rPh sb="4" eb="6">
      <t>カクニン</t>
    </rPh>
    <phoneticPr fontId="25"/>
  </si>
  <si>
    <t xml:space="preserve">  八郎潟  町 </t>
  </si>
  <si>
    <t>鹿角郡</t>
  </si>
  <si>
    <t xml:space="preserve">  井  川  町 </t>
  </si>
  <si>
    <t xml:space="preserve"> 仙  北  郡 </t>
  </si>
  <si>
    <t xml:space="preserve">  美  郷  町</t>
    <rPh sb="2" eb="3">
      <t>ビ</t>
    </rPh>
    <rPh sb="5" eb="6">
      <t>ゴウ</t>
    </rPh>
    <rPh sb="8" eb="9">
      <t>チョウ</t>
    </rPh>
    <phoneticPr fontId="4"/>
  </si>
  <si>
    <t xml:space="preserve"> 雄  勝  郡 </t>
  </si>
  <si>
    <t xml:space="preserve">横手市 </t>
  </si>
  <si>
    <t xml:space="preserve">           市町村別人口と世帯（推計）</t>
  </si>
  <si>
    <t>零市町村数</t>
    <rPh sb="0" eb="1">
      <t>ゼロ</t>
    </rPh>
    <rPh sb="1" eb="4">
      <t>シチョウソン</t>
    </rPh>
    <rPh sb="4" eb="5">
      <t>スウ</t>
    </rPh>
    <phoneticPr fontId="25"/>
  </si>
  <si>
    <t xml:space="preserve"> 東成瀬村 </t>
  </si>
  <si>
    <t>市町村名</t>
    <rPh sb="0" eb="3">
      <t>シチョウソン</t>
    </rPh>
    <rPh sb="3" eb="4">
      <t>メイ</t>
    </rPh>
    <phoneticPr fontId="25"/>
  </si>
  <si>
    <t>増減数</t>
    <rPh sb="0" eb="2">
      <t>ゾウゲン</t>
    </rPh>
    <phoneticPr fontId="25"/>
  </si>
  <si>
    <t>自然増減数
（出生－死亡）</t>
    <rPh sb="7" eb="9">
      <t>シュッショウ</t>
    </rPh>
    <rPh sb="10" eb="12">
      <t>シボウ</t>
    </rPh>
    <phoneticPr fontId="25"/>
  </si>
  <si>
    <t>No</t>
  </si>
  <si>
    <t>4～5面!N7</t>
    <rPh sb="3" eb="4">
      <t>メン</t>
    </rPh>
    <phoneticPr fontId="25"/>
  </si>
  <si>
    <t>4～5面!AA7</t>
    <rPh sb="3" eb="4">
      <t>メン</t>
    </rPh>
    <phoneticPr fontId="25"/>
  </si>
  <si>
    <t>現在</t>
    <rPh sb="0" eb="2">
      <t>ゲンザイ</t>
    </rPh>
    <phoneticPr fontId="4"/>
  </si>
  <si>
    <t>12月</t>
    <rPh sb="2" eb="3">
      <t>ガツ</t>
    </rPh>
    <phoneticPr fontId="4"/>
  </si>
  <si>
    <t>上表合計</t>
    <rPh sb="0" eb="2">
      <t>ジョウヒョウ</t>
    </rPh>
    <rPh sb="2" eb="4">
      <t>ゴウケイ</t>
    </rPh>
    <phoneticPr fontId="25"/>
  </si>
  <si>
    <t>潟上市</t>
    <rPh sb="0" eb="2">
      <t>カタガミ</t>
    </rPh>
    <rPh sb="2" eb="3">
      <t>シ</t>
    </rPh>
    <phoneticPr fontId="25"/>
  </si>
  <si>
    <t>大仙市</t>
    <rPh sb="0" eb="1">
      <t>ダイ</t>
    </rPh>
    <rPh sb="1" eb="2">
      <t>セン</t>
    </rPh>
    <rPh sb="2" eb="3">
      <t>シ</t>
    </rPh>
    <phoneticPr fontId="25"/>
  </si>
  <si>
    <t>大仙市</t>
  </si>
  <si>
    <t xml:space="preserve">横 手 市 </t>
  </si>
  <si>
    <t>合　　　計</t>
    <rPh sb="0" eb="1">
      <t>ア</t>
    </rPh>
    <rPh sb="4" eb="5">
      <t>ケイ</t>
    </rPh>
    <phoneticPr fontId="4"/>
  </si>
  <si>
    <t>県外
転入</t>
  </si>
  <si>
    <t>由利本荘市</t>
    <rPh sb="0" eb="2">
      <t>ユリ</t>
    </rPh>
    <rPh sb="2" eb="5">
      <t>ホンジョウシ</t>
    </rPh>
    <phoneticPr fontId="25"/>
  </si>
  <si>
    <t xml:space="preserve">大  仙  市 </t>
    <rPh sb="3" eb="4">
      <t>セン</t>
    </rPh>
    <phoneticPr fontId="25"/>
  </si>
  <si>
    <t>増加市町村数</t>
    <rPh sb="0" eb="2">
      <t>ゾウカ</t>
    </rPh>
    <rPh sb="2" eb="5">
      <t>シチョウソン</t>
    </rPh>
    <rPh sb="5" eb="6">
      <t>スウ</t>
    </rPh>
    <phoneticPr fontId="4"/>
  </si>
  <si>
    <t>9月</t>
  </si>
  <si>
    <t>減少市町村数</t>
    <rPh sb="0" eb="2">
      <t>ゲンショウ</t>
    </rPh>
    <rPh sb="2" eb="5">
      <t>シチョウソン</t>
    </rPh>
    <rPh sb="5" eb="6">
      <t>スウ</t>
    </rPh>
    <phoneticPr fontId="4"/>
  </si>
  <si>
    <t>区　　　分</t>
    <rPh sb="0" eb="1">
      <t>ク</t>
    </rPh>
    <rPh sb="4" eb="5">
      <t>ブン</t>
    </rPh>
    <phoneticPr fontId="4"/>
  </si>
  <si>
    <t>人  口  動  態</t>
    <rPh sb="0" eb="1">
      <t>ヒト</t>
    </rPh>
    <rPh sb="3" eb="4">
      <t>クチ</t>
    </rPh>
    <rPh sb="6" eb="7">
      <t>ドウ</t>
    </rPh>
    <rPh sb="9" eb="10">
      <t>タイ</t>
    </rPh>
    <phoneticPr fontId="4"/>
  </si>
  <si>
    <t>平成25年10月～26年 9月</t>
    <rPh sb="0" eb="2">
      <t>ヘイセイ</t>
    </rPh>
    <rPh sb="4" eb="5">
      <t>ネン</t>
    </rPh>
    <rPh sb="7" eb="8">
      <t>ツキ</t>
    </rPh>
    <rPh sb="11" eb="12">
      <t>ネン</t>
    </rPh>
    <rPh sb="14" eb="15">
      <t>ツキ</t>
    </rPh>
    <phoneticPr fontId="36"/>
  </si>
  <si>
    <t xml:space="preserve">    9.1</t>
  </si>
  <si>
    <t>自　然　動　態</t>
    <rPh sb="0" eb="1">
      <t>ジ</t>
    </rPh>
    <rPh sb="2" eb="3">
      <t>ゼン</t>
    </rPh>
    <rPh sb="4" eb="5">
      <t>ドウ</t>
    </rPh>
    <rPh sb="6" eb="7">
      <t>タイ</t>
    </rPh>
    <phoneticPr fontId="4"/>
  </si>
  <si>
    <t>H23.10.1 ～ H24.9.30</t>
  </si>
  <si>
    <t>社　会　動　態</t>
    <rPh sb="0" eb="1">
      <t>シャ</t>
    </rPh>
    <rPh sb="2" eb="3">
      <t>カイ</t>
    </rPh>
    <rPh sb="4" eb="5">
      <t>ドウ</t>
    </rPh>
    <rPh sb="6" eb="7">
      <t>タイ</t>
    </rPh>
    <phoneticPr fontId="4"/>
  </si>
  <si>
    <t>前　月　比</t>
    <rPh sb="0" eb="1">
      <t>マエ</t>
    </rPh>
    <rPh sb="2" eb="3">
      <t>ツキ</t>
    </rPh>
    <rPh sb="4" eb="5">
      <t>ヒ</t>
    </rPh>
    <phoneticPr fontId="4"/>
  </si>
  <si>
    <t>社会増減確認</t>
    <rPh sb="0" eb="2">
      <t>シャカイ</t>
    </rPh>
    <rPh sb="4" eb="6">
      <t>カクニン</t>
    </rPh>
    <phoneticPr fontId="25"/>
  </si>
  <si>
    <t>順　位</t>
    <rPh sb="0" eb="1">
      <t>ジュン</t>
    </rPh>
    <rPh sb="2" eb="3">
      <t>クライ</t>
    </rPh>
    <phoneticPr fontId="4"/>
  </si>
  <si>
    <t>増　加　数</t>
    <rPh sb="0" eb="1">
      <t>ゾウ</t>
    </rPh>
    <rPh sb="2" eb="3">
      <t>カ</t>
    </rPh>
    <rPh sb="4" eb="5">
      <t>スウ</t>
    </rPh>
    <phoneticPr fontId="4"/>
  </si>
  <si>
    <t>市 町 村 名</t>
    <rPh sb="0" eb="1">
      <t>シ</t>
    </rPh>
    <rPh sb="2" eb="3">
      <t>マチ</t>
    </rPh>
    <rPh sb="4" eb="5">
      <t>ムラ</t>
    </rPh>
    <rPh sb="6" eb="7">
      <t>メイ</t>
    </rPh>
    <phoneticPr fontId="4"/>
  </si>
  <si>
    <t>社会増減数
（転入－転出）</t>
    <rPh sb="7" eb="9">
      <t>テンニュウ</t>
    </rPh>
    <rPh sb="10" eb="12">
      <t>テンシュツ</t>
    </rPh>
    <phoneticPr fontId="25"/>
  </si>
  <si>
    <t>減　少　数</t>
    <rPh sb="0" eb="1">
      <t>ゲン</t>
    </rPh>
    <rPh sb="2" eb="3">
      <t>ショウ</t>
    </rPh>
    <rPh sb="4" eb="5">
      <t>スウ</t>
    </rPh>
    <phoneticPr fontId="4"/>
  </si>
  <si>
    <t>（単位：人）</t>
    <rPh sb="1" eb="3">
      <t>タンイ</t>
    </rPh>
    <rPh sb="4" eb="5">
      <t>ニン</t>
    </rPh>
    <phoneticPr fontId="4"/>
  </si>
  <si>
    <t>（単位：市町村）</t>
    <rPh sb="1" eb="3">
      <t>タンイ</t>
    </rPh>
    <rPh sb="4" eb="7">
      <t>シチョウソン</t>
    </rPh>
    <phoneticPr fontId="4"/>
  </si>
  <si>
    <t>人　　　　口</t>
    <rPh sb="0" eb="1">
      <t>ヒト</t>
    </rPh>
    <rPh sb="5" eb="6">
      <t>クチ</t>
    </rPh>
    <phoneticPr fontId="25"/>
  </si>
  <si>
    <t>出　　生</t>
    <rPh sb="0" eb="1">
      <t>シュツ</t>
    </rPh>
    <rPh sb="3" eb="4">
      <t>セイ</t>
    </rPh>
    <phoneticPr fontId="25"/>
  </si>
  <si>
    <t>由利本荘市</t>
  </si>
  <si>
    <t>区　　分</t>
  </si>
  <si>
    <t>増減数</t>
  </si>
  <si>
    <t>鹿角市</t>
  </si>
  <si>
    <t>増　　加　　世　　帯</t>
    <rPh sb="0" eb="1">
      <t>ゾウ</t>
    </rPh>
    <rPh sb="3" eb="4">
      <t>カ</t>
    </rPh>
    <rPh sb="6" eb="7">
      <t>ヨ</t>
    </rPh>
    <rPh sb="9" eb="10">
      <t>オビ</t>
    </rPh>
    <phoneticPr fontId="4"/>
  </si>
  <si>
    <t>H30.  8月　一か月間</t>
    <rPh sb="7" eb="8">
      <t>ツキ</t>
    </rPh>
    <rPh sb="9" eb="10">
      <t>イチ</t>
    </rPh>
    <rPh sb="11" eb="13">
      <t>ゲツカン</t>
    </rPh>
    <phoneticPr fontId="36"/>
  </si>
  <si>
    <t>総 人 口
(人)</t>
    <rPh sb="0" eb="1">
      <t>ソウ</t>
    </rPh>
    <rPh sb="2" eb="3">
      <t>ヒト</t>
    </rPh>
    <rPh sb="4" eb="5">
      <t>グチ</t>
    </rPh>
    <rPh sb="7" eb="8">
      <t>ニン</t>
    </rPh>
    <phoneticPr fontId="46"/>
  </si>
  <si>
    <t>◆人口増減</t>
    <rPh sb="1" eb="3">
      <t>ジンコウ</t>
    </rPh>
    <rPh sb="3" eb="5">
      <t>ゾウゲン</t>
    </rPh>
    <phoneticPr fontId="25"/>
  </si>
  <si>
    <t>世帯数
(世帯)</t>
    <rPh sb="0" eb="3">
      <t>セタイスウ</t>
    </rPh>
    <rPh sb="5" eb="7">
      <t>セタイ</t>
    </rPh>
    <phoneticPr fontId="46"/>
  </si>
  <si>
    <t>平成28年10月～29年 9月</t>
    <rPh sb="0" eb="2">
      <t>ヘイセイ</t>
    </rPh>
    <rPh sb="4" eb="5">
      <t>ネン</t>
    </rPh>
    <rPh sb="7" eb="8">
      <t>ツキ</t>
    </rPh>
    <rPh sb="11" eb="12">
      <t>ネン</t>
    </rPh>
    <rPh sb="14" eb="15">
      <t>ガツ</t>
    </rPh>
    <phoneticPr fontId="36"/>
  </si>
  <si>
    <t>秋 田 県 の 人 口 と 世 帯（月 報）</t>
    <rPh sb="0" eb="1">
      <t>アキ</t>
    </rPh>
    <rPh sb="2" eb="3">
      <t>タ</t>
    </rPh>
    <rPh sb="4" eb="5">
      <t>ケン</t>
    </rPh>
    <rPh sb="8" eb="9">
      <t>ジン</t>
    </rPh>
    <rPh sb="10" eb="11">
      <t>クチ</t>
    </rPh>
    <rPh sb="14" eb="15">
      <t>ヨ</t>
    </rPh>
    <rPh sb="16" eb="17">
      <t>オビ</t>
    </rPh>
    <rPh sb="18" eb="19">
      <t>ツキ</t>
    </rPh>
    <rPh sb="20" eb="21">
      <t>ホウ</t>
    </rPh>
    <phoneticPr fontId="4"/>
  </si>
  <si>
    <t xml:space="preserve">    8.1</t>
  </si>
  <si>
    <t>過去1年間の累計</t>
    <rPh sb="6" eb="8">
      <t>ルイケイ</t>
    </rPh>
    <phoneticPr fontId="36"/>
  </si>
  <si>
    <t>注２）県の人口（県計）については、県内移動の要素（県内転入者数及び県内転出者数）を除いて算出しているので市町村人口の総計とは一致しない。</t>
    <rPh sb="0" eb="1">
      <t>チュウ</t>
    </rPh>
    <phoneticPr fontId="4"/>
  </si>
  <si>
    <t>　　　台帳から削除された世帯数の合計である。</t>
    <rPh sb="3" eb="5">
      <t>ダイチョウ</t>
    </rPh>
    <rPh sb="7" eb="9">
      <t>サクジョ</t>
    </rPh>
    <rPh sb="12" eb="15">
      <t>セタイスウ</t>
    </rPh>
    <rPh sb="16" eb="18">
      <t>ゴウケイ</t>
    </rPh>
    <phoneticPr fontId="4"/>
  </si>
  <si>
    <r>
      <t xml:space="preserve">・・・・・・・・ </t>
    </r>
    <r>
      <rPr>
        <sz val="10"/>
        <color auto="1"/>
        <rFont val="ＭＳ Ｐゴシック"/>
      </rPr>
      <t>Ｐ１</t>
    </r>
  </si>
  <si>
    <t>注３）「出生」、「死亡」、「転入」及び「転出」欄の数値は、推計年月日の前月1か月間において、住民基本台帳に登録または台帳から削除された者の合計である。</t>
    <rPh sb="0" eb="1">
      <t>チュウ</t>
    </rPh>
    <rPh sb="4" eb="6">
      <t>シュッショウ</t>
    </rPh>
    <rPh sb="9" eb="11">
      <t>シボウ</t>
    </rPh>
    <rPh sb="14" eb="16">
      <t>テンニュウ</t>
    </rPh>
    <rPh sb="17" eb="18">
      <t>オヨ</t>
    </rPh>
    <rPh sb="20" eb="22">
      <t>テンシュツ</t>
    </rPh>
    <rPh sb="23" eb="24">
      <t>ラン</t>
    </rPh>
    <rPh sb="25" eb="27">
      <t>スウチ</t>
    </rPh>
    <rPh sb="29" eb="31">
      <t>スイケイ</t>
    </rPh>
    <rPh sb="31" eb="34">
      <t>ネンガッピ</t>
    </rPh>
    <rPh sb="35" eb="37">
      <t>ゼンゲツ</t>
    </rPh>
    <rPh sb="39" eb="41">
      <t>ゲツカン</t>
    </rPh>
    <rPh sb="46" eb="48">
      <t>ジュウミン</t>
    </rPh>
    <rPh sb="48" eb="50">
      <t>キホン</t>
    </rPh>
    <rPh sb="50" eb="52">
      <t>ダイチョウ</t>
    </rPh>
    <rPh sb="53" eb="55">
      <t>トウロク</t>
    </rPh>
    <rPh sb="58" eb="60">
      <t>ダイチョウ</t>
    </rPh>
    <rPh sb="62" eb="64">
      <t>サクジョ</t>
    </rPh>
    <rPh sb="67" eb="68">
      <t>モノ</t>
    </rPh>
    <rPh sb="69" eb="71">
      <t>ゴウケイ</t>
    </rPh>
    <phoneticPr fontId="4"/>
  </si>
  <si>
    <t>注２）「増加世帯」及び「減少世帯」欄の数値は、推計年月日の前月1か月間において、住民基本台帳に登録または</t>
    <rPh sb="0" eb="1">
      <t>チュウ</t>
    </rPh>
    <rPh sb="4" eb="6">
      <t>ゾウカ</t>
    </rPh>
    <rPh sb="6" eb="8">
      <t>セタイ</t>
    </rPh>
    <rPh sb="9" eb="10">
      <t>オヨ</t>
    </rPh>
    <rPh sb="12" eb="14">
      <t>ゲンショウ</t>
    </rPh>
    <rPh sb="14" eb="16">
      <t>セタイ</t>
    </rPh>
    <rPh sb="17" eb="18">
      <t>ラン</t>
    </rPh>
    <rPh sb="19" eb="21">
      <t>スウチ</t>
    </rPh>
    <rPh sb="23" eb="25">
      <t>スイケイ</t>
    </rPh>
    <rPh sb="25" eb="28">
      <t>ネンガッピ</t>
    </rPh>
    <rPh sb="29" eb="31">
      <t>ゼンゲツ</t>
    </rPh>
    <rPh sb="33" eb="35">
      <t>ゲツカン</t>
    </rPh>
    <rPh sb="40" eb="42">
      <t>ジュウミン</t>
    </rPh>
    <rPh sb="42" eb="44">
      <t>キホン</t>
    </rPh>
    <rPh sb="44" eb="46">
      <t>ダイチョウ</t>
    </rPh>
    <rPh sb="47" eb="49">
      <t>トウロク</t>
    </rPh>
    <phoneticPr fontId="4"/>
  </si>
  <si>
    <t>　　　に登録または台帳から削除された者の合計である。</t>
    <rPh sb="18" eb="19">
      <t>モノ</t>
    </rPh>
    <rPh sb="20" eb="22">
      <t>ゴウケイ</t>
    </rPh>
    <phoneticPr fontId="25"/>
  </si>
  <si>
    <t>死　亡</t>
  </si>
  <si>
    <t>集　計　期　間</t>
    <rPh sb="0" eb="1">
      <t>シュウ</t>
    </rPh>
    <rPh sb="2" eb="3">
      <t>ケイ</t>
    </rPh>
    <rPh sb="4" eb="5">
      <t>キ</t>
    </rPh>
    <rPh sb="6" eb="7">
      <t>アイダ</t>
    </rPh>
    <phoneticPr fontId="36"/>
  </si>
  <si>
    <t>(単位：世帯）</t>
  </si>
  <si>
    <t>県内
転入</t>
  </si>
  <si>
    <t>新設等</t>
  </si>
  <si>
    <t>消滅等</t>
  </si>
  <si>
    <t>前月の
世帯数</t>
    <rPh sb="4" eb="7">
      <t>セタイスウ</t>
    </rPh>
    <phoneticPr fontId="4"/>
  </si>
  <si>
    <t>潟上市</t>
    <rPh sb="0" eb="3">
      <t>カタガミシ</t>
    </rPh>
    <phoneticPr fontId="4"/>
  </si>
  <si>
    <t>県内
転出</t>
    <rPh sb="4" eb="5">
      <t>シュツ</t>
    </rPh>
    <phoneticPr fontId="4"/>
  </si>
  <si>
    <t>県外
転出</t>
    <rPh sb="4" eb="5">
      <t>シュツ</t>
    </rPh>
    <phoneticPr fontId="4"/>
  </si>
  <si>
    <t>社 会 増 減</t>
    <rPh sb="0" eb="1">
      <t>シャ</t>
    </rPh>
    <rPh sb="2" eb="3">
      <t>カイ</t>
    </rPh>
    <rPh sb="4" eb="5">
      <t>ゾウ</t>
    </rPh>
    <rPh sb="6" eb="7">
      <t>ゲン</t>
    </rPh>
    <phoneticPr fontId="46"/>
  </si>
  <si>
    <t>出　生</t>
  </si>
  <si>
    <t>6月</t>
    <rPh sb="1" eb="2">
      <t>ガツ</t>
    </rPh>
    <phoneticPr fontId="4"/>
  </si>
  <si>
    <t>【図２】</t>
  </si>
  <si>
    <t>H20.10.1 ～ H21.9.30</t>
  </si>
  <si>
    <t>東成瀬村</t>
  </si>
  <si>
    <t>秋田市</t>
    <rPh sb="0" eb="3">
      <t>アキタシ</t>
    </rPh>
    <phoneticPr fontId="4"/>
  </si>
  <si>
    <t>H21.10.1 ～ H22.9.30</t>
  </si>
  <si>
    <t>増　　加:</t>
  </si>
  <si>
    <t>H22.10.1 ～ H23.9.30</t>
  </si>
  <si>
    <t>H24.10.1 ～ H25.9.30</t>
  </si>
  <si>
    <t>H27.10.1 ～ H28.9.30</t>
  </si>
  <si>
    <t xml:space="preserve">     12月　　〃　　</t>
    <rPh sb="7" eb="8">
      <t>ツキ</t>
    </rPh>
    <phoneticPr fontId="36"/>
  </si>
  <si>
    <t>（県内への転入）</t>
  </si>
  <si>
    <t>（県外への転出）</t>
  </si>
  <si>
    <t>（死　亡）</t>
  </si>
  <si>
    <t>（自然増減＝出生－死亡）</t>
    <rPh sb="6" eb="8">
      <t>シュッショウ</t>
    </rPh>
    <rPh sb="9" eb="11">
      <t>シボウ</t>
    </rPh>
    <phoneticPr fontId="36"/>
  </si>
  <si>
    <r>
      <t xml:space="preserve">・・・・・・・・ </t>
    </r>
    <r>
      <rPr>
        <sz val="10"/>
        <color auto="1"/>
        <rFont val="ＭＳ Ｐゴシック"/>
      </rPr>
      <t>Ｐ８</t>
    </r>
  </si>
  <si>
    <t>（社会増減＝県内への転入－県外への転出）</t>
    <rPh sb="6" eb="8">
      <t>ケンナイ</t>
    </rPh>
    <rPh sb="10" eb="12">
      <t>テンニュウ</t>
    </rPh>
    <rPh sb="13" eb="15">
      <t>ケンガイ</t>
    </rPh>
    <rPh sb="17" eb="19">
      <t>テンシュツ</t>
    </rPh>
    <phoneticPr fontId="36"/>
  </si>
  <si>
    <t>◆人口増減＝自然増減＋社会増減</t>
    <rPh sb="6" eb="8">
      <t>シゼン</t>
    </rPh>
    <rPh sb="8" eb="10">
      <t>ゾウゲン</t>
    </rPh>
    <rPh sb="11" eb="13">
      <t>シャカイ</t>
    </rPh>
    <rPh sb="13" eb="15">
      <t>ゾウゲン</t>
    </rPh>
    <phoneticPr fontId="36"/>
  </si>
  <si>
    <t>増減なし:</t>
    <rPh sb="0" eb="2">
      <t>ゾウゲン</t>
    </rPh>
    <phoneticPr fontId="4"/>
  </si>
  <si>
    <t>減　　少:</t>
  </si>
  <si>
    <t>H30.  9月　一か月間</t>
    <rPh sb="7" eb="8">
      <t>ツキ</t>
    </rPh>
    <rPh sb="9" eb="10">
      <t>イチ</t>
    </rPh>
    <rPh sb="11" eb="13">
      <t>ゲツカン</t>
    </rPh>
    <phoneticPr fontId="36"/>
  </si>
  <si>
    <t>《 人口増減 》</t>
  </si>
  <si>
    <t>H25.10.1 ～ H26.9.30</t>
  </si>
  <si>
    <t>【要約表】市町村別人口と世帯</t>
    <rPh sb="1" eb="3">
      <t>ヨウヤク</t>
    </rPh>
    <rPh sb="3" eb="4">
      <t>ヒョウ</t>
    </rPh>
    <rPh sb="5" eb="8">
      <t>シチョウソン</t>
    </rPh>
    <rPh sb="8" eb="9">
      <t>ベツ</t>
    </rPh>
    <rPh sb="9" eb="11">
      <t>ジンコウ</t>
    </rPh>
    <rPh sb="12" eb="14">
      <t>セタイ</t>
    </rPh>
    <phoneticPr fontId="4"/>
  </si>
  <si>
    <t>【図１】</t>
  </si>
  <si>
    <t>【表１】</t>
  </si>
  <si>
    <t xml:space="preserve"> 人　　口　　増　　減</t>
    <rPh sb="1" eb="2">
      <t>ヒト</t>
    </rPh>
    <rPh sb="4" eb="5">
      <t>クチ</t>
    </rPh>
    <rPh sb="7" eb="8">
      <t>ゾウ</t>
    </rPh>
    <rPh sb="10" eb="11">
      <t>ゲン</t>
    </rPh>
    <phoneticPr fontId="46"/>
  </si>
  <si>
    <t>自 然 増 減</t>
    <rPh sb="0" eb="1">
      <t>ジ</t>
    </rPh>
    <rPh sb="2" eb="3">
      <t>ゼン</t>
    </rPh>
    <rPh sb="4" eb="5">
      <t>ゾウ</t>
    </rPh>
    <rPh sb="6" eb="7">
      <t>ゲン</t>
    </rPh>
    <phoneticPr fontId="46"/>
  </si>
  <si>
    <t>世帯の
増減数
(世帯)</t>
    <rPh sb="0" eb="2">
      <t>セタイ</t>
    </rPh>
    <rPh sb="4" eb="6">
      <t>ゾウゲン</t>
    </rPh>
    <rPh sb="6" eb="7">
      <t>スウ</t>
    </rPh>
    <rPh sb="9" eb="11">
      <t>セタイ</t>
    </rPh>
    <phoneticPr fontId="46"/>
  </si>
  <si>
    <t>対前月増減数</t>
  </si>
  <si>
    <t>前年同月比</t>
    <rPh sb="0" eb="2">
      <t>ゼンネン</t>
    </rPh>
    <rPh sb="2" eb="5">
      <t>ドウゲツヒ</t>
    </rPh>
    <phoneticPr fontId="4"/>
  </si>
  <si>
    <t>増減数
(人)</t>
    <rPh sb="0" eb="2">
      <t>ゾウゲン</t>
    </rPh>
    <rPh sb="2" eb="3">
      <t>スウ</t>
    </rPh>
    <rPh sb="5" eb="6">
      <t>ニン</t>
    </rPh>
    <phoneticPr fontId="46"/>
  </si>
  <si>
    <t>増減率
(％)</t>
    <rPh sb="0" eb="2">
      <t>ゾウゲン</t>
    </rPh>
    <phoneticPr fontId="46"/>
  </si>
  <si>
    <t>雄勝郡</t>
  </si>
  <si>
    <t>増減数</t>
    <rPh sb="0" eb="2">
      <t>ゾウゲン</t>
    </rPh>
    <rPh sb="2" eb="3">
      <t>スウ</t>
    </rPh>
    <phoneticPr fontId="46"/>
  </si>
  <si>
    <t>●人口増減</t>
    <rPh sb="3" eb="5">
      <t>ゾウゲン</t>
    </rPh>
    <phoneticPr fontId="4"/>
  </si>
  <si>
    <t>令和元年</t>
    <rPh sb="0" eb="2">
      <t>レイワ</t>
    </rPh>
    <rPh sb="2" eb="4">
      <t>モトトシ</t>
    </rPh>
    <phoneticPr fontId="4"/>
  </si>
  <si>
    <t>－</t>
  </si>
  <si>
    <t>社　会　増　減</t>
    <rPh sb="4" eb="5">
      <t>ゾウ</t>
    </rPh>
    <rPh sb="6" eb="7">
      <t>ゲン</t>
    </rPh>
    <phoneticPr fontId="36"/>
  </si>
  <si>
    <t>　人口増減数
＝自然増減数　　
＋社会増減数　　</t>
    <rPh sb="1" eb="3">
      <t>ジンコウ</t>
    </rPh>
    <rPh sb="3" eb="5">
      <t>ゾウゲン</t>
    </rPh>
    <rPh sb="5" eb="6">
      <t>スウ</t>
    </rPh>
    <rPh sb="8" eb="10">
      <t>シゼン</t>
    </rPh>
    <rPh sb="10" eb="12">
      <t>ゾウゲン</t>
    </rPh>
    <rPh sb="12" eb="13">
      <t>スウ</t>
    </rPh>
    <rPh sb="17" eb="19">
      <t>シャカイ</t>
    </rPh>
    <rPh sb="19" eb="21">
      <t>ゾウゲン</t>
    </rPh>
    <rPh sb="21" eb="22">
      <t>スウ</t>
    </rPh>
    <phoneticPr fontId="36"/>
  </si>
  <si>
    <t>10.1</t>
  </si>
  <si>
    <t>前年同月比増減率（右目盛り）</t>
    <rPh sb="0" eb="2">
      <t>ゼンネン</t>
    </rPh>
    <rPh sb="2" eb="5">
      <t>ドウゲツヒ</t>
    </rPh>
    <rPh sb="5" eb="8">
      <t>ゾウゲンリツ</t>
    </rPh>
    <rPh sb="9" eb="10">
      <t>ミギ</t>
    </rPh>
    <rPh sb="10" eb="12">
      <t>メモ</t>
    </rPh>
    <phoneticPr fontId="45"/>
  </si>
  <si>
    <t>湯沢市</t>
  </si>
  <si>
    <t>【検算】</t>
    <rPh sb="1" eb="3">
      <t>ケンザン</t>
    </rPh>
    <phoneticPr fontId="4"/>
  </si>
  <si>
    <t>◆自然増減</t>
    <rPh sb="1" eb="3">
      <t>シゼン</t>
    </rPh>
    <rPh sb="3" eb="5">
      <t>ゾウゲン</t>
    </rPh>
    <phoneticPr fontId="36"/>
  </si>
  <si>
    <t>◆社会増減</t>
    <rPh sb="3" eb="5">
      <t>ゾウゲン</t>
    </rPh>
    <phoneticPr fontId="36"/>
  </si>
  <si>
    <t>●社会増減</t>
    <rPh sb="3" eb="5">
      <t>ゾウゲン</t>
    </rPh>
    <phoneticPr fontId="4"/>
  </si>
  <si>
    <t>12月</t>
  </si>
  <si>
    <t>◆自然増減</t>
    <rPh sb="1" eb="3">
      <t>シゼン</t>
    </rPh>
    <rPh sb="3" eb="5">
      <t>ゾウゲン</t>
    </rPh>
    <phoneticPr fontId="25"/>
  </si>
  <si>
    <t>◆社会増減</t>
    <rPh sb="1" eb="3">
      <t>シャカイ</t>
    </rPh>
    <rPh sb="3" eb="5">
      <t>ゾウゲン</t>
    </rPh>
    <phoneticPr fontId="25"/>
  </si>
  <si>
    <t>人口増減</t>
    <rPh sb="0" eb="2">
      <t>ジンコウ</t>
    </rPh>
    <phoneticPr fontId="25"/>
  </si>
  <si>
    <t>自然増減</t>
    <rPh sb="0" eb="2">
      <t>シゼン</t>
    </rPh>
    <phoneticPr fontId="25"/>
  </si>
  <si>
    <t>社会増減</t>
    <rPh sb="0" eb="2">
      <t>シャカイ</t>
    </rPh>
    <phoneticPr fontId="25"/>
  </si>
  <si>
    <t>自然増減確認</t>
    <rPh sb="0" eb="2">
      <t>シゼン</t>
    </rPh>
    <rPh sb="4" eb="6">
      <t>カクニン</t>
    </rPh>
    <phoneticPr fontId="25"/>
  </si>
  <si>
    <t>社会増減数</t>
    <rPh sb="0" eb="2">
      <t>シャカイ</t>
    </rPh>
    <rPh sb="2" eb="4">
      <t>ゾウゲン</t>
    </rPh>
    <rPh sb="4" eb="5">
      <t>スウ</t>
    </rPh>
    <phoneticPr fontId="4"/>
  </si>
  <si>
    <t>郡部計</t>
  </si>
  <si>
    <t>転　入</t>
  </si>
  <si>
    <t>北秋田郡</t>
  </si>
  <si>
    <t>出　生</t>
    <rPh sb="0" eb="1">
      <t>デ</t>
    </rPh>
    <rPh sb="2" eb="3">
      <t>セイ</t>
    </rPh>
    <phoneticPr fontId="4"/>
  </si>
  <si>
    <t>死　亡</t>
    <rPh sb="0" eb="1">
      <t>シ</t>
    </rPh>
    <rPh sb="2" eb="3">
      <t>ボウ</t>
    </rPh>
    <phoneticPr fontId="4"/>
  </si>
  <si>
    <t>転　入</t>
    <rPh sb="0" eb="1">
      <t>テン</t>
    </rPh>
    <rPh sb="2" eb="3">
      <t>イ</t>
    </rPh>
    <phoneticPr fontId="4"/>
  </si>
  <si>
    <t>転　出</t>
    <rPh sb="0" eb="1">
      <t>テン</t>
    </rPh>
    <rPh sb="2" eb="3">
      <t>デ</t>
    </rPh>
    <phoneticPr fontId="4"/>
  </si>
  <si>
    <t>男鹿市</t>
  </si>
  <si>
    <t>◆図１用データ</t>
    <rPh sb="1" eb="2">
      <t>ズ</t>
    </rPh>
    <rPh sb="3" eb="4">
      <t>ヨウ</t>
    </rPh>
    <phoneticPr fontId="4"/>
  </si>
  <si>
    <t>◆図２用データ</t>
    <rPh sb="1" eb="2">
      <t>ズ</t>
    </rPh>
    <rPh sb="3" eb="4">
      <t>ヨウ</t>
    </rPh>
    <phoneticPr fontId="4"/>
  </si>
  <si>
    <t>注１）表中の人口は、平成27年国勢調査の確定値をもとに算出したものである。</t>
    <rPh sb="0" eb="1">
      <t>チュウ</t>
    </rPh>
    <rPh sb="3" eb="5">
      <t>ヒョウチュウ</t>
    </rPh>
    <rPh sb="6" eb="8">
      <t>ジンコウ</t>
    </rPh>
    <rPh sb="10" eb="12">
      <t>ヘイセイ</t>
    </rPh>
    <rPh sb="14" eb="15">
      <t>ネン</t>
    </rPh>
    <rPh sb="15" eb="17">
      <t>コクセイ</t>
    </rPh>
    <rPh sb="17" eb="19">
      <t>チョウサ</t>
    </rPh>
    <rPh sb="20" eb="23">
      <t>カクテイチ</t>
    </rPh>
    <rPh sb="27" eb="29">
      <t>サンシュツ</t>
    </rPh>
    <phoneticPr fontId="25"/>
  </si>
  <si>
    <t>注１）表中の世帯数は、平成27年国勢調査の確定値をもとに算出したものである。</t>
    <rPh sb="0" eb="1">
      <t>チュウ</t>
    </rPh>
    <rPh sb="3" eb="5">
      <t>ヒョウチュウ</t>
    </rPh>
    <rPh sb="6" eb="9">
      <t>セタイスウ</t>
    </rPh>
    <rPh sb="11" eb="13">
      <t>ヘイセイ</t>
    </rPh>
    <rPh sb="15" eb="16">
      <t>ネン</t>
    </rPh>
    <rPh sb="16" eb="18">
      <t>コクセイ</t>
    </rPh>
    <rPh sb="18" eb="20">
      <t>チョウサ</t>
    </rPh>
    <rPh sb="21" eb="24">
      <t>カクテイチ</t>
    </rPh>
    <rPh sb="28" eb="30">
      <t>サンシュツ</t>
    </rPh>
    <phoneticPr fontId="25"/>
  </si>
  <si>
    <r>
      <t xml:space="preserve">自然増減数
</t>
    </r>
    <r>
      <rPr>
        <sz val="8"/>
        <color auto="1"/>
        <rFont val="ＭＳ ゴシック"/>
      </rPr>
      <t>(出生－死亡)</t>
    </r>
    <rPh sb="0" eb="2">
      <t>シゼン</t>
    </rPh>
    <rPh sb="2" eb="3">
      <t>ゾウ</t>
    </rPh>
    <rPh sb="3" eb="4">
      <t>ゲン</t>
    </rPh>
    <rPh sb="4" eb="5">
      <t>スウ</t>
    </rPh>
    <rPh sb="7" eb="9">
      <t>シュッショウ</t>
    </rPh>
    <rPh sb="10" eb="12">
      <t>シボウ</t>
    </rPh>
    <phoneticPr fontId="36"/>
  </si>
  <si>
    <r>
      <t xml:space="preserve">社会増減数
</t>
    </r>
    <r>
      <rPr>
        <sz val="8"/>
        <color auto="1"/>
        <rFont val="ＭＳ ゴシック"/>
      </rPr>
      <t>(転入－転出)</t>
    </r>
    <rPh sb="0" eb="2">
      <t>シャカイ</t>
    </rPh>
    <rPh sb="2" eb="3">
      <t>ゾウ</t>
    </rPh>
    <rPh sb="3" eb="4">
      <t>ゲン</t>
    </rPh>
    <rPh sb="4" eb="5">
      <t>スウ</t>
    </rPh>
    <rPh sb="7" eb="9">
      <t>テンニュウ</t>
    </rPh>
    <rPh sb="10" eb="12">
      <t>テンシュツ</t>
    </rPh>
    <phoneticPr fontId="36"/>
  </si>
  <si>
    <t>注１）人口及び世帯数は、平成27年国勢調査の確定値をもとに算出している。</t>
    <rPh sb="3" eb="5">
      <t>ジンコウ</t>
    </rPh>
    <rPh sb="5" eb="6">
      <t>オヨ</t>
    </rPh>
    <rPh sb="7" eb="10">
      <t>セタイスウ</t>
    </rPh>
    <rPh sb="22" eb="24">
      <t>カクテイ</t>
    </rPh>
    <phoneticPr fontId="4"/>
  </si>
  <si>
    <t>１　概況、目次、利用上の注意</t>
  </si>
  <si>
    <t>H31.  1月　　〃　　</t>
    <rPh sb="7" eb="8">
      <t>ツキ</t>
    </rPh>
    <phoneticPr fontId="36"/>
  </si>
  <si>
    <t>２　総人口と世帯の推移（図１、表１）</t>
    <rPh sb="2" eb="3">
      <t>ソウ</t>
    </rPh>
    <rPh sb="3" eb="5">
      <t>ジンコウ</t>
    </rPh>
    <phoneticPr fontId="4"/>
  </si>
  <si>
    <t>４　市町村別の人口</t>
    <rPh sb="7" eb="9">
      <t>ジンコウ</t>
    </rPh>
    <phoneticPr fontId="4"/>
  </si>
  <si>
    <t>５　市町村別の世帯数</t>
  </si>
  <si>
    <t>６　人口増減の月別推移</t>
  </si>
  <si>
    <t>２　総人口と世帯の推移</t>
    <rPh sb="2" eb="3">
      <t>ソウ</t>
    </rPh>
    <phoneticPr fontId="46"/>
  </si>
  <si>
    <t>３　自然増減と社会増減の推移</t>
    <rPh sb="4" eb="6">
      <t>ゾウゲン</t>
    </rPh>
    <rPh sb="9" eb="11">
      <t>ゾウゲン</t>
    </rPh>
    <phoneticPr fontId="36"/>
  </si>
  <si>
    <t>６　人口増減の月別推移</t>
    <rPh sb="4" eb="6">
      <t>ゾウゲン</t>
    </rPh>
    <phoneticPr fontId="36"/>
  </si>
  <si>
    <t>11月</t>
  </si>
  <si>
    <t>4月</t>
    <rPh sb="1" eb="2">
      <t>ガツ</t>
    </rPh>
    <phoneticPr fontId="4"/>
  </si>
  <si>
    <t>八峰町</t>
  </si>
  <si>
    <t>2月</t>
  </si>
  <si>
    <t>3月</t>
  </si>
  <si>
    <t>4月</t>
  </si>
  <si>
    <t>5月</t>
  </si>
  <si>
    <t>6月</t>
  </si>
  <si>
    <t>7月</t>
  </si>
  <si>
    <t>3.1</t>
  </si>
  <si>
    <t>8月</t>
  </si>
  <si>
    <t>1月</t>
    <rPh sb="1" eb="2">
      <t>ツキ</t>
    </rPh>
    <phoneticPr fontId="45"/>
  </si>
  <si>
    <t>H29.10.1 ～ H30.9.30</t>
  </si>
  <si>
    <t>平成26年10月～27年 9月</t>
    <rPh sb="0" eb="2">
      <t>ヘイセイ</t>
    </rPh>
    <rPh sb="4" eb="5">
      <t>ネン</t>
    </rPh>
    <rPh sb="7" eb="8">
      <t>ツキ</t>
    </rPh>
    <rPh sb="11" eb="12">
      <t>ネン</t>
    </rPh>
    <rPh sb="14" eb="15">
      <t>ガツ</t>
    </rPh>
    <phoneticPr fontId="36"/>
  </si>
  <si>
    <t>平成27年10月～28年 9月</t>
    <rPh sb="0" eb="2">
      <t>ヘイセイ</t>
    </rPh>
    <rPh sb="4" eb="5">
      <t>ネン</t>
    </rPh>
    <rPh sb="7" eb="8">
      <t>ツキ</t>
    </rPh>
    <rPh sb="11" eb="12">
      <t>ネン</t>
    </rPh>
    <rPh sb="14" eb="15">
      <t>ツキ</t>
    </rPh>
    <phoneticPr fontId="36"/>
  </si>
  <si>
    <t>死　　亡</t>
    <rPh sb="0" eb="1">
      <t>シ</t>
    </rPh>
    <rPh sb="3" eb="4">
      <t>ボウ</t>
    </rPh>
    <phoneticPr fontId="4"/>
  </si>
  <si>
    <t>出　　生</t>
    <rPh sb="0" eb="1">
      <t>デ</t>
    </rPh>
    <rPh sb="3" eb="4">
      <t>セイ</t>
    </rPh>
    <phoneticPr fontId="4"/>
  </si>
  <si>
    <t>社会増減数</t>
    <rPh sb="0" eb="2">
      <t>シャカイ</t>
    </rPh>
    <rPh sb="2" eb="3">
      <t>ゾウ</t>
    </rPh>
    <rPh sb="3" eb="4">
      <t>ゲン</t>
    </rPh>
    <rPh sb="4" eb="5">
      <t>スウ</t>
    </rPh>
    <phoneticPr fontId="4"/>
  </si>
  <si>
    <t>【人口概況】</t>
    <rPh sb="1" eb="3">
      <t>ジンコウ</t>
    </rPh>
    <rPh sb="3" eb="5">
      <t>ガイキョウ</t>
    </rPh>
    <phoneticPr fontId="4"/>
  </si>
  <si>
    <t>社　会　増　減（人）</t>
    <rPh sb="0" eb="1">
      <t>シャ</t>
    </rPh>
    <rPh sb="2" eb="3">
      <t>カイ</t>
    </rPh>
    <rPh sb="4" eb="5">
      <t>ゾウ</t>
    </rPh>
    <rPh sb="6" eb="7">
      <t>ゲン</t>
    </rPh>
    <rPh sb="8" eb="9">
      <t>ニン</t>
    </rPh>
    <phoneticPr fontId="4"/>
  </si>
  <si>
    <t>,</t>
  </si>
  <si>
    <t>◆前月に比べ</t>
    <rPh sb="1" eb="3">
      <t>ゼンゲツ</t>
    </rPh>
    <rPh sb="4" eb="5">
      <t>クラ</t>
    </rPh>
    <phoneticPr fontId="4"/>
  </si>
  <si>
    <t>◆前年同月に比べ</t>
    <rPh sb="1" eb="3">
      <t>ゼンネン</t>
    </rPh>
    <rPh sb="3" eb="5">
      <t>ドウゲツ</t>
    </rPh>
    <rPh sb="6" eb="7">
      <t>クラ</t>
    </rPh>
    <phoneticPr fontId="4"/>
  </si>
  <si>
    <t>《 目次 》</t>
    <rPh sb="2" eb="4">
      <t>モクジ</t>
    </rPh>
    <phoneticPr fontId="4"/>
  </si>
  <si>
    <t>1日 現在</t>
    <rPh sb="1" eb="2">
      <t>ニチ</t>
    </rPh>
    <rPh sb="3" eb="5">
      <t>ゲンザイ</t>
    </rPh>
    <phoneticPr fontId="4"/>
  </si>
  <si>
    <t>から</t>
  </si>
  <si>
    <t>まで一か月間の人口増減 】</t>
    <rPh sb="2" eb="3">
      <t>イッ</t>
    </rPh>
    <rPh sb="4" eb="6">
      <t>ゲツカン</t>
    </rPh>
    <rPh sb="7" eb="9">
      <t>ジンコウ</t>
    </rPh>
    <phoneticPr fontId="4"/>
  </si>
  <si>
    <t>まで一年間の人口増減 】</t>
    <rPh sb="2" eb="5">
      <t>イチネンカン</t>
    </rPh>
    <rPh sb="6" eb="8">
      <t>ジンコウ</t>
    </rPh>
    <phoneticPr fontId="4"/>
  </si>
  <si>
    <t>10月</t>
    <rPh sb="2" eb="3">
      <t>ガツ</t>
    </rPh>
    <phoneticPr fontId="4"/>
  </si>
  <si>
    <t>★利用上の注意</t>
    <rPh sb="1" eb="4">
      <t>リヨウジョウ</t>
    </rPh>
    <rPh sb="5" eb="7">
      <t>チュウイ</t>
    </rPh>
    <phoneticPr fontId="4"/>
  </si>
  <si>
    <t>平成29年10月～30年 9月</t>
    <rPh sb="0" eb="2">
      <t>ヘイセイ</t>
    </rPh>
    <rPh sb="4" eb="5">
      <t>ネン</t>
    </rPh>
    <rPh sb="7" eb="8">
      <t>ツキ</t>
    </rPh>
    <rPh sb="11" eb="12">
      <t>ネン</t>
    </rPh>
    <rPh sb="14" eb="15">
      <t>ガツ</t>
    </rPh>
    <phoneticPr fontId="36"/>
  </si>
  <si>
    <t>現在の総人口</t>
    <rPh sb="0" eb="2">
      <t>ゲンザイ</t>
    </rPh>
    <rPh sb="3" eb="6">
      <t>ソウジンコウ</t>
    </rPh>
    <phoneticPr fontId="4"/>
  </si>
  <si>
    <t>現在の世帯数</t>
    <rPh sb="0" eb="2">
      <t>ゲンザイ</t>
    </rPh>
    <rPh sb="3" eb="6">
      <t>セタイスウ</t>
    </rPh>
    <phoneticPr fontId="4"/>
  </si>
  <si>
    <r>
      <t xml:space="preserve">・・・・・・・・ </t>
    </r>
    <r>
      <rPr>
        <sz val="10"/>
        <color auto="1"/>
        <rFont val="ＭＳ Ｐゴシック"/>
      </rPr>
      <t>Ｐ２</t>
    </r>
  </si>
  <si>
    <r>
      <t xml:space="preserve">・・・・・・・・ </t>
    </r>
    <r>
      <rPr>
        <sz val="10"/>
        <color auto="1"/>
        <rFont val="ＭＳ Ｐゴシック"/>
      </rPr>
      <t>Ｐ６</t>
    </r>
  </si>
  <si>
    <r>
      <t xml:space="preserve">・・・・・・・・ </t>
    </r>
    <r>
      <rPr>
        <sz val="10"/>
        <color auto="1"/>
        <rFont val="ＭＳ Ｐゴシック"/>
      </rPr>
      <t>Ｐ７</t>
    </r>
  </si>
  <si>
    <t>県内への
転　　  入</t>
    <rPh sb="0" eb="2">
      <t>ケンナイ</t>
    </rPh>
    <rPh sb="5" eb="6">
      <t>テン</t>
    </rPh>
    <rPh sb="10" eb="11">
      <t>イ</t>
    </rPh>
    <phoneticPr fontId="4"/>
  </si>
  <si>
    <t>人口増減数
（人）</t>
    <rPh sb="0" eb="2">
      <t>ジンコウ</t>
    </rPh>
    <rPh sb="2" eb="4">
      <t>ゾウゲン</t>
    </rPh>
    <rPh sb="4" eb="5">
      <t>スウ</t>
    </rPh>
    <rPh sb="7" eb="8">
      <t>ニン</t>
    </rPh>
    <phoneticPr fontId="4"/>
  </si>
  <si>
    <t>注３）「出生」、「死亡」、「転入」及び「転出」欄の数値は、推計年月日の前月1か月間において、住民基本台帳</t>
    <rPh sb="0" eb="1">
      <t>チュウ</t>
    </rPh>
    <rPh sb="23" eb="24">
      <t>ラン</t>
    </rPh>
    <rPh sb="25" eb="27">
      <t>スウチ</t>
    </rPh>
    <phoneticPr fontId="25"/>
  </si>
  <si>
    <t>注２）県の人口（県計）については、県内移動の要素（県内転入者数及び県内転出者数）を除いて算出しているので</t>
    <rPh sb="0" eb="1">
      <t>チュウ</t>
    </rPh>
    <phoneticPr fontId="4"/>
  </si>
  <si>
    <t>（案の１）</t>
    <rPh sb="1" eb="2">
      <t>アン</t>
    </rPh>
    <phoneticPr fontId="4"/>
  </si>
  <si>
    <t>県　計</t>
  </si>
  <si>
    <t>美郷町</t>
  </si>
  <si>
    <t>市郡計</t>
  </si>
  <si>
    <t>小坂町</t>
    <rPh sb="0" eb="3">
      <t>コサカマチ</t>
    </rPh>
    <phoneticPr fontId="4"/>
  </si>
  <si>
    <t>湯沢市</t>
    <rPh sb="0" eb="3">
      <t>ユザワシ</t>
    </rPh>
    <phoneticPr fontId="4"/>
  </si>
  <si>
    <t>市部計</t>
  </si>
  <si>
    <t>県 内</t>
  </si>
  <si>
    <t>秋田市</t>
  </si>
  <si>
    <t>能代市</t>
  </si>
  <si>
    <t>横手市</t>
  </si>
  <si>
    <t>大館市</t>
  </si>
  <si>
    <t>潟上市</t>
  </si>
  <si>
    <t>にかほ市</t>
  </si>
  <si>
    <t>小坂町</t>
  </si>
  <si>
    <t>上小阿仁村</t>
  </si>
  <si>
    <t>山本郡</t>
  </si>
  <si>
    <t>藤里町</t>
  </si>
  <si>
    <t>五城目町</t>
  </si>
  <si>
    <t xml:space="preserve">     10月　　〃　　</t>
    <rPh sb="7" eb="8">
      <t>ツキ</t>
    </rPh>
    <phoneticPr fontId="36"/>
  </si>
  <si>
    <t>八郎潟町</t>
  </si>
  <si>
    <t>7月</t>
    <rPh sb="1" eb="2">
      <t>ガツ</t>
    </rPh>
    <phoneticPr fontId="4"/>
  </si>
  <si>
    <t>横手市</t>
    <rPh sb="0" eb="3">
      <t>ヨコテシ</t>
    </rPh>
    <phoneticPr fontId="4"/>
  </si>
  <si>
    <t>由利本荘市</t>
    <rPh sb="0" eb="5">
      <t>ユリホンジョウシ</t>
    </rPh>
    <phoneticPr fontId="4"/>
  </si>
  <si>
    <t>1月</t>
    <rPh sb="1" eb="2">
      <t>ガツ</t>
    </rPh>
    <phoneticPr fontId="4"/>
  </si>
  <si>
    <t>2.1</t>
  </si>
  <si>
    <t>11月</t>
    <rPh sb="2" eb="3">
      <t>ガツ</t>
    </rPh>
    <phoneticPr fontId="4"/>
  </si>
  <si>
    <t>４　市 町 村 別 の 人 口</t>
  </si>
  <si>
    <t>転　　　　　　　出</t>
  </si>
  <si>
    <t>区 分</t>
  </si>
  <si>
    <t>総   数</t>
  </si>
  <si>
    <t>11.1</t>
  </si>
  <si>
    <t xml:space="preserve">  4月　　〃</t>
    <rPh sb="3" eb="4">
      <t>ツキ</t>
    </rPh>
    <phoneticPr fontId="36"/>
  </si>
  <si>
    <t xml:space="preserve">     11月　　〃　　</t>
    <rPh sb="7" eb="8">
      <t>ツキ</t>
    </rPh>
    <phoneticPr fontId="36"/>
  </si>
  <si>
    <t>H30</t>
  </si>
  <si>
    <t>12.1</t>
  </si>
  <si>
    <t>R元.  5月　　〃　　</t>
    <rPh sb="1" eb="2">
      <t>ガン</t>
    </rPh>
    <rPh sb="6" eb="7">
      <t>ツキ</t>
    </rPh>
    <phoneticPr fontId="36"/>
  </si>
  <si>
    <t>横手市、大仙市、湯沢市等</t>
    <rPh sb="0" eb="3">
      <t>ヨコテシ</t>
    </rPh>
    <rPh sb="4" eb="7">
      <t>ダイセンシ</t>
    </rPh>
    <rPh sb="8" eb="11">
      <t>ユザワシ</t>
    </rPh>
    <rPh sb="11" eb="12">
      <t>トウ</t>
    </rPh>
    <phoneticPr fontId="4"/>
  </si>
  <si>
    <t>3月</t>
    <rPh sb="1" eb="2">
      <t>ガツ</t>
    </rPh>
    <phoneticPr fontId="4"/>
  </si>
  <si>
    <t>2月</t>
    <rPh sb="1" eb="2">
      <t>ガツ</t>
    </rPh>
    <phoneticPr fontId="4"/>
  </si>
  <si>
    <t>平成30年10月～元年 8月</t>
    <rPh sb="0" eb="2">
      <t>ヘイセイ</t>
    </rPh>
    <rPh sb="4" eb="5">
      <t>ネン</t>
    </rPh>
    <rPh sb="7" eb="8">
      <t>ツキ</t>
    </rPh>
    <rPh sb="9" eb="10">
      <t>ガン</t>
    </rPh>
    <rPh sb="10" eb="11">
      <t>ネン</t>
    </rPh>
    <rPh sb="13" eb="14">
      <t>ガツ</t>
    </rPh>
    <phoneticPr fontId="36"/>
  </si>
  <si>
    <t>人口増減</t>
    <rPh sb="0" eb="2">
      <t>ジンコウ</t>
    </rPh>
    <rPh sb="2" eb="4">
      <t>ゾウゲン</t>
    </rPh>
    <phoneticPr fontId="4"/>
  </si>
  <si>
    <t xml:space="preserve">  2月　　〃</t>
    <rPh sb="3" eb="4">
      <t>ツキ</t>
    </rPh>
    <phoneticPr fontId="36"/>
  </si>
  <si>
    <t xml:space="preserve">  3月　　〃</t>
    <rPh sb="3" eb="4">
      <t>ツキ</t>
    </rPh>
    <phoneticPr fontId="36"/>
  </si>
  <si>
    <t>H31</t>
  </si>
  <si>
    <t>4.1</t>
  </si>
  <si>
    <t>　大　潟　村</t>
    <rPh sb="1" eb="2">
      <t>ダイ</t>
    </rPh>
    <rPh sb="3" eb="4">
      <t>カタ</t>
    </rPh>
    <rPh sb="5" eb="6">
      <t>ムラ</t>
    </rPh>
    <phoneticPr fontId="4"/>
  </si>
  <si>
    <t>H31. 1.1</t>
  </si>
  <si>
    <t>R元. 5.1</t>
    <rPh sb="1" eb="2">
      <t>ガン</t>
    </rPh>
    <phoneticPr fontId="4"/>
  </si>
  <si>
    <t xml:space="preserve">    6.1</t>
  </si>
  <si>
    <t>8月</t>
    <rPh sb="1" eb="2">
      <t>ガツ</t>
    </rPh>
    <phoneticPr fontId="4"/>
  </si>
  <si>
    <t>9月</t>
    <rPh sb="1" eb="2">
      <t>ガツ</t>
    </rPh>
    <phoneticPr fontId="4"/>
  </si>
  <si>
    <t xml:space="preserve">　小  坂  町 </t>
  </si>
  <si>
    <t>H30. 9.1</t>
  </si>
  <si>
    <t xml:space="preserve"> (令和元年　9月24日 公表）</t>
    <rPh sb="2" eb="4">
      <t>レイワ</t>
    </rPh>
    <rPh sb="4" eb="6">
      <t>ガンネン</t>
    </rPh>
    <rPh sb="8" eb="9">
      <t>ガツ</t>
    </rPh>
    <rPh sb="11" eb="12">
      <t>ヒ</t>
    </rPh>
    <rPh sb="13" eb="15">
      <t>コウヒョウ</t>
    </rPh>
    <phoneticPr fontId="4"/>
  </si>
  <si>
    <t>八郎潟町</t>
    <rPh sb="0" eb="4">
      <t>ハチロウガタマチ</t>
    </rPh>
    <phoneticPr fontId="4"/>
  </si>
  <si>
    <t>にかほ市</t>
    <rPh sb="3" eb="4">
      <t>シ</t>
    </rPh>
    <phoneticPr fontId="4"/>
  </si>
  <si>
    <t>仙北市</t>
    <rPh sb="0" eb="3">
      <t>センボクシ</t>
    </rPh>
    <phoneticPr fontId="4"/>
  </si>
  <si>
    <t>鹿角市</t>
    <rPh sb="0" eb="3">
      <t>カヅノシ</t>
    </rPh>
    <phoneticPr fontId="4"/>
  </si>
  <si>
    <t>秋田市、八郎潟町</t>
    <rPh sb="0" eb="3">
      <t>アキタシ</t>
    </rPh>
    <rPh sb="4" eb="8">
      <t>ハチロウガタマチ</t>
    </rPh>
    <phoneticPr fontId="4"/>
  </si>
  <si>
    <t>大潟村</t>
    <rPh sb="0" eb="3">
      <t>オオガタムラ</t>
    </rPh>
    <phoneticPr fontId="4"/>
  </si>
  <si>
    <t xml:space="preserve">      8月　　〃　　</t>
    <rPh sb="7" eb="8">
      <t>ツキ</t>
    </rPh>
    <phoneticPr fontId="36"/>
  </si>
</sst>
</file>

<file path=xl/styles.xml><?xml version="1.0" encoding="utf-8"?>
<styleSheet xmlns="http://schemas.openxmlformats.org/spreadsheetml/2006/main" xmlns:r="http://schemas.openxmlformats.org/officeDocument/2006/relationships" xmlns:mc="http://schemas.openxmlformats.org/markup-compatibility/2006">
  <numFmts count="20">
    <numFmt numFmtId="186" formatCode="&quot;女&quot;\ \ ##,#0#&quot;人&quot;\ \)"/>
    <numFmt numFmtId="183" formatCode="##,#0#&quot;世帯&quot;"/>
    <numFmt numFmtId="181" formatCode="##,#0#&quot;人&quot;"/>
    <numFmt numFmtId="188" formatCode="#,##0.000;[Red]\-#,##0.000"/>
    <numFmt numFmtId="195" formatCode="#,##0.00_ "/>
    <numFmt numFmtId="180" formatCode="#,##0;&quot;▲ &quot;#,##0"/>
    <numFmt numFmtId="194" formatCode="#,##0;[Red]#,##0"/>
    <numFmt numFmtId="193" formatCode="#,##0;[Red]\-#,##0;;@"/>
    <numFmt numFmtId="190" formatCode="#;#;&quot;*****&quot;"/>
    <numFmt numFmtId="179" formatCode="[$-411]&quot;【&quot;ggge&quot;年&quot;m&quot;月&quot;d&quot;日&quot;"/>
    <numFmt numFmtId="178" formatCode="[$-411]&quot;令和元年&quot;m&quot;月&quot;d&quot;日 &quot;"/>
    <numFmt numFmtId="189" formatCode="[$-411]&quot;令和元年&quot;m&quot;月&quot;d&quot;日 現在&quot;"/>
    <numFmt numFmtId="176" formatCode="[$-411]&quot;７　令和元年&quot;m&quot;月中の人口増減&quot;"/>
    <numFmt numFmtId="187" formatCode="[$-411]ge\.m\.d;@"/>
    <numFmt numFmtId="191" formatCode="[$-411]ggge&quot;年&quot;m&quot;月&quot;d&quot;日 現在&quot;"/>
    <numFmt numFmtId="185" formatCode="[$-411]ggge&quot;年&quot;m&quot;月&quot;d&quot;日&quot;\)"/>
    <numFmt numFmtId="192" formatCode="[$-F400]h:mm:ss\ AM/PM"/>
    <numFmt numFmtId="177" formatCode="[&lt;43586]ggge&quot;年&quot;m&quot;月&quot;d&quot;日&quot;;[&lt;43831]&quot;令和元年&quot;m&quot;月&quot;d&quot;日&quot;;ggge&quot;年&quot;m&quot;月&quot;d&quot;日&quot;"/>
    <numFmt numFmtId="184" formatCode="\(\ &quot;男&quot;\ \ ##,#0#&quot;人&quot;"/>
    <numFmt numFmtId="182" formatCode="\(\ #,##0.00\ &quot;％&quot;\ \)"/>
  </numFmts>
  <fonts count="47">
    <font>
      <sz val="11"/>
      <color auto="1"/>
      <name val="ＭＳ Ｐゴシック"/>
      <family val="3"/>
    </font>
    <font>
      <sz val="11"/>
      <color auto="1"/>
      <name val="ＭＳ Ｐゴシック"/>
      <family val="3"/>
    </font>
    <font>
      <sz val="11"/>
      <color theme="1"/>
      <name val="ＭＳ Ｐゴシック"/>
      <scheme val="minor"/>
    </font>
    <font>
      <sz val="12"/>
      <color auto="1"/>
      <name val="ＭＳ 明朝"/>
    </font>
    <font>
      <sz val="6"/>
      <color auto="1"/>
      <name val="ＭＳ Ｐゴシック"/>
      <family val="3"/>
    </font>
    <font>
      <b/>
      <sz val="14"/>
      <color auto="1"/>
      <name val="ＭＳ Ｐゴシック"/>
      <family val="3"/>
    </font>
    <font>
      <sz val="14"/>
      <color auto="1"/>
      <name val="ＭＳ Ｐゴシック"/>
      <family val="3"/>
    </font>
    <font>
      <sz val="12"/>
      <color auto="1"/>
      <name val="ＭＳ Ｐゴシック"/>
      <family val="3"/>
    </font>
    <font>
      <sz val="10"/>
      <color auto="1"/>
      <name val="ＭＳ Ｐゴシック"/>
      <family val="3"/>
    </font>
    <font>
      <sz val="10"/>
      <color auto="1"/>
      <name val="ＭＳ ゴシック"/>
      <family val="3"/>
    </font>
    <font>
      <b/>
      <sz val="22"/>
      <color auto="1"/>
      <name val="ＭＳ Ｐゴシック"/>
      <family val="3"/>
    </font>
    <font>
      <sz val="9"/>
      <color auto="1"/>
      <name val="ＭＳ Ｐゴシック"/>
      <family val="3"/>
    </font>
    <font>
      <sz val="8"/>
      <color auto="1"/>
      <name val="ＭＳ ゴシック"/>
    </font>
    <font>
      <sz val="8"/>
      <color auto="1"/>
      <name val="ＭＳ Ｐゴシック"/>
      <family val="3"/>
    </font>
    <font>
      <b/>
      <sz val="12"/>
      <color auto="1"/>
      <name val="ＭＳ Ｐゴシック"/>
      <family val="3"/>
    </font>
    <font>
      <sz val="14"/>
      <color auto="1"/>
      <name val="ＤＨＰ特太ゴシック体"/>
      <family val="3"/>
    </font>
    <font>
      <sz val="12"/>
      <color auto="1"/>
      <name val="ＭＳ ゴシック"/>
    </font>
    <font>
      <sz val="11"/>
      <color auto="1"/>
      <name val="ＭＳ ゴシック"/>
    </font>
    <font>
      <sz val="9"/>
      <color auto="1"/>
      <name val="ＭＳ ゴシック"/>
      <family val="3"/>
    </font>
    <font>
      <sz val="16"/>
      <color auto="1"/>
      <name val="ＭＳ Ｐゴシック"/>
    </font>
    <font>
      <b/>
      <sz val="20"/>
      <color auto="1"/>
      <name val="ＭＳ Ｐゴシック"/>
      <family val="3"/>
    </font>
    <font>
      <sz val="9"/>
      <color indexed="10"/>
      <name val="ＭＳ ゴシック"/>
      <family val="3"/>
    </font>
    <font>
      <b/>
      <sz val="20"/>
      <color auto="1"/>
      <name val="ＭＳ ゴシック"/>
      <family val="3"/>
    </font>
    <font>
      <sz val="10"/>
      <color auto="1"/>
      <name val="HGS創英角ﾎﾟｯﾌﾟ体"/>
      <family val="3"/>
    </font>
    <font>
      <sz val="10"/>
      <color rgb="FFFF0000"/>
      <name val="HGS創英角ﾎﾟｯﾌﾟ体"/>
      <family val="3"/>
    </font>
    <font>
      <sz val="10"/>
      <color auto="1"/>
      <name val="ＭＳ ゴシック"/>
      <family val="3"/>
    </font>
    <font>
      <b/>
      <sz val="10"/>
      <color auto="1"/>
      <name val="ＭＳ ゴシック"/>
      <family val="3"/>
    </font>
    <font>
      <b/>
      <sz val="10"/>
      <color indexed="39"/>
      <name val="ＭＳ ゴシック"/>
    </font>
    <font>
      <b/>
      <sz val="20"/>
      <color indexed="39"/>
      <name val="ＭＳ ゴシック"/>
    </font>
    <font>
      <b/>
      <sz val="15"/>
      <color auto="1"/>
      <name val="ＭＳ ゴシック"/>
      <family val="3"/>
    </font>
    <font>
      <b/>
      <sz val="8"/>
      <color auto="1"/>
      <name val="ＭＳ ゴシック"/>
    </font>
    <font>
      <b/>
      <sz val="9"/>
      <color auto="1"/>
      <name val="ＭＳ ゴシック"/>
      <family val="3"/>
    </font>
    <font>
      <b/>
      <sz val="10"/>
      <color indexed="8"/>
      <name val="ＭＳ ゴシック"/>
    </font>
    <font>
      <b/>
      <sz val="22"/>
      <color indexed="8"/>
      <name val="ＭＳ ゴシック"/>
      <family val="3"/>
    </font>
    <font>
      <b/>
      <sz val="11"/>
      <color auto="1"/>
      <name val="ＭＳ ゴシック"/>
    </font>
    <font>
      <b/>
      <sz val="10"/>
      <color indexed="12"/>
      <name val="ＭＳ ゴシック"/>
      <family val="3"/>
    </font>
    <font>
      <sz val="10"/>
      <color auto="1"/>
      <name val="ＭＳ Ｐゴシック"/>
      <family val="3"/>
    </font>
    <font>
      <sz val="10"/>
      <color auto="1"/>
      <name val="ｺﾞｼｯｸ"/>
      <family val="3"/>
    </font>
    <font>
      <b/>
      <sz val="20"/>
      <color auto="1"/>
      <name val="ｺﾞｼｯｸ"/>
      <family val="3"/>
    </font>
    <font>
      <b/>
      <sz val="12"/>
      <color auto="1"/>
      <name val="ｺﾞｼｯｸ"/>
      <family val="3"/>
    </font>
    <font>
      <sz val="12"/>
      <color auto="1"/>
      <name val="ｺﾞｼｯｸ"/>
    </font>
    <font>
      <b/>
      <sz val="24"/>
      <color auto="1"/>
      <name val="ＭＳ Ｐゴシック"/>
      <family val="3"/>
    </font>
    <font>
      <b/>
      <sz val="12"/>
      <color auto="1"/>
      <name val="ＭＳ ゴシック"/>
      <family val="3"/>
    </font>
    <font>
      <b/>
      <sz val="12"/>
      <color auto="1"/>
      <name val="HGS創英角ﾎﾟｯﾌﾟ体"/>
      <family val="3"/>
    </font>
    <font>
      <sz val="12"/>
      <color auto="1"/>
      <name val="HGS創英角ﾎﾟｯﾌﾟ体"/>
      <family val="3"/>
    </font>
    <font>
      <sz val="11"/>
      <color auto="1"/>
      <name val="ＭＳ Ｐゴシック"/>
      <family val="3"/>
    </font>
    <font>
      <sz val="9"/>
      <color auto="1"/>
      <name val="ＭＳ ゴシック"/>
      <family val="3"/>
    </font>
  </fonts>
  <fills count="6">
    <fill>
      <patternFill patternType="none"/>
    </fill>
    <fill>
      <patternFill patternType="gray125"/>
    </fill>
    <fill>
      <patternFill patternType="solid">
        <fgColor rgb="FFCCFFCC"/>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s>
  <borders count="9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auto="1"/>
      </top>
      <bottom style="hair">
        <color auto="1"/>
      </bottom>
      <diagonal/>
    </border>
    <border>
      <left/>
      <right/>
      <top style="hair">
        <color indexed="64"/>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7">
    <xf numFmtId="0" fontId="0" fillId="0" borderId="0"/>
    <xf numFmtId="38" fontId="1" fillId="0" borderId="0" applyFont="0" applyFill="0" applyBorder="0" applyAlignment="0" applyProtection="0"/>
    <xf numFmtId="0" fontId="2" fillId="0" borderId="0">
      <alignment vertical="center"/>
    </xf>
    <xf numFmtId="0" fontId="1" fillId="0" borderId="0"/>
    <xf numFmtId="0" fontId="3" fillId="0" borderId="0"/>
    <xf numFmtId="0" fontId="3" fillId="0" borderId="0"/>
    <xf numFmtId="38" fontId="1" fillId="0" borderId="0" applyFont="0" applyFill="0" applyBorder="0" applyAlignment="0" applyProtection="0"/>
  </cellStyleXfs>
  <cellXfs count="594">
    <xf numFmtId="0" fontId="0" fillId="0" borderId="0" xfId="0"/>
    <xf numFmtId="0" fontId="0" fillId="0" borderId="0" xfId="0" applyAlignment="1"/>
    <xf numFmtId="0" fontId="0" fillId="0" borderId="0" xfId="0" applyFont="1" applyBorder="1" applyAlignment="1">
      <alignment vertical="center"/>
    </xf>
    <xf numFmtId="0" fontId="0" fillId="0" borderId="0" xfId="0" applyFont="1" applyBorder="1" applyAlignment="1"/>
    <xf numFmtId="0" fontId="5" fillId="0" borderId="0" xfId="0" applyFont="1" applyBorder="1" applyAlignment="1"/>
    <xf numFmtId="0" fontId="6" fillId="0" borderId="0" xfId="0" applyFont="1" applyBorder="1" applyAlignment="1">
      <alignment vertical="center"/>
    </xf>
    <xf numFmtId="0" fontId="7" fillId="0" borderId="0" xfId="0" applyFont="1" applyBorder="1" applyAlignment="1"/>
    <xf numFmtId="0" fontId="8" fillId="0" borderId="0" xfId="0" applyFont="1" applyBorder="1" applyAlignment="1"/>
    <xf numFmtId="0" fontId="9" fillId="0" borderId="0" xfId="0" applyFont="1" applyBorder="1" applyAlignment="1"/>
    <xf numFmtId="0" fontId="6" fillId="0" borderId="0" xfId="0" applyFont="1" applyAlignment="1">
      <alignment horizontal="centerContinuous" vertical="center"/>
    </xf>
    <xf numFmtId="0" fontId="10" fillId="0" borderId="0" xfId="0" applyFont="1" applyAlignment="1">
      <alignment horizontal="centerContinuous" vertical="center"/>
    </xf>
    <xf numFmtId="0" fontId="8" fillId="0" borderId="0" xfId="0" applyFont="1"/>
    <xf numFmtId="0" fontId="11" fillId="0" borderId="0" xfId="0" applyFont="1"/>
    <xf numFmtId="0" fontId="12" fillId="0" borderId="0" xfId="0" applyFont="1"/>
    <xf numFmtId="0" fontId="9" fillId="0" borderId="0" xfId="0" applyFont="1"/>
    <xf numFmtId="0" fontId="13" fillId="0" borderId="0" xfId="0" applyFont="1"/>
    <xf numFmtId="0" fontId="7" fillId="0" borderId="0" xfId="0" applyFont="1" applyBorder="1"/>
    <xf numFmtId="0" fontId="14" fillId="0" borderId="0" xfId="0" applyFont="1"/>
    <xf numFmtId="0" fontId="8" fillId="0" borderId="0" xfId="0" applyFont="1" applyAlignment="1">
      <alignment horizontal="right"/>
    </xf>
    <xf numFmtId="0" fontId="15" fillId="0" borderId="0" xfId="0" applyFont="1"/>
    <xf numFmtId="176" fontId="8" fillId="0" borderId="0" xfId="0" applyNumberFormat="1" applyFont="1" applyAlignment="1" applyProtection="1">
      <alignment horizontal="left"/>
    </xf>
    <xf numFmtId="176" fontId="0" fillId="0" borderId="0" xfId="0" applyNumberFormat="1" applyAlignment="1" applyProtection="1"/>
    <xf numFmtId="0" fontId="7" fillId="0" borderId="0" xfId="0" quotePrefix="1" applyFont="1" applyBorder="1"/>
    <xf numFmtId="177" fontId="14" fillId="0" borderId="0" xfId="0" applyNumberFormat="1" applyFont="1" applyBorder="1" applyAlignment="1" applyProtection="1">
      <alignment horizontal="distributed"/>
      <protection locked="0"/>
    </xf>
    <xf numFmtId="177" fontId="0" fillId="0" borderId="0" xfId="0" applyNumberFormat="1" applyAlignment="1"/>
    <xf numFmtId="58" fontId="14" fillId="0" borderId="0" xfId="0" applyNumberFormat="1" applyFont="1" applyBorder="1" applyAlignment="1" applyProtection="1">
      <alignment horizontal="distributed"/>
      <protection locked="0"/>
    </xf>
    <xf numFmtId="178" fontId="0" fillId="0" borderId="0" xfId="0" applyNumberFormat="1" applyFont="1" applyBorder="1" applyAlignment="1">
      <alignment horizontal="distributed"/>
    </xf>
    <xf numFmtId="179" fontId="0" fillId="0" borderId="0" xfId="0" applyNumberFormat="1" applyFont="1" applyBorder="1" applyAlignment="1">
      <alignment horizontal="distributed"/>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180" fontId="0" fillId="0" borderId="3" xfId="0" applyNumberFormat="1" applyFont="1" applyBorder="1" applyAlignment="1">
      <alignment horizontal="center"/>
    </xf>
    <xf numFmtId="180" fontId="7" fillId="0" borderId="0" xfId="0" applyNumberFormat="1" applyFont="1" applyBorder="1" applyAlignment="1">
      <alignment horizontal="center"/>
    </xf>
    <xf numFmtId="0" fontId="8" fillId="0" borderId="4" xfId="0" applyFont="1" applyBorder="1" applyAlignment="1">
      <alignment horizontal="center" vertical="center"/>
    </xf>
    <xf numFmtId="0" fontId="8" fillId="0" borderId="0" xfId="0" applyFont="1" applyBorder="1" applyAlignment="1">
      <alignment horizontal="center" vertical="center"/>
    </xf>
    <xf numFmtId="0" fontId="0" fillId="0" borderId="5" xfId="0" applyBorder="1" applyAlignment="1">
      <alignment horizontal="center"/>
    </xf>
    <xf numFmtId="180" fontId="0" fillId="0" borderId="5" xfId="0" applyNumberFormat="1" applyFont="1" applyBorder="1" applyAlignment="1">
      <alignment horizontal="center"/>
    </xf>
    <xf numFmtId="0" fontId="6" fillId="0" borderId="0" xfId="0" applyFont="1" applyAlignment="1"/>
    <xf numFmtId="0" fontId="16" fillId="0" borderId="0" xfId="0" applyFont="1" applyBorder="1"/>
    <xf numFmtId="0" fontId="17" fillId="0" borderId="0" xfId="0" applyFont="1" applyBorder="1"/>
    <xf numFmtId="0" fontId="18" fillId="0" borderId="0" xfId="0" applyFont="1" applyBorder="1"/>
    <xf numFmtId="181" fontId="7" fillId="0" borderId="0" xfId="0" applyNumberFormat="1" applyFont="1" applyBorder="1" applyAlignment="1">
      <alignment horizont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8" xfId="0" applyBorder="1" applyAlignment="1">
      <alignment horizontal="center"/>
    </xf>
    <xf numFmtId="180" fontId="0" fillId="0" borderId="8" xfId="0" applyNumberFormat="1" applyFont="1" applyBorder="1" applyAlignment="1">
      <alignment horizontal="center"/>
    </xf>
    <xf numFmtId="37" fontId="7" fillId="0" borderId="0" xfId="0" applyNumberFormat="1" applyFont="1" applyBorder="1" applyAlignment="1"/>
    <xf numFmtId="0" fontId="0" fillId="0" borderId="0" xfId="0" applyAlignment="1">
      <alignment horizont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58" fontId="7" fillId="0" borderId="0" xfId="0" applyNumberFormat="1" applyFont="1" applyBorder="1" applyAlignment="1" applyProtection="1">
      <protection locked="0"/>
    </xf>
    <xf numFmtId="0" fontId="0" fillId="0" borderId="11" xfId="0" applyBorder="1" applyAlignment="1">
      <alignment horizontal="center" vertical="center"/>
    </xf>
    <xf numFmtId="0" fontId="0" fillId="0" borderId="12" xfId="0" applyBorder="1" applyAlignment="1">
      <alignment horizontal="center" vertical="center"/>
    </xf>
    <xf numFmtId="58" fontId="14" fillId="0" borderId="0" xfId="0" applyNumberFormat="1" applyFont="1" applyBorder="1" applyAlignment="1" applyProtection="1"/>
    <xf numFmtId="0" fontId="0" fillId="0" borderId="13" xfId="0" applyFont="1" applyBorder="1" applyAlignment="1">
      <alignment horizontal="center"/>
    </xf>
    <xf numFmtId="176" fontId="0" fillId="0" borderId="0" xfId="0" applyNumberFormat="1" applyAlignment="1"/>
    <xf numFmtId="182" fontId="0" fillId="0" borderId="0" xfId="0" applyNumberFormat="1" applyFont="1" applyBorder="1" applyAlignment="1">
      <alignment horizontal="center"/>
    </xf>
    <xf numFmtId="178" fontId="0" fillId="0" borderId="13" xfId="0" applyNumberFormat="1" applyFont="1" applyBorder="1" applyAlignment="1">
      <alignment horizontal="distributed"/>
    </xf>
    <xf numFmtId="0" fontId="0" fillId="0" borderId="14" xfId="0" applyBorder="1" applyAlignment="1">
      <alignment horizontal="center" vertical="center"/>
    </xf>
    <xf numFmtId="0" fontId="0" fillId="0" borderId="15" xfId="0" applyBorder="1" applyAlignment="1">
      <alignment horizontal="center"/>
    </xf>
    <xf numFmtId="0" fontId="8" fillId="0" borderId="16" xfId="0" applyFont="1" applyBorder="1" applyAlignment="1">
      <alignment horizontal="center" vertical="center"/>
    </xf>
    <xf numFmtId="180" fontId="0" fillId="0" borderId="17" xfId="0" applyNumberFormat="1" applyFont="1" applyBorder="1" applyAlignment="1">
      <alignment horizontal="center"/>
    </xf>
    <xf numFmtId="0" fontId="0" fillId="0" borderId="18" xfId="0" applyBorder="1" applyAlignment="1"/>
    <xf numFmtId="0" fontId="0" fillId="0" borderId="5" xfId="0" applyBorder="1" applyAlignment="1"/>
    <xf numFmtId="181" fontId="5" fillId="0" borderId="0" xfId="0" applyNumberFormat="1" applyFont="1" applyBorder="1" applyAlignment="1">
      <alignment horizontal="center"/>
    </xf>
    <xf numFmtId="183" fontId="14" fillId="0" borderId="0" xfId="0" applyNumberFormat="1" applyFont="1" applyBorder="1" applyAlignment="1"/>
    <xf numFmtId="0" fontId="0" fillId="0" borderId="19" xfId="0" applyBorder="1" applyAlignment="1"/>
    <xf numFmtId="0" fontId="0" fillId="0" borderId="15" xfId="0" applyBorder="1" applyAlignment="1"/>
    <xf numFmtId="0" fontId="8" fillId="0" borderId="20" xfId="0" applyFont="1" applyBorder="1" applyAlignment="1">
      <alignment horizontal="center" vertical="center"/>
    </xf>
    <xf numFmtId="0" fontId="0" fillId="0" borderId="12" xfId="0" applyBorder="1" applyAlignment="1"/>
    <xf numFmtId="49" fontId="9" fillId="0" borderId="0" xfId="0" applyNumberFormat="1" applyFont="1" applyBorder="1"/>
    <xf numFmtId="0" fontId="0" fillId="0" borderId="21" xfId="0" applyBorder="1" applyAlignment="1">
      <alignment horizontal="center" vertical="center"/>
    </xf>
    <xf numFmtId="0" fontId="0" fillId="0" borderId="22" xfId="0" applyBorder="1" applyAlignment="1"/>
    <xf numFmtId="0" fontId="0" fillId="0" borderId="8" xfId="0" applyBorder="1" applyAlignment="1"/>
    <xf numFmtId="184" fontId="7" fillId="0" borderId="0" xfId="0" applyNumberFormat="1" applyFont="1" applyAlignment="1">
      <alignment horizontal="center"/>
    </xf>
    <xf numFmtId="0" fontId="8" fillId="0" borderId="1" xfId="0" applyFont="1" applyBorder="1" applyAlignment="1">
      <alignment horizontal="center" vertical="center"/>
    </xf>
    <xf numFmtId="0" fontId="8" fillId="0" borderId="10" xfId="0" applyFont="1" applyBorder="1" applyAlignment="1">
      <alignment horizontal="center" vertical="center" wrapText="1" shrinkToFit="1"/>
    </xf>
    <xf numFmtId="180" fontId="0" fillId="0" borderId="23" xfId="0" applyNumberFormat="1" applyFont="1" applyBorder="1" applyAlignment="1">
      <alignment horizontal="center"/>
    </xf>
    <xf numFmtId="0" fontId="0" fillId="0" borderId="4" xfId="0" applyBorder="1" applyAlignment="1">
      <alignment vertical="center"/>
    </xf>
    <xf numFmtId="0" fontId="0" fillId="0" borderId="13" xfId="0" applyBorder="1" applyAlignment="1"/>
    <xf numFmtId="0" fontId="5" fillId="0" borderId="0" xfId="0" applyFont="1" applyAlignment="1" applyProtection="1">
      <alignment horizontal="distributed"/>
      <protection locked="0"/>
    </xf>
    <xf numFmtId="49" fontId="6" fillId="0" borderId="0" xfId="0" applyNumberFormat="1" applyFont="1" applyAlignment="1" applyProtection="1">
      <alignment horizontal="center" vertical="center"/>
      <protection locked="0"/>
    </xf>
    <xf numFmtId="0" fontId="0" fillId="0" borderId="0" xfId="0" applyAlignment="1">
      <alignment horizontal="distributed"/>
    </xf>
    <xf numFmtId="49" fontId="0" fillId="0" borderId="0" xfId="0" applyNumberFormat="1" applyFont="1" applyAlignment="1">
      <alignment horizontal="center" vertical="center"/>
    </xf>
    <xf numFmtId="185" fontId="0" fillId="0" borderId="0" xfId="0" applyNumberFormat="1" applyFont="1" applyAlignment="1">
      <alignment horizontal="left"/>
    </xf>
    <xf numFmtId="0" fontId="8" fillId="0" borderId="20" xfId="0" applyFont="1" applyBorder="1" applyAlignment="1">
      <alignment horizontal="center" vertical="center" wrapText="1" shrinkToFit="1"/>
    </xf>
    <xf numFmtId="180" fontId="0" fillId="0" borderId="24" xfId="0" applyNumberFormat="1" applyFont="1" applyBorder="1" applyAlignment="1">
      <alignment horizontal="center"/>
    </xf>
    <xf numFmtId="0" fontId="7" fillId="0" borderId="0" xfId="0" applyFont="1" applyAlignment="1">
      <alignment horizontal="center"/>
    </xf>
    <xf numFmtId="186" fontId="7" fillId="0" borderId="0" xfId="0" applyNumberFormat="1" applyFont="1" applyAlignment="1">
      <alignment horizontal="center"/>
    </xf>
    <xf numFmtId="31" fontId="5" fillId="0" borderId="0" xfId="0" quotePrefix="1" applyNumberFormat="1" applyFont="1" applyAlignment="1" applyProtection="1">
      <alignment horizontal="center"/>
      <protection locked="0"/>
    </xf>
    <xf numFmtId="0" fontId="0" fillId="0" borderId="0" xfId="0" applyFont="1" applyAlignment="1">
      <alignment horizontal="right"/>
    </xf>
    <xf numFmtId="0" fontId="0" fillId="0" borderId="6" xfId="0" applyBorder="1" applyAlignment="1">
      <alignment vertical="center"/>
    </xf>
    <xf numFmtId="0" fontId="0" fillId="0" borderId="25" xfId="0" applyBorder="1" applyAlignment="1"/>
    <xf numFmtId="0" fontId="5" fillId="0" borderId="0" xfId="0" applyFont="1" applyAlignment="1">
      <alignment horizontal="right"/>
    </xf>
    <xf numFmtId="0" fontId="0" fillId="0" borderId="0" xfId="0" applyFont="1" applyBorder="1" applyAlignment="1">
      <alignment horizontal="center" vertical="center"/>
    </xf>
    <xf numFmtId="0" fontId="19" fillId="0" borderId="0" xfId="0" applyFont="1" applyAlignment="1">
      <alignment vertical="center"/>
    </xf>
    <xf numFmtId="0" fontId="10" fillId="0" borderId="0" xfId="0" applyFont="1" applyAlignment="1">
      <alignment vertical="center"/>
    </xf>
    <xf numFmtId="0" fontId="0" fillId="0" borderId="0" xfId="0" applyAlignment="1">
      <alignment horizontal="right"/>
    </xf>
    <xf numFmtId="38" fontId="0" fillId="0" borderId="0" xfId="6" applyFont="1"/>
    <xf numFmtId="0" fontId="11" fillId="0" borderId="0" xfId="0" applyFont="1" applyAlignment="1">
      <alignment vertical="center"/>
    </xf>
    <xf numFmtId="0" fontId="20" fillId="0" borderId="0" xfId="0" applyFont="1" applyAlignment="1">
      <alignment horizontal="centerContinuous" vertical="center"/>
    </xf>
    <xf numFmtId="0" fontId="9" fillId="0" borderId="0" xfId="0" applyFont="1" applyFill="1" applyAlignment="1">
      <alignment horizontal="left" vertical="center"/>
    </xf>
    <xf numFmtId="0" fontId="9" fillId="0" borderId="0" xfId="0" quotePrefix="1" applyFont="1" applyFill="1" applyAlignment="1">
      <alignment horizontal="left"/>
    </xf>
    <xf numFmtId="0" fontId="9" fillId="0" borderId="0" xfId="0" applyFont="1"/>
    <xf numFmtId="0" fontId="18" fillId="0" borderId="4" xfId="0" applyFont="1" applyBorder="1" applyAlignment="1">
      <alignment horizontal="center" vertical="center"/>
    </xf>
    <xf numFmtId="0" fontId="0" fillId="0" borderId="13" xfId="0" applyBorder="1" applyAlignment="1">
      <alignment vertical="center"/>
    </xf>
    <xf numFmtId="0" fontId="0" fillId="0" borderId="0" xfId="0" applyAlignment="1">
      <alignment vertical="center"/>
    </xf>
    <xf numFmtId="0" fontId="18" fillId="0" borderId="4" xfId="0" applyFont="1" applyBorder="1"/>
    <xf numFmtId="0" fontId="18" fillId="0" borderId="26" xfId="0" applyFont="1" applyFill="1" applyBorder="1"/>
    <xf numFmtId="0" fontId="9" fillId="0" borderId="0" xfId="0" applyFont="1" applyFill="1" applyBorder="1" applyAlignment="1">
      <alignment horizontal="left"/>
    </xf>
    <xf numFmtId="0" fontId="9" fillId="0" borderId="0" xfId="0" applyFont="1" applyFill="1" applyAlignment="1">
      <alignment horizontal="left"/>
    </xf>
    <xf numFmtId="0" fontId="9" fillId="2" borderId="5" xfId="0" applyFont="1" applyFill="1" applyBorder="1" applyAlignment="1">
      <alignment horizontal="left"/>
    </xf>
    <xf numFmtId="0" fontId="18" fillId="0" borderId="0" xfId="0" applyFont="1"/>
    <xf numFmtId="0" fontId="11" fillId="0" borderId="0" xfId="0" applyFont="1"/>
    <xf numFmtId="0" fontId="0" fillId="0" borderId="0" xfId="0" applyAlignment="1">
      <alignment horizontal="centerContinuous"/>
    </xf>
    <xf numFmtId="57" fontId="9" fillId="0" borderId="0" xfId="0" applyNumberFormat="1" applyFont="1" applyBorder="1" applyAlignment="1">
      <alignment horizontal="right"/>
    </xf>
    <xf numFmtId="0" fontId="0" fillId="0" borderId="7" xfId="0" applyBorder="1" applyAlignment="1">
      <alignment vertical="center"/>
    </xf>
    <xf numFmtId="0" fontId="0" fillId="0" borderId="25" xfId="0" applyBorder="1" applyAlignment="1">
      <alignment vertical="center"/>
    </xf>
    <xf numFmtId="187" fontId="18" fillId="0" borderId="7" xfId="0" applyNumberFormat="1" applyFont="1" applyBorder="1" applyAlignment="1">
      <alignment horizontal="right"/>
    </xf>
    <xf numFmtId="57" fontId="18" fillId="0" borderId="7" xfId="0" applyNumberFormat="1" applyFont="1" applyBorder="1" applyAlignment="1">
      <alignment horizontal="right"/>
    </xf>
    <xf numFmtId="57" fontId="18" fillId="0" borderId="27" xfId="0" applyNumberFormat="1" applyFont="1" applyBorder="1" applyAlignment="1">
      <alignment horizontal="right"/>
    </xf>
    <xf numFmtId="49" fontId="18" fillId="0" borderId="7" xfId="0" applyNumberFormat="1" applyFont="1" applyBorder="1" applyAlignment="1">
      <alignment horizontal="right"/>
    </xf>
    <xf numFmtId="49" fontId="18" fillId="0" borderId="7" xfId="0" applyNumberFormat="1" applyFont="1" applyFill="1" applyBorder="1" applyAlignment="1" applyProtection="1">
      <alignment horizontal="right"/>
      <protection locked="0"/>
    </xf>
    <xf numFmtId="49" fontId="18" fillId="2" borderId="8" xfId="0" applyNumberFormat="1" applyFont="1" applyFill="1" applyBorder="1" applyAlignment="1" applyProtection="1">
      <alignment horizontal="right"/>
      <protection locked="0"/>
    </xf>
    <xf numFmtId="38" fontId="9" fillId="0" borderId="0" xfId="6" applyFont="1" applyFill="1" applyBorder="1" applyAlignment="1">
      <alignment horizontal="right"/>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38" fontId="18" fillId="0" borderId="4" xfId="6" applyFont="1" applyBorder="1"/>
    <xf numFmtId="38" fontId="18" fillId="0" borderId="0" xfId="6" applyFont="1" applyBorder="1"/>
    <xf numFmtId="38" fontId="18" fillId="0" borderId="26" xfId="6" applyFont="1" applyFill="1" applyBorder="1" applyAlignment="1">
      <alignment horizontal="right"/>
    </xf>
    <xf numFmtId="38" fontId="18" fillId="0" borderId="2" xfId="6" applyFont="1" applyFill="1" applyBorder="1" applyAlignment="1" applyProtection="1">
      <alignment horizontal="right"/>
      <protection locked="0"/>
    </xf>
    <xf numFmtId="38" fontId="18" fillId="3" borderId="3" xfId="6" applyFont="1" applyFill="1" applyBorder="1" applyAlignment="1">
      <alignment horizontal="right"/>
    </xf>
    <xf numFmtId="0" fontId="8" fillId="0" borderId="0" xfId="0" applyFont="1"/>
    <xf numFmtId="38" fontId="9" fillId="0" borderId="0" xfId="6" applyNumberFormat="1" applyFont="1" applyFill="1" applyBorder="1" applyAlignment="1"/>
    <xf numFmtId="0" fontId="18" fillId="0" borderId="31" xfId="0" applyFont="1" applyBorder="1" applyAlignment="1">
      <alignment horizontal="centerContinuous" vertical="center"/>
    </xf>
    <xf numFmtId="0" fontId="18" fillId="0" borderId="1" xfId="0" applyFont="1" applyBorder="1" applyAlignment="1">
      <alignment horizontal="centerContinuous" vertical="center"/>
    </xf>
    <xf numFmtId="0" fontId="18" fillId="0" borderId="32" xfId="0" applyFont="1" applyBorder="1" applyAlignment="1">
      <alignment horizontal="centerContinuous" vertical="center"/>
    </xf>
    <xf numFmtId="0" fontId="18" fillId="0" borderId="33" xfId="0" applyFont="1" applyBorder="1" applyAlignment="1">
      <alignment horizontal="centerContinuous" vertical="center"/>
    </xf>
    <xf numFmtId="0" fontId="12" fillId="0" borderId="0" xfId="0" applyFont="1" applyFill="1" applyBorder="1" applyAlignment="1">
      <alignment horizontal="right" vertical="center"/>
    </xf>
    <xf numFmtId="0" fontId="0" fillId="0" borderId="26" xfId="0" applyBorder="1" applyAlignment="1">
      <alignment horizontal="right" vertical="center"/>
    </xf>
    <xf numFmtId="0" fontId="0" fillId="0" borderId="0" xfId="0" applyAlignment="1">
      <alignment horizontal="right" vertical="center"/>
    </xf>
    <xf numFmtId="38" fontId="18" fillId="0" borderId="0" xfId="6" applyNumberFormat="1" applyFont="1" applyFill="1" applyBorder="1" applyAlignment="1" applyProtection="1">
      <protection locked="0"/>
    </xf>
    <xf numFmtId="38" fontId="18" fillId="3" borderId="5" xfId="6" applyNumberFormat="1" applyFont="1" applyFill="1" applyBorder="1" applyAlignment="1"/>
    <xf numFmtId="0" fontId="9" fillId="0" borderId="0" xfId="0" applyFont="1" applyAlignment="1">
      <alignment horizontal="right"/>
    </xf>
    <xf numFmtId="40" fontId="9" fillId="0" borderId="0" xfId="0" applyNumberFormat="1" applyFont="1" applyFill="1" applyBorder="1"/>
    <xf numFmtId="0" fontId="18" fillId="0" borderId="34" xfId="0" applyFont="1" applyBorder="1" applyAlignment="1">
      <alignment horizontal="centerContinuous" vertical="center"/>
    </xf>
    <xf numFmtId="0" fontId="18" fillId="0" borderId="6" xfId="0" applyFont="1" applyBorder="1" applyAlignment="1">
      <alignment horizontal="centerContinuous" vertical="center"/>
    </xf>
    <xf numFmtId="0" fontId="18" fillId="0" borderId="35" xfId="0" applyFont="1" applyBorder="1" applyAlignment="1">
      <alignment horizontal="center" vertical="center"/>
    </xf>
    <xf numFmtId="0" fontId="18" fillId="0" borderId="36" xfId="0" applyFont="1" applyBorder="1" applyAlignment="1">
      <alignment horizontal="center" vertical="center"/>
    </xf>
    <xf numFmtId="40" fontId="18" fillId="0" borderId="0" xfId="6" applyNumberFormat="1" applyFont="1" applyFill="1" applyBorder="1" applyAlignment="1" applyProtection="1">
      <protection locked="0"/>
    </xf>
    <xf numFmtId="40" fontId="18" fillId="0" borderId="0" xfId="0" applyNumberFormat="1" applyFont="1" applyFill="1" applyBorder="1" applyProtection="1">
      <protection locked="0"/>
    </xf>
    <xf numFmtId="40" fontId="18" fillId="3" borderId="5" xfId="0" applyNumberFormat="1" applyFont="1" applyFill="1" applyBorder="1"/>
    <xf numFmtId="0" fontId="8" fillId="0" borderId="0" xfId="0" applyFont="1" applyAlignment="1">
      <alignment horizontal="right"/>
    </xf>
    <xf numFmtId="38" fontId="9" fillId="0" borderId="0" xfId="6" applyNumberFormat="1" applyFont="1" applyFill="1" applyBorder="1"/>
    <xf numFmtId="0" fontId="18" fillId="0" borderId="37" xfId="0" applyFont="1" applyBorder="1" applyAlignment="1">
      <alignment horizontal="centerContinuous" vertical="center"/>
    </xf>
    <xf numFmtId="38" fontId="18" fillId="0" borderId="4" xfId="6" applyNumberFormat="1" applyFont="1" applyBorder="1" applyAlignment="1"/>
    <xf numFmtId="38" fontId="18" fillId="0" borderId="0" xfId="6" applyNumberFormat="1" applyFont="1" applyBorder="1" applyAlignment="1"/>
    <xf numFmtId="38" fontId="18" fillId="0" borderId="26" xfId="6" applyNumberFormat="1" applyFont="1" applyFill="1" applyBorder="1" applyAlignment="1"/>
    <xf numFmtId="38" fontId="18" fillId="0" borderId="0" xfId="0" applyNumberFormat="1" applyFont="1" applyFill="1" applyBorder="1" applyProtection="1">
      <protection locked="0"/>
    </xf>
    <xf numFmtId="38" fontId="18" fillId="3" borderId="5" xfId="0" applyNumberFormat="1" applyFont="1" applyFill="1" applyBorder="1"/>
    <xf numFmtId="40" fontId="21" fillId="0" borderId="4" xfId="0" applyNumberFormat="1" applyFont="1" applyBorder="1" applyAlignment="1">
      <alignment horizontal="right"/>
    </xf>
    <xf numFmtId="40" fontId="21" fillId="0" borderId="0" xfId="0" applyNumberFormat="1" applyFont="1" applyBorder="1" applyAlignment="1">
      <alignment horizontal="right"/>
    </xf>
    <xf numFmtId="40" fontId="18" fillId="0" borderId="26" xfId="0" applyNumberFormat="1" applyFont="1" applyFill="1" applyBorder="1"/>
    <xf numFmtId="0" fontId="18" fillId="0" borderId="3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3" xfId="0" applyFont="1" applyBorder="1" applyAlignment="1">
      <alignment horizontal="center" vertical="center" wrapText="1"/>
    </xf>
    <xf numFmtId="38" fontId="18" fillId="0" borderId="26" xfId="6" applyNumberFormat="1" applyFont="1" applyFill="1" applyBorder="1"/>
    <xf numFmtId="40" fontId="9" fillId="0" borderId="0" xfId="0" applyNumberFormat="1" applyFont="1" applyFill="1" applyBorder="1" applyAlignment="1"/>
    <xf numFmtId="0" fontId="18" fillId="0" borderId="35"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36" xfId="0" applyFont="1" applyBorder="1" applyAlignment="1">
      <alignment horizontal="center" vertical="center" wrapText="1"/>
    </xf>
    <xf numFmtId="40" fontId="18" fillId="0" borderId="4" xfId="0" applyNumberFormat="1" applyFont="1" applyBorder="1"/>
    <xf numFmtId="40" fontId="18" fillId="0" borderId="0" xfId="0" applyNumberFormat="1" applyFont="1" applyBorder="1"/>
    <xf numFmtId="37" fontId="9" fillId="0" borderId="0" xfId="0" applyNumberFormat="1" applyFont="1" applyFill="1" applyBorder="1" applyAlignment="1" applyProtection="1">
      <alignment horizontal="right"/>
    </xf>
    <xf numFmtId="40" fontId="18" fillId="0" borderId="26" xfId="0" applyNumberFormat="1" applyFont="1" applyFill="1" applyBorder="1" applyAlignment="1"/>
    <xf numFmtId="2" fontId="9" fillId="0" borderId="0" xfId="0" applyNumberFormat="1" applyFont="1" applyFill="1" applyBorder="1" applyAlignment="1">
      <alignment horizontal="right"/>
    </xf>
    <xf numFmtId="0" fontId="18"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5" xfId="0" applyFont="1" applyBorder="1" applyAlignment="1">
      <alignment horizontal="center" vertical="center" wrapText="1"/>
    </xf>
    <xf numFmtId="37" fontId="18" fillId="0" borderId="26" xfId="0" applyNumberFormat="1" applyFont="1" applyFill="1" applyBorder="1" applyAlignment="1" applyProtection="1">
      <alignment horizontal="right"/>
    </xf>
    <xf numFmtId="37" fontId="18" fillId="0" borderId="0" xfId="0" applyNumberFormat="1" applyFont="1" applyFill="1" applyBorder="1" applyAlignment="1" applyProtection="1">
      <protection locked="0"/>
    </xf>
    <xf numFmtId="37" fontId="18" fillId="0" borderId="0" xfId="0" applyNumberFormat="1" applyFont="1" applyFill="1" applyBorder="1" applyAlignment="1" applyProtection="1">
      <alignment horizontal="right"/>
      <protection locked="0"/>
    </xf>
    <xf numFmtId="37" fontId="18" fillId="3" borderId="5" xfId="0" applyNumberFormat="1" applyFont="1" applyFill="1" applyBorder="1" applyAlignment="1" applyProtection="1">
      <alignment horizontal="right"/>
    </xf>
    <xf numFmtId="0" fontId="18"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23" xfId="0" applyFont="1" applyBorder="1" applyAlignment="1">
      <alignment horizontal="center" vertical="center"/>
    </xf>
    <xf numFmtId="188" fontId="0" fillId="0" borderId="0" xfId="0" applyNumberFormat="1"/>
    <xf numFmtId="57" fontId="0" fillId="0" borderId="0" xfId="0" applyNumberFormat="1"/>
    <xf numFmtId="38" fontId="11" fillId="0" borderId="0" xfId="6" applyFont="1" applyAlignment="1">
      <alignment vertical="center"/>
    </xf>
    <xf numFmtId="0" fontId="9" fillId="0" borderId="0" xfId="0" applyFont="1" applyProtection="1"/>
    <xf numFmtId="0" fontId="18" fillId="0" borderId="0" xfId="0" applyFont="1" applyAlignment="1" applyProtection="1">
      <alignment vertical="center"/>
    </xf>
    <xf numFmtId="0" fontId="18" fillId="0" borderId="0" xfId="0" applyFont="1" applyProtection="1"/>
    <xf numFmtId="0" fontId="22" fillId="0" borderId="0" xfId="0" applyFont="1" applyAlignment="1" applyProtection="1">
      <alignment horizontal="centerContinuous"/>
    </xf>
    <xf numFmtId="0" fontId="9" fillId="0" borderId="0" xfId="0" applyFont="1" applyAlignment="1" applyProtection="1">
      <alignment vertical="center"/>
    </xf>
    <xf numFmtId="0" fontId="18" fillId="0" borderId="6" xfId="0" applyFont="1" applyBorder="1" applyAlignment="1" applyProtection="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57" fontId="18" fillId="0" borderId="7" xfId="0" applyNumberFormat="1" applyFont="1" applyBorder="1" applyAlignment="1" applyProtection="1">
      <alignment horizontal="center"/>
    </xf>
    <xf numFmtId="57" fontId="18" fillId="0" borderId="27" xfId="0" applyNumberFormat="1" applyFont="1" applyBorder="1" applyAlignment="1" applyProtection="1">
      <alignment horizontal="center"/>
    </xf>
    <xf numFmtId="0" fontId="18" fillId="0" borderId="40" xfId="0" applyFont="1" applyFill="1" applyBorder="1" applyAlignment="1" applyProtection="1">
      <alignment horizontal="center" shrinkToFit="1"/>
      <protection locked="0"/>
    </xf>
    <xf numFmtId="0" fontId="18" fillId="0" borderId="7" xfId="0" applyFont="1" applyFill="1" applyBorder="1" applyAlignment="1" applyProtection="1">
      <alignment horizontal="center" shrinkToFit="1"/>
      <protection locked="0"/>
    </xf>
    <xf numFmtId="0" fontId="18" fillId="3" borderId="8" xfId="0" applyFont="1" applyFill="1" applyBorder="1" applyAlignment="1" applyProtection="1">
      <alignment horizontal="center"/>
    </xf>
    <xf numFmtId="0" fontId="18" fillId="0" borderId="0" xfId="0" applyFont="1" applyFill="1" applyBorder="1" applyAlignment="1" applyProtection="1">
      <alignment horizontal="center"/>
    </xf>
    <xf numFmtId="0" fontId="18" fillId="0" borderId="0" xfId="0" applyFont="1" applyFill="1" applyBorder="1" applyAlignment="1" applyProtection="1">
      <alignment vertical="center"/>
    </xf>
    <xf numFmtId="0" fontId="18" fillId="0" borderId="34" xfId="0" applyFont="1" applyFill="1" applyBorder="1" applyAlignment="1" applyProtection="1">
      <alignment vertical="center"/>
    </xf>
    <xf numFmtId="0" fontId="18" fillId="0" borderId="34" xfId="0" applyFont="1" applyFill="1" applyBorder="1" applyAlignment="1" applyProtection="1">
      <alignment horizontal="center"/>
    </xf>
    <xf numFmtId="0" fontId="9" fillId="0" borderId="0" xfId="0" applyFont="1" applyAlignment="1" applyProtection="1">
      <alignment horizontal="centerContinuous"/>
    </xf>
    <xf numFmtId="0" fontId="22" fillId="0" borderId="0" xfId="0" applyFont="1" applyProtection="1"/>
    <xf numFmtId="0" fontId="18" fillId="0" borderId="37" xfId="0" applyFont="1" applyBorder="1" applyAlignment="1" applyProtection="1">
      <alignment horizontal="centerContinuous" vertical="center"/>
    </xf>
    <xf numFmtId="0" fontId="18" fillId="0" borderId="28" xfId="0" applyFont="1" applyBorder="1" applyAlignment="1" applyProtection="1">
      <alignment horizontal="center" vertical="center"/>
    </xf>
    <xf numFmtId="0" fontId="0" fillId="0" borderId="30" xfId="0" applyBorder="1" applyAlignment="1">
      <alignment horizontal="center" vertical="center"/>
    </xf>
    <xf numFmtId="38" fontId="18" fillId="0" borderId="0" xfId="6" applyFont="1" applyBorder="1" applyProtection="1"/>
    <xf numFmtId="38" fontId="18" fillId="0" borderId="26" xfId="6" applyFont="1" applyBorder="1" applyProtection="1"/>
    <xf numFmtId="38" fontId="18" fillId="0" borderId="41" xfId="6" applyFont="1" applyFill="1" applyBorder="1" applyAlignment="1" applyProtection="1">
      <alignment horizontal="right"/>
      <protection locked="0"/>
    </xf>
    <xf numFmtId="38" fontId="18" fillId="0" borderId="0" xfId="6" applyFont="1" applyFill="1" applyBorder="1" applyAlignment="1" applyProtection="1">
      <alignment horizontal="right"/>
      <protection locked="0"/>
    </xf>
    <xf numFmtId="38" fontId="18" fillId="0" borderId="0" xfId="6" applyFont="1" applyFill="1" applyBorder="1" applyAlignment="1" applyProtection="1">
      <alignment horizontal="right"/>
    </xf>
    <xf numFmtId="38" fontId="18" fillId="3" borderId="3" xfId="6" applyFont="1" applyFill="1" applyBorder="1" applyProtection="1"/>
    <xf numFmtId="38" fontId="18" fillId="0" borderId="42" xfId="6" applyFont="1" applyFill="1" applyBorder="1" applyAlignment="1" applyProtection="1">
      <alignment horizontal="center" vertical="center"/>
    </xf>
    <xf numFmtId="38" fontId="18" fillId="0" borderId="37" xfId="6" applyFont="1" applyFill="1" applyBorder="1" applyProtection="1"/>
    <xf numFmtId="38" fontId="18" fillId="3" borderId="5" xfId="6" applyFont="1" applyFill="1" applyBorder="1" applyProtection="1"/>
    <xf numFmtId="0" fontId="23" fillId="0" borderId="0" xfId="0" applyFont="1" applyProtection="1"/>
    <xf numFmtId="0" fontId="18" fillId="0" borderId="28" xfId="0" applyFont="1" applyBorder="1" applyAlignment="1" applyProtection="1">
      <alignment horizontal="center" vertical="center" wrapText="1"/>
    </xf>
    <xf numFmtId="38" fontId="18" fillId="0" borderId="41" xfId="6" applyNumberFormat="1" applyFont="1" applyFill="1" applyBorder="1" applyProtection="1">
      <protection locked="0"/>
    </xf>
    <xf numFmtId="0" fontId="24" fillId="0" borderId="0" xfId="0" applyFont="1" applyAlignment="1" applyProtection="1">
      <alignment horizontal="right"/>
    </xf>
    <xf numFmtId="0" fontId="18" fillId="0" borderId="31" xfId="0" applyFont="1" applyBorder="1" applyAlignment="1" applyProtection="1">
      <alignment horizontal="centerContinuous" vertical="center"/>
    </xf>
    <xf numFmtId="0" fontId="18" fillId="0" borderId="34" xfId="0" applyFont="1" applyBorder="1" applyAlignment="1" applyProtection="1">
      <alignment horizontal="centerContinuous" vertical="center"/>
    </xf>
    <xf numFmtId="0" fontId="9" fillId="0" borderId="0" xfId="0" applyFont="1" applyAlignment="1" applyProtection="1">
      <alignment horizontal="right"/>
    </xf>
    <xf numFmtId="0" fontId="18"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23" xfId="0" applyFont="1" applyBorder="1" applyAlignment="1" applyProtection="1">
      <alignment horizontal="center" vertical="center" wrapText="1"/>
    </xf>
    <xf numFmtId="38" fontId="18" fillId="0" borderId="31" xfId="6" applyNumberFormat="1" applyFont="1" applyFill="1" applyBorder="1" applyAlignment="1" applyProtection="1">
      <alignment horizontal="center" vertical="center"/>
    </xf>
    <xf numFmtId="0" fontId="0" fillId="0" borderId="0" xfId="0" applyProtection="1"/>
    <xf numFmtId="38" fontId="18" fillId="0" borderId="0" xfId="0" applyNumberFormat="1" applyFont="1" applyProtection="1"/>
    <xf numFmtId="0" fontId="18" fillId="0" borderId="0" xfId="0" applyFont="1" applyAlignment="1" applyProtection="1">
      <alignment horizontal="right"/>
    </xf>
    <xf numFmtId="2" fontId="18" fillId="0" borderId="0" xfId="0" applyNumberFormat="1" applyFont="1" applyProtection="1"/>
    <xf numFmtId="37" fontId="26" fillId="0" borderId="0" xfId="4" applyNumberFormat="1" applyFont="1" applyProtection="1"/>
    <xf numFmtId="37" fontId="27" fillId="0" borderId="0" xfId="4" applyNumberFormat="1" applyFont="1" applyAlignment="1" applyProtection="1"/>
    <xf numFmtId="37" fontId="22" fillId="0" borderId="0" xfId="4" applyNumberFormat="1" applyFont="1" applyAlignment="1" applyProtection="1">
      <alignment horizontal="centerContinuous"/>
    </xf>
    <xf numFmtId="37" fontId="28" fillId="0" borderId="0" xfId="4" applyNumberFormat="1" applyFont="1" applyAlignment="1" applyProtection="1">
      <alignment horizontal="left"/>
    </xf>
    <xf numFmtId="189" fontId="29" fillId="0" borderId="13" xfId="4" applyNumberFormat="1" applyFont="1" applyBorder="1" applyAlignment="1" applyProtection="1">
      <alignment horizontal="left"/>
    </xf>
    <xf numFmtId="37" fontId="30" fillId="0" borderId="28" xfId="4" applyNumberFormat="1" applyFont="1" applyBorder="1" applyProtection="1"/>
    <xf numFmtId="37" fontId="26" fillId="0" borderId="29" xfId="4" applyNumberFormat="1" applyFont="1" applyBorder="1" applyAlignment="1" applyProtection="1">
      <alignment horizontal="center"/>
    </xf>
    <xf numFmtId="37" fontId="30" fillId="0" borderId="30" xfId="4" applyNumberFormat="1" applyFont="1" applyBorder="1" applyProtection="1"/>
    <xf numFmtId="37" fontId="30" fillId="3" borderId="30" xfId="4" applyNumberFormat="1" applyFont="1" applyFill="1" applyBorder="1" applyAlignment="1" applyProtection="1">
      <alignment horizontal="center"/>
    </xf>
    <xf numFmtId="37" fontId="30" fillId="0" borderId="28" xfId="4" applyNumberFormat="1" applyFont="1" applyBorder="1" applyAlignment="1" applyProtection="1">
      <alignment horizontal="distributed"/>
    </xf>
    <xf numFmtId="37" fontId="30" fillId="0" borderId="29" xfId="4" applyNumberFormat="1" applyFont="1" applyBorder="1" applyAlignment="1" applyProtection="1">
      <alignment horizontal="distributed"/>
    </xf>
    <xf numFmtId="37" fontId="30" fillId="0" borderId="30" xfId="4" applyNumberFormat="1" applyFont="1" applyBorder="1" applyAlignment="1" applyProtection="1">
      <alignment horizontal="distributed"/>
    </xf>
    <xf numFmtId="37" fontId="30" fillId="0" borderId="29" xfId="4" applyNumberFormat="1" applyFont="1" applyBorder="1" applyAlignment="1" applyProtection="1">
      <alignment horizontal="center"/>
    </xf>
    <xf numFmtId="37" fontId="30" fillId="0" borderId="29" xfId="4" applyNumberFormat="1" applyFont="1" applyBorder="1" applyAlignment="1" applyProtection="1">
      <alignment horizontal="center" shrinkToFit="1"/>
    </xf>
    <xf numFmtId="37" fontId="30" fillId="3" borderId="43" xfId="4" applyNumberFormat="1" applyFont="1" applyFill="1" applyBorder="1" applyAlignment="1" applyProtection="1">
      <alignment horizontal="distributed"/>
    </xf>
    <xf numFmtId="37" fontId="30" fillId="0" borderId="44" xfId="4" applyNumberFormat="1" applyFont="1" applyBorder="1" applyAlignment="1" applyProtection="1">
      <alignment horizontal="center"/>
    </xf>
    <xf numFmtId="37" fontId="30" fillId="0" borderId="44" xfId="4" applyNumberFormat="1" applyFont="1" applyBorder="1" applyAlignment="1" applyProtection="1">
      <alignment horizontal="center" shrinkToFit="1"/>
    </xf>
    <xf numFmtId="37" fontId="30" fillId="0" borderId="30" xfId="4" applyNumberFormat="1" applyFont="1" applyBorder="1" applyAlignment="1" applyProtection="1">
      <alignment horizontal="center"/>
    </xf>
    <xf numFmtId="37" fontId="30" fillId="0" borderId="45" xfId="4" applyNumberFormat="1" applyFont="1" applyBorder="1" applyAlignment="1" applyProtection="1">
      <alignment horizontal="center"/>
    </xf>
    <xf numFmtId="37" fontId="9" fillId="0" borderId="0" xfId="4" applyNumberFormat="1" applyFont="1" applyProtection="1"/>
    <xf numFmtId="37" fontId="30" fillId="0" borderId="0" xfId="4" applyNumberFormat="1" applyFont="1" applyProtection="1"/>
    <xf numFmtId="37" fontId="26" fillId="0" borderId="0" xfId="4" applyNumberFormat="1" applyFont="1" applyAlignment="1" applyProtection="1">
      <alignment horizontal="centerContinuous"/>
    </xf>
    <xf numFmtId="37" fontId="27" fillId="0" borderId="0" xfId="4" applyNumberFormat="1" applyFont="1" applyAlignment="1" applyProtection="1">
      <alignment horizontal="left"/>
    </xf>
    <xf numFmtId="37" fontId="26" fillId="0" borderId="1" xfId="4" applyNumberFormat="1" applyFont="1" applyBorder="1" applyAlignment="1" applyProtection="1">
      <alignment horizontal="center" vertical="center"/>
    </xf>
    <xf numFmtId="0" fontId="0" fillId="0" borderId="23" xfId="0" applyBorder="1" applyAlignment="1">
      <alignment horizontal="center" vertical="center"/>
    </xf>
    <xf numFmtId="37" fontId="26" fillId="0" borderId="37" xfId="4" applyNumberFormat="1" applyFont="1" applyBorder="1" applyAlignment="1" applyProtection="1">
      <alignment horizontal="centerContinuous"/>
    </xf>
    <xf numFmtId="37" fontId="31" fillId="3" borderId="30" xfId="4" applyNumberFormat="1" applyFont="1" applyFill="1" applyBorder="1" applyProtection="1"/>
    <xf numFmtId="37" fontId="31" fillId="0" borderId="7" xfId="4" applyNumberFormat="1" applyFont="1" applyBorder="1" applyProtection="1"/>
    <xf numFmtId="37" fontId="31" fillId="0" borderId="29" xfId="4" applyNumberFormat="1" applyFont="1" applyBorder="1" applyProtection="1"/>
    <xf numFmtId="37" fontId="31" fillId="0" borderId="30" xfId="4" applyNumberFormat="1" applyFont="1" applyBorder="1" applyProtection="1"/>
    <xf numFmtId="37" fontId="31" fillId="3" borderId="46" xfId="4" applyNumberFormat="1" applyFont="1" applyFill="1" applyBorder="1" applyProtection="1"/>
    <xf numFmtId="37" fontId="31" fillId="0" borderId="0" xfId="4" applyNumberFormat="1" applyFont="1" applyProtection="1"/>
    <xf numFmtId="0" fontId="0" fillId="0" borderId="4" xfId="0" applyBorder="1" applyAlignment="1">
      <alignment horizontal="center" vertical="center"/>
    </xf>
    <xf numFmtId="0" fontId="0" fillId="0" borderId="13" xfId="0" applyBorder="1" applyAlignment="1">
      <alignment horizontal="center" vertical="center"/>
    </xf>
    <xf numFmtId="37" fontId="26" fillId="0" borderId="42" xfId="4" applyNumberFormat="1" applyFont="1" applyBorder="1" applyAlignment="1" applyProtection="1">
      <alignment horizontal="centerContinuous"/>
    </xf>
    <xf numFmtId="0" fontId="0" fillId="0" borderId="6" xfId="0" applyBorder="1" applyAlignment="1">
      <alignment horizontal="center" vertical="center"/>
    </xf>
    <xf numFmtId="37" fontId="27" fillId="0" borderId="0" xfId="4" applyNumberFormat="1" applyFont="1" applyAlignment="1" applyProtection="1">
      <alignment horizontal="centerContinuous"/>
    </xf>
    <xf numFmtId="37" fontId="26" fillId="0" borderId="0" xfId="4" applyNumberFormat="1" applyFont="1" applyAlignment="1" applyProtection="1">
      <alignment horizontal="left"/>
    </xf>
    <xf numFmtId="37" fontId="26" fillId="0" borderId="42" xfId="4" applyNumberFormat="1" applyFont="1" applyBorder="1" applyAlignment="1" applyProtection="1">
      <alignment horizontal="center"/>
    </xf>
    <xf numFmtId="37" fontId="31" fillId="0" borderId="47" xfId="4" applyNumberFormat="1" applyFont="1" applyBorder="1" applyProtection="1"/>
    <xf numFmtId="37" fontId="26" fillId="0" borderId="34" xfId="4" applyNumberFormat="1" applyFont="1" applyBorder="1" applyAlignment="1" applyProtection="1">
      <alignment horizontal="center"/>
    </xf>
    <xf numFmtId="37" fontId="26" fillId="0" borderId="31" xfId="4" applyNumberFormat="1" applyFont="1" applyBorder="1" applyAlignment="1" applyProtection="1">
      <alignment horizontal="center"/>
    </xf>
    <xf numFmtId="37" fontId="31" fillId="0" borderId="29" xfId="4" applyNumberFormat="1" applyFont="1" applyBorder="1" applyProtection="1">
      <protection locked="0"/>
    </xf>
    <xf numFmtId="37" fontId="31" fillId="0" borderId="30" xfId="4" applyNumberFormat="1" applyFont="1" applyBorder="1" applyProtection="1">
      <protection locked="0"/>
    </xf>
    <xf numFmtId="37" fontId="27" fillId="0" borderId="0" xfId="4" applyNumberFormat="1" applyFont="1" applyProtection="1"/>
    <xf numFmtId="37" fontId="26" fillId="0" borderId="37" xfId="4" applyNumberFormat="1" applyFont="1" applyBorder="1" applyAlignment="1" applyProtection="1">
      <alignment horizontal="center"/>
    </xf>
    <xf numFmtId="37" fontId="26" fillId="0" borderId="1" xfId="4" applyNumberFormat="1" applyFont="1" applyBorder="1" applyAlignment="1" applyProtection="1">
      <alignment horizontal="center" vertical="center" wrapText="1"/>
    </xf>
    <xf numFmtId="37" fontId="26" fillId="0" borderId="13" xfId="4" applyNumberFormat="1" applyFont="1" applyBorder="1" applyProtection="1"/>
    <xf numFmtId="37" fontId="26" fillId="0" borderId="0" xfId="4" applyNumberFormat="1" applyFont="1" applyBorder="1" applyProtection="1"/>
    <xf numFmtId="37" fontId="26" fillId="0" borderId="31" xfId="4" applyNumberFormat="1" applyFont="1" applyBorder="1" applyAlignment="1" applyProtection="1">
      <alignment horizontal="centerContinuous"/>
    </xf>
    <xf numFmtId="37" fontId="26" fillId="0" borderId="23" xfId="4" applyNumberFormat="1" applyFont="1" applyBorder="1" applyProtection="1"/>
    <xf numFmtId="37" fontId="26" fillId="0" borderId="13" xfId="4" applyNumberFormat="1" applyFont="1" applyBorder="1" applyAlignment="1" applyProtection="1">
      <alignment horizontal="center"/>
    </xf>
    <xf numFmtId="37" fontId="26" fillId="0" borderId="30" xfId="4" applyNumberFormat="1" applyFont="1" applyBorder="1" applyAlignment="1" applyProtection="1">
      <alignment horizontal="center"/>
    </xf>
    <xf numFmtId="37" fontId="31" fillId="0" borderId="0" xfId="4" applyNumberFormat="1" applyFont="1" applyBorder="1" applyProtection="1"/>
    <xf numFmtId="37" fontId="26" fillId="0" borderId="25" xfId="4" applyNumberFormat="1" applyFont="1" applyBorder="1" applyProtection="1"/>
    <xf numFmtId="37" fontId="26" fillId="0" borderId="25" xfId="4" applyNumberFormat="1" applyFont="1" applyBorder="1" applyAlignment="1" applyProtection="1">
      <alignment horizontal="center"/>
    </xf>
    <xf numFmtId="37" fontId="26" fillId="0" borderId="28" xfId="4" applyNumberFormat="1" applyFont="1" applyBorder="1" applyAlignment="1" applyProtection="1">
      <alignment horizontal="center" vertical="center"/>
    </xf>
    <xf numFmtId="190" fontId="31" fillId="3" borderId="30" xfId="4" quotePrefix="1" applyNumberFormat="1" applyFont="1" applyFill="1" applyBorder="1" applyAlignment="1" applyProtection="1">
      <alignment horizontal="right"/>
    </xf>
    <xf numFmtId="37" fontId="26" fillId="0" borderId="34" xfId="4" applyNumberFormat="1" applyFont="1" applyBorder="1" applyAlignment="1" applyProtection="1">
      <alignment horizontal="centerContinuous"/>
    </xf>
    <xf numFmtId="37" fontId="26" fillId="0" borderId="0" xfId="4" applyNumberFormat="1" applyFont="1" applyAlignment="1" applyProtection="1">
      <alignment horizontal="right"/>
    </xf>
    <xf numFmtId="37" fontId="28" fillId="0" borderId="0" xfId="4" applyNumberFormat="1" applyFont="1" applyAlignment="1" applyProtection="1"/>
    <xf numFmtId="37" fontId="30" fillId="0" borderId="0" xfId="4" applyNumberFormat="1" applyFont="1" applyBorder="1" applyAlignment="1" applyProtection="1">
      <alignment horizontal="center"/>
    </xf>
    <xf numFmtId="0" fontId="26" fillId="0" borderId="0" xfId="5" applyFont="1" applyProtection="1"/>
    <xf numFmtId="0" fontId="32" fillId="0" borderId="0" xfId="5" applyFont="1" applyProtection="1"/>
    <xf numFmtId="0" fontId="33" fillId="0" borderId="0" xfId="5" applyFont="1" applyAlignment="1" applyProtection="1">
      <alignment horizontal="centerContinuous"/>
    </xf>
    <xf numFmtId="0" fontId="26" fillId="0" borderId="28" xfId="5" applyFont="1" applyBorder="1" applyAlignment="1" applyProtection="1">
      <alignment horizontal="center" vertical="center"/>
    </xf>
    <xf numFmtId="0" fontId="26" fillId="3" borderId="23" xfId="5" applyFont="1" applyFill="1" applyBorder="1" applyAlignment="1" applyProtection="1">
      <alignment horizontal="distributed"/>
    </xf>
    <xf numFmtId="0" fontId="26" fillId="0" borderId="2" xfId="5" applyFont="1" applyBorder="1" applyAlignment="1" applyProtection="1">
      <alignment horizontal="distributed"/>
    </xf>
    <xf numFmtId="0" fontId="26" fillId="0" borderId="23" xfId="5" applyFont="1" applyBorder="1" applyAlignment="1" applyProtection="1">
      <alignment horizontal="distributed"/>
    </xf>
    <xf numFmtId="0" fontId="26" fillId="3" borderId="48" xfId="5" applyFont="1" applyFill="1" applyBorder="1" applyAlignment="1" applyProtection="1">
      <alignment horizontal="distributed"/>
    </xf>
    <xf numFmtId="0" fontId="26" fillId="0" borderId="3" xfId="5" applyFont="1" applyBorder="1" applyAlignment="1" applyProtection="1">
      <alignment horizontal="distributed"/>
    </xf>
    <xf numFmtId="0" fontId="32" fillId="3" borderId="9" xfId="5" applyFont="1" applyFill="1" applyBorder="1" applyAlignment="1" applyProtection="1">
      <alignment horizontal="distributed"/>
    </xf>
    <xf numFmtId="0" fontId="32" fillId="0" borderId="2" xfId="5" applyFont="1" applyBorder="1" applyAlignment="1" applyProtection="1">
      <alignment horizontal="distributed"/>
    </xf>
    <xf numFmtId="0" fontId="26" fillId="0" borderId="30" xfId="5" applyFont="1" applyBorder="1" applyAlignment="1" applyProtection="1">
      <alignment horizontal="distributed"/>
    </xf>
    <xf numFmtId="37" fontId="26" fillId="3" borderId="9" xfId="5" applyNumberFormat="1" applyFont="1" applyFill="1" applyBorder="1" applyAlignment="1" applyProtection="1">
      <alignment horizontal="distributed"/>
    </xf>
    <xf numFmtId="37" fontId="26" fillId="0" borderId="23" xfId="5" applyNumberFormat="1" applyFont="1" applyBorder="1" applyAlignment="1" applyProtection="1">
      <alignment horizontal="distributed"/>
    </xf>
    <xf numFmtId="37" fontId="26" fillId="3" borderId="48" xfId="5" applyNumberFormat="1" applyFont="1" applyFill="1" applyBorder="1" applyAlignment="1" applyProtection="1">
      <alignment horizontal="distributed"/>
    </xf>
    <xf numFmtId="37" fontId="26" fillId="0" borderId="2" xfId="5" applyNumberFormat="1" applyFont="1" applyBorder="1" applyAlignment="1" applyProtection="1">
      <alignment horizontal="distributed"/>
    </xf>
    <xf numFmtId="0" fontId="17" fillId="0" borderId="0" xfId="5" applyFont="1" applyProtection="1"/>
    <xf numFmtId="37" fontId="17" fillId="0" borderId="0" xfId="4" applyNumberFormat="1" applyFont="1" applyProtection="1"/>
    <xf numFmtId="37" fontId="34" fillId="0" borderId="0" xfId="4" applyNumberFormat="1" applyFont="1" applyProtection="1"/>
    <xf numFmtId="0" fontId="3" fillId="0" borderId="0" xfId="5" applyAlignment="1" applyProtection="1">
      <alignment horizontal="centerContinuous"/>
    </xf>
    <xf numFmtId="37" fontId="26" fillId="3" borderId="23" xfId="5" applyNumberFormat="1" applyFont="1" applyFill="1" applyBorder="1"/>
    <xf numFmtId="37" fontId="26" fillId="0" borderId="2" xfId="5" applyNumberFormat="1" applyFont="1" applyBorder="1"/>
    <xf numFmtId="37" fontId="26" fillId="0" borderId="23" xfId="4" applyNumberFormat="1" applyFont="1" applyBorder="1"/>
    <xf numFmtId="37" fontId="26" fillId="3" borderId="9" xfId="5" applyNumberFormat="1" applyFont="1" applyFill="1" applyBorder="1"/>
    <xf numFmtId="37" fontId="26" fillId="0" borderId="3" xfId="5" applyNumberFormat="1" applyFont="1" applyBorder="1"/>
    <xf numFmtId="37" fontId="26" fillId="3" borderId="48" xfId="5" applyNumberFormat="1" applyFont="1" applyFill="1" applyBorder="1"/>
    <xf numFmtId="37" fontId="32" fillId="3" borderId="9" xfId="5" applyNumberFormat="1" applyFont="1" applyFill="1" applyBorder="1"/>
    <xf numFmtId="37" fontId="32" fillId="0" borderId="2" xfId="5" applyNumberFormat="1" applyFont="1" applyBorder="1"/>
    <xf numFmtId="0" fontId="26" fillId="0" borderId="23" xfId="5" applyFont="1" applyBorder="1" applyAlignment="1" applyProtection="1">
      <alignment horizontal="centerContinuous" vertical="center"/>
    </xf>
    <xf numFmtId="0" fontId="26" fillId="0" borderId="23" xfId="5" applyFont="1" applyBorder="1" applyAlignment="1" applyProtection="1">
      <alignment horizontal="center" vertical="center" wrapText="1" shrinkToFit="1"/>
    </xf>
    <xf numFmtId="0" fontId="27" fillId="0" borderId="2" xfId="5" applyFont="1" applyBorder="1" applyProtection="1">
      <protection locked="0"/>
    </xf>
    <xf numFmtId="0" fontId="32" fillId="3" borderId="9" xfId="5" applyFont="1" applyFill="1" applyBorder="1"/>
    <xf numFmtId="0" fontId="27" fillId="0" borderId="3" xfId="5" applyFont="1" applyBorder="1" applyProtection="1">
      <protection locked="0"/>
    </xf>
    <xf numFmtId="37" fontId="32" fillId="3" borderId="48" xfId="5" applyNumberFormat="1" applyFont="1" applyFill="1" applyBorder="1"/>
    <xf numFmtId="0" fontId="27" fillId="0" borderId="23" xfId="5" applyFont="1" applyBorder="1" applyProtection="1">
      <protection locked="0"/>
    </xf>
    <xf numFmtId="0" fontId="35" fillId="0" borderId="23" xfId="5" applyFont="1" applyBorder="1" applyProtection="1">
      <protection locked="0"/>
    </xf>
    <xf numFmtId="191" fontId="29" fillId="0" borderId="13" xfId="5" applyNumberFormat="1" applyFont="1" applyBorder="1" applyAlignment="1" applyProtection="1"/>
    <xf numFmtId="0" fontId="26" fillId="0" borderId="13" xfId="5" applyFont="1" applyBorder="1" applyAlignment="1" applyProtection="1">
      <alignment horizontal="centerContinuous"/>
    </xf>
    <xf numFmtId="37" fontId="27" fillId="0" borderId="2" xfId="5" applyNumberFormat="1" applyFont="1" applyBorder="1" applyProtection="1">
      <protection locked="0"/>
    </xf>
    <xf numFmtId="0" fontId="26" fillId="0" borderId="13" xfId="5" applyFont="1" applyBorder="1" applyProtection="1"/>
    <xf numFmtId="0" fontId="26" fillId="0" borderId="23" xfId="5" applyFont="1" applyBorder="1" applyAlignment="1" applyProtection="1">
      <alignment horizontal="center" vertical="center" shrinkToFit="1"/>
    </xf>
    <xf numFmtId="37" fontId="27" fillId="0" borderId="0" xfId="5" applyNumberFormat="1" applyFont="1" applyBorder="1" applyProtection="1"/>
    <xf numFmtId="0" fontId="26" fillId="0" borderId="23" xfId="5" applyFont="1" applyBorder="1" applyAlignment="1" applyProtection="1">
      <alignment horizontal="center" vertical="center"/>
    </xf>
    <xf numFmtId="37" fontId="32" fillId="0" borderId="3" xfId="5" applyNumberFormat="1" applyFont="1" applyBorder="1"/>
    <xf numFmtId="37" fontId="32" fillId="3" borderId="49" xfId="5" applyNumberFormat="1" applyFont="1" applyFill="1" applyBorder="1"/>
    <xf numFmtId="0" fontId="27" fillId="0" borderId="45" xfId="5" applyFont="1" applyBorder="1" applyProtection="1">
      <protection locked="0"/>
    </xf>
    <xf numFmtId="0" fontId="26" fillId="0" borderId="2" xfId="5" applyFont="1" applyBorder="1"/>
    <xf numFmtId="0" fontId="26" fillId="0" borderId="23" xfId="5" applyFont="1" applyBorder="1"/>
    <xf numFmtId="37" fontId="26" fillId="3" borderId="43" xfId="5" applyNumberFormat="1" applyFont="1" applyFill="1" applyBorder="1"/>
    <xf numFmtId="37" fontId="26" fillId="0" borderId="30" xfId="5" applyNumberFormat="1" applyFont="1" applyBorder="1"/>
    <xf numFmtId="0" fontId="26" fillId="0" borderId="28" xfId="5" applyFont="1" applyBorder="1" applyAlignment="1" applyProtection="1">
      <alignment horizontal="center" vertical="center" wrapText="1" shrinkToFit="1"/>
    </xf>
    <xf numFmtId="0" fontId="0" fillId="0" borderId="30" xfId="0" applyBorder="1" applyAlignment="1">
      <alignment horizontal="center" vertical="center" wrapText="1" shrinkToFit="1"/>
    </xf>
    <xf numFmtId="37" fontId="26" fillId="3" borderId="30" xfId="5" applyNumberFormat="1" applyFont="1" applyFill="1" applyBorder="1" applyProtection="1">
      <protection locked="0"/>
    </xf>
    <xf numFmtId="37" fontId="26" fillId="0" borderId="29" xfId="5" applyNumberFormat="1" applyFont="1" applyBorder="1" applyProtection="1">
      <protection locked="0"/>
    </xf>
    <xf numFmtId="37" fontId="26" fillId="0" borderId="30" xfId="5" applyNumberFormat="1" applyFont="1" applyBorder="1" applyProtection="1">
      <protection locked="0"/>
    </xf>
    <xf numFmtId="37" fontId="26" fillId="3" borderId="49" xfId="5" applyNumberFormat="1" applyFont="1" applyFill="1" applyBorder="1" applyProtection="1">
      <protection locked="0"/>
    </xf>
    <xf numFmtId="37" fontId="26" fillId="0" borderId="45" xfId="5" applyNumberFormat="1" applyFont="1" applyBorder="1" applyProtection="1">
      <protection locked="0"/>
    </xf>
    <xf numFmtId="37" fontId="32" fillId="3" borderId="43" xfId="5" applyNumberFormat="1" applyFont="1" applyFill="1" applyBorder="1" applyProtection="1">
      <protection locked="0"/>
    </xf>
    <xf numFmtId="37" fontId="32" fillId="0" borderId="29" xfId="5" applyNumberFormat="1" applyFont="1" applyBorder="1" applyProtection="1">
      <protection locked="0"/>
    </xf>
    <xf numFmtId="37" fontId="26" fillId="3" borderId="43" xfId="5" applyNumberFormat="1" applyFont="1" applyFill="1" applyBorder="1" applyProtection="1">
      <protection locked="0"/>
    </xf>
    <xf numFmtId="0" fontId="26" fillId="0" borderId="13" xfId="5" applyFont="1" applyBorder="1" applyAlignment="1" applyProtection="1">
      <alignment horizontal="right"/>
    </xf>
    <xf numFmtId="0" fontId="26" fillId="3" borderId="30" xfId="5" applyFont="1" applyFill="1" applyBorder="1" applyAlignment="1" applyProtection="1">
      <alignment horizontal="distributed"/>
    </xf>
    <xf numFmtId="0" fontId="26" fillId="0" borderId="29" xfId="5" applyFont="1" applyBorder="1" applyAlignment="1" applyProtection="1">
      <alignment horizontal="distributed"/>
    </xf>
    <xf numFmtId="0" fontId="26" fillId="3" borderId="49" xfId="5" applyFont="1" applyFill="1" applyBorder="1" applyAlignment="1" applyProtection="1">
      <alignment horizontal="distributed"/>
    </xf>
    <xf numFmtId="0" fontId="26" fillId="0" borderId="45" xfId="5" applyFont="1" applyBorder="1" applyAlignment="1" applyProtection="1">
      <alignment horizontal="distributed"/>
    </xf>
    <xf numFmtId="0" fontId="32" fillId="3" borderId="43" xfId="5" applyFont="1" applyFill="1" applyBorder="1" applyAlignment="1" applyProtection="1">
      <alignment horizontal="distributed"/>
    </xf>
    <xf numFmtId="0" fontId="32" fillId="0" borderId="29" xfId="5" applyFont="1" applyBorder="1" applyAlignment="1" applyProtection="1">
      <alignment horizontal="distributed"/>
    </xf>
    <xf numFmtId="37" fontId="26" fillId="3" borderId="43" xfId="5" applyNumberFormat="1" applyFont="1" applyFill="1" applyBorder="1" applyAlignment="1" applyProtection="1">
      <alignment horizontal="distributed"/>
    </xf>
    <xf numFmtId="37" fontId="26" fillId="0" borderId="30" xfId="5" applyNumberFormat="1" applyFont="1" applyBorder="1" applyAlignment="1" applyProtection="1">
      <alignment horizontal="distributed"/>
    </xf>
    <xf numFmtId="37" fontId="26" fillId="3" borderId="49" xfId="5" applyNumberFormat="1" applyFont="1" applyFill="1" applyBorder="1" applyAlignment="1" applyProtection="1">
      <alignment horizontal="distributed"/>
    </xf>
    <xf numFmtId="37" fontId="26" fillId="0" borderId="29" xfId="5" applyNumberFormat="1" applyFont="1" applyBorder="1" applyAlignment="1" applyProtection="1">
      <alignment horizontal="distributed"/>
    </xf>
    <xf numFmtId="38" fontId="37" fillId="0" borderId="0" xfId="6" applyFont="1"/>
    <xf numFmtId="0" fontId="20" fillId="0" borderId="0" xfId="0" applyFont="1"/>
    <xf numFmtId="0" fontId="37" fillId="0" borderId="0" xfId="0" applyFont="1"/>
    <xf numFmtId="192" fontId="38" fillId="0" borderId="0" xfId="6" applyNumberFormat="1" applyFont="1" applyAlignment="1">
      <alignment horizontal="centerContinuous" vertical="center"/>
    </xf>
    <xf numFmtId="38" fontId="39" fillId="0" borderId="0" xfId="6" applyFont="1" applyAlignment="1">
      <alignment vertical="center"/>
    </xf>
    <xf numFmtId="38" fontId="37" fillId="0" borderId="42" xfId="6" applyFont="1" applyBorder="1" applyAlignment="1">
      <alignment horizontal="center" shrinkToFit="1"/>
    </xf>
    <xf numFmtId="49" fontId="37" fillId="0" borderId="28" xfId="6" applyNumberFormat="1" applyFont="1" applyBorder="1" applyAlignment="1">
      <alignment horizontal="center" shrinkToFit="1"/>
    </xf>
    <xf numFmtId="49" fontId="37" fillId="0" borderId="29" xfId="6" applyNumberFormat="1" applyFont="1" applyBorder="1" applyAlignment="1">
      <alignment horizontal="center" shrinkToFit="1"/>
    </xf>
    <xf numFmtId="49" fontId="37" fillId="2" borderId="45" xfId="6" applyNumberFormat="1" applyFont="1" applyFill="1" applyBorder="1" applyAlignment="1" applyProtection="1">
      <alignment horizontal="center" shrinkToFit="1"/>
      <protection locked="0"/>
    </xf>
    <xf numFmtId="0" fontId="39" fillId="0" borderId="0" xfId="0" applyFont="1"/>
    <xf numFmtId="0" fontId="0" fillId="0" borderId="0" xfId="0"/>
    <xf numFmtId="38" fontId="38" fillId="0" borderId="0" xfId="6" applyFont="1" applyAlignment="1">
      <alignment horizontal="centerContinuous"/>
    </xf>
    <xf numFmtId="38" fontId="37" fillId="0" borderId="31" xfId="6" applyFont="1" applyBorder="1" applyAlignment="1">
      <alignment horizontal="centerContinuous"/>
    </xf>
    <xf numFmtId="38" fontId="37" fillId="0" borderId="1" xfId="6" applyNumberFormat="1" applyFont="1" applyBorder="1"/>
    <xf numFmtId="38" fontId="37" fillId="0" borderId="2" xfId="6" applyNumberFormat="1" applyFont="1" applyBorder="1"/>
    <xf numFmtId="193" fontId="37" fillId="2" borderId="3" xfId="6" applyNumberFormat="1" applyFont="1" applyFill="1" applyBorder="1"/>
    <xf numFmtId="193" fontId="37" fillId="3" borderId="3" xfId="6" applyNumberFormat="1" applyFont="1" applyFill="1" applyBorder="1" applyProtection="1">
      <protection locked="0"/>
    </xf>
    <xf numFmtId="38" fontId="37" fillId="0" borderId="4" xfId="6" applyNumberFormat="1" applyFont="1" applyBorder="1"/>
    <xf numFmtId="38" fontId="37" fillId="0" borderId="0" xfId="6" applyNumberFormat="1" applyFont="1" applyBorder="1"/>
    <xf numFmtId="193" fontId="37" fillId="2" borderId="5" xfId="6" applyNumberFormat="1" applyFont="1" applyFill="1" applyBorder="1"/>
    <xf numFmtId="193" fontId="37" fillId="3" borderId="5" xfId="6" applyNumberFormat="1" applyFont="1" applyFill="1" applyBorder="1" applyProtection="1">
      <protection locked="0"/>
    </xf>
    <xf numFmtId="38" fontId="37" fillId="3" borderId="0" xfId="6" applyNumberFormat="1" applyFont="1" applyFill="1" applyBorder="1" applyProtection="1">
      <protection locked="0"/>
    </xf>
    <xf numFmtId="38" fontId="37" fillId="4" borderId="0" xfId="6" applyNumberFormat="1" applyFont="1" applyFill="1" applyBorder="1" applyProtection="1">
      <protection locked="0"/>
    </xf>
    <xf numFmtId="193" fontId="37" fillId="0" borderId="0" xfId="6" applyNumberFormat="1" applyFont="1"/>
    <xf numFmtId="38" fontId="37" fillId="0" borderId="50" xfId="0" applyNumberFormat="1" applyFont="1" applyBorder="1"/>
    <xf numFmtId="38" fontId="37" fillId="0" borderId="51" xfId="0" applyNumberFormat="1" applyFont="1" applyBorder="1"/>
    <xf numFmtId="193" fontId="37" fillId="2" borderId="52" xfId="0" applyNumberFormat="1" applyFont="1" applyFill="1" applyBorder="1"/>
    <xf numFmtId="193" fontId="37" fillId="3" borderId="52" xfId="6" applyNumberFormat="1" applyFont="1" applyFill="1" applyBorder="1" applyProtection="1">
      <protection locked="0"/>
    </xf>
    <xf numFmtId="38" fontId="37" fillId="0" borderId="0" xfId="6" applyFont="1" applyAlignment="1">
      <alignment horizontal="right"/>
    </xf>
    <xf numFmtId="38" fontId="37" fillId="0" borderId="53" xfId="6" applyFont="1" applyBorder="1" applyAlignment="1">
      <alignment horizontal="centerContinuous"/>
    </xf>
    <xf numFmtId="38" fontId="37" fillId="0" borderId="54" xfId="6" applyNumberFormat="1" applyFont="1" applyBorder="1"/>
    <xf numFmtId="38" fontId="37" fillId="0" borderId="55" xfId="6" applyNumberFormat="1" applyFont="1" applyBorder="1"/>
    <xf numFmtId="193" fontId="37" fillId="2" borderId="56" xfId="6" applyNumberFormat="1" applyFont="1" applyFill="1" applyBorder="1"/>
    <xf numFmtId="49" fontId="37" fillId="0" borderId="0" xfId="6" applyNumberFormat="1" applyFont="1"/>
    <xf numFmtId="49" fontId="37" fillId="0" borderId="0" xfId="6" applyNumberFormat="1" applyFont="1" applyBorder="1"/>
    <xf numFmtId="38" fontId="37" fillId="0" borderId="54" xfId="6" applyFont="1" applyBorder="1" applyAlignment="1">
      <alignment horizontal="centerContinuous"/>
    </xf>
    <xf numFmtId="193" fontId="37" fillId="3" borderId="56" xfId="6" applyNumberFormat="1" applyFont="1" applyFill="1" applyBorder="1"/>
    <xf numFmtId="38" fontId="38" fillId="0" borderId="0" xfId="6" applyFont="1"/>
    <xf numFmtId="38" fontId="37" fillId="0" borderId="0" xfId="6" applyFont="1" applyAlignment="1">
      <alignment vertical="center"/>
    </xf>
    <xf numFmtId="38" fontId="38" fillId="0" borderId="0" xfId="6" applyFont="1" applyAlignment="1">
      <alignment vertical="center"/>
    </xf>
    <xf numFmtId="38" fontId="38" fillId="0" borderId="0" xfId="6" applyFont="1" applyFill="1" applyBorder="1" applyAlignment="1">
      <alignment vertical="center"/>
    </xf>
    <xf numFmtId="38" fontId="37" fillId="0" borderId="0" xfId="6" applyFont="1" applyFill="1" applyBorder="1" applyAlignment="1">
      <alignment vertical="center"/>
    </xf>
    <xf numFmtId="176" fontId="38" fillId="0" borderId="0" xfId="6" applyNumberFormat="1" applyFont="1" applyAlignment="1">
      <alignment horizontal="centerContinuous" vertical="center"/>
    </xf>
    <xf numFmtId="38" fontId="38" fillId="0" borderId="0" xfId="6" applyFont="1" applyAlignment="1">
      <alignment horizontal="centerContinuous" vertical="center"/>
    </xf>
    <xf numFmtId="38" fontId="39" fillId="0" borderId="0" xfId="6" applyFont="1" applyAlignment="1">
      <alignment vertical="center"/>
    </xf>
    <xf numFmtId="38" fontId="37" fillId="2" borderId="31" xfId="6" applyFont="1" applyFill="1" applyBorder="1" applyAlignment="1">
      <alignment horizontal="center" vertical="center"/>
    </xf>
    <xf numFmtId="38" fontId="37" fillId="2" borderId="9" xfId="6" applyFont="1" applyFill="1" applyBorder="1" applyAlignment="1">
      <alignment horizontal="center" vertical="center"/>
    </xf>
    <xf numFmtId="38" fontId="37" fillId="2" borderId="10" xfId="6" applyFont="1" applyFill="1" applyBorder="1" applyAlignment="1">
      <alignment horizontal="center" vertical="center"/>
    </xf>
    <xf numFmtId="38" fontId="37" fillId="2" borderId="3" xfId="6" applyFont="1" applyFill="1" applyBorder="1" applyAlignment="1">
      <alignment horizontal="center" vertical="center"/>
    </xf>
    <xf numFmtId="38" fontId="40" fillId="0" borderId="0" xfId="6" applyFont="1" applyFill="1" applyBorder="1" applyAlignment="1">
      <alignment vertical="center"/>
    </xf>
    <xf numFmtId="38" fontId="37" fillId="2" borderId="42" xfId="6" applyFont="1" applyFill="1" applyBorder="1" applyAlignment="1">
      <alignment horizontal="center" vertical="center"/>
    </xf>
    <xf numFmtId="38" fontId="37" fillId="0" borderId="43" xfId="6" applyFont="1" applyFill="1" applyBorder="1" applyAlignment="1" applyProtection="1">
      <alignment horizontal="center" vertical="center"/>
      <protection locked="0"/>
    </xf>
    <xf numFmtId="38" fontId="37" fillId="0" borderId="57" xfId="6" applyFont="1" applyFill="1" applyBorder="1" applyAlignment="1" applyProtection="1">
      <alignment horizontal="center" vertical="center"/>
      <protection locked="0"/>
    </xf>
    <xf numFmtId="38" fontId="37" fillId="0" borderId="45" xfId="6" applyFont="1" applyFill="1" applyBorder="1" applyAlignment="1" applyProtection="1">
      <alignment horizontal="center" vertical="center"/>
      <protection locked="0"/>
    </xf>
    <xf numFmtId="37" fontId="26" fillId="0" borderId="0" xfId="4" applyNumberFormat="1" applyFont="1" applyAlignment="1" applyProtection="1">
      <alignment vertical="center"/>
    </xf>
    <xf numFmtId="38" fontId="37" fillId="0" borderId="0" xfId="6" applyFont="1" applyAlignment="1">
      <alignment horizontal="centerContinuous" vertical="center"/>
    </xf>
    <xf numFmtId="0" fontId="0" fillId="2" borderId="34"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8" xfId="0" applyFill="1" applyBorder="1" applyAlignment="1">
      <alignment horizontal="center" vertical="center"/>
    </xf>
    <xf numFmtId="38" fontId="37" fillId="0" borderId="43" xfId="6" applyFont="1" applyFill="1" applyBorder="1" applyAlignment="1" applyProtection="1">
      <alignment horizontal="distributed" vertical="center" indent="1"/>
      <protection locked="0"/>
    </xf>
    <xf numFmtId="38" fontId="37" fillId="0" borderId="57" xfId="6" applyFont="1" applyFill="1" applyBorder="1" applyAlignment="1" applyProtection="1">
      <alignment horizontal="distributed" vertical="center" indent="1"/>
      <protection locked="0"/>
    </xf>
    <xf numFmtId="38" fontId="37" fillId="0" borderId="10" xfId="6" applyFont="1" applyFill="1" applyBorder="1" applyAlignment="1" applyProtection="1">
      <alignment horizontal="distributed" vertical="center" indent="1"/>
      <protection locked="0"/>
    </xf>
    <xf numFmtId="38" fontId="37" fillId="0" borderId="45" xfId="6" applyFont="1" applyFill="1" applyBorder="1" applyAlignment="1" applyProtection="1">
      <alignment horizontal="distributed" vertical="center" indent="1"/>
      <protection locked="0"/>
    </xf>
    <xf numFmtId="194" fontId="37" fillId="0" borderId="0" xfId="6" applyNumberFormat="1" applyFont="1" applyFill="1" applyBorder="1" applyAlignment="1">
      <alignment vertical="center"/>
    </xf>
    <xf numFmtId="38" fontId="37" fillId="0" borderId="9" xfId="6" applyFont="1" applyFill="1" applyBorder="1" applyAlignment="1">
      <alignment horizontal="center" vertical="center"/>
    </xf>
    <xf numFmtId="38" fontId="37" fillId="0" borderId="10" xfId="6" applyFont="1" applyFill="1" applyBorder="1" applyAlignment="1">
      <alignment horizontal="center" vertical="center"/>
    </xf>
    <xf numFmtId="38" fontId="37" fillId="0" borderId="3" xfId="6" applyFont="1" applyFill="1" applyBorder="1" applyAlignment="1">
      <alignment horizontal="center" vertical="center"/>
    </xf>
    <xf numFmtId="0" fontId="0" fillId="2" borderId="42" xfId="0" applyFill="1" applyBorder="1" applyAlignment="1">
      <alignment horizontal="center" vertical="center"/>
    </xf>
    <xf numFmtId="0" fontId="0" fillId="0" borderId="43" xfId="0" applyBorder="1" applyAlignment="1" applyProtection="1">
      <alignment horizontal="distributed" vertical="center" indent="1"/>
      <protection locked="0"/>
    </xf>
    <xf numFmtId="0" fontId="0" fillId="0" borderId="57" xfId="0" applyBorder="1" applyAlignment="1" applyProtection="1">
      <alignment horizontal="distributed" vertical="center" indent="1"/>
      <protection locked="0"/>
    </xf>
    <xf numFmtId="38" fontId="37" fillId="0" borderId="22" xfId="6" applyFont="1" applyFill="1" applyBorder="1" applyAlignment="1" applyProtection="1">
      <alignment horizontal="distributed" vertical="center" indent="1"/>
      <protection locked="0"/>
    </xf>
    <xf numFmtId="0" fontId="0" fillId="0" borderId="45" xfId="0" applyBorder="1" applyAlignment="1" applyProtection="1">
      <alignment horizontal="distributed" vertical="center" indent="1"/>
      <protection locked="0"/>
    </xf>
    <xf numFmtId="0" fontId="0" fillId="0" borderId="22" xfId="0" applyBorder="1" applyAlignment="1">
      <alignment horizontal="center" vertical="center"/>
    </xf>
    <xf numFmtId="0" fontId="0" fillId="0" borderId="8" xfId="0" applyBorder="1" applyAlignment="1">
      <alignment horizontal="center" vertical="center"/>
    </xf>
    <xf numFmtId="38" fontId="37" fillId="2" borderId="58" xfId="6" applyFont="1" applyFill="1" applyBorder="1" applyAlignment="1">
      <alignment horizontal="center" vertical="center"/>
    </xf>
    <xf numFmtId="38" fontId="37" fillId="0" borderId="59" xfId="6" applyFont="1" applyFill="1" applyBorder="1" applyAlignment="1" applyProtection="1">
      <alignment horizontal="right" vertical="center" indent="3"/>
      <protection locked="0"/>
    </xf>
    <xf numFmtId="38" fontId="37" fillId="0" borderId="60" xfId="6" applyFont="1" applyFill="1" applyBorder="1" applyAlignment="1" applyProtection="1">
      <alignment horizontal="right" vertical="center" indent="3"/>
      <protection locked="0"/>
    </xf>
    <xf numFmtId="38" fontId="37" fillId="0" borderId="10" xfId="6" applyFont="1" applyFill="1" applyBorder="1" applyAlignment="1" applyProtection="1">
      <alignment horizontal="center" vertical="center"/>
      <protection locked="0"/>
    </xf>
    <xf numFmtId="38" fontId="37" fillId="0" borderId="60" xfId="6" applyFont="1" applyFill="1" applyBorder="1" applyAlignment="1" applyProtection="1">
      <alignment horizontal="center" vertical="center"/>
      <protection locked="0"/>
    </xf>
    <xf numFmtId="38" fontId="37" fillId="0" borderId="61" xfId="6" applyFont="1" applyFill="1" applyBorder="1" applyAlignment="1" applyProtection="1">
      <alignment horizontal="center" vertical="center"/>
      <protection locked="0"/>
    </xf>
    <xf numFmtId="38" fontId="37" fillId="0" borderId="10" xfId="6" applyFont="1" applyFill="1" applyBorder="1" applyAlignment="1" applyProtection="1">
      <alignment horizontal="right" vertical="center" indent="3"/>
      <protection locked="0"/>
    </xf>
    <xf numFmtId="0" fontId="0" fillId="2" borderId="62" xfId="0" applyFill="1" applyBorder="1" applyAlignment="1">
      <alignment horizontal="center" vertical="center"/>
    </xf>
    <xf numFmtId="0" fontId="0" fillId="0" borderId="63" xfId="0" applyBorder="1" applyAlignment="1" applyProtection="1">
      <alignment horizontal="right" vertical="center" indent="3"/>
      <protection locked="0"/>
    </xf>
    <xf numFmtId="0" fontId="0" fillId="0" borderId="64" xfId="0" applyBorder="1" applyAlignment="1" applyProtection="1">
      <alignment horizontal="right" vertical="center" indent="3"/>
      <protection locked="0"/>
    </xf>
    <xf numFmtId="38" fontId="37" fillId="0" borderId="65" xfId="6"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38" fontId="37" fillId="0" borderId="65" xfId="6" applyFont="1" applyFill="1" applyBorder="1" applyAlignment="1" applyProtection="1">
      <alignment horizontal="right" vertical="center" indent="3"/>
      <protection locked="0"/>
    </xf>
    <xf numFmtId="38" fontId="37" fillId="2" borderId="53" xfId="6" applyFont="1" applyFill="1" applyBorder="1" applyAlignment="1">
      <alignment horizontal="center" vertical="center"/>
    </xf>
    <xf numFmtId="38" fontId="37" fillId="0" borderId="67" xfId="6" applyFont="1" applyFill="1" applyBorder="1" applyAlignment="1" applyProtection="1">
      <alignment horizontal="center" vertical="center"/>
      <protection locked="0"/>
    </xf>
    <xf numFmtId="38" fontId="37" fillId="0" borderId="68" xfId="6" applyFont="1" applyFill="1" applyBorder="1" applyAlignment="1" applyProtection="1">
      <alignment horizontal="center" vertical="center"/>
      <protection locked="0"/>
    </xf>
    <xf numFmtId="38" fontId="37" fillId="0" borderId="56" xfId="6" applyFont="1" applyFill="1" applyBorder="1" applyAlignment="1" applyProtection="1">
      <alignment horizontal="center" vertical="center"/>
      <protection locked="0"/>
    </xf>
    <xf numFmtId="38" fontId="37" fillId="0" borderId="9" xfId="6" applyFont="1" applyFill="1" applyBorder="1" applyAlignment="1" applyProtection="1">
      <alignment horizontal="distributed" vertical="center" indent="1"/>
      <protection locked="0"/>
    </xf>
    <xf numFmtId="38" fontId="37" fillId="0" borderId="21" xfId="6" applyFont="1" applyFill="1" applyBorder="1" applyAlignment="1" applyProtection="1">
      <alignment horizontal="distributed" vertical="center" indent="1"/>
      <protection locked="0"/>
    </xf>
    <xf numFmtId="38" fontId="37" fillId="0" borderId="9" xfId="6" applyFont="1" applyFill="1" applyBorder="1" applyAlignment="1" applyProtection="1">
      <alignment horizontal="right" vertical="center" indent="3"/>
      <protection locked="0"/>
    </xf>
    <xf numFmtId="38" fontId="37" fillId="0" borderId="43" xfId="6" applyFont="1" applyFill="1" applyBorder="1" applyAlignment="1" applyProtection="1">
      <alignment horizontal="right" vertical="center" indent="3"/>
      <protection locked="0"/>
    </xf>
    <xf numFmtId="38" fontId="37" fillId="0" borderId="0" xfId="6" applyFont="1" applyFill="1" applyBorder="1" applyAlignment="1">
      <alignment horizontal="right" vertical="center"/>
    </xf>
    <xf numFmtId="0" fontId="0" fillId="0" borderId="21" xfId="0" applyBorder="1" applyAlignment="1" applyProtection="1">
      <alignment horizontal="right" vertical="center" indent="3"/>
      <protection locked="0"/>
    </xf>
    <xf numFmtId="38" fontId="37" fillId="0" borderId="22" xfId="6" applyFont="1" applyFill="1" applyBorder="1" applyAlignment="1" applyProtection="1">
      <alignment horizontal="right" vertical="center" indent="3"/>
      <protection locked="0"/>
    </xf>
    <xf numFmtId="0" fontId="0" fillId="0" borderId="57"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3" xfId="0" applyBorder="1" applyAlignment="1" applyProtection="1">
      <alignment horizontal="right" vertical="center" indent="3"/>
      <protection locked="0"/>
    </xf>
    <xf numFmtId="38" fontId="37" fillId="0" borderId="21" xfId="6" applyFont="1" applyFill="1" applyBorder="1" applyAlignment="1" applyProtection="1">
      <alignment horizontal="right" vertical="center" indent="3"/>
      <protection locked="0"/>
    </xf>
    <xf numFmtId="3" fontId="0" fillId="0" borderId="0" xfId="0" applyNumberFormat="1"/>
    <xf numFmtId="38" fontId="22" fillId="0" borderId="0" xfId="6" applyFont="1"/>
    <xf numFmtId="38" fontId="9" fillId="0" borderId="0" xfId="6" applyFont="1"/>
    <xf numFmtId="0" fontId="41" fillId="0" borderId="0" xfId="0" applyFont="1"/>
    <xf numFmtId="38" fontId="22" fillId="0" borderId="0" xfId="6" applyFont="1" applyAlignment="1">
      <alignment horizontal="centerContinuous"/>
    </xf>
    <xf numFmtId="38" fontId="26" fillId="0" borderId="0" xfId="6" applyFont="1" applyBorder="1" applyProtection="1"/>
    <xf numFmtId="38" fontId="18" fillId="0" borderId="0" xfId="6" applyFont="1"/>
    <xf numFmtId="38" fontId="22" fillId="0" borderId="0" xfId="6" applyFont="1" applyAlignment="1"/>
    <xf numFmtId="38" fontId="16" fillId="0" borderId="28" xfId="6" applyFont="1" applyBorder="1" applyAlignment="1" applyProtection="1">
      <alignment horizontal="center" vertical="center" wrapText="1"/>
    </xf>
    <xf numFmtId="0" fontId="0" fillId="0" borderId="30" xfId="0" applyBorder="1" applyAlignment="1">
      <alignment horizontal="center" vertical="center" wrapText="1"/>
    </xf>
    <xf numFmtId="38" fontId="16" fillId="0" borderId="31" xfId="6" applyFont="1" applyBorder="1"/>
    <xf numFmtId="38" fontId="16" fillId="0" borderId="2" xfId="6" applyFont="1" applyBorder="1"/>
    <xf numFmtId="38" fontId="16" fillId="0" borderId="23" xfId="6" applyFont="1" applyBorder="1"/>
    <xf numFmtId="38" fontId="16" fillId="0" borderId="29" xfId="6" applyFont="1" applyBorder="1"/>
    <xf numFmtId="38" fontId="16" fillId="0" borderId="9" xfId="6" applyFont="1" applyBorder="1"/>
    <xf numFmtId="38" fontId="16" fillId="0" borderId="3" xfId="6" applyFont="1" applyBorder="1"/>
    <xf numFmtId="38" fontId="16" fillId="0" borderId="0" xfId="6" applyFont="1" applyBorder="1"/>
    <xf numFmtId="0" fontId="7" fillId="0" borderId="0" xfId="0" applyFont="1"/>
    <xf numFmtId="38" fontId="16" fillId="0" borderId="43" xfId="6" applyFont="1" applyBorder="1"/>
    <xf numFmtId="38" fontId="16" fillId="0" borderId="30" xfId="6" applyFont="1" applyBorder="1"/>
    <xf numFmtId="38" fontId="16" fillId="0" borderId="1" xfId="6" applyFont="1" applyBorder="1" applyAlignment="1">
      <alignment horizontal="centerContinuous"/>
    </xf>
    <xf numFmtId="38" fontId="16" fillId="0" borderId="31" xfId="6" applyFont="1" applyBorder="1" applyAlignment="1">
      <alignment horizontal="centerContinuous"/>
    </xf>
    <xf numFmtId="38" fontId="16" fillId="0" borderId="21" xfId="6" applyFont="1" applyBorder="1"/>
    <xf numFmtId="38" fontId="16" fillId="0" borderId="7" xfId="6" applyFont="1" applyBorder="1"/>
    <xf numFmtId="38" fontId="16" fillId="0" borderId="25" xfId="6" applyFont="1" applyBorder="1"/>
    <xf numFmtId="38" fontId="16" fillId="0" borderId="4" xfId="6" applyFont="1" applyBorder="1"/>
    <xf numFmtId="38" fontId="16" fillId="0" borderId="42" xfId="6" applyFont="1" applyBorder="1" applyAlignment="1">
      <alignment horizontal="centerContinuous"/>
    </xf>
    <xf numFmtId="38" fontId="16" fillId="0" borderId="4" xfId="6" applyFont="1" applyBorder="1" applyAlignment="1">
      <alignment horizontal="centerContinuous"/>
    </xf>
    <xf numFmtId="38" fontId="16" fillId="0" borderId="28" xfId="6" applyFont="1" applyBorder="1" applyAlignment="1">
      <alignment horizontal="center" vertical="center" wrapText="1"/>
    </xf>
    <xf numFmtId="177" fontId="22" fillId="0" borderId="0" xfId="6" applyNumberFormat="1" applyFont="1" applyAlignment="1">
      <alignment horizontal="distributed" shrinkToFit="1"/>
    </xf>
    <xf numFmtId="38" fontId="9" fillId="0" borderId="0" xfId="6" applyFont="1" applyFill="1" applyAlignment="1">
      <alignment horizontal="center"/>
    </xf>
    <xf numFmtId="177" fontId="0" fillId="0" borderId="0" xfId="0" applyNumberFormat="1" applyAlignment="1">
      <alignment horizontal="distributed" shrinkToFit="1"/>
    </xf>
    <xf numFmtId="38" fontId="9" fillId="0" borderId="0" xfId="6" applyFont="1" applyFill="1" applyAlignment="1">
      <alignment horizontal="right" vertical="center"/>
    </xf>
    <xf numFmtId="38" fontId="16" fillId="0" borderId="23" xfId="6" applyFont="1" applyBorder="1" applyAlignment="1">
      <alignment horizontal="centerContinuous"/>
    </xf>
    <xf numFmtId="38" fontId="16" fillId="0" borderId="31" xfId="6" applyFont="1" applyBorder="1" applyAlignment="1">
      <alignment horizontal="right"/>
    </xf>
    <xf numFmtId="38" fontId="9" fillId="0" borderId="0" xfId="6" applyFont="1" applyAlignment="1" applyProtection="1">
      <alignment horizontal="left" vertical="center"/>
      <protection locked="0"/>
    </xf>
    <xf numFmtId="3" fontId="22" fillId="0" borderId="0" xfId="6" applyNumberFormat="1" applyFont="1" applyAlignment="1">
      <alignment horizontal="centerContinuous"/>
    </xf>
    <xf numFmtId="3" fontId="9" fillId="0" borderId="0" xfId="6" applyNumberFormat="1" applyFont="1"/>
    <xf numFmtId="38" fontId="9" fillId="0" borderId="0" xfId="6" applyFont="1" applyAlignment="1">
      <alignment vertical="center"/>
    </xf>
    <xf numFmtId="3" fontId="16" fillId="0" borderId="0" xfId="6" applyNumberFormat="1" applyFont="1" applyBorder="1"/>
    <xf numFmtId="3" fontId="7" fillId="0" borderId="0" xfId="0" applyNumberFormat="1" applyFont="1"/>
    <xf numFmtId="3" fontId="11" fillId="0" borderId="0" xfId="0" applyNumberFormat="1" applyFont="1"/>
    <xf numFmtId="3" fontId="18" fillId="0" borderId="0" xfId="6" applyNumberFormat="1" applyFont="1"/>
    <xf numFmtId="38" fontId="9" fillId="0" borderId="0" xfId="6" applyFont="1" applyAlignment="1" applyProtection="1">
      <alignment horizontal="right" vertical="center"/>
      <protection locked="0"/>
    </xf>
    <xf numFmtId="3" fontId="16" fillId="0" borderId="28" xfId="6" applyNumberFormat="1" applyFont="1" applyBorder="1" applyAlignment="1">
      <alignment horizontal="center" vertical="center" wrapText="1"/>
    </xf>
    <xf numFmtId="38" fontId="16" fillId="0" borderId="28" xfId="6" applyFont="1" applyBorder="1"/>
    <xf numFmtId="3" fontId="16" fillId="0" borderId="29" xfId="6" applyNumberFormat="1" applyFont="1" applyBorder="1"/>
    <xf numFmtId="3" fontId="16" fillId="0" borderId="45" xfId="6" applyNumberFormat="1" applyFont="1" applyBorder="1"/>
    <xf numFmtId="3" fontId="16" fillId="0" borderId="30" xfId="6" applyNumberFormat="1" applyFont="1" applyBorder="1"/>
    <xf numFmtId="38" fontId="9" fillId="0" borderId="0" xfId="6" applyFont="1" applyBorder="1" applyAlignment="1" applyProtection="1">
      <alignment horizontal="centerContinuous"/>
    </xf>
    <xf numFmtId="38" fontId="9" fillId="0" borderId="0" xfId="6" applyFont="1" applyBorder="1" applyAlignment="1">
      <alignment horizontal="centerContinuous"/>
    </xf>
    <xf numFmtId="38" fontId="9" fillId="0" borderId="0" xfId="6" quotePrefix="1" applyFont="1" applyAlignment="1">
      <alignment horizontal="left"/>
    </xf>
    <xf numFmtId="3" fontId="9" fillId="0" borderId="0" xfId="6" applyNumberFormat="1" applyFont="1" applyBorder="1" applyAlignment="1">
      <alignment horizontal="centerContinuous"/>
    </xf>
    <xf numFmtId="3" fontId="9" fillId="0" borderId="0" xfId="6" applyNumberFormat="1" applyFont="1" applyBorder="1"/>
    <xf numFmtId="3" fontId="0" fillId="0" borderId="0" xfId="0" applyNumberFormat="1" applyBorder="1"/>
    <xf numFmtId="180" fontId="0" fillId="0" borderId="0" xfId="0" applyNumberFormat="1" applyProtection="1"/>
    <xf numFmtId="180" fontId="0" fillId="0" borderId="28" xfId="0" applyNumberFormat="1" applyBorder="1" applyProtection="1"/>
    <xf numFmtId="180" fontId="0" fillId="0" borderId="42" xfId="0" applyNumberFormat="1" applyBorder="1" applyAlignment="1" applyProtection="1">
      <alignment horizontal="center" vertical="center" wrapText="1"/>
    </xf>
    <xf numFmtId="56" fontId="0" fillId="0" borderId="57" xfId="0" applyNumberFormat="1" applyBorder="1" applyAlignment="1" applyProtection="1">
      <alignment horizontal="right" wrapText="1"/>
      <protection locked="0"/>
    </xf>
    <xf numFmtId="56" fontId="0" fillId="0" borderId="57" xfId="0" applyNumberFormat="1" applyBorder="1" applyAlignment="1" applyProtection="1">
      <alignment horizontal="right"/>
      <protection locked="0"/>
    </xf>
    <xf numFmtId="56" fontId="0" fillId="0" borderId="44" xfId="0" applyNumberFormat="1" applyBorder="1" applyAlignment="1" applyProtection="1">
      <alignment horizontal="right" wrapText="1"/>
      <protection locked="0"/>
    </xf>
    <xf numFmtId="56" fontId="0" fillId="0" borderId="45" xfId="0" applyNumberFormat="1" applyBorder="1" applyAlignment="1" applyProtection="1">
      <alignment horizontal="right"/>
      <protection locked="0"/>
    </xf>
    <xf numFmtId="180" fontId="0" fillId="0" borderId="57" xfId="0" applyNumberFormat="1" applyBorder="1" applyAlignment="1" applyProtection="1">
      <alignment horizontal="right" wrapText="1"/>
      <protection locked="0"/>
    </xf>
    <xf numFmtId="180" fontId="0" fillId="0" borderId="57" xfId="0" applyNumberFormat="1" applyBorder="1" applyAlignment="1" applyProtection="1">
      <alignment horizontal="right"/>
      <protection locked="0"/>
    </xf>
    <xf numFmtId="180" fontId="0" fillId="0" borderId="45" xfId="0" applyNumberFormat="1" applyBorder="1" applyAlignment="1" applyProtection="1">
      <alignment horizontal="right"/>
      <protection locked="0"/>
    </xf>
    <xf numFmtId="180" fontId="0" fillId="0" borderId="31" xfId="0" applyNumberFormat="1" applyBorder="1" applyAlignment="1" applyProtection="1"/>
    <xf numFmtId="180" fontId="0" fillId="0" borderId="69" xfId="0" applyNumberFormat="1" applyBorder="1" applyAlignment="1" applyProtection="1">
      <alignment horizontal="center" vertical="center" wrapText="1"/>
    </xf>
    <xf numFmtId="180" fontId="0" fillId="0" borderId="70" xfId="0" applyNumberFormat="1" applyFill="1" applyBorder="1" applyAlignment="1" applyProtection="1">
      <alignment vertical="center" wrapText="1"/>
      <protection locked="0"/>
    </xf>
    <xf numFmtId="180" fontId="0" fillId="0" borderId="70" xfId="0" applyNumberFormat="1" applyFill="1" applyBorder="1" applyProtection="1">
      <protection locked="0"/>
    </xf>
    <xf numFmtId="180" fontId="0" fillId="5" borderId="71" xfId="0" applyNumberFormat="1" applyFill="1" applyBorder="1" applyProtection="1"/>
    <xf numFmtId="180" fontId="0" fillId="0" borderId="69" xfId="0" applyNumberFormat="1" applyBorder="1" applyAlignment="1" applyProtection="1">
      <alignment horizontal="center" vertical="center"/>
    </xf>
    <xf numFmtId="180" fontId="0" fillId="0" borderId="72" xfId="0" applyNumberFormat="1" applyBorder="1" applyProtection="1">
      <protection locked="0"/>
    </xf>
    <xf numFmtId="0" fontId="0" fillId="0" borderId="37" xfId="0" applyBorder="1" applyAlignment="1" applyProtection="1"/>
    <xf numFmtId="180" fontId="8" fillId="0" borderId="73" xfId="0" applyNumberFormat="1" applyFont="1" applyBorder="1" applyAlignment="1" applyProtection="1">
      <alignment horizontal="center" vertical="center" wrapText="1"/>
    </xf>
    <xf numFmtId="195" fontId="0" fillId="0" borderId="74" xfId="0" applyNumberFormat="1" applyFill="1" applyBorder="1" applyAlignment="1" applyProtection="1">
      <alignment vertical="center"/>
      <protection locked="0"/>
    </xf>
    <xf numFmtId="195" fontId="0" fillId="0" borderId="74" xfId="0" applyNumberFormat="1" applyFill="1" applyBorder="1" applyProtection="1">
      <protection locked="0"/>
    </xf>
    <xf numFmtId="195" fontId="0" fillId="5" borderId="75" xfId="0" applyNumberFormat="1" applyFill="1" applyBorder="1" applyProtection="1"/>
    <xf numFmtId="180" fontId="0" fillId="0" borderId="76" xfId="0" applyNumberFormat="1" applyBorder="1" applyAlignment="1" applyProtection="1">
      <alignment horizontal="center" vertical="center"/>
    </xf>
    <xf numFmtId="180" fontId="0" fillId="0" borderId="77" xfId="0" applyNumberFormat="1" applyBorder="1" applyProtection="1">
      <protection locked="0"/>
    </xf>
    <xf numFmtId="180" fontId="0" fillId="0" borderId="78" xfId="0" applyNumberFormat="1" applyBorder="1" applyProtection="1">
      <protection locked="0"/>
    </xf>
    <xf numFmtId="180" fontId="0" fillId="5" borderId="79" xfId="0" applyNumberFormat="1" applyFill="1" applyBorder="1" applyProtection="1"/>
    <xf numFmtId="180" fontId="0" fillId="0" borderId="73" xfId="0" applyNumberFormat="1" applyFill="1" applyBorder="1" applyAlignment="1" applyProtection="1">
      <alignment horizontal="center" vertical="center" wrapText="1"/>
    </xf>
    <xf numFmtId="180" fontId="0" fillId="0" borderId="80" xfId="0" applyNumberFormat="1" applyBorder="1" applyProtection="1">
      <protection locked="0"/>
    </xf>
    <xf numFmtId="180" fontId="0" fillId="0" borderId="74" xfId="0" applyNumberFormat="1" applyBorder="1" applyProtection="1">
      <protection locked="0"/>
    </xf>
    <xf numFmtId="180" fontId="0" fillId="5" borderId="75" xfId="0" applyNumberFormat="1" applyFill="1" applyBorder="1" applyProtection="1"/>
    <xf numFmtId="195" fontId="0" fillId="0" borderId="0" xfId="0" applyNumberFormat="1" applyProtection="1"/>
    <xf numFmtId="37" fontId="42" fillId="0" borderId="0" xfId="4" applyNumberFormat="1" applyFont="1" applyAlignment="1" applyProtection="1">
      <alignment horizontal="center" vertical="center"/>
    </xf>
    <xf numFmtId="37" fontId="42" fillId="0" borderId="0" xfId="4" applyNumberFormat="1" applyFont="1" applyAlignment="1" applyProtection="1">
      <alignment horizontal="left"/>
    </xf>
    <xf numFmtId="37" fontId="42" fillId="0" borderId="0" xfId="4" applyNumberFormat="1" applyFont="1" applyProtection="1"/>
    <xf numFmtId="37" fontId="43" fillId="0" borderId="0" xfId="4" applyNumberFormat="1" applyFont="1" applyProtection="1"/>
    <xf numFmtId="37" fontId="16" fillId="0" borderId="81" xfId="4" applyNumberFormat="1" applyFont="1" applyBorder="1" applyAlignment="1" applyProtection="1">
      <alignment horizontal="center" vertical="center"/>
    </xf>
    <xf numFmtId="37" fontId="43" fillId="0" borderId="82" xfId="4" applyNumberFormat="1" applyFont="1" applyBorder="1" applyAlignment="1" applyProtection="1">
      <alignment horizontal="center" vertical="center"/>
    </xf>
    <xf numFmtId="37" fontId="43" fillId="0" borderId="83" xfId="4" applyNumberFormat="1" applyFont="1" applyBorder="1" applyAlignment="1" applyProtection="1">
      <alignment horizontal="center" vertical="center"/>
    </xf>
    <xf numFmtId="37" fontId="43" fillId="0" borderId="84" xfId="4" applyNumberFormat="1" applyFont="1" applyBorder="1" applyAlignment="1" applyProtection="1">
      <alignment horizontal="center" vertical="center"/>
    </xf>
    <xf numFmtId="37" fontId="42" fillId="0" borderId="0" xfId="4" applyNumberFormat="1" applyFont="1" applyBorder="1" applyAlignment="1" applyProtection="1">
      <alignment horizontal="center" vertical="center"/>
    </xf>
    <xf numFmtId="0" fontId="16" fillId="0" borderId="85" xfId="4" applyNumberFormat="1" applyFont="1" applyBorder="1" applyAlignment="1" applyProtection="1">
      <alignment horizontal="center" vertical="center"/>
    </xf>
    <xf numFmtId="0" fontId="44" fillId="0" borderId="25" xfId="4" applyNumberFormat="1" applyFont="1" applyBorder="1" applyAlignment="1" applyProtection="1">
      <alignment horizontal="center" vertical="center"/>
    </xf>
    <xf numFmtId="0" fontId="44" fillId="0" borderId="34" xfId="4" applyNumberFormat="1" applyFont="1" applyBorder="1" applyAlignment="1" applyProtection="1">
      <alignment horizontal="center" vertical="center"/>
    </xf>
    <xf numFmtId="0" fontId="44" fillId="0" borderId="86" xfId="4" applyNumberFormat="1" applyFont="1" applyBorder="1" applyAlignment="1" applyProtection="1">
      <alignment horizontal="center" vertical="center"/>
    </xf>
    <xf numFmtId="37" fontId="42" fillId="0" borderId="0" xfId="4" applyNumberFormat="1" applyFont="1" applyBorder="1" applyAlignment="1" applyProtection="1">
      <alignment horizontal="left"/>
    </xf>
    <xf numFmtId="37" fontId="42" fillId="0" borderId="0" xfId="4" applyNumberFormat="1" applyFont="1" applyAlignment="1" applyProtection="1">
      <alignment horizontal="right"/>
    </xf>
    <xf numFmtId="37" fontId="42" fillId="0" borderId="0" xfId="4" applyNumberFormat="1" applyFont="1" applyBorder="1" applyProtection="1"/>
    <xf numFmtId="37" fontId="16" fillId="0" borderId="87" xfId="4" applyNumberFormat="1" applyFont="1" applyBorder="1" applyAlignment="1" applyProtection="1">
      <alignment horizontal="center" vertical="center"/>
    </xf>
    <xf numFmtId="37" fontId="43" fillId="0" borderId="30" xfId="4" applyNumberFormat="1" applyFont="1" applyBorder="1" applyProtection="1"/>
    <xf numFmtId="37" fontId="43" fillId="0" borderId="42" xfId="4" applyNumberFormat="1" applyFont="1" applyBorder="1" applyProtection="1"/>
    <xf numFmtId="37" fontId="43" fillId="0" borderId="88" xfId="4" applyNumberFormat="1" applyFont="1" applyBorder="1" applyProtection="1"/>
    <xf numFmtId="37" fontId="17" fillId="0" borderId="42" xfId="4" applyNumberFormat="1" applyFont="1" applyBorder="1" applyAlignment="1" applyProtection="1">
      <alignment horizontal="center" vertical="center"/>
    </xf>
    <xf numFmtId="37" fontId="16" fillId="0" borderId="89" xfId="4" applyNumberFormat="1" applyFont="1" applyBorder="1" applyAlignment="1" applyProtection="1">
      <alignment horizontal="center" vertical="center"/>
    </xf>
    <xf numFmtId="37" fontId="43" fillId="0" borderId="90" xfId="4" applyNumberFormat="1" applyFont="1" applyBorder="1" applyProtection="1"/>
    <xf numFmtId="37" fontId="43" fillId="0" borderId="91" xfId="4" applyNumberFormat="1" applyFont="1" applyBorder="1" applyProtection="1"/>
    <xf numFmtId="37" fontId="43" fillId="0" borderId="92" xfId="4" applyNumberFormat="1" applyFont="1" applyBorder="1" applyProtection="1"/>
    <xf numFmtId="37" fontId="42" fillId="0" borderId="42" xfId="4" applyNumberFormat="1" applyFont="1" applyBorder="1" applyProtection="1"/>
    <xf numFmtId="37" fontId="16" fillId="0" borderId="93" xfId="4" applyNumberFormat="1" applyFont="1" applyBorder="1" applyAlignment="1" applyProtection="1">
      <alignment horizontal="center" vertical="center"/>
    </xf>
    <xf numFmtId="37" fontId="43" fillId="0" borderId="94" xfId="4" applyNumberFormat="1" applyFont="1" applyBorder="1" applyAlignment="1" applyProtection="1">
      <alignment horizontal="center" vertical="center"/>
    </xf>
    <xf numFmtId="37" fontId="43" fillId="0" borderId="95" xfId="4" applyNumberFormat="1" applyFont="1" applyBorder="1" applyAlignment="1" applyProtection="1">
      <alignment horizontal="center" vertical="center"/>
    </xf>
    <xf numFmtId="37" fontId="43" fillId="0" borderId="96" xfId="4" applyNumberFormat="1" applyFont="1" applyBorder="1" applyAlignment="1" applyProtection="1">
      <alignment horizontal="center" vertical="center"/>
    </xf>
    <xf numFmtId="0" fontId="16" fillId="0" borderId="87" xfId="4" applyNumberFormat="1" applyFont="1" applyBorder="1" applyAlignment="1" applyProtection="1">
      <alignment horizontal="center" vertical="center"/>
    </xf>
    <xf numFmtId="0" fontId="44" fillId="0" borderId="30" xfId="4" applyNumberFormat="1" applyFont="1" applyBorder="1" applyAlignment="1" applyProtection="1">
      <alignment horizontal="center" vertical="center"/>
    </xf>
    <xf numFmtId="0" fontId="44" fillId="0" borderId="42" xfId="4" applyNumberFormat="1" applyFont="1" applyBorder="1" applyAlignment="1" applyProtection="1">
      <alignment horizontal="center" vertical="center"/>
    </xf>
    <xf numFmtId="0" fontId="44" fillId="0" borderId="88" xfId="4" applyNumberFormat="1" applyFont="1" applyBorder="1" applyAlignment="1" applyProtection="1">
      <alignment horizontal="center" vertical="center"/>
    </xf>
    <xf numFmtId="49" fontId="43" fillId="0" borderId="0" xfId="4" applyNumberFormat="1" applyFont="1" applyProtection="1"/>
  </cellXfs>
  <cellStyles count="7">
    <cellStyle name="桁区切り 2" xfId="1"/>
    <cellStyle name="標準" xfId="0" builtinId="0"/>
    <cellStyle name="標準 2" xfId="2"/>
    <cellStyle name="標準_100 人口流動調査報告書（様式原本）" xfId="3"/>
    <cellStyle name="標準_H16.4.JIN.確報版" xfId="4"/>
    <cellStyle name="標準_H16.4.SET.確報版" xfId="5"/>
    <cellStyle name="桁区切り" xfId="6"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2.xml.rels><?xml version="1.0" encoding="UTF-8"?><Relationships xmlns="http://schemas.openxmlformats.org/package/2006/relationships"><Relationship Id="rId1" Type="http://schemas.openxmlformats.org/officeDocument/2006/relationships/chartUserShapes" Target="../drawings/drawing4.xml" /></Relationships>
</file>

<file path=xl/charts/_rels/chart3.xml.rels><?xml version="1.0" encoding="UTF-8"?><Relationships xmlns="http://schemas.openxmlformats.org/package/2006/relationships"><Relationship Id="rId1" Type="http://schemas.openxmlformats.org/officeDocument/2006/relationships/chartUserShapes" Target="../drawings/drawing6.xml" /></Relationships>
</file>

<file path=xl/charts/_rels/chart4.xml.rels><?xml version="1.0" encoding="UTF-8"?><Relationships xmlns="http://schemas.openxmlformats.org/package/2006/relationships"><Relationship Id="rId1" Type="http://schemas.openxmlformats.org/officeDocument/2006/relationships/chartUserShapes" Target="../drawings/drawing8.xml" /></Relationships>
</file>

<file path=xl/charts/_rels/chart5.xml.rels><?xml version="1.0" encoding="UTF-8"?><Relationships xmlns="http://schemas.openxmlformats.org/package/2006/relationships"><Relationship Id="rId1" Type="http://schemas.openxmlformats.org/officeDocument/2006/relationships/chartUserShapes" Target="../drawings/drawing9.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a:solidFill>
                  <a:srgbClr val="000000"/>
                </a:solidFill>
              </a:defRPr>
            </a:pPr>
            <a:r>
              <a:rPr lang="ja-JP" altLang="en-US" sz="1000" b="1" i="0" u="none" strike="noStrike" baseline="0">
                <a:solidFill>
                  <a:srgbClr val="000000"/>
                </a:solidFill>
                <a:latin typeface="ＭＳ Ｐゴシック"/>
                <a:ea typeface="ＭＳ Ｐゴシック"/>
                <a:cs typeface="ＭＳ Ｐゴシック"/>
              </a:rPr>
              <a:t>人口動態推移（</a:t>
            </a:r>
            <a:r>
              <a:rPr lang="en-US" altLang="ja-JP" sz="1000" b="1" i="0" u="none" strike="noStrike" baseline="0">
                <a:solidFill>
                  <a:srgbClr val="000000"/>
                </a:solidFill>
                <a:latin typeface="ＭＳ Ｐゴシック"/>
                <a:ea typeface="ＭＳ Ｐゴシック"/>
                <a:cs typeface="ＭＳ Ｐゴシック"/>
              </a:rPr>
              <a:t>H15.3</a:t>
            </a:r>
            <a:r>
              <a:rPr lang="ja-JP" altLang="en-US" sz="1000" b="1" i="0" u="none" strike="noStrike" baseline="0">
                <a:solidFill>
                  <a:srgbClr val="000000"/>
                </a:solidFill>
                <a:latin typeface="ＭＳ Ｐゴシック"/>
                <a:ea typeface="ＭＳ Ｐゴシック"/>
                <a:cs typeface="ＭＳ Ｐゴシック"/>
              </a:rPr>
              <a:t>～</a:t>
            </a:r>
            <a:r>
              <a:rPr lang="en-US" altLang="ja-JP" sz="1000" b="1" i="0" u="none" strike="noStrike" baseline="0">
                <a:solidFill>
                  <a:srgbClr val="000000"/>
                </a:solidFill>
                <a:latin typeface="ＭＳ Ｐゴシック"/>
                <a:ea typeface="ＭＳ Ｐゴシック"/>
                <a:cs typeface="ＭＳ Ｐゴシック"/>
              </a:rPr>
              <a:t>H16.2</a:t>
            </a:r>
            <a:r>
              <a:rPr lang="ja-JP" altLang="en-US" sz="1000" b="1"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overlay val="0"/>
      <c:spPr>
        <a:noFill/>
        <a:ln w="25400">
          <a:noFill/>
        </a:ln>
      </c:spPr>
    </c:title>
    <c:autoTitleDeleted val="0"/>
    <c:plotArea>
      <c:layout/>
      <c:barChart>
        <c:barDir val="col"/>
        <c:grouping val="clustered"/>
        <c:varyColors val="0"/>
        <c:ser>
          <c:idx val="1"/>
          <c:order val="0"/>
          <c:tx>
            <c:v>自然動態</c:v>
          </c:tx>
          <c:spPr>
            <a:pattFill prst="wdUpDiag">
              <a:fgClr>
                <a:srgbClr xmlns:mc="http://schemas.openxmlformats.org/markup-compatibility/2006" xmlns:a14="http://schemas.microsoft.com/office/drawing/2010/main" val="802060" a14:legacySpreadsheetColorIndex="25" mc:Ignorable="a14"/>
              </a:fgClr>
              <a:bgClr>
                <a:srgbClr xmlns:mc="http://schemas.openxmlformats.org/markup-compatibility/2006" xmlns:a14="http://schemas.microsoft.com/office/drawing/2010/main" val="FFFFFF" a14:legacySpreadsheetColorIndex="9" mc:Ignorable="a14"/>
              </a:bgClr>
            </a:pattFill>
            <a:ln w="12700">
              <a:solidFill>
                <a:srgbClr val="000000"/>
              </a:solidFill>
              <a:prstDash val="solid"/>
            </a:ln>
          </c:spPr>
          <c:invertIfNegative val="0"/>
          <c:cat>
            <c:strRef>
              <c:f/>
              <c:strCache>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Cache>
            </c:strRef>
          </c:cat>
          <c:val>
            <c:numRef>
              <c:f/>
              <c:numCache>
                <c:formatCode>General</c:formatCode>
                <c:ptCount val="12"/>
                <c:pt idx="0">
                  <c:v>-416</c:v>
                </c:pt>
                <c:pt idx="1">
                  <c:v>-469</c:v>
                </c:pt>
                <c:pt idx="2">
                  <c:v>-449</c:v>
                </c:pt>
                <c:pt idx="3">
                  <c:v>-532</c:v>
                </c:pt>
                <c:pt idx="4">
                  <c:v>-510</c:v>
                </c:pt>
                <c:pt idx="5">
                  <c:v>-518</c:v>
                </c:pt>
                <c:pt idx="6">
                  <c:v>-368</c:v>
                </c:pt>
                <c:pt idx="7">
                  <c:v>-284</c:v>
                </c:pt>
                <c:pt idx="8">
                  <c:v>-241</c:v>
                </c:pt>
                <c:pt idx="9">
                  <c:v>-275</c:v>
                </c:pt>
                <c:pt idx="10">
                  <c:v>-254</c:v>
                </c:pt>
                <c:pt idx="11">
                  <c:v>-126</c:v>
                </c:pt>
              </c:numCache>
            </c:numRef>
          </c:val>
        </c:ser>
        <c:ser>
          <c:idx val="0"/>
          <c:order val="1"/>
          <c:tx>
            <c:v>社会動態</c:v>
          </c:tx>
          <c:spPr>
            <a:pattFill prst="trellis">
              <a:fgClr>
                <a:srgbClr xmlns:mc="http://schemas.openxmlformats.org/markup-compatibility/2006" xmlns:a14="http://schemas.microsoft.com/office/drawing/2010/main" val="8080FF" a14:legacySpreadsheetColorIndex="24" mc:Ignorable="a14"/>
              </a:fgClr>
              <a:bgClr>
                <a:srgbClr xmlns:mc="http://schemas.openxmlformats.org/markup-compatibility/2006" xmlns:a14="http://schemas.microsoft.com/office/drawing/2010/main" val="FFFFFF" a14:legacySpreadsheetColorIndex="9" mc:Ignorable="a14"/>
              </a:bgClr>
            </a:pattFill>
            <a:ln w="12700">
              <a:solidFill>
                <a:srgbClr val="000000"/>
              </a:solidFill>
              <a:prstDash val="solid"/>
            </a:ln>
          </c:spPr>
          <c:invertIfNegative val="0"/>
          <c:cat>
            <c:strRef>
              <c:f/>
              <c:strCache>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Cache>
            </c:strRef>
          </c:cat>
          <c:val>
            <c:numRef>
              <c:f/>
              <c:numCache>
                <c:formatCode>General</c:formatCode>
                <c:ptCount val="12"/>
                <c:pt idx="0">
                  <c:v>18</c:v>
                </c:pt>
                <c:pt idx="1">
                  <c:v>99</c:v>
                </c:pt>
                <c:pt idx="2">
                  <c:v>-56</c:v>
                </c:pt>
                <c:pt idx="3">
                  <c:v>-24</c:v>
                </c:pt>
                <c:pt idx="4">
                  <c:v>-126</c:v>
                </c:pt>
                <c:pt idx="5">
                  <c:v>-3965</c:v>
                </c:pt>
                <c:pt idx="6">
                  <c:v>567</c:v>
                </c:pt>
                <c:pt idx="7">
                  <c:v>-210</c:v>
                </c:pt>
                <c:pt idx="8">
                  <c:v>9</c:v>
                </c:pt>
                <c:pt idx="9">
                  <c:v>-23</c:v>
                </c:pt>
                <c:pt idx="10">
                  <c:v>71</c:v>
                </c:pt>
                <c:pt idx="11">
                  <c:v>-219</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2"/>
          <c:order val="2"/>
          <c:tx>
            <c:v>人口動態</c:v>
          </c:tx>
          <c:spPr>
            <a:ln w="12700">
              <a:solidFill>
                <a:srgbClr val="996666"/>
              </a:solidFill>
              <a:prstDash val="solid"/>
            </a:ln>
          </c:spPr>
          <c:marker>
            <c:symbol val="circle"/>
            <c:size val="5"/>
            <c:spPr>
              <a:solidFill>
                <a:srgbClr val="996666"/>
              </a:solidFill>
              <a:ln>
                <a:solidFill>
                  <a:srgbClr val="996666"/>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2"/>
                <c:pt idx="0">
                  <c:v>月</c:v>
                </c:pt>
                <c:pt idx="1">
                  <c:v>月</c:v>
                </c:pt>
                <c:pt idx="2">
                  <c:v>月</c:v>
                </c:pt>
                <c:pt idx="3">
                  <c:v>1月</c:v>
                </c:pt>
                <c:pt idx="4">
                  <c:v>2月</c:v>
                </c:pt>
                <c:pt idx="5">
                  <c:v>3月</c:v>
                </c:pt>
                <c:pt idx="6">
                  <c:v>4月</c:v>
                </c:pt>
                <c:pt idx="7">
                  <c:v>5月</c:v>
                </c:pt>
                <c:pt idx="8">
                  <c:v>6月</c:v>
                </c:pt>
                <c:pt idx="9">
                  <c:v>7月</c:v>
                </c:pt>
                <c:pt idx="10">
                  <c:v>8月</c:v>
                </c:pt>
                <c:pt idx="11">
                  <c:v>9月</c:v>
                </c:pt>
              </c:strCache>
            </c:strRef>
          </c:cat>
          <c:val>
            <c:numRef>
              <c:f/>
              <c:numCache>
                <c:formatCode>General</c:formatCode>
                <c:ptCount val="12"/>
                <c:pt idx="0">
                  <c:v>-398</c:v>
                </c:pt>
                <c:pt idx="1">
                  <c:v>-370</c:v>
                </c:pt>
                <c:pt idx="2">
                  <c:v>-505</c:v>
                </c:pt>
                <c:pt idx="3">
                  <c:v>-556</c:v>
                </c:pt>
                <c:pt idx="4">
                  <c:v>-636</c:v>
                </c:pt>
                <c:pt idx="5">
                  <c:v>-4483</c:v>
                </c:pt>
                <c:pt idx="6">
                  <c:v>199</c:v>
                </c:pt>
                <c:pt idx="7">
                  <c:v>-494</c:v>
                </c:pt>
                <c:pt idx="8">
                  <c:v>-232</c:v>
                </c:pt>
                <c:pt idx="9">
                  <c:v>-298</c:v>
                </c:pt>
                <c:pt idx="10">
                  <c:v>-183</c:v>
                </c:pt>
                <c:pt idx="11">
                  <c:v>-345</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cross"/>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0"/>
        <c:auto val="0"/>
        <c:lblAlgn val="ctr"/>
        <c:lblOffset val="100"/>
        <c:tickLblSkip val="11"/>
        <c:noMultiLvlLbl val="0"/>
      </c:catAx>
      <c:valAx>
        <c:axId val="2"/>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
        <c:crosses val="autoZero"/>
        <c:crossBetween val="between"/>
      </c:valAx>
      <c:catAx>
        <c:axId val="11"/>
        <c:scaling>
          <c:orientation val="minMax"/>
        </c:scaling>
        <c:delete val="1"/>
        <c:axPos val="b"/>
        <c:numFmt formatCode="General" sourceLinked="1"/>
        <c:majorTickMark val="out"/>
        <c:minorTickMark val="none"/>
        <c:tickLblPos val="nextTo"/>
        <c:txPr>
          <a:bodyPr horzOverflow="overflow" anchor="ctr" anchorCtr="1"/>
          <a:lstStyle/>
          <a:p>
            <a:pPr algn="ctr" rtl="0">
              <a:defRPr sz="1100">
                <a:solidFill>
                  <a:srgbClr val="000000"/>
                </a:solidFill>
              </a:defRPr>
            </a:pPr>
            <a:endParaRPr lang="ja-JP" altLang="en-US"/>
          </a:p>
        </c:txPr>
        <c:crossAx val="12"/>
        <c:crosses val="autoZero"/>
        <c:auto val="0"/>
        <c:lblAlgn val="ctr"/>
        <c:lblOffset val="100"/>
        <c:noMultiLvlLbl val="0"/>
      </c:catAx>
      <c:valAx>
        <c:axId val="12"/>
        <c:scaling>
          <c:orientation val="minMax"/>
          <c:max val="1000"/>
          <c:min val="-4500"/>
        </c:scaling>
        <c:delete val="0"/>
        <c:axPos val="r"/>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1"/>
        <c:crosses val="max"/>
        <c:crossBetween val="between"/>
        <c:majorUnit val="500"/>
      </c:valAx>
      <c:spPr>
        <a:noFill/>
        <a:ln w="12700">
          <a:solidFill>
            <a:srgbClr val="808080"/>
          </a:solidFill>
          <a:prstDash val="solid"/>
        </a:ln>
      </c:spPr>
    </c:plotArea>
    <c:legend>
      <c:legendPos val="t"/>
      <c:layout/>
      <c:overlay val="0"/>
      <c:spPr>
        <a:solidFill>
          <a:srgbClr val="FFFFFF"/>
        </a:solidFill>
        <a:ln w="3175">
          <a:solidFill>
            <a:srgbClr val="000000"/>
          </a:solidFill>
          <a:prstDash val="solid"/>
        </a:ln>
      </c:spPr>
      <c:txPr>
        <a:bodyPr horzOverflow="overflow" anchor="ctr" anchorCtr="1"/>
        <a:lstStyle/>
        <a:p>
          <a:pPr algn="l" rtl="0">
            <a:defRPr sz="73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1200000000000001" footer="0.51200000000000001"/>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0398002616498"/>
          <c:y val="0.16779390681003584"/>
          <c:w val="0.78929284516592657"/>
          <c:h val="0.70091457586618877"/>
        </c:manualLayout>
      </c:layout>
      <c:barChart>
        <c:barDir val="col"/>
        <c:grouping val="clustered"/>
        <c:varyColors val="0"/>
        <c:ser>
          <c:idx val="1"/>
          <c:order val="0"/>
          <c:tx>
            <c:strRef>
              <c:f>'図１・図２作成用'!$B$2</c:f>
              <c:strCache>
                <c:ptCount val="1"/>
                <c:pt idx="0">
                  <c:v>総人口（左目盛り）</c:v>
                </c:pt>
              </c:strCache>
            </c:strRef>
          </c:tx>
          <c:spPr>
            <a:pattFill prst="lgCheck">
              <a:fgClr>
                <a:schemeClr val="accent5">
                  <a:lumMod val="60000"/>
                  <a:lumOff val="40000"/>
                </a:schemeClr>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'図１・図２作成用'!$A$3:$A$26</c:f>
              <c:strCache>
                <c:ptCount val="24"/>
                <c:pt idx="0">
                  <c:v>10月</c:v>
                </c:pt>
                <c:pt idx="3">
                  <c:v>1月</c:v>
                </c:pt>
                <c:pt idx="6">
                  <c:v>4月</c:v>
                </c:pt>
                <c:pt idx="9">
                  <c:v>7月</c:v>
                </c:pt>
                <c:pt idx="12">
                  <c:v>10月</c:v>
                </c:pt>
                <c:pt idx="15">
                  <c:v>1月</c:v>
                </c:pt>
                <c:pt idx="18">
                  <c:v>4月</c:v>
                </c:pt>
                <c:pt idx="19">
                  <c:v>5月</c:v>
                </c:pt>
                <c:pt idx="21">
                  <c:v>7月</c:v>
                </c:pt>
                <c:pt idx="23">
                  <c:v>9月</c:v>
                </c:pt>
              </c:strCache>
            </c:strRef>
          </c:cat>
          <c:val>
            <c:numRef>
              <c:f>'図１・図２作成用'!$B$3:$B$26</c:f>
              <c:numCache>
                <c:formatCode>#,##0;"▲ "#,##0</c:formatCode>
                <c:ptCount val="24"/>
                <c:pt idx="0">
                  <c:v>995.37400000000002</c:v>
                </c:pt>
                <c:pt idx="1">
                  <c:v>994.62800000000004</c:v>
                </c:pt>
                <c:pt idx="2">
                  <c:v>993.66899999999998</c:v>
                </c:pt>
                <c:pt idx="3">
                  <c:v>992.46199999999999</c:v>
                </c:pt>
                <c:pt idx="4">
                  <c:v>991.16200000000003</c:v>
                </c:pt>
                <c:pt idx="5">
                  <c:v>989.85199999999998</c:v>
                </c:pt>
                <c:pt idx="6">
                  <c:v>985.02099999999996</c:v>
                </c:pt>
                <c:pt idx="7">
                  <c:v>984.84199999999998</c:v>
                </c:pt>
                <c:pt idx="8">
                  <c:v>983.92899999999997</c:v>
                </c:pt>
                <c:pt idx="9">
                  <c:v>983</c:v>
                </c:pt>
                <c:pt idx="10">
                  <c:v>982.28499999999997</c:v>
                </c:pt>
                <c:pt idx="11">
                  <c:v>981.64300000000003</c:v>
                </c:pt>
                <c:pt idx="12">
                  <c:v>980.68399999999997</c:v>
                </c:pt>
                <c:pt idx="13">
                  <c:v>979.76499999999999</c:v>
                </c:pt>
                <c:pt idx="14">
                  <c:v>978.75400000000002</c:v>
                </c:pt>
                <c:pt idx="15">
                  <c:v>977.67499999999995</c:v>
                </c:pt>
                <c:pt idx="16">
                  <c:v>976.41099999999994</c:v>
                </c:pt>
                <c:pt idx="17">
                  <c:v>975.19</c:v>
                </c:pt>
                <c:pt idx="18">
                  <c:v>970.702</c:v>
                </c:pt>
                <c:pt idx="19">
                  <c:v>970.49599999999998</c:v>
                </c:pt>
                <c:pt idx="20">
                  <c:v>969.46199999999999</c:v>
                </c:pt>
                <c:pt idx="21">
                  <c:v>968.58</c:v>
                </c:pt>
                <c:pt idx="22">
                  <c:v>967.74</c:v>
                </c:pt>
                <c:pt idx="23">
                  <c:v>966.96400000000006</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50"/>
        <c:overlap val="0"/>
        <c:axId val="1"/>
        <c:axId val="2"/>
      </c:barChart>
      <c:lineChart>
        <c:grouping val="standard"/>
        <c:varyColors val="0"/>
        <c:ser>
          <c:idx val="0"/>
          <c:order val="1"/>
          <c:tx>
            <c:strRef>
              <c:f>'図１・図２作成用'!$C$2</c:f>
              <c:strCache>
                <c:ptCount val="1"/>
                <c:pt idx="0">
                  <c:v>前年同月比増減率（右目盛り）</c:v>
                </c:pt>
              </c:strCache>
            </c:strRef>
          </c:tx>
          <c:spPr>
            <a:ln w="9525">
              <a:solidFill>
                <a:schemeClr val="accent3">
                  <a:lumMod val="75000"/>
                </a:schemeClr>
              </a:solidFill>
              <a:prstDash val="solid"/>
            </a:ln>
          </c:spPr>
          <c:marker>
            <c:symbol val="diamond"/>
            <c:size val="4"/>
            <c:spPr>
              <a:solidFill>
                <a:schemeClr val="accent3">
                  <a:lumMod val="75000"/>
                </a:schemeClr>
              </a:solidFill>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'図１・図２作成用'!$A$3:$A$26</c:f>
              <c:strCache>
                <c:ptCount val="24"/>
                <c:pt idx="0">
                  <c:v>10月</c:v>
                </c:pt>
                <c:pt idx="3">
                  <c:v>1月</c:v>
                </c:pt>
                <c:pt idx="6">
                  <c:v>4月</c:v>
                </c:pt>
                <c:pt idx="9">
                  <c:v>7月</c:v>
                </c:pt>
                <c:pt idx="12">
                  <c:v>10月</c:v>
                </c:pt>
                <c:pt idx="15">
                  <c:v>1月</c:v>
                </c:pt>
                <c:pt idx="18">
                  <c:v>4月</c:v>
                </c:pt>
                <c:pt idx="19">
                  <c:v>5月</c:v>
                </c:pt>
                <c:pt idx="21">
                  <c:v>7月</c:v>
                </c:pt>
                <c:pt idx="23">
                  <c:v>9月</c:v>
                </c:pt>
              </c:strCache>
            </c:strRef>
          </c:cat>
          <c:val>
            <c:numRef>
              <c:f>'図１・図２作成用'!$C$3:$C$26</c:f>
              <c:numCache>
                <c:formatCode xml:space="preserve">#,##0.00_ </c:formatCode>
                <c:ptCount val="24"/>
                <c:pt idx="0">
                  <c:v>-1.41</c:v>
                </c:pt>
                <c:pt idx="1">
                  <c:v>-1.41</c:v>
                </c:pt>
                <c:pt idx="2">
                  <c:v>-1.41</c:v>
                </c:pt>
                <c:pt idx="3">
                  <c:v>-1.41</c:v>
                </c:pt>
                <c:pt idx="4">
                  <c:v>-1.41</c:v>
                </c:pt>
                <c:pt idx="5">
                  <c:v>-1.44</c:v>
                </c:pt>
                <c:pt idx="6">
                  <c:v>-1.46</c:v>
                </c:pt>
                <c:pt idx="7">
                  <c:v>-1.46</c:v>
                </c:pt>
                <c:pt idx="8">
                  <c:v>-1.47</c:v>
                </c:pt>
                <c:pt idx="9">
                  <c:v>-1.48</c:v>
                </c:pt>
                <c:pt idx="10">
                  <c:v>-1.47</c:v>
                </c:pt>
                <c:pt idx="11">
                  <c:v>-1.47</c:v>
                </c:pt>
                <c:pt idx="12">
                  <c:v>-1.48</c:v>
                </c:pt>
                <c:pt idx="13">
                  <c:v>-1.49</c:v>
                </c:pt>
                <c:pt idx="14">
                  <c:v>-1.5</c:v>
                </c:pt>
                <c:pt idx="15">
                  <c:v>-1.49</c:v>
                </c:pt>
                <c:pt idx="16">
                  <c:v>-1.49</c:v>
                </c:pt>
                <c:pt idx="17">
                  <c:v>-1.48</c:v>
                </c:pt>
                <c:pt idx="18">
                  <c:v>-1.45</c:v>
                </c:pt>
                <c:pt idx="19">
                  <c:v>-1.46</c:v>
                </c:pt>
                <c:pt idx="20">
                  <c:v>-1.47</c:v>
                </c:pt>
                <c:pt idx="21">
                  <c:v>-1.47</c:v>
                </c:pt>
                <c:pt idx="22">
                  <c:v>-1.48</c:v>
                </c:pt>
                <c:pt idx="23">
                  <c:v>-1.5</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0"/>
        <c:lblAlgn val="ctr"/>
        <c:lblOffset val="100"/>
        <c:tickLblSkip val="1"/>
        <c:noMultiLvlLbl val="0"/>
      </c:catAx>
      <c:valAx>
        <c:axId val="2"/>
        <c:scaling>
          <c:orientation val="minMax"/>
          <c:max val="1020"/>
          <c:min val="940"/>
        </c:scaling>
        <c:delete val="0"/>
        <c:axPos val="l"/>
        <c:majorGridlines>
          <c:spPr>
            <a:ln w="3175">
              <a:solidFill>
                <a:srgbClr val="000000"/>
              </a:solidFill>
              <a:prstDash val="sysDash"/>
            </a:ln>
          </c:spPr>
        </c:majorGridlines>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総　人　口</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8.1283696869463313e-003"/>
              <c:y val="0.3967110094144215"/>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
        <c:crosses val="autoZero"/>
        <c:crossBetween val="between"/>
        <c:majorUnit val="20"/>
      </c:valAx>
      <c:catAx>
        <c:axId val="11"/>
        <c:scaling>
          <c:orientation val="minMax"/>
        </c:scaling>
        <c:delete val="1"/>
        <c:axPos val="b"/>
        <c:numFmt formatCode="#,##0.00_ " sourceLinked="1"/>
        <c:majorTickMark val="out"/>
        <c:minorTickMark val="none"/>
        <c:tickLblPos val="nextTo"/>
        <c:txPr>
          <a:bodyPr horzOverflow="overflow" anchor="ctr" anchorCtr="1"/>
          <a:lstStyle/>
          <a:p>
            <a:pPr algn="ctr" rtl="0">
              <a:defRPr sz="1100">
                <a:solidFill>
                  <a:srgbClr val="000000"/>
                </a:solidFill>
              </a:defRPr>
            </a:pPr>
            <a:endParaRPr lang="ja-JP" altLang="en-US"/>
          </a:p>
        </c:txPr>
        <c:crossAx val="12"/>
        <c:crosses val="autoZero"/>
        <c:auto val="0"/>
        <c:lblAlgn val="ctr"/>
        <c:lblOffset val="100"/>
        <c:noMultiLvlLbl val="0"/>
      </c:catAx>
      <c:valAx>
        <c:axId val="12"/>
        <c:scaling>
          <c:orientation val="minMax"/>
          <c:max val="-1.4"/>
          <c:min val="-1.55"/>
        </c:scaling>
        <c:delete val="0"/>
        <c:axPos val="r"/>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前年同月比増減率</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0.96338204752147061"/>
              <c:y val="0.30981417921050469"/>
            </c:manualLayout>
          </c:layout>
          <c:overlay val="0"/>
        </c:title>
        <c:numFmt formatCode="#,##0.00_ " sourceLinked="1"/>
        <c:majorTickMark val="out"/>
        <c:minorTickMark val="none"/>
        <c:tickLblPos val="nextTo"/>
        <c:txPr>
          <a:bodyPr horzOverflow="overflow" anchor="ctr" anchorCtr="1"/>
          <a:lstStyle/>
          <a:p>
            <a:pPr algn="ctr" rtl="0">
              <a:defRPr sz="900">
                <a:solidFill>
                  <a:srgbClr val="000000"/>
                </a:solidFill>
              </a:defRPr>
            </a:pPr>
            <a:endParaRPr lang="ja-JP" altLang="en-US"/>
          </a:p>
        </c:txPr>
        <c:crossAx val="11"/>
        <c:crosses val="max"/>
        <c:crossBetween val="between"/>
        <c:majorUnit val="5.e-002"/>
      </c:valAx>
      <c:spPr>
        <a:noFill/>
        <a:ln w="12700">
          <a:solidFill>
            <a:srgbClr val="808080"/>
          </a:solidFill>
          <a:prstDash val="solid"/>
        </a:ln>
      </c:spPr>
    </c:plotArea>
    <c:legend>
      <c:legendPos val="t"/>
      <c:layout/>
      <c:overlay val="0"/>
      <c:spPr>
        <a:ln w="6350">
          <a:solidFill>
            <a:schemeClr val="tx1"/>
          </a:solidFill>
        </a:ln>
      </c:spPr>
      <c:txPr>
        <a:bodyPr horzOverflow="overflow" anchor="ctr" anchorCtr="1"/>
        <a:lstStyle/>
        <a:p>
          <a:pPr algn="l" rtl="0">
            <a:defRPr sz="800">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oddHeader>&amp;C&amp;A</c:oddHeader>
      <c:oddFooter>&amp;CPage &amp;P</c:oddFooter>
    </c:headerFooter>
    <c:pageMargins l="0.75" r="0.75" t="1" b="1" header="0.5" footer="0.5"/>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1564250046623"/>
          <c:y val="0.1394103701647984"/>
          <c:w val="0.82290740740740731"/>
          <c:h val="0.68900894485294595"/>
        </c:manualLayout>
      </c:layout>
      <c:barChart>
        <c:barDir val="col"/>
        <c:grouping val="clustered"/>
        <c:varyColors val="0"/>
        <c:ser>
          <c:idx val="1"/>
          <c:order val="0"/>
          <c:tx>
            <c:strRef>
              <c:f>'図１・図２作成用'!$B$30</c:f>
              <c:strCache>
                <c:ptCount val="1"/>
                <c:pt idx="0">
                  <c:v>自然増減</c:v>
                </c:pt>
              </c:strCache>
            </c:strRef>
          </c:tx>
          <c:spPr>
            <a:pattFill prst="wdUpDiag">
              <a:fgClr>
                <a:srgbClr xmlns:mc="http://schemas.openxmlformats.org/markup-compatibility/2006" xmlns:a14="http://schemas.microsoft.com/office/drawing/2010/main" val="802060" a14:legacySpreadsheetColorIndex="25" mc:Ignorable="a14"/>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'図１・図２作成用'!$B$31:$B$42</c:f>
              <c:numCache>
                <c:formatCode>#,##0;"▲ "#,##0</c:formatCode>
                <c:ptCount val="12"/>
                <c:pt idx="0">
                  <c:v>-790</c:v>
                </c:pt>
                <c:pt idx="1">
                  <c:v>-941</c:v>
                </c:pt>
                <c:pt idx="2">
                  <c:v>-897</c:v>
                </c:pt>
                <c:pt idx="3">
                  <c:v>-990</c:v>
                </c:pt>
                <c:pt idx="4">
                  <c:v>-1109</c:v>
                </c:pt>
                <c:pt idx="5">
                  <c:v>-892</c:v>
                </c:pt>
                <c:pt idx="6">
                  <c:v>-925</c:v>
                </c:pt>
                <c:pt idx="7">
                  <c:v>-905</c:v>
                </c:pt>
                <c:pt idx="8">
                  <c:v>-939</c:v>
                </c:pt>
                <c:pt idx="9">
                  <c:v>-749</c:v>
                </c:pt>
                <c:pt idx="10">
                  <c:v>-798</c:v>
                </c:pt>
                <c:pt idx="11">
                  <c:v>-883</c:v>
                </c:pt>
              </c:numCache>
            </c:numRef>
          </c:val>
        </c:ser>
        <c:ser>
          <c:idx val="0"/>
          <c:order val="1"/>
          <c:tx>
            <c:strRef>
              <c:f>'図１・図２作成用'!$C$30</c:f>
              <c:strCache>
                <c:ptCount val="1"/>
                <c:pt idx="0">
                  <c:v>社会増減</c:v>
                </c:pt>
              </c:strCache>
            </c:strRef>
          </c:tx>
          <c:spPr>
            <a:pattFill prst="trellis">
              <a:fgClr>
                <a:srgbClr xmlns:mc="http://schemas.openxmlformats.org/markup-compatibility/2006" xmlns:a14="http://schemas.microsoft.com/office/drawing/2010/main" val="8080FF" a14:legacySpreadsheetColorIndex="24" mc:Ignorable="a14"/>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'図１・図２作成用'!$C$31:$C$42</c:f>
              <c:numCache>
                <c:formatCode>#,##0;"▲ "#,##0</c:formatCode>
                <c:ptCount val="12"/>
                <c:pt idx="0">
                  <c:v>-169</c:v>
                </c:pt>
                <c:pt idx="1">
                  <c:v>22</c:v>
                </c:pt>
                <c:pt idx="2">
                  <c:v>-114</c:v>
                </c:pt>
                <c:pt idx="3">
                  <c:v>-89</c:v>
                </c:pt>
                <c:pt idx="4">
                  <c:v>-155</c:v>
                </c:pt>
                <c:pt idx="5">
                  <c:v>-329</c:v>
                </c:pt>
                <c:pt idx="6">
                  <c:v>-3563</c:v>
                </c:pt>
                <c:pt idx="7">
                  <c:v>699</c:v>
                </c:pt>
                <c:pt idx="8">
                  <c:v>-95</c:v>
                </c:pt>
                <c:pt idx="9">
                  <c:v>-133</c:v>
                </c:pt>
                <c:pt idx="10">
                  <c:v>-42</c:v>
                </c:pt>
                <c:pt idx="11">
                  <c:v>107</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2"/>
          <c:order val="2"/>
          <c:tx>
            <c:strRef>
              <c:f>'図１・図２作成用'!$D$30</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'図１・図２作成用'!$D$31:$D$42</c:f>
              <c:numCache>
                <c:formatCode>#,##0;"▲ "#,##0</c:formatCode>
                <c:ptCount val="12"/>
                <c:pt idx="0">
                  <c:v>-959</c:v>
                </c:pt>
                <c:pt idx="1">
                  <c:v>-919</c:v>
                </c:pt>
                <c:pt idx="2">
                  <c:v>-1011</c:v>
                </c:pt>
                <c:pt idx="3">
                  <c:v>-1079</c:v>
                </c:pt>
                <c:pt idx="4">
                  <c:v>-1264</c:v>
                </c:pt>
                <c:pt idx="5">
                  <c:v>-1221</c:v>
                </c:pt>
                <c:pt idx="6">
                  <c:v>-4488</c:v>
                </c:pt>
                <c:pt idx="7">
                  <c:v>-206</c:v>
                </c:pt>
                <c:pt idx="8">
                  <c:v>-1034</c:v>
                </c:pt>
                <c:pt idx="9">
                  <c:v>-882</c:v>
                </c:pt>
                <c:pt idx="10">
                  <c:v>-840</c:v>
                </c:pt>
                <c:pt idx="11">
                  <c:v>-776</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At val="0"/>
        <c:auto val="0"/>
        <c:lblAlgn val="ctr"/>
        <c:lblOffset val="100"/>
        <c:tickLblSkip val="1"/>
        <c:noMultiLvlLbl val="0"/>
      </c:catAx>
      <c:valAx>
        <c:axId val="2"/>
        <c:scaling>
          <c:orientation val="minMax"/>
          <c:max val="2000"/>
          <c:min val="-5000"/>
        </c:scaling>
        <c:delete val="0"/>
        <c:axPos val="l"/>
        <c:majorGridlines>
          <c:spPr>
            <a:ln w="3175">
              <a:solidFill>
                <a:srgbClr val="000000"/>
              </a:solidFill>
              <a:prstDash val="sysDash"/>
            </a:ln>
          </c:spPr>
        </c:majorGridlines>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増　減　数</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9.7620812104369306e-003"/>
              <c:y val="0.30457825666528526"/>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900">
                <a:solidFill>
                  <a:srgbClr val="000000"/>
                </a:solidFill>
              </a:defRPr>
            </a:pPr>
            <a:endParaRPr lang="ja-JP" altLang="en-US"/>
          </a:p>
        </c:txPr>
        <c:crossAx val="1"/>
        <c:crosses val="autoZero"/>
        <c:crossBetween val="between"/>
        <c:majorUnit val="1000"/>
      </c:valAx>
      <c:spPr>
        <a:noFill/>
        <a:ln w="12700">
          <a:solidFill>
            <a:srgbClr val="808080"/>
          </a:solidFill>
          <a:prstDash val="solid"/>
        </a:ln>
      </c:spPr>
    </c:plotArea>
    <c:legend>
      <c:legendPos val="t"/>
      <c:layout>
        <c:manualLayout>
          <c:xMode val="edge"/>
          <c:yMode val="edge"/>
          <c:x val="0.27071404320987646"/>
          <c:y val="2.1071115013169446e-002"/>
          <c:w val="0.41492810117115209"/>
          <c:h val="4.975382467007252e-002"/>
        </c:manualLayout>
      </c:layout>
      <c:overlay val="0"/>
      <c:spPr>
        <a:solidFill>
          <a:srgbClr val="FFFFFF"/>
        </a:solidFill>
        <a:ln w="3175">
          <a:solidFill>
            <a:srgbClr val="000000"/>
          </a:solidFill>
          <a:prstDash val="solid"/>
        </a:ln>
      </c:spPr>
      <c:txPr>
        <a:bodyPr horzOverflow="overflow" anchor="ctr" anchorCtr="1"/>
        <a:lstStyle/>
        <a:p>
          <a:pPr algn="l" rtl="0">
            <a:defRPr sz="82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5" r="0.75" t="1" b="1" header="0.5" footer="0.5"/>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10854396512044"/>
          <c:y val="0.14782608695652175"/>
          <c:w val="0.77618830409356721"/>
          <c:h val="0.73333333333333317"/>
        </c:manualLayout>
      </c:layout>
      <c:barChart>
        <c:barDir val="col"/>
        <c:grouping val="clustered"/>
        <c:varyColors val="0"/>
        <c:ser>
          <c:idx val="1"/>
          <c:order val="0"/>
          <c:tx>
            <c:strRef>
              <c:f>'図１・図２作成用'!$B$2</c:f>
              <c:strCache>
                <c:ptCount val="1"/>
                <c:pt idx="0">
                  <c:v>総人口（左目盛り）</c:v>
                </c:pt>
              </c:strCache>
            </c:strRef>
          </c:tx>
          <c:spPr>
            <a:pattFill prst="lgCheck">
              <a:fgClr>
                <a:schemeClr val="accent5">
                  <a:lumMod val="60000"/>
                  <a:lumOff val="40000"/>
                </a:schemeClr>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'図１・図２作成用'!$A$3:$A$26</c:f>
              <c:strCache>
                <c:ptCount val="24"/>
                <c:pt idx="0">
                  <c:v>10月</c:v>
                </c:pt>
                <c:pt idx="3">
                  <c:v>1月</c:v>
                </c:pt>
                <c:pt idx="6">
                  <c:v>4月</c:v>
                </c:pt>
                <c:pt idx="9">
                  <c:v>7月</c:v>
                </c:pt>
                <c:pt idx="12">
                  <c:v>10月</c:v>
                </c:pt>
                <c:pt idx="15">
                  <c:v>1月</c:v>
                </c:pt>
                <c:pt idx="18">
                  <c:v>4月</c:v>
                </c:pt>
                <c:pt idx="19">
                  <c:v>5月</c:v>
                </c:pt>
                <c:pt idx="21">
                  <c:v>7月</c:v>
                </c:pt>
                <c:pt idx="23">
                  <c:v>9月</c:v>
                </c:pt>
              </c:strCache>
            </c:strRef>
          </c:cat>
          <c:val>
            <c:numRef>
              <c:f>'図１・図２作成用'!$B$3:$B$26</c:f>
              <c:numCache>
                <c:formatCode>#,##0;"▲ "#,##0</c:formatCode>
                <c:ptCount val="24"/>
                <c:pt idx="0">
                  <c:v>995.37400000000002</c:v>
                </c:pt>
                <c:pt idx="1">
                  <c:v>994.62800000000004</c:v>
                </c:pt>
                <c:pt idx="2">
                  <c:v>993.66899999999998</c:v>
                </c:pt>
                <c:pt idx="3">
                  <c:v>992.46199999999999</c:v>
                </c:pt>
                <c:pt idx="4">
                  <c:v>991.16200000000003</c:v>
                </c:pt>
                <c:pt idx="5">
                  <c:v>989.85199999999998</c:v>
                </c:pt>
                <c:pt idx="6">
                  <c:v>985.02099999999996</c:v>
                </c:pt>
                <c:pt idx="7">
                  <c:v>984.84199999999998</c:v>
                </c:pt>
                <c:pt idx="8">
                  <c:v>983.92899999999997</c:v>
                </c:pt>
                <c:pt idx="9">
                  <c:v>983</c:v>
                </c:pt>
                <c:pt idx="10">
                  <c:v>982.28499999999997</c:v>
                </c:pt>
                <c:pt idx="11">
                  <c:v>981.64300000000003</c:v>
                </c:pt>
                <c:pt idx="12">
                  <c:v>980.68399999999997</c:v>
                </c:pt>
                <c:pt idx="13">
                  <c:v>979.76499999999999</c:v>
                </c:pt>
                <c:pt idx="14">
                  <c:v>978.75400000000002</c:v>
                </c:pt>
                <c:pt idx="15">
                  <c:v>977.67499999999995</c:v>
                </c:pt>
                <c:pt idx="16">
                  <c:v>976.41099999999994</c:v>
                </c:pt>
                <c:pt idx="17">
                  <c:v>975.19</c:v>
                </c:pt>
                <c:pt idx="18">
                  <c:v>970.702</c:v>
                </c:pt>
                <c:pt idx="19">
                  <c:v>970.49599999999998</c:v>
                </c:pt>
                <c:pt idx="20">
                  <c:v>969.46199999999999</c:v>
                </c:pt>
                <c:pt idx="21">
                  <c:v>968.58</c:v>
                </c:pt>
                <c:pt idx="22">
                  <c:v>967.74</c:v>
                </c:pt>
                <c:pt idx="23">
                  <c:v>966.96400000000006</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50"/>
        <c:overlap val="0"/>
        <c:axId val="1"/>
        <c:axId val="2"/>
      </c:barChart>
      <c:lineChart>
        <c:grouping val="standard"/>
        <c:varyColors val="0"/>
        <c:ser>
          <c:idx val="0"/>
          <c:order val="1"/>
          <c:tx>
            <c:strRef>
              <c:f>'図１・図２作成用'!$C$2</c:f>
              <c:strCache>
                <c:ptCount val="1"/>
                <c:pt idx="0">
                  <c:v>前年同月比増減率（右目盛り）</c:v>
                </c:pt>
              </c:strCache>
            </c:strRef>
          </c:tx>
          <c:spPr>
            <a:ln w="12700">
              <a:solidFill>
                <a:schemeClr val="accent3">
                  <a:lumMod val="75000"/>
                </a:schemeClr>
              </a:solidFill>
              <a:prstDash val="solid"/>
            </a:ln>
          </c:spPr>
          <c:marker>
            <c:symbol val="diamond"/>
            <c:size val="5"/>
            <c:spPr>
              <a:solidFill>
                <a:schemeClr val="accent3">
                  <a:lumMod val="75000"/>
                </a:schemeClr>
              </a:solidFill>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'図１・図２作成用'!$A$3:$A$26</c:f>
              <c:strCache>
                <c:ptCount val="24"/>
                <c:pt idx="0">
                  <c:v>10月</c:v>
                </c:pt>
                <c:pt idx="3">
                  <c:v>1月</c:v>
                </c:pt>
                <c:pt idx="6">
                  <c:v>4月</c:v>
                </c:pt>
                <c:pt idx="9">
                  <c:v>7月</c:v>
                </c:pt>
                <c:pt idx="12">
                  <c:v>10月</c:v>
                </c:pt>
                <c:pt idx="15">
                  <c:v>1月</c:v>
                </c:pt>
                <c:pt idx="18">
                  <c:v>4月</c:v>
                </c:pt>
                <c:pt idx="19">
                  <c:v>5月</c:v>
                </c:pt>
                <c:pt idx="21">
                  <c:v>7月</c:v>
                </c:pt>
                <c:pt idx="23">
                  <c:v>9月</c:v>
                </c:pt>
              </c:strCache>
            </c:strRef>
          </c:cat>
          <c:val>
            <c:numRef>
              <c:f>'図１・図２作成用'!$C$3:$C$26</c:f>
              <c:numCache>
                <c:formatCode xml:space="preserve">#,##0.00_ </c:formatCode>
                <c:ptCount val="24"/>
                <c:pt idx="0">
                  <c:v>-1.41</c:v>
                </c:pt>
                <c:pt idx="1">
                  <c:v>-1.41</c:v>
                </c:pt>
                <c:pt idx="2">
                  <c:v>-1.41</c:v>
                </c:pt>
                <c:pt idx="3">
                  <c:v>-1.41</c:v>
                </c:pt>
                <c:pt idx="4">
                  <c:v>-1.41</c:v>
                </c:pt>
                <c:pt idx="5">
                  <c:v>-1.44</c:v>
                </c:pt>
                <c:pt idx="6">
                  <c:v>-1.46</c:v>
                </c:pt>
                <c:pt idx="7">
                  <c:v>-1.46</c:v>
                </c:pt>
                <c:pt idx="8">
                  <c:v>-1.47</c:v>
                </c:pt>
                <c:pt idx="9">
                  <c:v>-1.48</c:v>
                </c:pt>
                <c:pt idx="10">
                  <c:v>-1.47</c:v>
                </c:pt>
                <c:pt idx="11">
                  <c:v>-1.47</c:v>
                </c:pt>
                <c:pt idx="12">
                  <c:v>-1.48</c:v>
                </c:pt>
                <c:pt idx="13">
                  <c:v>-1.49</c:v>
                </c:pt>
                <c:pt idx="14">
                  <c:v>-1.5</c:v>
                </c:pt>
                <c:pt idx="15">
                  <c:v>-1.49</c:v>
                </c:pt>
                <c:pt idx="16">
                  <c:v>-1.49</c:v>
                </c:pt>
                <c:pt idx="17">
                  <c:v>-1.48</c:v>
                </c:pt>
                <c:pt idx="18">
                  <c:v>-1.45</c:v>
                </c:pt>
                <c:pt idx="19">
                  <c:v>-1.46</c:v>
                </c:pt>
                <c:pt idx="20">
                  <c:v>-1.47</c:v>
                </c:pt>
                <c:pt idx="21">
                  <c:v>-1.47</c:v>
                </c:pt>
                <c:pt idx="22">
                  <c:v>-1.48</c:v>
                </c:pt>
                <c:pt idx="23">
                  <c:v>-1.5</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0;&quot;▲ &quot;#,##0" sourceLinked="1"/>
        <c:majorTickMark val="none"/>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ltLang="en-US"/>
          </a:p>
        </c:txPr>
        <c:crossAx val="2"/>
        <c:crosses val="autoZero"/>
        <c:auto val="0"/>
        <c:lblAlgn val="ctr"/>
        <c:lblOffset val="100"/>
        <c:tickLblSkip val="1"/>
        <c:noMultiLvlLbl val="0"/>
      </c:catAx>
      <c:valAx>
        <c:axId val="2"/>
        <c:scaling>
          <c:orientation val="minMax"/>
          <c:max val="1020"/>
          <c:min val="940"/>
        </c:scaling>
        <c:delete val="0"/>
        <c:axPos val="l"/>
        <c:majorGridlines>
          <c:spPr>
            <a:ln w="3175">
              <a:solidFill>
                <a:srgbClr val="000000"/>
              </a:solidFill>
              <a:prstDash val="sysDash"/>
            </a:ln>
          </c:spPr>
        </c:majorGridlines>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総　人　口</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1.3849004168596572e-002"/>
              <c:y val="0.32463779527559056"/>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20"/>
      </c:valAx>
      <c:catAx>
        <c:axId val="11"/>
        <c:scaling>
          <c:orientation val="minMax"/>
        </c:scaling>
        <c:delete val="1"/>
        <c:axPos val="b"/>
        <c:numFmt formatCode="#,##0.00_ " sourceLinked="1"/>
        <c:majorTickMark val="out"/>
        <c:minorTickMark val="none"/>
        <c:tickLblPos val="nextTo"/>
        <c:txPr>
          <a:bodyPr horzOverflow="overflow" anchor="ctr" anchorCtr="1"/>
          <a:lstStyle/>
          <a:p>
            <a:pPr algn="ctr" rtl="0">
              <a:defRPr sz="1100">
                <a:solidFill>
                  <a:srgbClr val="000000"/>
                </a:solidFill>
              </a:defRPr>
            </a:pPr>
            <a:endParaRPr lang="ja-JP" altLang="en-US"/>
          </a:p>
        </c:txPr>
        <c:crossAx val="12"/>
        <c:crosses val="autoZero"/>
        <c:auto val="0"/>
        <c:lblAlgn val="ctr"/>
        <c:lblOffset val="100"/>
        <c:noMultiLvlLbl val="0"/>
      </c:catAx>
      <c:valAx>
        <c:axId val="12"/>
        <c:scaling>
          <c:orientation val="minMax"/>
          <c:max val="-1.4"/>
          <c:min val="-1.55"/>
        </c:scaling>
        <c:delete val="0"/>
        <c:axPos val="r"/>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前年同月比増減率</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0.96184761463640578"/>
              <c:y val="0.32347010790317882"/>
            </c:manualLayout>
          </c:layout>
          <c:overlay val="0"/>
        </c:title>
        <c:numFmt formatCode="#,##0.00_ " sourceLinked="1"/>
        <c:majorTickMark val="out"/>
        <c:minorTickMark val="none"/>
        <c:tickLblPos val="nextTo"/>
        <c:txPr>
          <a:bodyPr horzOverflow="overflow" anchor="ctr" anchorCtr="1"/>
          <a:lstStyle/>
          <a:p>
            <a:pPr algn="ctr" rtl="0">
              <a:defRPr sz="1000">
                <a:solidFill>
                  <a:srgbClr val="000000"/>
                </a:solidFill>
              </a:defRPr>
            </a:pPr>
            <a:endParaRPr lang="ja-JP" altLang="en-US"/>
          </a:p>
        </c:txPr>
        <c:crossAx val="11"/>
        <c:crosses val="max"/>
        <c:crossBetween val="between"/>
        <c:majorUnit val="5.e-002"/>
      </c:valAx>
      <c:spPr>
        <a:noFill/>
        <a:ln w="12700">
          <a:solidFill>
            <a:srgbClr val="808080"/>
          </a:solidFill>
          <a:prstDash val="solid"/>
        </a:ln>
      </c:spPr>
    </c:plotArea>
    <c:legend>
      <c:legendPos val="t"/>
      <c:layout/>
      <c:overlay val="0"/>
      <c:spPr>
        <a:ln w="6350">
          <a:solidFill>
            <a:schemeClr val="tx1"/>
          </a:solidFill>
        </a:ln>
      </c:spPr>
      <c:txPr>
        <a:bodyPr horzOverflow="overflow" anchor="ctr" anchorCtr="1"/>
        <a:lstStyle/>
        <a:p>
          <a:pPr algn="l" rtl="0">
            <a:defRPr sz="800">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oddHeader>&amp;C&amp;A</c:oddHeader>
      <c:oddFooter>&amp;CPage &amp;P</c:oddFooter>
    </c:headerFooter>
    <c:pageMargins l="0.75" r="0.75" t="1" b="1" header="0.5" footer="0.5"/>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21564250046623"/>
          <c:y val="0.1394103701647984"/>
          <c:w val="0.82290740740740731"/>
          <c:h val="0.68900894485294595"/>
        </c:manualLayout>
      </c:layout>
      <c:barChart>
        <c:barDir val="col"/>
        <c:grouping val="clustered"/>
        <c:varyColors val="0"/>
        <c:ser>
          <c:idx val="1"/>
          <c:order val="0"/>
          <c:tx>
            <c:strRef>
              <c:f>'図１・図２作成用'!$B$30</c:f>
              <c:strCache>
                <c:ptCount val="1"/>
                <c:pt idx="0">
                  <c:v>自然増減</c:v>
                </c:pt>
              </c:strCache>
            </c:strRef>
          </c:tx>
          <c:spPr>
            <a:pattFill prst="wdUpDiag">
              <a:fgClr>
                <a:srgbClr xmlns:mc="http://schemas.openxmlformats.org/markup-compatibility/2006" xmlns:a14="http://schemas.microsoft.com/office/drawing/2010/main" val="802060" a14:legacySpreadsheetColorIndex="25" mc:Ignorable="a14"/>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'図１・図２作成用'!$B$31:$B$42</c:f>
              <c:numCache>
                <c:formatCode>#,##0;"▲ "#,##0</c:formatCode>
                <c:ptCount val="12"/>
                <c:pt idx="0">
                  <c:v>-790</c:v>
                </c:pt>
                <c:pt idx="1">
                  <c:v>-941</c:v>
                </c:pt>
                <c:pt idx="2">
                  <c:v>-897</c:v>
                </c:pt>
                <c:pt idx="3">
                  <c:v>-990</c:v>
                </c:pt>
                <c:pt idx="4">
                  <c:v>-1109</c:v>
                </c:pt>
                <c:pt idx="5">
                  <c:v>-892</c:v>
                </c:pt>
                <c:pt idx="6">
                  <c:v>-925</c:v>
                </c:pt>
                <c:pt idx="7">
                  <c:v>-905</c:v>
                </c:pt>
                <c:pt idx="8">
                  <c:v>-939</c:v>
                </c:pt>
                <c:pt idx="9">
                  <c:v>-749</c:v>
                </c:pt>
                <c:pt idx="10">
                  <c:v>-798</c:v>
                </c:pt>
                <c:pt idx="11">
                  <c:v>-883</c:v>
                </c:pt>
              </c:numCache>
            </c:numRef>
          </c:val>
        </c:ser>
        <c:ser>
          <c:idx val="0"/>
          <c:order val="1"/>
          <c:tx>
            <c:strRef>
              <c:f>'図１・図２作成用'!$C$30</c:f>
              <c:strCache>
                <c:ptCount val="1"/>
                <c:pt idx="0">
                  <c:v>社会増減</c:v>
                </c:pt>
              </c:strCache>
            </c:strRef>
          </c:tx>
          <c:spPr>
            <a:pattFill prst="trellis">
              <a:fgClr>
                <a:srgbClr xmlns:mc="http://schemas.openxmlformats.org/markup-compatibility/2006" xmlns:a14="http://schemas.microsoft.com/office/drawing/2010/main" val="8080FF" a14:legacySpreadsheetColorIndex="24" mc:Ignorable="a14"/>
              </a:fgClr>
              <a:bgClr>
                <a:srgbClr xmlns:mc="http://schemas.openxmlformats.org/markup-compatibility/2006" xmlns:a14="http://schemas.microsoft.com/office/drawing/2010/main" val="FFFFFF" a14:legacySpreadsheetColorIndex="9" mc:Ignorable="a14"/>
              </a:bgClr>
            </a:pattFill>
            <a:ln w="6350">
              <a:solidFill>
                <a:srgbClr val="000000"/>
              </a:solidFill>
              <a:prstDash val="solid"/>
            </a:ln>
          </c:spPr>
          <c:invertIfNegative val="0"/>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'図１・図２作成用'!$C$31:$C$42</c:f>
              <c:numCache>
                <c:formatCode>#,##0;"▲ "#,##0</c:formatCode>
                <c:ptCount val="12"/>
                <c:pt idx="0">
                  <c:v>-169</c:v>
                </c:pt>
                <c:pt idx="1">
                  <c:v>22</c:v>
                </c:pt>
                <c:pt idx="2">
                  <c:v>-114</c:v>
                </c:pt>
                <c:pt idx="3">
                  <c:v>-89</c:v>
                </c:pt>
                <c:pt idx="4">
                  <c:v>-155</c:v>
                </c:pt>
                <c:pt idx="5">
                  <c:v>-329</c:v>
                </c:pt>
                <c:pt idx="6">
                  <c:v>-3563</c:v>
                </c:pt>
                <c:pt idx="7">
                  <c:v>699</c:v>
                </c:pt>
                <c:pt idx="8">
                  <c:v>-95</c:v>
                </c:pt>
                <c:pt idx="9">
                  <c:v>-133</c:v>
                </c:pt>
                <c:pt idx="10">
                  <c:v>-42</c:v>
                </c:pt>
                <c:pt idx="11">
                  <c:v>107</c:v>
                </c:pt>
              </c:numCache>
            </c:numRef>
          </c:val>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2"/>
          <c:order val="2"/>
          <c:tx>
            <c:strRef>
              <c:f>'図１・図２作成用'!$D$30</c:f>
              <c:strCache>
                <c:ptCount val="1"/>
                <c:pt idx="0">
                  <c:v>人口増減　</c:v>
                </c:pt>
              </c:strCache>
            </c:strRef>
          </c:tx>
          <c:spPr>
            <a:ln w="12700">
              <a:solidFill>
                <a:srgbClr val="996666"/>
              </a:solidFill>
              <a:prstDash val="solid"/>
            </a:ln>
          </c:spPr>
          <c:marker>
            <c:symbol val="circle"/>
            <c:size val="4"/>
            <c:spPr>
              <a:solidFill>
                <a:srgbClr val="996666"/>
              </a:solidFill>
              <a:ln>
                <a:solidFill>
                  <a:srgbClr val="996666"/>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'図１・図２作成用'!$A$31:$A$42</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'図１・図２作成用'!$D$31:$D$42</c:f>
              <c:numCache>
                <c:formatCode>#,##0;"▲ "#,##0</c:formatCode>
                <c:ptCount val="12"/>
                <c:pt idx="0">
                  <c:v>-959</c:v>
                </c:pt>
                <c:pt idx="1">
                  <c:v>-919</c:v>
                </c:pt>
                <c:pt idx="2">
                  <c:v>-1011</c:v>
                </c:pt>
                <c:pt idx="3">
                  <c:v>-1079</c:v>
                </c:pt>
                <c:pt idx="4">
                  <c:v>-1264</c:v>
                </c:pt>
                <c:pt idx="5">
                  <c:v>-1221</c:v>
                </c:pt>
                <c:pt idx="6">
                  <c:v>-4488</c:v>
                </c:pt>
                <c:pt idx="7">
                  <c:v>-206</c:v>
                </c:pt>
                <c:pt idx="8">
                  <c:v>-1034</c:v>
                </c:pt>
                <c:pt idx="9">
                  <c:v>-882</c:v>
                </c:pt>
                <c:pt idx="10">
                  <c:v>-840</c:v>
                </c:pt>
                <c:pt idx="11">
                  <c:v>-776</c:v>
                </c:pt>
              </c:numCache>
            </c:numRef>
          </c:val>
          <c:smooth val="0"/>
        </c:ser>
        <c:dLbls>
          <c:txPr>
            <a:bodyPr rot="0" horzOverflow="overflow" anchor="ctr" anchorCtr="1">
              <a:spAutoFit/>
            </a:bodyPr>
            <a:lstStyle/>
            <a:p>
              <a:pPr algn="ctr" rtl="0">
                <a:defRPr sz="11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yyyy&quot;年&quot;m&quot;月&quot;" sourceLinked="0"/>
        <c:majorTickMark val="none"/>
        <c:minorTickMark val="cross"/>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2"/>
        <c:crossesAt val="0"/>
        <c:auto val="0"/>
        <c:lblAlgn val="ctr"/>
        <c:lblOffset val="100"/>
        <c:tickLblSkip val="1"/>
        <c:noMultiLvlLbl val="0"/>
      </c:catAx>
      <c:valAx>
        <c:axId val="2"/>
        <c:scaling>
          <c:orientation val="minMax"/>
          <c:max val="2000"/>
          <c:min val="-5000"/>
        </c:scaling>
        <c:delete val="0"/>
        <c:axPos val="l"/>
        <c:majorGridlines>
          <c:spPr>
            <a:ln w="3175">
              <a:solidFill>
                <a:srgbClr val="000000"/>
              </a:solidFill>
              <a:prstDash val="sysDash"/>
            </a:ln>
          </c:spPr>
        </c:majorGridlines>
        <c:title>
          <c:tx>
            <c:rich>
              <a:bodyPr horzOverflow="overflow" vert="wordArtVertRtl" anchor="ctr" anchorCtr="1"/>
              <a:lstStyle/>
              <a:p>
                <a:pPr algn="ctr" rtl="0">
                  <a:defRPr sz="1100" b="1">
                    <a:solidFill>
                      <a:srgbClr val="000000"/>
                    </a:solidFill>
                  </a:defRPr>
                </a:pPr>
                <a:r>
                  <a:rPr lang="ja-JP" altLang="en-US" sz="1100" b="1" i="0" u="none" strike="noStrike" baseline="0">
                    <a:solidFill>
                      <a:srgbClr val="000000"/>
                    </a:solidFill>
                    <a:latin typeface="ＭＳ Ｐゴシック"/>
                    <a:ea typeface="ＭＳ Ｐゴシック"/>
                    <a:cs typeface="ＭＳ Ｐゴシック"/>
                  </a:rPr>
                  <a:t>増　減　数</a:t>
                </a:r>
                <a:endParaRPr lang="ja-JP" altLang="en-US" sz="1100" b="1" i="0" u="none" strike="noStrike" baseline="0">
                  <a:solidFill>
                    <a:srgbClr val="000000"/>
                  </a:solidFill>
                  <a:latin typeface="ＭＳ Ｐゴシック"/>
                  <a:ea typeface="ＭＳ Ｐゴシック"/>
                  <a:cs typeface="ＭＳ Ｐゴシック"/>
                </a:endParaRPr>
              </a:p>
            </c:rich>
          </c:tx>
          <c:layout>
            <c:manualLayout>
              <c:xMode val="edge"/>
              <c:yMode val="edge"/>
              <c:x val="9.7620861908390491e-003"/>
              <c:y val="0.30457818778014678"/>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ltLang="en-US"/>
          </a:p>
        </c:txPr>
        <c:crossAx val="1"/>
        <c:crosses val="autoZero"/>
        <c:crossBetween val="between"/>
        <c:majorUnit val="1000"/>
      </c:valAx>
      <c:spPr>
        <a:noFill/>
        <a:ln w="12700">
          <a:solidFill>
            <a:srgbClr val="808080"/>
          </a:solidFill>
          <a:prstDash val="solid"/>
        </a:ln>
      </c:spPr>
    </c:plotArea>
    <c:legend>
      <c:legendPos val="t"/>
      <c:layout>
        <c:manualLayout>
          <c:xMode val="edge"/>
          <c:yMode val="edge"/>
          <c:x val="0.27071404320987646"/>
          <c:y val="2.1071115013169446e-002"/>
          <c:w val="0.54480648148148147"/>
          <c:h val="4.975382467007252e-002"/>
        </c:manualLayout>
      </c:layout>
      <c:overlay val="0"/>
      <c:spPr>
        <a:solidFill>
          <a:srgbClr val="FFFFFF"/>
        </a:solidFill>
        <a:ln w="3175">
          <a:solidFill>
            <a:srgbClr val="000000"/>
          </a:solidFill>
          <a:prstDash val="solid"/>
        </a:ln>
      </c:spPr>
      <c:txPr>
        <a:bodyPr horzOverflow="overflow" anchor="ctr" anchorCtr="1"/>
        <a:lstStyle/>
        <a:p>
          <a:pPr algn="l" rtl="0">
            <a:defRPr sz="825">
              <a:solidFill>
                <a:srgbClr val="000000"/>
              </a:solidFill>
            </a:defRPr>
          </a:pPr>
          <a:endParaRPr lang="ja-JP" altLang="en-US"/>
        </a:p>
      </c:txPr>
    </c:legend>
    <c:plotVisOnly val="1"/>
    <c:dispBlanksAs val="gap"/>
    <c:showDLblsOverMax val="0"/>
  </c:chart>
  <c:spPr>
    <a:solidFill>
      <a:srgbClr val="FFFFFF"/>
    </a:solidFill>
    <a:ln w="3175">
      <a:solidFill>
        <a:srgbClr val="000000"/>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59055118110236227" r="0.59055118110236227" t="0.98425196850393681" b="0.98425196850393681" header="0.51181102362204722" footer="0.51181102362204722"/>
    <c:pageSetup paperSize="9"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_rels/drawing3.xml.rels><?xml version="1.0" encoding="UTF-8"?><Relationships xmlns="http://schemas.openxmlformats.org/package/2006/relationships"><Relationship Id="rId1" Type="http://schemas.openxmlformats.org/officeDocument/2006/relationships/chart" Target="../charts/chart2.xml" /></Relationships>
</file>

<file path=xl/drawings/_rels/drawing5.xml.rels><?xml version="1.0" encoding="UTF-8"?><Relationships xmlns="http://schemas.openxmlformats.org/package/2006/relationships"><Relationship Id="rId1" Type="http://schemas.openxmlformats.org/officeDocument/2006/relationships/chart" Target="../charts/chart3.xml" /></Relationships>
</file>

<file path=xl/drawings/_rels/drawing7.xml.rels><?xml version="1.0" encoding="UTF-8"?><Relationships xmlns="http://schemas.openxmlformats.org/package/2006/relationships"><Relationship Id="rId1" Type="http://schemas.openxmlformats.org/officeDocument/2006/relationships/chart" Target="../charts/chart4.xml" /><Relationship Id="rId2" Type="http://schemas.openxmlformats.org/officeDocument/2006/relationships/chart" Target="../charts/chart5.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53</xdr:row>
      <xdr:rowOff>0</xdr:rowOff>
    </xdr:from>
    <xdr:to xmlns:xdr="http://schemas.openxmlformats.org/drawingml/2006/spreadsheetDrawing">
      <xdr:col>0</xdr:col>
      <xdr:colOff>0</xdr:colOff>
      <xdr:row>53</xdr:row>
      <xdr:rowOff>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20</xdr:col>
      <xdr:colOff>18415</xdr:colOff>
      <xdr:row>46</xdr:row>
      <xdr:rowOff>126365</xdr:rowOff>
    </xdr:from>
    <xdr:to xmlns:xdr="http://schemas.openxmlformats.org/drawingml/2006/spreadsheetDrawing">
      <xdr:col>126</xdr:col>
      <xdr:colOff>5080</xdr:colOff>
      <xdr:row>54</xdr:row>
      <xdr:rowOff>33655</xdr:rowOff>
    </xdr:to>
    <xdr:sp macro="" textlink="">
      <xdr:nvSpPr>
        <xdr:cNvPr id="3" name="メモ 2"/>
        <xdr:cNvSpPr/>
      </xdr:nvSpPr>
      <xdr:spPr>
        <a:xfrm>
          <a:off x="970915" y="9337040"/>
          <a:ext cx="5034915" cy="1259840"/>
        </a:xfrm>
        <a:prstGeom prst="foldedCorner">
          <a:avLst/>
        </a:pr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anchorCtr="1" upright="1"/>
        <a:lstStyle/>
        <a:p>
          <a:pPr algn="l"/>
          <a:r>
            <a:rPr kumimoji="1" lang="en-US" altLang="ja-JP" sz="1200" b="0">
              <a:latin typeface="ＭＳ Ｐゴシック"/>
              <a:ea typeface="ＭＳ Ｐゴシック"/>
            </a:rPr>
            <a:t>※</a:t>
          </a:r>
          <a:r>
            <a:rPr kumimoji="1" lang="ja-JP" altLang="en-US" sz="1200">
              <a:latin typeface="ＭＳ Ｐゴシック"/>
              <a:ea typeface="ＭＳ Ｐゴシック"/>
            </a:rPr>
            <a:t>この月報に関するお問い合わせは、下記まで御連絡ください。</a:t>
          </a:r>
          <a:endParaRPr kumimoji="1" lang="en-US" altLang="ja-JP" sz="1200">
            <a:latin typeface="ＭＳ Ｐゴシック"/>
            <a:ea typeface="ＭＳ Ｐゴシック"/>
          </a:endParaRPr>
        </a:p>
        <a:p>
          <a:pPr algn="l"/>
          <a:r>
            <a:rPr kumimoji="1" lang="en-US" altLang="ja-JP" sz="1200" baseline="0">
              <a:latin typeface="ＭＳ Ｐゴシック"/>
              <a:ea typeface="ＭＳ Ｐゴシック"/>
            </a:rPr>
            <a:t>  </a:t>
          </a:r>
          <a:r>
            <a:rPr kumimoji="1" lang="ja-JP" altLang="en-US" sz="1200">
              <a:latin typeface="ＭＳ Ｐゴシック"/>
              <a:ea typeface="ＭＳ Ｐゴシック"/>
            </a:rPr>
            <a:t>秋田県企画振興部　調査統計課　生活統計班</a:t>
          </a:r>
          <a:endParaRPr kumimoji="1" lang="en-US" altLang="ja-JP" sz="1200">
            <a:latin typeface="ＭＳ Ｐゴシック"/>
            <a:ea typeface="ＭＳ Ｐゴシック"/>
          </a:endParaRPr>
        </a:p>
        <a:p>
          <a:pPr algn="l"/>
          <a:r>
            <a:rPr kumimoji="1" lang="ja-JP" altLang="en-US" sz="1000">
              <a:latin typeface="ＭＳ Ｐゴシック"/>
              <a:ea typeface="ＭＳ Ｐゴシック"/>
            </a:rPr>
            <a:t>　　</a:t>
          </a:r>
          <a:r>
            <a:rPr kumimoji="1" lang="ja-JP" altLang="en-US" sz="1100">
              <a:latin typeface="ＭＳ Ｐゴシック"/>
              <a:ea typeface="ＭＳ Ｐゴシック"/>
            </a:rPr>
            <a:t>〒</a:t>
          </a:r>
          <a:r>
            <a:rPr kumimoji="1" lang="en-US" altLang="ja-JP" sz="1100">
              <a:latin typeface="ＭＳ Ｐゴシック"/>
              <a:ea typeface="ＭＳ Ｐゴシック"/>
            </a:rPr>
            <a:t>010-8570</a:t>
          </a:r>
          <a:r>
            <a:rPr kumimoji="1" lang="ja-JP" altLang="en-US" sz="1100">
              <a:latin typeface="ＭＳ Ｐゴシック"/>
              <a:ea typeface="ＭＳ Ｐゴシック"/>
            </a:rPr>
            <a:t>　秋田市山王四丁目１－１</a:t>
          </a:r>
          <a:endParaRPr kumimoji="1" lang="en-US" altLang="ja-JP" sz="1100">
            <a:latin typeface="ＭＳ Ｐゴシック"/>
            <a:ea typeface="ＭＳ Ｐゴシック"/>
          </a:endParaRPr>
        </a:p>
        <a:p>
          <a:pPr algn="l"/>
          <a:r>
            <a:rPr kumimoji="1" lang="ja-JP" altLang="en-US" sz="1100">
              <a:latin typeface="ＭＳ Ｐゴシック"/>
              <a:ea typeface="ＭＳ Ｐゴシック"/>
            </a:rPr>
            <a:t>　　　</a:t>
          </a:r>
          <a:r>
            <a:rPr kumimoji="1" lang="en-US" altLang="ja-JP" sz="1100">
              <a:latin typeface="ＭＳ Ｐゴシック"/>
              <a:ea typeface="ＭＳ Ｐゴシック"/>
            </a:rPr>
            <a:t>TEL</a:t>
          </a:r>
          <a:r>
            <a:rPr kumimoji="1" lang="ja-JP" altLang="en-US" sz="1100">
              <a:latin typeface="ＭＳ Ｐゴシック"/>
              <a:ea typeface="ＭＳ Ｐゴシック"/>
            </a:rPr>
            <a:t>：</a:t>
          </a:r>
          <a:r>
            <a:rPr kumimoji="1" lang="en-US" altLang="ja-JP" sz="1100">
              <a:latin typeface="ＭＳ Ｐゴシック"/>
              <a:ea typeface="ＭＳ Ｐゴシック"/>
            </a:rPr>
            <a:t>018-860-1258</a:t>
          </a:r>
          <a:r>
            <a:rPr kumimoji="1" lang="ja-JP" altLang="en-US" sz="1100">
              <a:latin typeface="ＭＳ Ｐゴシック"/>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FAX</a:t>
          </a: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018-860-1252</a:t>
          </a:r>
          <a:endParaRPr kumimoji="1" lang="en-US" altLang="ja-JP" sz="1100">
            <a:latin typeface="ＭＳ Ｐゴシック"/>
            <a:ea typeface="ＭＳ Ｐゴシック"/>
          </a:endParaRPr>
        </a:p>
        <a:p>
          <a:pPr algn="l"/>
          <a:r>
            <a:rPr kumimoji="1" lang="en-US" altLang="ja-JP" sz="1100">
              <a:latin typeface="ＭＳ Ｐゴシック"/>
              <a:ea typeface="ＭＳ Ｐゴシック"/>
            </a:rPr>
            <a:t>     </a:t>
          </a:r>
          <a:r>
            <a:rPr kumimoji="1" lang="ja-JP" altLang="en-US" sz="1100" baseline="0">
              <a:latin typeface="ＭＳ Ｐゴシック"/>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E-mail</a:t>
          </a:r>
          <a:r>
            <a:rPr kumimoji="1" lang="ja-JP" altLang="en-US"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a:t>
          </a: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toukeika@pref.akita.lg.jp</a:t>
          </a:r>
          <a:r>
            <a:rPr kumimoji="1" lang="en-US" altLang="ja-JP" sz="1100">
              <a:latin typeface="ＭＳ Ｐゴシック"/>
              <a:ea typeface="ＭＳ Ｐゴシック"/>
            </a:rPr>
            <a:t>    http://www.pref.akita.lg.jp/</a:t>
          </a:r>
        </a:p>
      </xdr:txBody>
    </xdr:sp>
    <xdr:clientData/>
  </xdr:twoCellAnchor>
  <xdr:twoCellAnchor>
    <xdr:from xmlns:xdr="http://schemas.openxmlformats.org/drawingml/2006/spreadsheetDrawing">
      <xdr:col>6</xdr:col>
      <xdr:colOff>0</xdr:colOff>
      <xdr:row>6</xdr:row>
      <xdr:rowOff>0</xdr:rowOff>
    </xdr:from>
    <xdr:to xmlns:xdr="http://schemas.openxmlformats.org/drawingml/2006/spreadsheetDrawing">
      <xdr:col>140</xdr:col>
      <xdr:colOff>26035</xdr:colOff>
      <xdr:row>23</xdr:row>
      <xdr:rowOff>75565</xdr:rowOff>
    </xdr:to>
    <xdr:sp macro="" textlink="">
      <xdr:nvSpPr>
        <xdr:cNvPr id="13" name="正方形/長方形 12"/>
        <xdr:cNvSpPr/>
      </xdr:nvSpPr>
      <xdr:spPr>
        <a:xfrm>
          <a:off x="285750" y="1314450"/>
          <a:ext cx="6407785" cy="4104640"/>
        </a:xfrm>
        <a:prstGeom prst="rect">
          <a:avLst/>
        </a:prstGeom>
        <a:noFill/>
        <a:ln w="25400" cap="flat" cmpd="dbl"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9</xdr:col>
      <xdr:colOff>0</xdr:colOff>
      <xdr:row>36</xdr:row>
      <xdr:rowOff>0</xdr:rowOff>
    </xdr:from>
    <xdr:ext cx="5831840" cy="300355"/>
    <xdr:sp macro="" textlink="">
      <xdr:nvSpPr>
        <xdr:cNvPr id="15" name="テキスト ボックス 14"/>
        <xdr:cNvSpPr txBox="1"/>
      </xdr:nvSpPr>
      <xdr:spPr>
        <a:xfrm>
          <a:off x="428625" y="7686675"/>
          <a:ext cx="5831840" cy="3003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○この月報に掲載されている表は、国勢調査確定値の人口と世帯数を基準として、これに毎月の住民基本台帳の登録</a:t>
          </a:r>
          <a:endParaRPr kumimoji="1" lang="en-US" altLang="ja-JP" sz="900">
            <a:latin typeface="+mj-ea"/>
            <a:ea typeface="+mj-ea"/>
          </a:endParaRPr>
        </a:p>
        <a:p>
          <a:r>
            <a:rPr kumimoji="1" lang="ja-JP" altLang="en-US" sz="900">
              <a:latin typeface="+mj-ea"/>
              <a:ea typeface="+mj-ea"/>
            </a:rPr>
            <a:t>　</a:t>
          </a:r>
          <a:r>
            <a:rPr kumimoji="1" lang="ja-JP" altLang="en-US" sz="900" baseline="0">
              <a:latin typeface="+mj-ea"/>
              <a:ea typeface="+mj-ea"/>
            </a:rPr>
            <a:t> </a:t>
          </a:r>
          <a:r>
            <a:rPr kumimoji="1" lang="ja-JP" altLang="en-US" sz="900">
              <a:latin typeface="+mj-ea"/>
              <a:ea typeface="+mj-ea"/>
            </a:rPr>
            <a:t>増減数を加減して作表したものである。</a:t>
          </a:r>
          <a:endParaRPr kumimoji="1" lang="en-US" altLang="ja-JP" sz="900">
            <a:latin typeface="+mj-ea"/>
            <a:ea typeface="+mj-ea"/>
          </a:endParaRPr>
        </a:p>
      </xdr:txBody>
    </xdr:sp>
    <xdr:clientData/>
  </xdr:oneCellAnchor>
  <xdr:oneCellAnchor>
    <xdr:from xmlns:xdr="http://schemas.openxmlformats.org/drawingml/2006/spreadsheetDrawing">
      <xdr:col>9</xdr:col>
      <xdr:colOff>0</xdr:colOff>
      <xdr:row>38</xdr:row>
      <xdr:rowOff>0</xdr:rowOff>
    </xdr:from>
    <xdr:ext cx="5831840" cy="149860"/>
    <xdr:sp macro="" textlink="">
      <xdr:nvSpPr>
        <xdr:cNvPr id="17" name="テキスト ボックス 16"/>
        <xdr:cNvSpPr txBox="1"/>
      </xdr:nvSpPr>
      <xdr:spPr>
        <a:xfrm>
          <a:off x="428625" y="7991475"/>
          <a:ext cx="5831840" cy="1498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○表中の数値には、外国人を含んでいる。</a:t>
          </a:r>
          <a:endParaRPr kumimoji="1" lang="en-US" altLang="ja-JP" sz="900">
            <a:latin typeface="+mj-ea"/>
            <a:ea typeface="+mj-ea"/>
          </a:endParaRPr>
        </a:p>
      </xdr:txBody>
    </xdr:sp>
    <xdr:clientData/>
  </xdr:oneCellAnchor>
  <xdr:oneCellAnchor>
    <xdr:from xmlns:xdr="http://schemas.openxmlformats.org/drawingml/2006/spreadsheetDrawing">
      <xdr:col>9</xdr:col>
      <xdr:colOff>0</xdr:colOff>
      <xdr:row>39</xdr:row>
      <xdr:rowOff>0</xdr:rowOff>
    </xdr:from>
    <xdr:ext cx="5831840" cy="485775"/>
    <xdr:sp macro="" textlink="">
      <xdr:nvSpPr>
        <xdr:cNvPr id="19" name="テキスト ボックス 18"/>
        <xdr:cNvSpPr txBox="1"/>
      </xdr:nvSpPr>
      <xdr:spPr>
        <a:xfrm>
          <a:off x="428625" y="8143875"/>
          <a:ext cx="5831840" cy="4857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lstStyle/>
        <a:p>
          <a:r>
            <a:rPr kumimoji="1" lang="ja-JP" altLang="en-US" sz="900">
              <a:latin typeface="+mj-ea"/>
              <a:ea typeface="+mj-ea"/>
            </a:rPr>
            <a:t>○人口の算出方法</a:t>
          </a:r>
          <a:endParaRPr kumimoji="1" lang="en-US" altLang="ja-JP" sz="900">
            <a:latin typeface="+mj-ea"/>
            <a:ea typeface="+mj-ea"/>
          </a:endParaRPr>
        </a:p>
        <a:p>
          <a:r>
            <a:rPr kumimoji="1" lang="ja-JP" altLang="en-US" sz="900">
              <a:latin typeface="+mj-ea"/>
              <a:ea typeface="+mj-ea"/>
            </a:rPr>
            <a:t>　　秋田県人口（県計）＝前月の秋田県人口＋県外（転入－転出）＋（出生－死亡）</a:t>
          </a:r>
          <a:endParaRPr kumimoji="1" lang="en-US" altLang="ja-JP" sz="900">
            <a:latin typeface="+mj-ea"/>
            <a:ea typeface="+mj-ea"/>
          </a:endParaRPr>
        </a:p>
        <a:p>
          <a:r>
            <a:rPr kumimoji="1" lang="ja-JP" altLang="en-US" sz="900">
              <a:latin typeface="+mj-ea"/>
              <a:ea typeface="+mj-ea"/>
            </a:rPr>
            <a:t>　　各市町村別人口   ＝前月の各市町村別人口＋県外（転入－転出）＋県内（転入－転出）＋（出生－死亡）</a:t>
          </a:r>
          <a:endParaRPr kumimoji="1" lang="en-US" altLang="ja-JP" sz="900">
            <a:latin typeface="+mj-ea"/>
            <a:ea typeface="+mj-ea"/>
          </a:endParaRPr>
        </a:p>
      </xdr:txBody>
    </xdr:sp>
    <xdr:clientData/>
  </xdr:oneCellAnchor>
  <xdr:oneCellAnchor>
    <xdr:from xmlns:xdr="http://schemas.openxmlformats.org/drawingml/2006/spreadsheetDrawing">
      <xdr:col>9</xdr:col>
      <xdr:colOff>0</xdr:colOff>
      <xdr:row>42</xdr:row>
      <xdr:rowOff>57150</xdr:rowOff>
    </xdr:from>
    <xdr:ext cx="5831840" cy="300355"/>
    <xdr:sp macro="" textlink="">
      <xdr:nvSpPr>
        <xdr:cNvPr id="21" name="テキスト ボックス 20"/>
        <xdr:cNvSpPr txBox="1"/>
      </xdr:nvSpPr>
      <xdr:spPr>
        <a:xfrm>
          <a:off x="428625" y="8658225"/>
          <a:ext cx="5831840" cy="30035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○県の人口（県計人口）を算出するにあたっては、県内市町村間の転入及び転出を除いているため、県の人口と各市町</a:t>
          </a:r>
          <a:endParaRPr kumimoji="1" lang="en-US" altLang="ja-JP" sz="900">
            <a:latin typeface="+mj-ea"/>
            <a:ea typeface="+mj-ea"/>
          </a:endParaRPr>
        </a:p>
        <a:p>
          <a:r>
            <a:rPr kumimoji="1" lang="en-US" altLang="ja-JP" sz="900">
              <a:latin typeface="+mj-ea"/>
              <a:ea typeface="+mj-ea"/>
            </a:rPr>
            <a:t>   </a:t>
          </a:r>
          <a:r>
            <a:rPr kumimoji="1" lang="ja-JP" altLang="en-US" sz="900">
              <a:latin typeface="+mj-ea"/>
              <a:ea typeface="+mj-ea"/>
            </a:rPr>
            <a:t>村の人口の総計（市郡計）とは一致しない。</a:t>
          </a:r>
          <a:endParaRPr kumimoji="1" lang="en-US" altLang="ja-JP" sz="900">
            <a:latin typeface="+mj-ea"/>
            <a:ea typeface="+mj-ea"/>
          </a:endParaRPr>
        </a:p>
      </xdr:txBody>
    </xdr:sp>
    <xdr:clientData/>
  </xdr:oneCellAnchor>
  <xdr:oneCellAnchor>
    <xdr:from xmlns:xdr="http://schemas.openxmlformats.org/drawingml/2006/spreadsheetDrawing">
      <xdr:col>9</xdr:col>
      <xdr:colOff>0</xdr:colOff>
      <xdr:row>44</xdr:row>
      <xdr:rowOff>57150</xdr:rowOff>
    </xdr:from>
    <xdr:ext cx="5831840" cy="149860"/>
    <xdr:sp macro="" textlink="">
      <xdr:nvSpPr>
        <xdr:cNvPr id="23" name="テキスト ボックス 22"/>
        <xdr:cNvSpPr txBox="1"/>
      </xdr:nvSpPr>
      <xdr:spPr>
        <a:xfrm>
          <a:off x="428625" y="8963025"/>
          <a:ext cx="5831840" cy="14986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0" tIns="0" rIns="0" bIns="0" rtlCol="0" anchor="t">
          <a:spAutoFit/>
        </a:bodyPr>
        <a:lstStyle/>
        <a:p>
          <a:r>
            <a:rPr kumimoji="1" lang="ja-JP" altLang="en-US" sz="900">
              <a:latin typeface="+mj-ea"/>
              <a:ea typeface="+mj-ea"/>
            </a:rPr>
            <a:t>○県内市町村間の転入者数及び転出者数は、届出に時間的ずれがあるなどのため一致しない。</a:t>
          </a:r>
          <a:endParaRPr kumimoji="1" lang="en-US" altLang="ja-JP" sz="900">
            <a:latin typeface="+mj-ea"/>
            <a:ea typeface="+mj-ea"/>
          </a:endParaRPr>
        </a:p>
      </xdr:txBody>
    </xdr:sp>
    <xdr:clientData/>
  </xdr:oneCellAnchor>
</xdr:wsDr>
</file>

<file path=xl/drawings/drawing2.xml><?xml version="1.0" encoding="utf-8"?>
<c:userShapes xmlns:c="http://schemas.openxmlformats.org/drawingml/2006/chart">
  <cdr:relSizeAnchor xmlns:cdr="http://schemas.openxmlformats.org/drawingml/2006/chartDrawing">
    <cdr:from>
      <cdr:x>0.58950000000000002</cdr:x>
      <cdr:y>0.21875</cdr:y>
    </cdr:from>
    <cdr:to>
      <cdr:x>0.58950000000000002</cdr:x>
      <cdr:y>0.21875</cdr:y>
    </cdr:to>
    <cdr:sp macro="" textlink="">
      <cdr:nvSpPr>
        <cdr:cNvPr id="45057" name="Text Box 1"/>
        <cdr:cNvSpPr txBox="1">
          <a:spLocks xmlns:a="http://schemas.openxmlformats.org/drawingml/2006/main" noChangeArrowheads="1"/>
        </cdr:cNvSpPr>
      </cdr:nvSpPr>
      <cdr:spPr>
        <a:xfrm xmlns:a="http://schemas.openxmlformats.org/drawingml/2006/main">
          <a:off x="0" y="0"/>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horzOverflow="overflow" wrap="square" lIns="18288" tIns="18288" rIns="0" bIns="0" anchor="t" upright="1"/>
        <a:lstStyle xmlns:a="http://schemas.openxmlformats.org/drawingml/2006/main"/>
        <a:p xmlns:a="http://schemas.openxmlformats.org/drawingml/2006/main">
          <a:pPr algn="l" rtl="0">
            <a:defRPr sz="1000"/>
          </a:pPr>
          <a:r>
            <a:rPr lang="ja-JP" altLang="en-US" sz="100" b="1" i="0" u="none" strike="noStrike" baseline="0">
              <a:solidFill>
                <a:srgbClr val="000000"/>
              </a:solidFill>
              <a:latin typeface="ＭＳ Ｐゴシック"/>
              <a:ea typeface="ＭＳ Ｐゴシック"/>
            </a:rPr>
            <a:t>（単位：人）</a:t>
          </a:r>
        </a:p>
      </cdr:txBody>
    </cdr:sp>
  </cdr:relSizeAnchor>
</c:userShapes>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140970</xdr:colOff>
      <xdr:row>2</xdr:row>
      <xdr:rowOff>15240</xdr:rowOff>
    </xdr:from>
    <xdr:to xmlns:xdr="http://schemas.openxmlformats.org/drawingml/2006/spreadsheetDrawing">
      <xdr:col>12</xdr:col>
      <xdr:colOff>514985</xdr:colOff>
      <xdr:row>19</xdr:row>
      <xdr:rowOff>123825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mlns:xdr="http://schemas.openxmlformats.org/drawingml/2006/spreadsheetDrawing">
      <xdr:col>0</xdr:col>
      <xdr:colOff>0</xdr:colOff>
      <xdr:row>50</xdr:row>
      <xdr:rowOff>0</xdr:rowOff>
    </xdr:from>
    <xdr:ext cx="6407785" cy="133350"/>
    <xdr:sp macro="" textlink="">
      <xdr:nvSpPr>
        <xdr:cNvPr id="3" name="テキスト ボックス 2"/>
        <xdr:cNvSpPr txBox="1"/>
      </xdr:nvSpPr>
      <xdr:spPr>
        <a:xfrm>
          <a:off x="0" y="9906000"/>
          <a:ext cx="6407785" cy="1333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a:ea typeface="ＭＳ ゴシック"/>
            </a:rPr>
            <a:t>注１）総人口及び世帯数について、</a:t>
          </a:r>
          <a:r>
            <a:rPr kumimoji="1" lang="en-US" altLang="ja-JP" sz="800">
              <a:latin typeface="ＭＳ ゴシック"/>
              <a:ea typeface="ＭＳ ゴシック"/>
            </a:rPr>
            <a:t>※</a:t>
          </a:r>
          <a:r>
            <a:rPr kumimoji="1" lang="ja-JP" altLang="en-US" sz="800">
              <a:latin typeface="ＭＳ ゴシック"/>
              <a:ea typeface="ＭＳ ゴシック"/>
            </a:rPr>
            <a:t>欄は国勢調査確定値、その他は国勢調査確定値を基準として秋田県が算出した推計値である。</a:t>
          </a:r>
          <a:endParaRPr kumimoji="1" lang="en-US" altLang="ja-JP" sz="800">
            <a:latin typeface="ＭＳ ゴシック"/>
            <a:ea typeface="ＭＳ ゴシック"/>
          </a:endParaRPr>
        </a:p>
      </xdr:txBody>
    </xdr:sp>
    <xdr:clientData/>
  </xdr:oneCellAnchor>
  <xdr:oneCellAnchor>
    <xdr:from xmlns:xdr="http://schemas.openxmlformats.org/drawingml/2006/spreadsheetDrawing">
      <xdr:col>0</xdr:col>
      <xdr:colOff>0</xdr:colOff>
      <xdr:row>51</xdr:row>
      <xdr:rowOff>0</xdr:rowOff>
    </xdr:from>
    <xdr:ext cx="6551930" cy="266700"/>
    <xdr:sp macro="" textlink="">
      <xdr:nvSpPr>
        <xdr:cNvPr id="4" name="テキスト ボックス 3"/>
        <xdr:cNvSpPr txBox="1"/>
      </xdr:nvSpPr>
      <xdr:spPr>
        <a:xfrm>
          <a:off x="0" y="10048875"/>
          <a:ext cx="655193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a:ea typeface="ＭＳ ゴシック"/>
            </a:rPr>
            <a:t>注２）二重線から上の人口増減、自然増減及び社会増減について、各増減数は住民基本台帳登録者の増減数</a:t>
          </a:r>
          <a:r>
            <a:rPr kumimoji="1" lang="en-US" altLang="ja-JP" sz="800">
              <a:latin typeface="ＭＳ ゴシック"/>
              <a:ea typeface="ＭＳ ゴシック"/>
            </a:rPr>
            <a:t>(</a:t>
          </a:r>
          <a:r>
            <a:rPr kumimoji="1" lang="ja-JP" altLang="en-US" sz="800">
              <a:latin typeface="ＭＳ ゴシック"/>
              <a:ea typeface="ＭＳ ゴシック"/>
            </a:rPr>
            <a:t>一年間</a:t>
          </a:r>
          <a:r>
            <a:rPr kumimoji="1" lang="en-US" altLang="ja-JP" sz="800">
              <a:latin typeface="ＭＳ ゴシック"/>
              <a:ea typeface="ＭＳ ゴシック"/>
            </a:rPr>
            <a:t>)</a:t>
          </a:r>
          <a:r>
            <a:rPr kumimoji="1" lang="ja-JP" altLang="en-US" sz="800">
              <a:latin typeface="ＭＳ ゴシック"/>
              <a:ea typeface="ＭＳ ゴシック"/>
            </a:rPr>
            <a:t>であるため、国勢調査実</a:t>
          </a:r>
          <a:endParaRPr kumimoji="1" lang="en-US" altLang="ja-JP" sz="800">
            <a:latin typeface="ＭＳ ゴシック"/>
            <a:ea typeface="ＭＳ ゴシック"/>
          </a:endParaRPr>
        </a:p>
        <a:p>
          <a:r>
            <a:rPr kumimoji="1" lang="ja-JP" altLang="en-US" sz="800">
              <a:latin typeface="ＭＳ ゴシック"/>
              <a:ea typeface="ＭＳ ゴシック"/>
            </a:rPr>
            <a:t>　　　施年</a:t>
          </a:r>
          <a:r>
            <a:rPr kumimoji="1" lang="en-US" altLang="ja-JP" sz="800">
              <a:latin typeface="ＭＳ ゴシック"/>
              <a:ea typeface="ＭＳ ゴシック"/>
            </a:rPr>
            <a:t>(※</a:t>
          </a:r>
          <a:r>
            <a:rPr kumimoji="1" lang="ja-JP" altLang="en-US" sz="800">
              <a:latin typeface="ＭＳ ゴシック"/>
              <a:ea typeface="ＭＳ ゴシック"/>
            </a:rPr>
            <a:t>欄</a:t>
          </a:r>
          <a:r>
            <a:rPr kumimoji="1" lang="en-US" altLang="ja-JP" sz="800">
              <a:latin typeface="ＭＳ ゴシック"/>
              <a:ea typeface="ＭＳ ゴシック"/>
            </a:rPr>
            <a:t>)</a:t>
          </a:r>
          <a:r>
            <a:rPr kumimoji="1" lang="ja-JP" altLang="en-US" sz="800">
              <a:latin typeface="ＭＳ ゴシック"/>
              <a:ea typeface="ＭＳ ゴシック"/>
            </a:rPr>
            <a:t>の増減数は前年</a:t>
          </a:r>
          <a:r>
            <a:rPr kumimoji="1" lang="en-US" altLang="ja-JP" sz="800">
              <a:latin typeface="ＭＳ ゴシック"/>
              <a:ea typeface="ＭＳ ゴシック"/>
            </a:rPr>
            <a:t>(</a:t>
          </a:r>
          <a:r>
            <a:rPr kumimoji="1" lang="ja-JP" altLang="en-US" sz="800">
              <a:latin typeface="ＭＳ ゴシック"/>
              <a:ea typeface="ＭＳ ゴシック"/>
            </a:rPr>
            <a:t>推計値</a:t>
          </a:r>
          <a:r>
            <a:rPr kumimoji="1" lang="en-US" altLang="ja-JP" sz="800">
              <a:latin typeface="ＭＳ ゴシック"/>
              <a:ea typeface="ＭＳ ゴシック"/>
            </a:rPr>
            <a:t>)</a:t>
          </a:r>
          <a:r>
            <a:rPr kumimoji="1" lang="ja-JP" altLang="en-US" sz="800">
              <a:latin typeface="ＭＳ ゴシック"/>
              <a:ea typeface="ＭＳ ゴシック"/>
            </a:rPr>
            <a:t>との差と一致しない。また、自然増減率及び社会増減率は前年同月比である。</a:t>
          </a:r>
        </a:p>
      </xdr:txBody>
    </xdr:sp>
    <xdr:clientData/>
  </xdr:oneCellAnchor>
  <xdr:oneCellAnchor>
    <xdr:from xmlns:xdr="http://schemas.openxmlformats.org/drawingml/2006/spreadsheetDrawing">
      <xdr:col>0</xdr:col>
      <xdr:colOff>0</xdr:colOff>
      <xdr:row>53</xdr:row>
      <xdr:rowOff>0</xdr:rowOff>
    </xdr:from>
    <xdr:ext cx="6551930" cy="266700"/>
    <xdr:sp macro="" textlink="">
      <xdr:nvSpPr>
        <xdr:cNvPr id="5" name="テキスト ボックス 4"/>
        <xdr:cNvSpPr txBox="1"/>
      </xdr:nvSpPr>
      <xdr:spPr>
        <a:xfrm>
          <a:off x="0" y="10334625"/>
          <a:ext cx="6551930"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lIns="108000" tIns="0" rIns="0" bIns="0" rtlCol="0" anchor="t">
          <a:spAutoFit/>
        </a:bodyPr>
        <a:lstStyle/>
        <a:p>
          <a:r>
            <a:rPr kumimoji="1" lang="ja-JP" altLang="en-US" sz="800">
              <a:latin typeface="ＭＳ ゴシック"/>
              <a:ea typeface="ＭＳ ゴシック"/>
            </a:rPr>
            <a:t>注３）二重線から下の人口増減、自然増減及び社会増減について、前年同月比欄を除く増減数は住民基本台帳登録者の増減数</a:t>
          </a:r>
          <a:r>
            <a:rPr kumimoji="1" lang="en-US" altLang="ja-JP" sz="800">
              <a:latin typeface="ＭＳ ゴシック"/>
              <a:ea typeface="ＭＳ ゴシック"/>
            </a:rPr>
            <a:t>(</a:t>
          </a:r>
          <a:r>
            <a:rPr kumimoji="1" lang="ja-JP" altLang="en-US" sz="800">
              <a:latin typeface="ＭＳ ゴシック"/>
              <a:ea typeface="ＭＳ ゴシック"/>
            </a:rPr>
            <a:t>一か月間</a:t>
          </a:r>
          <a:r>
            <a:rPr kumimoji="1" lang="en-US" altLang="ja-JP" sz="800">
              <a:latin typeface="ＭＳ ゴシック"/>
              <a:ea typeface="ＭＳ ゴシック"/>
            </a:rPr>
            <a:t>)</a:t>
          </a:r>
          <a:r>
            <a:rPr kumimoji="1" lang="ja-JP" altLang="en-US" sz="800">
              <a:latin typeface="ＭＳ ゴシック"/>
              <a:ea typeface="ＭＳ ゴシック"/>
            </a:rPr>
            <a:t>であ</a:t>
          </a:r>
          <a:endParaRPr kumimoji="1" lang="en-US" altLang="ja-JP" sz="800">
            <a:latin typeface="ＭＳ ゴシック"/>
            <a:ea typeface="ＭＳ ゴシック"/>
          </a:endParaRPr>
        </a:p>
        <a:p>
          <a:r>
            <a:rPr kumimoji="1" lang="ja-JP" altLang="en-US" sz="800">
              <a:latin typeface="ＭＳ ゴシック"/>
              <a:ea typeface="ＭＳ ゴシック"/>
            </a:rPr>
            <a:t>　　　る。また、自然増減率及び社会増減率は前月比である。</a:t>
          </a:r>
        </a:p>
      </xdr:txBody>
    </xdr:sp>
    <xdr:clientData/>
  </xdr:oneCellAnchor>
</xdr:wsDr>
</file>

<file path=xl/drawings/drawing4.xml><?xml version="1.0" encoding="utf-8"?>
<c:userShapes xmlns:c="http://schemas.openxmlformats.org/drawingml/2006/chart">
  <cdr:relSizeAnchor xmlns:cdr="http://schemas.openxmlformats.org/drawingml/2006/chartDrawing">
    <cdr:from>
      <cdr:x>4.3999999999999997e-002</cdr:x>
      <cdr:y>7.7249999999999999e-002</cdr:y>
    </cdr:from>
    <cdr:to>
      <cdr:x>0.1305</cdr:x>
      <cdr:y>0.13100000000000001</cdr:y>
    </cdr:to>
    <cdr:sp macro="" textlink="">
      <cdr:nvSpPr>
        <cdr:cNvPr id="2" name="テキスト ボックス 1"/>
        <cdr:cNvSpPr txBox="1"/>
      </cdr:nvSpPr>
      <cdr:spPr>
        <a:xfrm xmlns:a="http://schemas.openxmlformats.org/drawingml/2006/main">
          <a:off x="317370" y="258562"/>
          <a:ext cx="623921" cy="179905"/>
        </a:xfrm>
        <a:prstGeom xmlns:a="http://schemas.openxmlformats.org/drawingml/2006/main" prst="rect">
          <a:avLst/>
        </a:prstGeom>
      </cdr:spPr>
      <cdr:txBody>
        <a:bodyPr xmlns:a="http://schemas.openxmlformats.org/drawingml/2006/main" vertOverflow="clip" horzOverflow="overflow" wrap="square" tIns="0" bIns="0" rtlCol="0" anchor="ctr" anchorCtr="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0.88749999999999996</cdr:x>
      <cdr:y>8.0500000000000002e-002</cdr:y>
    </cdr:from>
    <cdr:to>
      <cdr:x>0.95299999999999996</cdr:x>
      <cdr:y>0.13675000000000001</cdr:y>
    </cdr:to>
    <cdr:sp macro="" textlink="">
      <cdr:nvSpPr>
        <cdr:cNvPr id="5" name="テキスト ボックス 1"/>
        <cdr:cNvSpPr txBox="1"/>
      </cdr:nvSpPr>
      <cdr:spPr>
        <a:xfrm xmlns:a="http://schemas.openxmlformats.org/drawingml/2006/main">
          <a:off x="6401506" y="269440"/>
          <a:ext cx="472449" cy="188273"/>
        </a:xfrm>
        <a:prstGeom xmlns:a="http://schemas.openxmlformats.org/drawingml/2006/main" prst="rect">
          <a:avLst/>
        </a:prstGeom>
      </cdr:spPr>
      <cdr:txBody>
        <a:bodyPr xmlns:a="http://schemas.openxmlformats.org/drawingml/2006/main" vertOverflow="overflow" horzOverflow="overflow" wrap="square" t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dr:relSizeAnchor xmlns:cdr="http://schemas.openxmlformats.org/drawingml/2006/chartDrawing">
    <cdr:from>
      <cdr:x>0.10425</cdr:x>
      <cdr:y>0.79774999999999996</cdr:y>
    </cdr:from>
    <cdr:to>
      <cdr:x>0.89275000000000004</cdr:x>
      <cdr:y>0.81925000000000003</cdr:y>
    </cdr:to>
    <cdr:sp macro="" textlink="">
      <cdr:nvSpPr>
        <cdr:cNvPr id="4" name="小波 3"/>
        <cdr:cNvSpPr/>
      </cdr:nvSpPr>
      <cdr:spPr>
        <a:xfrm xmlns:a="http://schemas.openxmlformats.org/drawingml/2006/main">
          <a:off x="751951" y="2670137"/>
          <a:ext cx="5687422" cy="71962"/>
        </a:xfrm>
        <a:prstGeom xmlns:a="http://schemas.openxmlformats.org/drawingml/2006/main" prst="doubleWave">
          <a:avLst/>
        </a:prstGeom>
        <a:solidFill xmlns:a="http://schemas.openxmlformats.org/drawingml/2006/main">
          <a:srgbClr xmlns:mc="http://schemas.openxmlformats.org/markup-compatibility/2006" xmlns:a14="http://schemas.microsoft.com/office/drawing/2010/main" val="FFFFFF" a14:legacySpreadsheetColorIndex="9" mc:Ignorable="a14"/>
        </a:solidFill>
        <a:ln xmlns:a="http://schemas.openxmlformats.org/drawingml/2006/mai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mlns:a="http://schemas.openxmlformats.org/drawingml/2006/main"/>
      </cdr:spPr>
      <cdr:txBody>
        <a:bodyPr xmlns:a="http://schemas.openxmlformats.org/drawingml/2006/main" vertOverflow="overflow" horzOverflow="overflow"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4.8000000000000001e-002</cdr:x>
      <cdr:y>0.84175</cdr:y>
    </cdr:from>
    <cdr:to>
      <cdr:x>9.5500000000000002e-002</cdr:x>
      <cdr:y>0.90024999999999999</cdr:y>
    </cdr:to>
    <cdr:sp macro="" textlink="">
      <cdr:nvSpPr>
        <cdr:cNvPr id="6" name="テキスト ボックス 1"/>
        <cdr:cNvSpPr txBox="1"/>
      </cdr:nvSpPr>
      <cdr:spPr>
        <a:xfrm xmlns:a="http://schemas.openxmlformats.org/drawingml/2006/main">
          <a:off x="346222" y="2817408"/>
          <a:ext cx="342615" cy="195804"/>
        </a:xfrm>
        <a:prstGeom xmlns:a="http://schemas.openxmlformats.org/drawingml/2006/main" prst="rect">
          <a:avLst/>
        </a:prstGeom>
        <a:solidFill xmlns:a="http://schemas.openxmlformats.org/drawingml/2006/main">
          <a:schemeClr val="bg1"/>
        </a:solidFill>
      </cdr:spPr>
      <cdr:txBody>
        <a:bodyPr xmlns:a="http://schemas.openxmlformats.org/drawingml/2006/main" vertOverflow="overflow" horzOverflow="overflow" wrap="square" lIns="21600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latin typeface="+mj-ea"/>
              <a:ea typeface="+mj-ea"/>
            </a:rPr>
            <a:t>0</a:t>
          </a:r>
          <a:endParaRPr lang="ja-JP" altLang="en-US" sz="1000">
            <a:latin typeface="+mj-ea"/>
            <a:ea typeface="+mj-ea"/>
          </a:endParaRPr>
        </a:p>
      </cdr:txBody>
    </cdr:sp>
  </cdr:relSizeAnchor>
  <cdr:relSizeAnchor xmlns:cdr="http://schemas.openxmlformats.org/drawingml/2006/chartDrawing">
    <cdr:from>
      <cdr:x>8.3000000000000004e-002</cdr:x>
      <cdr:y>0.91749999999999998</cdr:y>
    </cdr:from>
    <cdr:to>
      <cdr:x>0.15024999999999999</cdr:x>
      <cdr:y>0.97124999999999995</cdr:y>
    </cdr:to>
    <cdr:sp macro="" textlink="">
      <cdr:nvSpPr>
        <cdr:cNvPr id="8" name="テキスト ボックス 1"/>
        <cdr:cNvSpPr txBox="1"/>
      </cdr:nvSpPr>
      <cdr:spPr>
        <a:xfrm xmlns:a="http://schemas.openxmlformats.org/drawingml/2006/main">
          <a:off x="598676" y="3070950"/>
          <a:ext cx="485071" cy="179905"/>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29</a:t>
          </a:r>
          <a:r>
            <a:rPr lang="ja-JP" altLang="en-US" sz="800">
              <a:latin typeface="+mj-ea"/>
              <a:ea typeface="+mj-ea"/>
            </a:rPr>
            <a:t>年</a:t>
          </a:r>
          <a:endParaRPr lang="en-US" altLang="ja-JP" sz="800">
            <a:latin typeface="+mj-ea"/>
            <a:ea typeface="+mj-ea"/>
          </a:endParaRPr>
        </a:p>
      </cdr:txBody>
    </cdr:sp>
  </cdr:relSizeAnchor>
  <cdr:relSizeAnchor xmlns:cdr="http://schemas.openxmlformats.org/drawingml/2006/chartDrawing">
    <cdr:from>
      <cdr:x>0.18775</cdr:x>
      <cdr:y>0.91674999999999995</cdr:y>
    </cdr:from>
    <cdr:to>
      <cdr:x>0.255</cdr:x>
      <cdr:y>0.97050000000000003</cdr:y>
    </cdr:to>
    <cdr:sp macro="" textlink="">
      <cdr:nvSpPr>
        <cdr:cNvPr id="11" name="テキスト ボックス 1"/>
        <cdr:cNvSpPr txBox="1"/>
      </cdr:nvSpPr>
      <cdr:spPr>
        <a:xfrm xmlns:a="http://schemas.openxmlformats.org/drawingml/2006/main">
          <a:off x="1354234" y="3068440"/>
          <a:ext cx="485071" cy="179905"/>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30</a:t>
          </a:r>
          <a:r>
            <a:rPr lang="ja-JP" altLang="en-US" sz="800">
              <a:latin typeface="+mj-ea"/>
              <a:ea typeface="+mj-ea"/>
            </a:rPr>
            <a:t>年</a:t>
          </a:r>
          <a:endParaRPr lang="en-US" altLang="ja-JP" sz="800">
            <a:latin typeface="+mj-ea"/>
            <a:ea typeface="+mj-ea"/>
          </a:endParaRPr>
        </a:p>
      </cdr:txBody>
    </cdr:sp>
  </cdr:relSizeAnchor>
  <cdr:relSizeAnchor xmlns:cdr="http://schemas.openxmlformats.org/drawingml/2006/chartDrawing">
    <cdr:from>
      <cdr:x>0.58125000000000004</cdr:x>
      <cdr:y>0.92249999999999999</cdr:y>
    </cdr:from>
    <cdr:to>
      <cdr:x>0.64875000000000005</cdr:x>
      <cdr:y>0.97624999999999995</cdr:y>
    </cdr:to>
    <cdr:sp macro="" textlink="">
      <cdr:nvSpPr>
        <cdr:cNvPr id="9" name="テキスト ボックス 1"/>
        <cdr:cNvSpPr txBox="1"/>
      </cdr:nvSpPr>
      <cdr:spPr>
        <a:xfrm xmlns:a="http://schemas.openxmlformats.org/drawingml/2006/main">
          <a:off x="4192535" y="3087685"/>
          <a:ext cx="486875" cy="179905"/>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31</a:t>
          </a:r>
          <a:r>
            <a:rPr lang="ja-JP" altLang="en-US" sz="800">
              <a:latin typeface="+mj-ea"/>
              <a:ea typeface="+mj-ea"/>
            </a:rPr>
            <a:t>年</a:t>
          </a:r>
          <a:endParaRPr lang="en-US" altLang="ja-JP" sz="800">
            <a:latin typeface="+mj-ea"/>
            <a:ea typeface="+mj-ea"/>
          </a:endParaRPr>
        </a:p>
      </cdr:txBody>
    </cdr:sp>
  </cdr:relSizeAnchor>
  <cdr:relSizeAnchor xmlns:cdr="http://schemas.openxmlformats.org/drawingml/2006/chartDrawing">
    <cdr:from>
      <cdr:x>0.71450000000000002</cdr:x>
      <cdr:y>0.91949999999999998</cdr:y>
    </cdr:from>
    <cdr:to>
      <cdr:x>0.78200000000000003</cdr:x>
      <cdr:y>0.97324999999999995</cdr:y>
    </cdr:to>
    <cdr:sp macro="" textlink="">
      <cdr:nvSpPr>
        <cdr:cNvPr id="12" name="テキスト ボックス 1"/>
        <cdr:cNvSpPr txBox="1"/>
      </cdr:nvSpPr>
      <cdr:spPr>
        <a:xfrm xmlns:a="http://schemas.openxmlformats.org/drawingml/2006/main">
          <a:off x="5153663" y="3077644"/>
          <a:ext cx="486875" cy="179905"/>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latin typeface="+mn-lt"/>
              <a:ea typeface="+mn-ea"/>
            </a:rPr>
            <a:t>令和元</a:t>
          </a:r>
          <a:r>
            <a:rPr lang="ja-JP" altLang="en-US" sz="800">
              <a:latin typeface="+mj-ea"/>
              <a:ea typeface="+mj-ea"/>
            </a:rPr>
            <a:t>年</a:t>
          </a:r>
          <a:endParaRPr lang="en-US" altLang="ja-JP" sz="800">
            <a:latin typeface="+mj-ea"/>
            <a:ea typeface="+mj-ea"/>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118745</xdr:colOff>
      <xdr:row>3</xdr:row>
      <xdr:rowOff>25400</xdr:rowOff>
    </xdr:from>
    <xdr:to xmlns:xdr="http://schemas.openxmlformats.org/drawingml/2006/spreadsheetDrawing">
      <xdr:col>7</xdr:col>
      <xdr:colOff>860425</xdr:colOff>
      <xdr:row>22</xdr:row>
      <xdr:rowOff>22225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9.6750000000000003e-002</cdr:x>
      <cdr:y>6.5750000000000003e-002</cdr:y>
    </cdr:from>
    <cdr:to>
      <cdr:x>0.16650000000000001</cdr:x>
      <cdr:y>0.12275</cdr:y>
    </cdr:to>
    <cdr:sp macro="" textlink="">
      <cdr:nvSpPr>
        <cdr:cNvPr id="2" name="テキスト ボックス 1"/>
        <cdr:cNvSpPr txBox="1"/>
      </cdr:nvSpPr>
      <cdr:spPr>
        <a:xfrm xmlns:a="http://schemas.openxmlformats.org/drawingml/2006/main">
          <a:off x="626526" y="237773"/>
          <a:ext cx="451682" cy="206130"/>
        </a:xfrm>
        <a:prstGeom xmlns:a="http://schemas.openxmlformats.org/drawingml/2006/main" prst="rect">
          <a:avLst/>
        </a:prstGeom>
      </cdr:spPr>
      <cdr:txBody>
        <a:bodyPr xmlns:a="http://schemas.openxmlformats.org/drawingml/2006/main" vertOverflow="clip" horzOverflow="overflow" wrap="square" rtlCol="0" anchor="ctr" anchorCtr="1"/>
        <a:lstStyle xmlns:a="http://schemas.openxmlformats.org/drawingml/2006/main"/>
        <a:p xmlns:a="http://schemas.openxmlformats.org/drawingml/2006/main">
          <a:r>
            <a:rPr lang="ja-JP" altLang="en-US" sz="800"/>
            <a:t>（人）</a:t>
          </a:r>
        </a:p>
      </cdr:txBody>
    </cdr:sp>
  </cdr:relSizeAnchor>
  <cdr:relSizeAnchor xmlns:cdr="http://schemas.openxmlformats.org/drawingml/2006/chartDrawing">
    <cdr:from>
      <cdr:x>0.14749999999999999</cdr:x>
      <cdr:y>0.88049999999999995</cdr:y>
    </cdr:from>
    <cdr:to>
      <cdr:x>0.2185</cdr:x>
      <cdr:y>0.93025000000000002</cdr:y>
    </cdr:to>
    <cdr:sp macro="" textlink="">
      <cdr:nvSpPr>
        <cdr:cNvPr id="5" name="テキスト ボックス 1"/>
        <cdr:cNvSpPr txBox="1"/>
      </cdr:nvSpPr>
      <cdr:spPr>
        <a:xfrm xmlns:a="http://schemas.openxmlformats.org/drawingml/2006/main">
          <a:off x="955170" y="3184174"/>
          <a:ext cx="459776" cy="179912"/>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30</a:t>
          </a:r>
          <a:r>
            <a:rPr lang="ja-JP" altLang="en-US" sz="800">
              <a:latin typeface="+mj-ea"/>
              <a:ea typeface="+mj-ea"/>
            </a:rPr>
            <a:t>年　</a:t>
          </a:r>
          <a:endParaRPr lang="en-US" altLang="ja-JP" sz="800">
            <a:latin typeface="+mj-ea"/>
            <a:ea typeface="+mj-ea"/>
          </a:endParaRPr>
        </a:p>
      </cdr:txBody>
    </cdr:sp>
  </cdr:relSizeAnchor>
  <cdr:relSizeAnchor xmlns:cdr="http://schemas.openxmlformats.org/drawingml/2006/chartDrawing">
    <cdr:from>
      <cdr:x>0.41575000000000001</cdr:x>
      <cdr:y>0.87775000000000003</cdr:y>
    </cdr:from>
    <cdr:to>
      <cdr:x>0.48675000000000002</cdr:x>
      <cdr:y>0.92749999999999999</cdr:y>
    </cdr:to>
    <cdr:sp macro="" textlink="">
      <cdr:nvSpPr>
        <cdr:cNvPr id="4" name="テキスト ボックス 1"/>
        <cdr:cNvSpPr txBox="1"/>
      </cdr:nvSpPr>
      <cdr:spPr>
        <a:xfrm xmlns:a="http://schemas.openxmlformats.org/drawingml/2006/main">
          <a:off x="2692284" y="3174229"/>
          <a:ext cx="459776" cy="179912"/>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平成</a:t>
          </a:r>
          <a:r>
            <a:rPr lang="en-US" altLang="ja-JP" sz="800">
              <a:latin typeface="+mj-ea"/>
              <a:ea typeface="+mj-ea"/>
            </a:rPr>
            <a:t>31</a:t>
          </a:r>
          <a:r>
            <a:rPr lang="ja-JP" altLang="en-US" sz="800">
              <a:latin typeface="+mj-ea"/>
              <a:ea typeface="+mj-ea"/>
            </a:rPr>
            <a:t>年　</a:t>
          </a:r>
          <a:endParaRPr lang="en-US" altLang="ja-JP" sz="800">
            <a:latin typeface="+mj-ea"/>
            <a:ea typeface="+mj-ea"/>
          </a:endParaRPr>
        </a:p>
      </cdr:txBody>
    </cdr:sp>
  </cdr:relSizeAnchor>
  <cdr:relSizeAnchor xmlns:cdr="http://schemas.openxmlformats.org/drawingml/2006/chartDrawing">
    <cdr:from>
      <cdr:x>0.68625000000000003</cdr:x>
      <cdr:y>0.88049999999999995</cdr:y>
    </cdr:from>
    <cdr:to>
      <cdr:x>0.75749999999999995</cdr:x>
      <cdr:y>0.93025000000000002</cdr:y>
    </cdr:to>
    <cdr:sp macro="" textlink="">
      <cdr:nvSpPr>
        <cdr:cNvPr id="7" name="テキスト ボックス 1"/>
        <cdr:cNvSpPr txBox="1"/>
      </cdr:nvSpPr>
      <cdr:spPr>
        <a:xfrm xmlns:a="http://schemas.openxmlformats.org/drawingml/2006/main">
          <a:off x="4443969" y="3184174"/>
          <a:ext cx="461395" cy="179912"/>
        </a:xfrm>
        <a:prstGeom xmlns:a="http://schemas.openxmlformats.org/drawingml/2006/main" prst="rect">
          <a:avLst/>
        </a:prstGeom>
      </cdr:spPr>
      <cdr:txBody>
        <a:bodyPr xmlns:a="http://schemas.openxmlformats.org/drawingml/2006/main" vertOverflow="overflow" horzOverflow="overflow" wrap="square" lIns="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latin typeface="+mn-lt"/>
              <a:ea typeface="+mn-ea"/>
            </a:rPr>
            <a:t>令和元</a:t>
          </a:r>
          <a:r>
            <a:rPr lang="ja-JP" altLang="en-US" sz="800">
              <a:latin typeface="+mj-ea"/>
              <a:ea typeface="+mj-ea"/>
            </a:rPr>
            <a:t>年　</a:t>
          </a:r>
          <a:endParaRPr lang="en-US" altLang="ja-JP" sz="800">
            <a:latin typeface="+mj-ea"/>
            <a:ea typeface="+mj-ea"/>
          </a:endParaRPr>
        </a:p>
      </cdr:txBody>
    </cdr:sp>
  </cdr:relSizeAnchor>
</c:userShapes>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xdr:row>
      <xdr:rowOff>0</xdr:rowOff>
    </xdr:from>
    <xdr:to xmlns:xdr="http://schemas.openxmlformats.org/drawingml/2006/spreadsheetDrawing">
      <xdr:col>13</xdr:col>
      <xdr:colOff>565150</xdr:colOff>
      <xdr:row>19</xdr:row>
      <xdr:rowOff>56515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mlns:xdr="http://schemas.openxmlformats.org/drawingml/2006/spreadsheetDrawing">
      <xdr:col>5</xdr:col>
      <xdr:colOff>0</xdr:colOff>
      <xdr:row>29</xdr:row>
      <xdr:rowOff>0</xdr:rowOff>
    </xdr:from>
    <xdr:to xmlns:xdr="http://schemas.openxmlformats.org/drawingml/2006/spreadsheetDrawing">
      <xdr:col>14</xdr:col>
      <xdr:colOff>323850</xdr:colOff>
      <xdr:row>45</xdr:row>
      <xdr:rowOff>66675</xdr:rowOff>
    </xdr:to>
    <xdr:graphicFrame macro="">
      <xdr:nvGraphicFramePr>
        <xdr:cNvPr id="5"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7.4999999999999997e-002</cdr:x>
      <cdr:y>6.8500000000000005e-002</cdr:y>
    </cdr:from>
    <cdr:to>
      <cdr:x>0.152</cdr:x>
      <cdr:y>0.125</cdr:y>
    </cdr:to>
    <cdr:sp macro="" textlink="">
      <cdr:nvSpPr>
        <cdr:cNvPr id="2" name="テキスト ボックス 1"/>
        <cdr:cNvSpPr txBox="1"/>
      </cdr:nvSpPr>
      <cdr:spPr>
        <a:xfrm xmlns:a="http://schemas.openxmlformats.org/drawingml/2006/main">
          <a:off x="486013" y="234843"/>
          <a:ext cx="498973" cy="193702"/>
        </a:xfrm>
        <a:prstGeom xmlns:a="http://schemas.openxmlformats.org/drawingml/2006/main" prst="rect">
          <a:avLst/>
        </a:prstGeom>
      </cdr:spPr>
      <cdr:txBody>
        <a:bodyPr xmlns:a="http://schemas.openxmlformats.org/drawingml/2006/main" vertOverflow="clip" horzOverflow="overflow" wrap="square" rtlCol="0"/>
        <a:lstStyle xmlns:a="http://schemas.openxmlformats.org/drawingml/2006/main"/>
        <a:p xmlns:a="http://schemas.openxmlformats.org/drawingml/2006/main">
          <a:pPr algn="ctr"/>
          <a:r>
            <a:rPr lang="ja-JP" altLang="en-US" sz="800"/>
            <a:t>（千人）</a:t>
          </a:r>
        </a:p>
      </cdr:txBody>
    </cdr:sp>
  </cdr:relSizeAnchor>
  <cdr:relSizeAnchor xmlns:cdr="http://schemas.openxmlformats.org/drawingml/2006/chartDrawing">
    <cdr:from>
      <cdr:x>0.876</cdr:x>
      <cdr:y>7.1249999999999994e-002</cdr:y>
    </cdr:from>
    <cdr:to>
      <cdr:x>0.9415</cdr:x>
      <cdr:y>0.12775</cdr:y>
    </cdr:to>
    <cdr:sp macro="" textlink="">
      <cdr:nvSpPr>
        <cdr:cNvPr id="5" name="テキスト ボックス 1"/>
        <cdr:cNvSpPr txBox="1"/>
      </cdr:nvSpPr>
      <cdr:spPr>
        <a:xfrm xmlns:a="http://schemas.openxmlformats.org/drawingml/2006/main">
          <a:off x="5676633" y="244271"/>
          <a:ext cx="424451" cy="193702"/>
        </a:xfrm>
        <a:prstGeom xmlns:a="http://schemas.openxmlformats.org/drawingml/2006/main" prst="rect">
          <a:avLst/>
        </a:prstGeom>
      </cdr:spPr>
      <cdr:txBody>
        <a:bodyPr xmlns:a="http://schemas.openxmlformats.org/drawingml/2006/main" vertOverflow="overflow" horzOverflow="overflow"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800"/>
            <a:t>（％）</a:t>
          </a:r>
        </a:p>
      </cdr:txBody>
    </cdr:sp>
  </cdr:relSizeAnchor>
  <cdr:relSizeAnchor xmlns:cdr="http://schemas.openxmlformats.org/drawingml/2006/chartDrawing">
    <cdr:from>
      <cdr:x>0.11650000000000001</cdr:x>
      <cdr:y>0.81100000000000005</cdr:y>
    </cdr:from>
    <cdr:to>
      <cdr:x>0.89249999999999996</cdr:x>
      <cdr:y>0.85099999999999998</cdr:y>
    </cdr:to>
    <cdr:sp macro="" textlink="">
      <cdr:nvSpPr>
        <cdr:cNvPr id="4" name="小波 3"/>
        <cdr:cNvSpPr/>
      </cdr:nvSpPr>
      <cdr:spPr>
        <a:xfrm xmlns:a="http://schemas.openxmlformats.org/drawingml/2006/main">
          <a:off x="754940" y="2780404"/>
          <a:ext cx="5028615" cy="137134"/>
        </a:xfrm>
        <a:prstGeom xmlns:a="http://schemas.openxmlformats.org/drawingml/2006/main" prst="doubleWave">
          <a:avLst/>
        </a:prstGeom>
        <a:solidFill xmlns:a="http://schemas.openxmlformats.org/drawingml/2006/main">
          <a:srgbClr xmlns:mc="http://schemas.openxmlformats.org/markup-compatibility/2006" xmlns:a14="http://schemas.microsoft.com/office/drawing/2010/main" val="FFFFFF" a14:legacySpreadsheetColorIndex="9" mc:Ignorable="a14"/>
        </a:solidFill>
        <a:ln xmlns:a="http://schemas.openxmlformats.org/drawingml/2006/main" w="63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mlns:a="http://schemas.openxmlformats.org/drawingml/2006/main"/>
      </cdr:spPr>
      <cdr:txBody>
        <a:bodyPr xmlns:a="http://schemas.openxmlformats.org/drawingml/2006/main" vertOverflow="overflow" horzOverflow="overflow"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kumimoji="1" lang="ja-JP" altLang="en-US" sz="1100"/>
        </a:p>
      </cdr:txBody>
    </cdr:sp>
  </cdr:relSizeAnchor>
  <cdr:relSizeAnchor xmlns:cdr="http://schemas.openxmlformats.org/drawingml/2006/chartDrawing">
    <cdr:from>
      <cdr:x>6.1249999999999999e-002</cdr:x>
      <cdr:y>0.85875000000000001</cdr:y>
    </cdr:from>
    <cdr:to>
      <cdr:x>0.10875</cdr:x>
      <cdr:y>0.91725000000000001</cdr:y>
    </cdr:to>
    <cdr:sp macro="" textlink="">
      <cdr:nvSpPr>
        <cdr:cNvPr id="6" name="テキスト ボックス 1"/>
        <cdr:cNvSpPr txBox="1"/>
      </cdr:nvSpPr>
      <cdr:spPr>
        <a:xfrm xmlns:a="http://schemas.openxmlformats.org/drawingml/2006/main">
          <a:off x="396910" y="2944108"/>
          <a:ext cx="307808" cy="200559"/>
        </a:xfrm>
        <a:prstGeom xmlns:a="http://schemas.openxmlformats.org/drawingml/2006/main" prst="rect">
          <a:avLst/>
        </a:prstGeom>
        <a:solidFill xmlns:a="http://schemas.openxmlformats.org/drawingml/2006/main">
          <a:schemeClr val="bg1"/>
        </a:solidFill>
      </cdr:spPr>
      <cdr:txBody>
        <a:bodyPr xmlns:a="http://schemas.openxmlformats.org/drawingml/2006/main" vertOverflow="overflow" horzOverflow="overflow" wrap="square" lIns="216000" tIns="0" rIns="0" bIns="0" rtlCol="0" anchor="ctr" anchorCtr="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1000">
              <a:latin typeface="+mj-ea"/>
              <a:ea typeface="+mj-ea"/>
            </a:rPr>
            <a:t>0</a:t>
          </a:r>
          <a:endParaRPr lang="ja-JP" altLang="en-US" sz="1000">
            <a:latin typeface="+mj-ea"/>
            <a:ea typeface="+mj-ea"/>
          </a:endParaRPr>
        </a:p>
      </cdr:txBody>
    </cdr:sp>
  </cdr:relSizeAnchor>
</c:userShapes>
</file>

<file path=xl/drawings/drawing9.xml><?xml version="1.0" encoding="utf-8"?>
<c:userShapes xmlns:c="http://schemas.openxmlformats.org/drawingml/2006/chart">
  <cdr:relSizeAnchor xmlns:cdr="http://schemas.openxmlformats.org/drawingml/2006/chartDrawing">
    <cdr:from>
      <cdr:x>9.6750000000000003e-002</cdr:x>
      <cdr:y>6.5750000000000003e-002</cdr:y>
    </cdr:from>
    <cdr:to>
      <cdr:x>0.16650000000000001</cdr:x>
      <cdr:y>0.12275</cdr:y>
    </cdr:to>
    <cdr:sp macro="" textlink="">
      <cdr:nvSpPr>
        <cdr:cNvPr id="2" name="テキスト ボックス 1"/>
        <cdr:cNvSpPr txBox="1"/>
      </cdr:nvSpPr>
      <cdr:spPr>
        <a:xfrm xmlns:a="http://schemas.openxmlformats.org/drawingml/2006/main">
          <a:off x="628492" y="233598"/>
          <a:ext cx="453099" cy="202511"/>
        </a:xfrm>
        <a:prstGeom xmlns:a="http://schemas.openxmlformats.org/drawingml/2006/main" prst="rect">
          <a:avLst/>
        </a:prstGeom>
      </cdr:spPr>
      <cdr:txBody>
        <a:bodyPr xmlns:a="http://schemas.openxmlformats.org/drawingml/2006/main" vertOverflow="clip" horzOverflow="overflow" wrap="square" rtlCol="0" anchor="ctr" anchorCtr="1"/>
        <a:lstStyle xmlns:a="http://schemas.openxmlformats.org/drawingml/2006/main"/>
        <a:p xmlns:a="http://schemas.openxmlformats.org/drawingml/2006/main">
          <a:r>
            <a:rPr lang="ja-JP" altLang="en-US" sz="800"/>
            <a:t>（人）</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sheetPr>
  <dimension ref="A1:EX54"/>
  <sheetViews>
    <sheetView showGridLines="0" tabSelected="1" view="pageBreakPreview" zoomScaleNormal="110" zoomScaleSheetLayoutView="100" workbookViewId="0">
      <selection activeCell="GG15" sqref="GG15"/>
    </sheetView>
  </sheetViews>
  <sheetFormatPr defaultColWidth="0.625" defaultRowHeight="13.5"/>
  <cols>
    <col min="155" max="16384" width="0.625" style="1"/>
  </cols>
  <sheetData>
    <row r="1" spans="1:154" s="2" customFormat="1" ht="22.5" hidden="1" customHeight="1">
      <c r="A1" s="9" t="s">
        <v>353</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4"/>
      <c r="ES1" s="94"/>
      <c r="ET1" s="94"/>
      <c r="EU1" s="94"/>
      <c r="EV1" s="94"/>
      <c r="EW1" s="94"/>
      <c r="EX1" s="94"/>
    </row>
    <row r="2" spans="1:154" s="2" customFormat="1" ht="25.5">
      <c r="A2" s="10" t="s">
        <v>213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95"/>
      <c r="ES2" s="95"/>
      <c r="ET2" s="95"/>
      <c r="EU2" s="95"/>
      <c r="EV2" s="95"/>
      <c r="EW2" s="95"/>
      <c r="EX2" s="95"/>
    </row>
    <row r="3" spans="1:154" s="3" customFormat="1" ht="26.25" customHeight="1">
      <c r="A3" s="0"/>
      <c r="B3" s="0"/>
      <c r="C3" s="0"/>
      <c r="D3" s="0"/>
      <c r="E3" s="0"/>
      <c r="F3" s="0"/>
      <c r="G3" s="0"/>
      <c r="H3" s="0"/>
      <c r="I3" s="0"/>
      <c r="J3" s="0"/>
      <c r="K3" s="0"/>
      <c r="L3" s="0"/>
      <c r="M3" s="0"/>
      <c r="N3" s="0"/>
      <c r="O3" s="0"/>
      <c r="P3" s="0"/>
      <c r="Q3" s="0"/>
      <c r="R3" s="0"/>
      <c r="S3" s="0"/>
      <c r="T3" s="0"/>
      <c r="U3" s="0"/>
      <c r="V3" s="0"/>
      <c r="W3" s="0"/>
      <c r="X3" s="0"/>
      <c r="Y3" s="0"/>
      <c r="Z3" s="0"/>
      <c r="AA3" s="0"/>
      <c r="AB3" s="0"/>
      <c r="AC3" s="0"/>
      <c r="AD3" s="0"/>
      <c r="AE3" s="0"/>
      <c r="AF3" s="0"/>
      <c r="AG3" s="0"/>
      <c r="AH3" s="0"/>
      <c r="AI3" s="0"/>
      <c r="AJ3" s="0"/>
      <c r="AK3" s="0"/>
      <c r="AL3" s="0"/>
      <c r="AM3" s="0"/>
      <c r="AN3" s="0"/>
      <c r="AO3" s="0"/>
      <c r="AP3" s="0"/>
      <c r="AQ3" s="0"/>
      <c r="AR3" s="0"/>
      <c r="AS3" s="0"/>
      <c r="AT3" s="0"/>
      <c r="AU3" s="0"/>
      <c r="AV3" s="0"/>
      <c r="AW3" s="0"/>
      <c r="AX3" s="0"/>
      <c r="AY3" s="0"/>
      <c r="AZ3" s="0"/>
      <c r="BA3" s="0"/>
      <c r="BB3" s="0"/>
      <c r="BC3" s="0"/>
      <c r="BD3" s="0"/>
      <c r="BE3" s="0"/>
      <c r="BF3" s="0"/>
      <c r="BG3" s="0"/>
      <c r="BH3" s="0"/>
      <c r="BI3" s="0"/>
      <c r="BJ3" s="0"/>
      <c r="BK3" s="0"/>
      <c r="BL3" s="0"/>
      <c r="BM3" s="0"/>
      <c r="BN3" s="0"/>
      <c r="BO3" s="0"/>
      <c r="BP3" s="0"/>
      <c r="BQ3" s="0"/>
      <c r="BR3" s="0"/>
      <c r="BS3" s="0"/>
      <c r="BT3" s="0"/>
      <c r="BU3" s="0"/>
      <c r="BV3" s="0"/>
      <c r="BW3" s="0"/>
      <c r="BX3" s="0"/>
      <c r="BY3" s="0"/>
      <c r="BZ3" s="0"/>
      <c r="CA3" s="0"/>
      <c r="CB3" s="0"/>
      <c r="CC3" s="0"/>
      <c r="CD3" s="0"/>
      <c r="CE3" s="0"/>
      <c r="CF3" s="0"/>
      <c r="CG3" s="0"/>
      <c r="CH3" s="0"/>
      <c r="CI3" s="0"/>
      <c r="CJ3" s="0"/>
      <c r="CK3" s="0"/>
      <c r="CL3" s="0"/>
      <c r="CM3" s="0"/>
      <c r="CN3" s="0"/>
      <c r="CO3" s="0"/>
      <c r="CP3" s="0"/>
      <c r="CQ3" s="0"/>
      <c r="DW3" s="0"/>
      <c r="DX3" s="0"/>
      <c r="DY3" s="0"/>
      <c r="DZ3" s="0"/>
      <c r="EA3" s="0"/>
      <c r="EB3" s="0"/>
      <c r="EC3" s="0"/>
      <c r="ED3" s="0"/>
      <c r="EE3" s="0"/>
      <c r="EF3" s="0"/>
      <c r="EG3" s="0"/>
      <c r="EH3" s="0"/>
      <c r="EI3" s="0"/>
      <c r="EJ3" s="0"/>
      <c r="EK3" s="0"/>
      <c r="EL3" s="0"/>
      <c r="EM3" s="0"/>
      <c r="EN3" s="0"/>
      <c r="EO3" s="0"/>
      <c r="EP3" s="0"/>
      <c r="EQ3" s="0"/>
      <c r="ER3" s="0"/>
      <c r="ES3" s="0"/>
      <c r="ET3" s="0"/>
      <c r="EU3" s="0"/>
      <c r="EV3" s="0"/>
      <c r="EW3" s="0"/>
      <c r="EX3" s="0"/>
    </row>
    <row r="4" spans="1:154" s="4" customFormat="1" ht="18" customHeight="1">
      <c r="E4" s="16"/>
      <c r="CR4" s="79" t="s">
        <v>270</v>
      </c>
      <c r="CS4" s="81"/>
      <c r="CT4" s="81"/>
      <c r="CU4" s="81"/>
      <c r="CV4" s="81"/>
      <c r="CW4" s="81"/>
      <c r="CX4" s="81"/>
      <c r="CY4" s="81"/>
      <c r="CZ4" s="81"/>
      <c r="DA4" s="81"/>
      <c r="DB4" s="81"/>
      <c r="DC4" s="81"/>
      <c r="DD4" s="81"/>
      <c r="DE4" s="81"/>
      <c r="DF4" s="81"/>
      <c r="DG4" s="81"/>
      <c r="DH4" s="81"/>
      <c r="DI4" s="81"/>
      <c r="DJ4" s="81"/>
      <c r="DK4" s="81"/>
      <c r="DL4" s="88" t="s">
        <v>183</v>
      </c>
      <c r="DM4" s="46"/>
      <c r="DN4" s="46"/>
      <c r="DO4" s="46"/>
      <c r="DP4" s="46"/>
      <c r="DQ4" s="46"/>
      <c r="DR4" s="46"/>
      <c r="DS4" s="46"/>
      <c r="DT4" s="46"/>
      <c r="DU4" s="46"/>
      <c r="DV4" s="4" t="s">
        <v>337</v>
      </c>
      <c r="EA4" s="89"/>
      <c r="EB4" s="89"/>
      <c r="EG4" s="92"/>
      <c r="EH4" s="92"/>
    </row>
    <row r="5" spans="1:154" s="5" customFormat="1" ht="18" customHeight="1">
      <c r="CR5" s="80" t="s">
        <v>407</v>
      </c>
      <c r="CS5" s="82"/>
      <c r="CT5" s="82"/>
      <c r="CU5" s="82"/>
      <c r="CV5" s="82"/>
      <c r="CW5" s="82"/>
      <c r="CX5" s="82"/>
      <c r="CY5" s="82"/>
      <c r="CZ5" s="82"/>
      <c r="DA5" s="82"/>
      <c r="DB5" s="82"/>
      <c r="DC5" s="82"/>
      <c r="DD5" s="82"/>
      <c r="DE5" s="82"/>
      <c r="DF5" s="82"/>
      <c r="DG5" s="82"/>
      <c r="DH5" s="82"/>
      <c r="DI5" s="82"/>
      <c r="DJ5" s="82"/>
      <c r="DK5" s="82"/>
      <c r="DL5" s="82"/>
      <c r="DM5" s="82"/>
      <c r="DN5" s="82"/>
      <c r="DO5" s="82"/>
      <c r="DP5" s="82"/>
      <c r="DQ5" s="82"/>
      <c r="DR5" s="82"/>
      <c r="DS5" s="82"/>
      <c r="DT5" s="82"/>
      <c r="DU5" s="82"/>
      <c r="DV5" s="82"/>
      <c r="DW5" s="82"/>
      <c r="DX5" s="82"/>
      <c r="DY5" s="82"/>
      <c r="DZ5" s="82"/>
      <c r="EA5" s="82"/>
      <c r="EB5" s="82"/>
      <c r="EC5" s="82"/>
      <c r="ED5" s="82"/>
      <c r="EE5" s="82"/>
      <c r="EF5" s="82"/>
      <c r="EG5" s="82"/>
      <c r="EH5" s="82"/>
      <c r="EI5" s="82"/>
      <c r="EJ5" s="82"/>
      <c r="EK5" s="82"/>
      <c r="EL5" s="82"/>
    </row>
    <row r="6" spans="1:154" s="3" customFormat="1" ht="15.75" customHeight="1">
      <c r="A6" s="0"/>
      <c r="B6" s="0"/>
      <c r="C6" s="0"/>
      <c r="D6" s="0"/>
      <c r="E6" s="0"/>
      <c r="F6" s="0"/>
      <c r="G6" s="0"/>
      <c r="H6" s="0"/>
      <c r="I6" s="0"/>
      <c r="J6" s="0"/>
      <c r="K6" s="0"/>
      <c r="L6" s="0"/>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EP6" s="0"/>
      <c r="EQ6" s="0"/>
      <c r="ER6" s="0"/>
      <c r="ES6" s="0"/>
      <c r="ET6" s="0"/>
      <c r="EU6" s="0"/>
      <c r="EV6" s="0"/>
      <c r="EW6" s="0"/>
      <c r="EX6" s="0"/>
    </row>
    <row r="7" spans="1:154" ht="22.5" customHeight="1">
      <c r="A7" s="3"/>
      <c r="B7" s="3"/>
      <c r="C7" s="3"/>
      <c r="D7" s="3"/>
      <c r="E7" s="3"/>
      <c r="H7" s="19" t="s">
        <v>331</v>
      </c>
    </row>
    <row r="8" spans="1:154" s="6" customFormat="1" ht="18" customHeight="1">
      <c r="H8" s="16"/>
      <c r="I8" s="16"/>
      <c r="J8" s="16"/>
      <c r="K8" s="16"/>
      <c r="L8" s="16"/>
      <c r="M8" s="23">
        <v>43709</v>
      </c>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49" t="s">
        <v>344</v>
      </c>
      <c r="AP8" s="16"/>
      <c r="AU8" s="16"/>
      <c r="AV8" s="16"/>
      <c r="AW8" s="16"/>
      <c r="AX8" s="16"/>
      <c r="AY8" s="16"/>
      <c r="AZ8" s="16"/>
      <c r="BA8" s="16"/>
      <c r="BB8" s="16"/>
      <c r="BC8" s="16"/>
      <c r="BD8" s="16"/>
      <c r="BE8" s="16"/>
      <c r="BF8" s="16"/>
      <c r="BG8" s="16"/>
      <c r="BH8" s="16"/>
      <c r="BI8" s="16"/>
      <c r="BJ8" s="16"/>
      <c r="BK8" s="16"/>
      <c r="BL8" s="63">
        <f>'Ｐ4～5'!$B$7</f>
        <v>966964</v>
      </c>
      <c r="BM8" s="3"/>
      <c r="BN8" s="3"/>
      <c r="BO8" s="3"/>
      <c r="BP8" s="3"/>
      <c r="BQ8" s="3"/>
      <c r="BR8" s="3"/>
      <c r="BS8" s="3"/>
      <c r="BT8" s="3"/>
      <c r="BU8" s="3"/>
      <c r="BV8" s="3"/>
      <c r="BW8" s="3"/>
      <c r="BX8" s="3"/>
      <c r="BY8" s="3"/>
      <c r="BZ8" s="3"/>
      <c r="CA8" s="3"/>
      <c r="CB8" s="3"/>
      <c r="CC8" s="3"/>
      <c r="CD8" s="3"/>
      <c r="CE8" s="3"/>
      <c r="CF8" s="3"/>
      <c r="CG8" s="3"/>
      <c r="CH8" s="3"/>
      <c r="CI8" s="3"/>
      <c r="CJ8" s="73">
        <f>'Ｐ4～5'!$C$7</f>
        <v>454708</v>
      </c>
      <c r="CK8" s="73"/>
      <c r="CL8" s="73"/>
      <c r="CM8" s="73"/>
      <c r="CN8" s="73"/>
      <c r="CO8" s="73"/>
      <c r="CP8" s="73"/>
      <c r="CQ8" s="73"/>
      <c r="CR8" s="73"/>
      <c r="CS8" s="73"/>
      <c r="CT8" s="73"/>
      <c r="CU8" s="73"/>
      <c r="CV8" s="73"/>
      <c r="CW8" s="73"/>
      <c r="CX8" s="73"/>
      <c r="CY8" s="73"/>
      <c r="CZ8" s="73"/>
      <c r="DA8" s="73"/>
      <c r="DB8" s="73"/>
      <c r="DC8" s="73"/>
      <c r="DD8" s="73"/>
      <c r="DE8" s="73"/>
      <c r="DF8" s="73"/>
      <c r="DG8" s="86"/>
      <c r="DH8" s="0" t="s">
        <v>333</v>
      </c>
      <c r="DI8" s="0"/>
      <c r="DJ8" s="87">
        <f>'Ｐ4～5'!$D$7</f>
        <v>512256</v>
      </c>
      <c r="DK8" s="87"/>
      <c r="DL8" s="87"/>
      <c r="DM8" s="87"/>
      <c r="DN8" s="87"/>
      <c r="DO8" s="87"/>
      <c r="DP8" s="87"/>
      <c r="DQ8" s="87"/>
      <c r="DR8" s="87"/>
      <c r="DS8" s="87"/>
      <c r="DT8" s="87"/>
      <c r="DU8" s="87"/>
      <c r="DV8" s="87"/>
      <c r="DW8" s="87"/>
      <c r="DX8" s="87"/>
      <c r="DY8" s="87"/>
      <c r="DZ8" s="87"/>
      <c r="EA8" s="87"/>
      <c r="EB8" s="87"/>
      <c r="EC8" s="87"/>
      <c r="ED8" s="87"/>
      <c r="EE8" s="87"/>
      <c r="EF8" s="87"/>
      <c r="EG8" s="87"/>
      <c r="EJ8" s="16"/>
      <c r="EK8" s="16"/>
      <c r="EL8" s="16"/>
      <c r="EM8" s="16"/>
      <c r="EN8" s="16"/>
      <c r="EO8" s="16"/>
      <c r="EP8" s="16"/>
      <c r="EQ8" s="16"/>
      <c r="ER8" s="16"/>
      <c r="ES8" s="16"/>
      <c r="ET8" s="16"/>
      <c r="EU8" s="16"/>
      <c r="EV8" s="16"/>
    </row>
    <row r="9" spans="1:154" s="6" customFormat="1" ht="18" customHeight="1">
      <c r="H9" s="16"/>
      <c r="I9" s="16"/>
      <c r="J9" s="16"/>
      <c r="K9" s="16"/>
      <c r="L9" s="16"/>
      <c r="M9" s="16"/>
      <c r="N9" s="16"/>
      <c r="O9" s="16"/>
      <c r="P9" s="25"/>
      <c r="Q9" s="16" t="s">
        <v>334</v>
      </c>
      <c r="R9" s="16"/>
      <c r="S9" s="16"/>
      <c r="T9" s="16"/>
      <c r="U9" s="16"/>
      <c r="V9" s="16"/>
      <c r="W9" s="16"/>
      <c r="X9" s="16"/>
      <c r="Y9" s="36"/>
      <c r="Z9" s="16"/>
      <c r="AA9" s="16"/>
      <c r="AB9" s="16"/>
      <c r="AC9" s="16"/>
      <c r="AD9" s="16"/>
      <c r="AE9" s="16"/>
      <c r="AF9" s="16"/>
      <c r="AG9" s="16"/>
      <c r="AH9" s="16"/>
      <c r="AI9" s="16"/>
      <c r="AJ9" s="16"/>
      <c r="AK9" s="16"/>
      <c r="AL9" s="16"/>
      <c r="AM9" s="40">
        <f>IF('Ｐ4～5'!$E$7&gt;=0,'Ｐ4～5'!$E$7,'Ｐ4～5'!$E$7*(-1))</f>
        <v>776</v>
      </c>
      <c r="AN9" s="46"/>
      <c r="AO9" s="46"/>
      <c r="AP9" s="46"/>
      <c r="AQ9" s="46"/>
      <c r="AR9" s="46"/>
      <c r="AS9" s="46"/>
      <c r="AT9" s="46"/>
      <c r="AU9" s="46"/>
      <c r="AV9" s="46"/>
      <c r="AW9" s="46"/>
      <c r="AX9" s="46"/>
      <c r="AY9" s="46"/>
      <c r="AZ9" s="55">
        <f>'Ｐ2'!$E$49*-1</f>
        <v>8.e-002</v>
      </c>
      <c r="BA9" s="46"/>
      <c r="BB9" s="46"/>
      <c r="BC9" s="46"/>
      <c r="BD9" s="46"/>
      <c r="BE9" s="46"/>
      <c r="BF9" s="46"/>
      <c r="BG9" s="46"/>
      <c r="BH9" s="46"/>
      <c r="BI9" s="46"/>
      <c r="BJ9" s="46"/>
      <c r="BK9" s="46"/>
      <c r="BL9" s="46"/>
      <c r="BM9" s="46"/>
      <c r="BN9" s="46"/>
      <c r="BO9" s="16" t="str">
        <f>IF('Ｐ4～5'!E7&lt;0,"減少","増加")</f>
        <v>減少</v>
      </c>
      <c r="BP9" s="16"/>
      <c r="BQ9" s="16"/>
      <c r="BR9" s="16"/>
      <c r="BS9" s="16"/>
      <c r="BT9" s="16"/>
      <c r="BU9" s="16"/>
      <c r="BV9" s="16"/>
      <c r="BW9" s="16"/>
      <c r="BX9" s="16"/>
      <c r="BY9" s="16"/>
      <c r="BZ9" s="16"/>
      <c r="CA9" s="16"/>
      <c r="CB9" s="16"/>
      <c r="CC9" s="16"/>
      <c r="CD9" s="3"/>
      <c r="CE9" s="3"/>
      <c r="CF9" s="3"/>
      <c r="CG9" s="3"/>
      <c r="CH9" s="3"/>
      <c r="CI9" s="3"/>
      <c r="CJ9" s="3"/>
      <c r="CK9" s="3"/>
      <c r="CL9" s="3"/>
      <c r="CM9" s="3"/>
      <c r="CN9" s="3"/>
      <c r="CO9" s="16"/>
      <c r="CP9" s="16"/>
      <c r="CQ9" s="16"/>
      <c r="CR9" s="16"/>
      <c r="CS9" s="16"/>
      <c r="CT9" s="16"/>
      <c r="CU9" s="16"/>
      <c r="CV9" s="16"/>
      <c r="CW9" s="3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3"/>
      <c r="ED9" s="3"/>
      <c r="EE9" s="3"/>
      <c r="EF9" s="3"/>
      <c r="EG9" s="3"/>
      <c r="EH9" s="3"/>
      <c r="EI9" s="3"/>
      <c r="EJ9" s="3"/>
      <c r="EK9" s="16"/>
      <c r="EL9" s="16"/>
      <c r="EM9" s="16"/>
      <c r="EN9" s="16"/>
      <c r="EO9" s="16"/>
      <c r="EP9" s="16"/>
      <c r="EQ9" s="16"/>
      <c r="ER9" s="16"/>
      <c r="ES9" s="16"/>
      <c r="ET9" s="16"/>
      <c r="EU9" s="16"/>
      <c r="EV9" s="16"/>
    </row>
    <row r="10" spans="1:154" s="3" customFormat="1" ht="18" customHeight="1">
      <c r="T10" s="26">
        <f>EDATE($M$8,-1)</f>
        <v>43678</v>
      </c>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53" t="s">
        <v>338</v>
      </c>
      <c r="AV10" s="53"/>
      <c r="AW10" s="53"/>
      <c r="AX10" s="53"/>
      <c r="AY10" s="53"/>
      <c r="AZ10" s="53"/>
      <c r="BA10" s="56">
        <f>EOMONTH($M$8,-1)</f>
        <v>43708</v>
      </c>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3" t="s">
        <v>339</v>
      </c>
      <c r="CV10" s="83"/>
      <c r="CW10" s="83"/>
      <c r="CX10" s="83"/>
      <c r="CY10" s="83"/>
      <c r="CZ10" s="83"/>
      <c r="DA10" s="83"/>
      <c r="DB10" s="83"/>
      <c r="DC10" s="83"/>
    </row>
    <row r="11" spans="1:154" s="2" customFormat="1" ht="18" customHeight="1">
      <c r="H11" s="0"/>
      <c r="I11" s="0"/>
      <c r="J11" s="0"/>
      <c r="K11" s="0"/>
      <c r="U11" s="3"/>
      <c r="V11" s="28" t="s">
        <v>350</v>
      </c>
      <c r="W11" s="32"/>
      <c r="X11" s="32"/>
      <c r="Y11" s="32"/>
      <c r="Z11" s="32"/>
      <c r="AA11" s="32"/>
      <c r="AB11" s="32"/>
      <c r="AC11" s="32"/>
      <c r="AD11" s="32"/>
      <c r="AE11" s="32"/>
      <c r="AF11" s="32"/>
      <c r="AG11" s="32"/>
      <c r="AH11" s="32"/>
      <c r="AI11" s="32"/>
      <c r="AJ11" s="32"/>
      <c r="AK11" s="32"/>
      <c r="AL11" s="32"/>
      <c r="AM11" s="41"/>
      <c r="AN11" s="47" t="s">
        <v>126</v>
      </c>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70"/>
      <c r="CJ11" s="74" t="s">
        <v>332</v>
      </c>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90"/>
      <c r="EF11" s="33"/>
      <c r="EG11" s="33"/>
      <c r="EH11" s="33"/>
      <c r="EI11" s="33"/>
      <c r="EJ11" s="33"/>
      <c r="EK11" s="33"/>
      <c r="EM11" s="3"/>
    </row>
    <row r="12" spans="1:154" s="3" customFormat="1" ht="27" customHeight="1">
      <c r="V12" s="29"/>
      <c r="W12" s="33"/>
      <c r="X12" s="33"/>
      <c r="Y12" s="33"/>
      <c r="Z12" s="33"/>
      <c r="AA12" s="33"/>
      <c r="AB12" s="33"/>
      <c r="AC12" s="33"/>
      <c r="AD12" s="33"/>
      <c r="AE12" s="33"/>
      <c r="AF12" s="33"/>
      <c r="AG12" s="33"/>
      <c r="AH12" s="33"/>
      <c r="AI12" s="33"/>
      <c r="AJ12" s="33"/>
      <c r="AK12" s="33"/>
      <c r="AL12" s="33"/>
      <c r="AM12" s="42"/>
      <c r="AN12" s="48" t="s">
        <v>329</v>
      </c>
      <c r="AO12" s="51"/>
      <c r="AP12" s="51"/>
      <c r="AQ12" s="51"/>
      <c r="AR12" s="51"/>
      <c r="AS12" s="51"/>
      <c r="AT12" s="51"/>
      <c r="AU12" s="51"/>
      <c r="AV12" s="51"/>
      <c r="AW12" s="51"/>
      <c r="AX12" s="51"/>
      <c r="AY12" s="51"/>
      <c r="AZ12" s="51"/>
      <c r="BA12" s="51"/>
      <c r="BB12" s="57"/>
      <c r="BC12" s="59" t="s">
        <v>328</v>
      </c>
      <c r="BD12" s="61"/>
      <c r="BE12" s="61"/>
      <c r="BF12" s="61"/>
      <c r="BG12" s="61"/>
      <c r="BH12" s="61"/>
      <c r="BI12" s="61"/>
      <c r="BJ12" s="61"/>
      <c r="BK12" s="61"/>
      <c r="BL12" s="61"/>
      <c r="BM12" s="61"/>
      <c r="BN12" s="61"/>
      <c r="BO12" s="61"/>
      <c r="BP12" s="61"/>
      <c r="BQ12" s="65"/>
      <c r="BR12" s="67" t="s">
        <v>44</v>
      </c>
      <c r="BS12" s="68"/>
      <c r="BT12" s="68"/>
      <c r="BU12" s="68"/>
      <c r="BV12" s="68"/>
      <c r="BW12" s="68"/>
      <c r="BX12" s="68"/>
      <c r="BY12" s="68"/>
      <c r="BZ12" s="68"/>
      <c r="CA12" s="68"/>
      <c r="CB12" s="68"/>
      <c r="CC12" s="68"/>
      <c r="CD12" s="68"/>
      <c r="CE12" s="68"/>
      <c r="CF12" s="68"/>
      <c r="CG12" s="68"/>
      <c r="CH12" s="68"/>
      <c r="CI12" s="71"/>
      <c r="CJ12" s="75" t="s">
        <v>349</v>
      </c>
      <c r="CK12" s="68"/>
      <c r="CL12" s="68"/>
      <c r="CM12" s="68"/>
      <c r="CN12" s="68"/>
      <c r="CO12" s="68"/>
      <c r="CP12" s="68"/>
      <c r="CQ12" s="68"/>
      <c r="CR12" s="68"/>
      <c r="CS12" s="68"/>
      <c r="CT12" s="68"/>
      <c r="CU12" s="68"/>
      <c r="CV12" s="68"/>
      <c r="CW12" s="68"/>
      <c r="CX12" s="68"/>
      <c r="CY12" s="84" t="s">
        <v>113</v>
      </c>
      <c r="CZ12" s="68"/>
      <c r="DA12" s="68"/>
      <c r="DB12" s="68"/>
      <c r="DC12" s="68"/>
      <c r="DD12" s="68"/>
      <c r="DE12" s="68"/>
      <c r="DF12" s="68"/>
      <c r="DG12" s="68"/>
      <c r="DH12" s="68"/>
      <c r="DI12" s="68"/>
      <c r="DJ12" s="68"/>
      <c r="DK12" s="68"/>
      <c r="DL12" s="68"/>
      <c r="DM12" s="68"/>
      <c r="DN12" s="67" t="s">
        <v>330</v>
      </c>
      <c r="DO12" s="68"/>
      <c r="DP12" s="68"/>
      <c r="DQ12" s="68"/>
      <c r="DR12" s="68"/>
      <c r="DS12" s="68"/>
      <c r="DT12" s="68"/>
      <c r="DU12" s="68"/>
      <c r="DV12" s="68"/>
      <c r="DW12" s="68"/>
      <c r="DX12" s="68"/>
      <c r="DY12" s="68"/>
      <c r="DZ12" s="68"/>
      <c r="EA12" s="68"/>
      <c r="EB12" s="68"/>
      <c r="EC12" s="68"/>
      <c r="ED12" s="68"/>
      <c r="EE12" s="71"/>
      <c r="EF12" s="33"/>
      <c r="EG12" s="33"/>
      <c r="EH12" s="33"/>
      <c r="EI12" s="33"/>
      <c r="EJ12" s="33"/>
      <c r="EK12" s="33"/>
      <c r="EM12" s="93"/>
    </row>
    <row r="13" spans="1:154" s="3" customFormat="1" ht="21" customHeight="1">
      <c r="V13" s="30">
        <f>'Ｐ4～5'!$E$7</f>
        <v>-776</v>
      </c>
      <c r="W13" s="34"/>
      <c r="X13" s="34"/>
      <c r="Y13" s="34"/>
      <c r="Z13" s="34"/>
      <c r="AA13" s="34"/>
      <c r="AB13" s="34"/>
      <c r="AC13" s="34"/>
      <c r="AD13" s="34"/>
      <c r="AE13" s="34"/>
      <c r="AF13" s="34"/>
      <c r="AG13" s="34"/>
      <c r="AH13" s="34"/>
      <c r="AI13" s="34"/>
      <c r="AJ13" s="34"/>
      <c r="AK13" s="34"/>
      <c r="AL13" s="34"/>
      <c r="AM13" s="43"/>
      <c r="AN13" s="30">
        <f>'Ｐ4～5'!$H$7</f>
        <v>385</v>
      </c>
      <c r="AO13" s="34"/>
      <c r="AP13" s="34"/>
      <c r="AQ13" s="34"/>
      <c r="AR13" s="34"/>
      <c r="AS13" s="34"/>
      <c r="AT13" s="34"/>
      <c r="AU13" s="34"/>
      <c r="AV13" s="34"/>
      <c r="AW13" s="34"/>
      <c r="AX13" s="34"/>
      <c r="AY13" s="34"/>
      <c r="AZ13" s="34"/>
      <c r="BA13" s="34"/>
      <c r="BB13" s="58"/>
      <c r="BC13" s="60">
        <f>'Ｐ4～5'!$K$7</f>
        <v>1268</v>
      </c>
      <c r="BD13" s="62"/>
      <c r="BE13" s="62"/>
      <c r="BF13" s="62"/>
      <c r="BG13" s="62"/>
      <c r="BH13" s="62"/>
      <c r="BI13" s="62"/>
      <c r="BJ13" s="62"/>
      <c r="BK13" s="62"/>
      <c r="BL13" s="62"/>
      <c r="BM13" s="62"/>
      <c r="BN13" s="62"/>
      <c r="BO13" s="62"/>
      <c r="BP13" s="62"/>
      <c r="BQ13" s="66"/>
      <c r="BR13" s="60">
        <f>'Ｐ4～5'!$N$7</f>
        <v>-883</v>
      </c>
      <c r="BS13" s="62"/>
      <c r="BT13" s="62"/>
      <c r="BU13" s="62"/>
      <c r="BV13" s="62"/>
      <c r="BW13" s="62"/>
      <c r="BX13" s="62"/>
      <c r="BY13" s="62"/>
      <c r="BZ13" s="62"/>
      <c r="CA13" s="62"/>
      <c r="CB13" s="62"/>
      <c r="CC13" s="62"/>
      <c r="CD13" s="62"/>
      <c r="CE13" s="62"/>
      <c r="CF13" s="62"/>
      <c r="CG13" s="62"/>
      <c r="CH13" s="62"/>
      <c r="CI13" s="72"/>
      <c r="CJ13" s="76">
        <f>'Ｐ4～5'!$U$7</f>
        <v>1076</v>
      </c>
      <c r="CK13" s="78"/>
      <c r="CL13" s="78"/>
      <c r="CM13" s="78"/>
      <c r="CN13" s="78"/>
      <c r="CO13" s="78"/>
      <c r="CP13" s="78"/>
      <c r="CQ13" s="78"/>
      <c r="CR13" s="78"/>
      <c r="CS13" s="78"/>
      <c r="CT13" s="78"/>
      <c r="CU13" s="78"/>
      <c r="CV13" s="78"/>
      <c r="CW13" s="78"/>
      <c r="CX13" s="78"/>
      <c r="CY13" s="85">
        <f>'Ｐ4～5'!$Z$7</f>
        <v>969</v>
      </c>
      <c r="CZ13" s="78"/>
      <c r="DA13" s="78"/>
      <c r="DB13" s="78"/>
      <c r="DC13" s="78"/>
      <c r="DD13" s="78"/>
      <c r="DE13" s="78"/>
      <c r="DF13" s="78"/>
      <c r="DG13" s="78"/>
      <c r="DH13" s="78"/>
      <c r="DI13" s="78"/>
      <c r="DJ13" s="78"/>
      <c r="DK13" s="78"/>
      <c r="DL13" s="78"/>
      <c r="DM13" s="78"/>
      <c r="DN13" s="85">
        <f>'Ｐ4～5'!$AA$7</f>
        <v>107</v>
      </c>
      <c r="DO13" s="78"/>
      <c r="DP13" s="78"/>
      <c r="DQ13" s="78"/>
      <c r="DR13" s="78"/>
      <c r="DS13" s="78"/>
      <c r="DT13" s="78"/>
      <c r="DU13" s="78"/>
      <c r="DV13" s="78"/>
      <c r="DW13" s="78"/>
      <c r="DX13" s="78"/>
      <c r="DY13" s="78"/>
      <c r="DZ13" s="78"/>
      <c r="EA13" s="78"/>
      <c r="EB13" s="78"/>
      <c r="EC13" s="78"/>
      <c r="ED13" s="78"/>
      <c r="EE13" s="91"/>
      <c r="EF13" s="46"/>
      <c r="EG13" s="46"/>
      <c r="EH13" s="46"/>
      <c r="EI13" s="46"/>
      <c r="EJ13" s="46"/>
      <c r="EK13" s="46"/>
      <c r="EM13" s="31"/>
    </row>
    <row r="14" spans="1:154" s="3" customFormat="1" ht="7.5" customHeight="1">
      <c r="H14" s="0"/>
      <c r="I14" s="0"/>
      <c r="J14" s="0"/>
      <c r="K14" s="0"/>
      <c r="L14" s="0"/>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row>
    <row r="15" spans="1:154" s="6" customFormat="1" ht="18" customHeight="1">
      <c r="H15" s="16"/>
      <c r="I15" s="16"/>
      <c r="J15" s="16"/>
      <c r="K15" s="16"/>
      <c r="L15" s="16"/>
      <c r="M15" s="16"/>
      <c r="N15" s="16"/>
      <c r="O15" s="16"/>
      <c r="P15" s="16"/>
      <c r="Q15" s="16" t="s">
        <v>335</v>
      </c>
      <c r="R15" s="16"/>
      <c r="S15" s="16"/>
      <c r="T15" s="16"/>
      <c r="U15" s="16"/>
      <c r="V15" s="16"/>
      <c r="W15" s="16"/>
      <c r="X15" s="16"/>
      <c r="Y15" s="36"/>
      <c r="Z15" s="16"/>
      <c r="AA15" s="16"/>
      <c r="AB15" s="16"/>
      <c r="AC15" s="16"/>
      <c r="AD15" s="16"/>
      <c r="AE15" s="16"/>
      <c r="AF15" s="16"/>
      <c r="AG15" s="16"/>
      <c r="AH15" s="16"/>
      <c r="AI15" s="16"/>
      <c r="AJ15" s="16"/>
      <c r="AK15" s="16"/>
      <c r="AL15" s="16"/>
      <c r="AM15" s="16"/>
      <c r="AN15" s="16"/>
      <c r="AO15" s="16"/>
      <c r="AP15" s="16"/>
      <c r="AQ15" s="16"/>
      <c r="AR15" s="16"/>
      <c r="AS15" s="16"/>
      <c r="AT15" s="40">
        <f>'Ｐ2'!$F$49*-1</f>
        <v>14679</v>
      </c>
      <c r="AU15" s="46"/>
      <c r="AV15" s="46"/>
      <c r="AW15" s="46"/>
      <c r="AX15" s="46"/>
      <c r="AY15" s="46"/>
      <c r="AZ15" s="46"/>
      <c r="BA15" s="46"/>
      <c r="BB15" s="46"/>
      <c r="BC15" s="46"/>
      <c r="BD15" s="46"/>
      <c r="BE15" s="46"/>
      <c r="BF15" s="46"/>
      <c r="BG15" s="46"/>
      <c r="BH15" s="46"/>
      <c r="BI15" s="55">
        <f>'Ｐ2'!$G$49*-1</f>
        <v>1.5</v>
      </c>
      <c r="BJ15" s="46"/>
      <c r="BK15" s="46"/>
      <c r="BL15" s="46"/>
      <c r="BM15" s="46"/>
      <c r="BN15" s="46"/>
      <c r="BO15" s="46"/>
      <c r="BP15" s="46"/>
      <c r="BQ15" s="46"/>
      <c r="BR15" s="46"/>
      <c r="BS15" s="46"/>
      <c r="BT15" s="46"/>
      <c r="BU15" s="46"/>
      <c r="BV15" s="46"/>
      <c r="BW15" s="46"/>
      <c r="BX15" s="16" t="str">
        <f>IF('Ｐ2'!$F$49&lt;0,"減少","増加")</f>
        <v>減少</v>
      </c>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G15" s="16"/>
      <c r="EH15" s="16"/>
      <c r="EI15" s="16"/>
      <c r="EJ15" s="16"/>
      <c r="EK15" s="16"/>
      <c r="EL15" s="16"/>
      <c r="EM15" s="16"/>
      <c r="EN15" s="16"/>
      <c r="EO15" s="16"/>
      <c r="EP15" s="16"/>
      <c r="EQ15" s="16"/>
      <c r="ER15" s="16"/>
      <c r="ES15" s="16"/>
      <c r="ET15" s="16"/>
      <c r="EU15" s="16"/>
      <c r="EV15" s="16"/>
      <c r="EW15" s="16"/>
      <c r="EX15" s="16"/>
    </row>
    <row r="16" spans="1:154" s="6" customFormat="1" ht="18" customHeight="1">
      <c r="T16" s="27">
        <f>EDATE($M$8,-12)</f>
        <v>43344</v>
      </c>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53" t="s">
        <v>338</v>
      </c>
      <c r="AV16" s="53"/>
      <c r="AW16" s="53"/>
      <c r="AX16" s="53"/>
      <c r="AY16" s="53"/>
      <c r="AZ16" s="53"/>
      <c r="BA16" s="56">
        <f>EOMONTH($M$8,-1)</f>
        <v>43708</v>
      </c>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3" t="s">
        <v>340</v>
      </c>
      <c r="CC16" s="3"/>
      <c r="CD16" s="3"/>
      <c r="CE16" s="3"/>
      <c r="CF16" s="3"/>
      <c r="CG16" s="3"/>
      <c r="CH16" s="3"/>
      <c r="CI16" s="3"/>
      <c r="CJ16" s="3"/>
      <c r="CK16" s="3"/>
      <c r="CL16" s="3"/>
      <c r="CM16" s="3"/>
      <c r="CN16" s="3"/>
      <c r="CO16" s="3"/>
      <c r="CP16" s="3"/>
      <c r="CQ16" s="3"/>
      <c r="CR16" s="3"/>
      <c r="CS16" s="3"/>
      <c r="CT16" s="3"/>
      <c r="CU16" s="3"/>
      <c r="CV16" s="83"/>
      <c r="CW16" s="83"/>
      <c r="CX16" s="83"/>
      <c r="CY16" s="83"/>
      <c r="CZ16" s="83"/>
      <c r="DA16" s="83"/>
      <c r="DB16" s="83"/>
      <c r="DC16" s="8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row>
    <row r="17" spans="1:154" s="6" customFormat="1" ht="18" customHeight="1">
      <c r="T17" s="2"/>
      <c r="V17" s="28" t="s">
        <v>350</v>
      </c>
      <c r="W17" s="32"/>
      <c r="X17" s="32"/>
      <c r="Y17" s="32"/>
      <c r="Z17" s="32"/>
      <c r="AA17" s="32"/>
      <c r="AB17" s="32"/>
      <c r="AC17" s="32"/>
      <c r="AD17" s="32"/>
      <c r="AE17" s="32"/>
      <c r="AF17" s="32"/>
      <c r="AG17" s="32"/>
      <c r="AH17" s="32"/>
      <c r="AI17" s="32"/>
      <c r="AJ17" s="32"/>
      <c r="AK17" s="32"/>
      <c r="AL17" s="32"/>
      <c r="AM17" s="41"/>
      <c r="AN17" s="47" t="s">
        <v>126</v>
      </c>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70"/>
      <c r="CJ17" s="74" t="s">
        <v>332</v>
      </c>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90"/>
    </row>
    <row r="18" spans="1:154" s="6" customFormat="1" ht="27" customHeight="1">
      <c r="T18" s="3"/>
      <c r="V18" s="29"/>
      <c r="W18" s="33"/>
      <c r="X18" s="33"/>
      <c r="Y18" s="33"/>
      <c r="Z18" s="33"/>
      <c r="AA18" s="33"/>
      <c r="AB18" s="33"/>
      <c r="AC18" s="33"/>
      <c r="AD18" s="33"/>
      <c r="AE18" s="33"/>
      <c r="AF18" s="33"/>
      <c r="AG18" s="33"/>
      <c r="AH18" s="33"/>
      <c r="AI18" s="33"/>
      <c r="AJ18" s="33"/>
      <c r="AK18" s="33"/>
      <c r="AL18" s="33"/>
      <c r="AM18" s="42"/>
      <c r="AN18" s="48" t="s">
        <v>329</v>
      </c>
      <c r="AO18" s="51"/>
      <c r="AP18" s="51"/>
      <c r="AQ18" s="51"/>
      <c r="AR18" s="51"/>
      <c r="AS18" s="51"/>
      <c r="AT18" s="51"/>
      <c r="AU18" s="51"/>
      <c r="AV18" s="51"/>
      <c r="AW18" s="51"/>
      <c r="AX18" s="51"/>
      <c r="AY18" s="51"/>
      <c r="AZ18" s="51"/>
      <c r="BA18" s="51"/>
      <c r="BB18" s="57"/>
      <c r="BC18" s="59" t="s">
        <v>328</v>
      </c>
      <c r="BD18" s="61"/>
      <c r="BE18" s="61"/>
      <c r="BF18" s="61"/>
      <c r="BG18" s="61"/>
      <c r="BH18" s="61"/>
      <c r="BI18" s="61"/>
      <c r="BJ18" s="61"/>
      <c r="BK18" s="61"/>
      <c r="BL18" s="61"/>
      <c r="BM18" s="61"/>
      <c r="BN18" s="61"/>
      <c r="BO18" s="61"/>
      <c r="BP18" s="61"/>
      <c r="BQ18" s="65"/>
      <c r="BR18" s="67" t="s">
        <v>44</v>
      </c>
      <c r="BS18" s="68"/>
      <c r="BT18" s="68"/>
      <c r="BU18" s="68"/>
      <c r="BV18" s="68"/>
      <c r="BW18" s="68"/>
      <c r="BX18" s="68"/>
      <c r="BY18" s="68"/>
      <c r="BZ18" s="68"/>
      <c r="CA18" s="68"/>
      <c r="CB18" s="68"/>
      <c r="CC18" s="68"/>
      <c r="CD18" s="68"/>
      <c r="CE18" s="68"/>
      <c r="CF18" s="68"/>
      <c r="CG18" s="68"/>
      <c r="CH18" s="68"/>
      <c r="CI18" s="71"/>
      <c r="CJ18" s="75" t="s">
        <v>349</v>
      </c>
      <c r="CK18" s="68"/>
      <c r="CL18" s="68"/>
      <c r="CM18" s="68"/>
      <c r="CN18" s="68"/>
      <c r="CO18" s="68"/>
      <c r="CP18" s="68"/>
      <c r="CQ18" s="68"/>
      <c r="CR18" s="68"/>
      <c r="CS18" s="68"/>
      <c r="CT18" s="68"/>
      <c r="CU18" s="68"/>
      <c r="CV18" s="68"/>
      <c r="CW18" s="68"/>
      <c r="CX18" s="68"/>
      <c r="CY18" s="84" t="s">
        <v>113</v>
      </c>
      <c r="CZ18" s="68"/>
      <c r="DA18" s="68"/>
      <c r="DB18" s="68"/>
      <c r="DC18" s="68"/>
      <c r="DD18" s="68"/>
      <c r="DE18" s="68"/>
      <c r="DF18" s="68"/>
      <c r="DG18" s="68"/>
      <c r="DH18" s="68"/>
      <c r="DI18" s="68"/>
      <c r="DJ18" s="68"/>
      <c r="DK18" s="68"/>
      <c r="DL18" s="68"/>
      <c r="DM18" s="68"/>
      <c r="DN18" s="67" t="s">
        <v>330</v>
      </c>
      <c r="DO18" s="68"/>
      <c r="DP18" s="68"/>
      <c r="DQ18" s="68"/>
      <c r="DR18" s="68"/>
      <c r="DS18" s="68"/>
      <c r="DT18" s="68"/>
      <c r="DU18" s="68"/>
      <c r="DV18" s="68"/>
      <c r="DW18" s="68"/>
      <c r="DX18" s="68"/>
      <c r="DY18" s="68"/>
      <c r="DZ18" s="68"/>
      <c r="EA18" s="68"/>
      <c r="EB18" s="68"/>
      <c r="EC18" s="68"/>
      <c r="ED18" s="68"/>
      <c r="EE18" s="71"/>
    </row>
    <row r="19" spans="1:154" s="6" customFormat="1" ht="21" customHeight="1">
      <c r="H19" s="16"/>
      <c r="I19" s="16"/>
      <c r="J19" s="16"/>
      <c r="K19" s="16"/>
      <c r="L19" s="16"/>
      <c r="M19" s="16"/>
      <c r="N19" s="16"/>
      <c r="O19" s="16"/>
      <c r="P19" s="16"/>
      <c r="Q19" s="16"/>
      <c r="R19" s="16"/>
      <c r="S19" s="16"/>
      <c r="T19" s="3"/>
      <c r="V19" s="30">
        <f>'Ｐ3'!$H$50</f>
        <v>-14679</v>
      </c>
      <c r="W19" s="35"/>
      <c r="X19" s="35"/>
      <c r="Y19" s="35"/>
      <c r="Z19" s="35"/>
      <c r="AA19" s="35"/>
      <c r="AB19" s="35"/>
      <c r="AC19" s="35"/>
      <c r="AD19" s="35"/>
      <c r="AE19" s="35"/>
      <c r="AF19" s="35"/>
      <c r="AG19" s="35"/>
      <c r="AH19" s="35"/>
      <c r="AI19" s="35"/>
      <c r="AJ19" s="35"/>
      <c r="AK19" s="35"/>
      <c r="AL19" s="35"/>
      <c r="AM19" s="44"/>
      <c r="AN19" s="30">
        <f>'Ｐ3'!$B$50</f>
        <v>4843</v>
      </c>
      <c r="AO19" s="34"/>
      <c r="AP19" s="34"/>
      <c r="AQ19" s="34"/>
      <c r="AR19" s="34"/>
      <c r="AS19" s="34"/>
      <c r="AT19" s="34"/>
      <c r="AU19" s="34"/>
      <c r="AV19" s="34"/>
      <c r="AW19" s="34"/>
      <c r="AX19" s="34"/>
      <c r="AY19" s="34"/>
      <c r="AZ19" s="34"/>
      <c r="BA19" s="34"/>
      <c r="BB19" s="58"/>
      <c r="BC19" s="60">
        <f>'Ｐ3'!$C$50</f>
        <v>15661</v>
      </c>
      <c r="BD19" s="62"/>
      <c r="BE19" s="62"/>
      <c r="BF19" s="62"/>
      <c r="BG19" s="62"/>
      <c r="BH19" s="62"/>
      <c r="BI19" s="62"/>
      <c r="BJ19" s="62"/>
      <c r="BK19" s="62"/>
      <c r="BL19" s="62"/>
      <c r="BM19" s="62"/>
      <c r="BN19" s="62"/>
      <c r="BO19" s="62"/>
      <c r="BP19" s="62"/>
      <c r="BQ19" s="66"/>
      <c r="BR19" s="60">
        <f>'Ｐ3'!$D$50</f>
        <v>-10818</v>
      </c>
      <c r="BS19" s="62"/>
      <c r="BT19" s="62"/>
      <c r="BU19" s="62"/>
      <c r="BV19" s="62"/>
      <c r="BW19" s="62"/>
      <c r="BX19" s="62"/>
      <c r="BY19" s="62"/>
      <c r="BZ19" s="62"/>
      <c r="CA19" s="62"/>
      <c r="CB19" s="62"/>
      <c r="CC19" s="62"/>
      <c r="CD19" s="62"/>
      <c r="CE19" s="62"/>
      <c r="CF19" s="62"/>
      <c r="CG19" s="62"/>
      <c r="CH19" s="62"/>
      <c r="CI19" s="72"/>
      <c r="CJ19" s="76">
        <f>'Ｐ3'!$E$50</f>
        <v>12538</v>
      </c>
      <c r="CK19" s="78"/>
      <c r="CL19" s="78"/>
      <c r="CM19" s="78"/>
      <c r="CN19" s="78"/>
      <c r="CO19" s="78"/>
      <c r="CP19" s="78"/>
      <c r="CQ19" s="78"/>
      <c r="CR19" s="78"/>
      <c r="CS19" s="78"/>
      <c r="CT19" s="78"/>
      <c r="CU19" s="78"/>
      <c r="CV19" s="78"/>
      <c r="CW19" s="78"/>
      <c r="CX19" s="78"/>
      <c r="CY19" s="85">
        <f>'Ｐ3'!$F$50</f>
        <v>16399</v>
      </c>
      <c r="CZ19" s="78"/>
      <c r="DA19" s="78"/>
      <c r="DB19" s="78"/>
      <c r="DC19" s="78"/>
      <c r="DD19" s="78"/>
      <c r="DE19" s="78"/>
      <c r="DF19" s="78"/>
      <c r="DG19" s="78"/>
      <c r="DH19" s="78"/>
      <c r="DI19" s="78"/>
      <c r="DJ19" s="78"/>
      <c r="DK19" s="78"/>
      <c r="DL19" s="78"/>
      <c r="DM19" s="78"/>
      <c r="DN19" s="85">
        <f>'Ｐ3'!$G$50</f>
        <v>-3861</v>
      </c>
      <c r="DO19" s="78"/>
      <c r="DP19" s="78"/>
      <c r="DQ19" s="78"/>
      <c r="DR19" s="78"/>
      <c r="DS19" s="78"/>
      <c r="DT19" s="78"/>
      <c r="DU19" s="78"/>
      <c r="DV19" s="78"/>
      <c r="DW19" s="78"/>
      <c r="DX19" s="78"/>
      <c r="DY19" s="78"/>
      <c r="DZ19" s="78"/>
      <c r="EA19" s="78"/>
      <c r="EB19" s="78"/>
      <c r="EC19" s="78"/>
      <c r="ED19" s="78"/>
      <c r="EE19" s="91"/>
      <c r="EM19" s="16"/>
      <c r="EN19" s="16"/>
      <c r="EO19" s="16"/>
      <c r="EP19" s="16"/>
      <c r="EQ19" s="16"/>
      <c r="ER19" s="16"/>
      <c r="ES19" s="16"/>
      <c r="ET19" s="16"/>
      <c r="EU19" s="16"/>
      <c r="EV19" s="16"/>
      <c r="EW19" s="16"/>
      <c r="EX19" s="16"/>
    </row>
    <row r="20" spans="1:154" s="6" customFormat="1" ht="11.25" customHeight="1">
      <c r="H20" s="16"/>
      <c r="I20" s="16"/>
      <c r="J20" s="16"/>
      <c r="K20" s="16"/>
      <c r="L20" s="16"/>
      <c r="M20" s="16"/>
      <c r="N20" s="16"/>
      <c r="O20" s="16"/>
      <c r="P20" s="16"/>
      <c r="Q20" s="16"/>
      <c r="R20" s="16"/>
      <c r="S20" s="16"/>
      <c r="T20" s="3"/>
      <c r="U20" s="0"/>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46"/>
      <c r="CS20" s="46"/>
      <c r="CT20" s="46"/>
      <c r="CU20" s="46"/>
      <c r="CV20" s="46"/>
      <c r="CW20" s="46"/>
      <c r="CX20" s="46"/>
      <c r="CY20" s="46"/>
      <c r="CZ20" s="46"/>
      <c r="DA20" s="46"/>
      <c r="DB20" s="46"/>
      <c r="DC20" s="46"/>
      <c r="DD20" s="46"/>
      <c r="DE20" s="46"/>
      <c r="DF20" s="46"/>
      <c r="DG20" s="46"/>
      <c r="DH20" s="46"/>
      <c r="DI20" s="31"/>
      <c r="DJ20" s="46"/>
      <c r="DK20" s="46"/>
      <c r="DL20" s="46"/>
      <c r="DM20" s="46"/>
      <c r="DN20" s="46"/>
      <c r="DO20" s="46"/>
      <c r="DP20" s="46"/>
      <c r="DQ20" s="46"/>
      <c r="DR20" s="46"/>
      <c r="DS20" s="46"/>
      <c r="DT20" s="46"/>
      <c r="DU20" s="46"/>
      <c r="DV20" s="46"/>
      <c r="DW20" s="46"/>
      <c r="DX20" s="46"/>
      <c r="DY20" s="46"/>
      <c r="DZ20" s="46"/>
      <c r="EA20" s="31"/>
      <c r="EB20" s="46"/>
      <c r="EC20" s="46"/>
      <c r="ED20" s="46"/>
      <c r="EE20" s="46"/>
      <c r="EF20" s="46"/>
      <c r="EG20" s="46"/>
      <c r="EH20" s="46"/>
      <c r="EI20" s="46"/>
      <c r="EJ20" s="46"/>
      <c r="EK20" s="46"/>
      <c r="EL20" s="31"/>
      <c r="EM20" s="16"/>
      <c r="EN20" s="16"/>
      <c r="EO20" s="16"/>
      <c r="EP20" s="16"/>
      <c r="EQ20" s="16"/>
      <c r="ER20" s="16"/>
      <c r="ES20" s="16"/>
      <c r="ET20" s="16"/>
      <c r="EU20" s="16"/>
      <c r="EV20" s="16"/>
      <c r="EW20" s="16"/>
      <c r="EX20" s="16"/>
    </row>
    <row r="21" spans="1:154" ht="18" customHeight="1">
      <c r="A21" s="3"/>
      <c r="B21" s="3"/>
      <c r="C21" s="3"/>
      <c r="D21" s="3"/>
      <c r="E21" s="3"/>
      <c r="H21" s="19" t="s">
        <v>87</v>
      </c>
    </row>
    <row r="22" spans="1:154" s="6" customFormat="1" ht="18" customHeight="1">
      <c r="H22" s="16"/>
      <c r="I22" s="16"/>
      <c r="J22" s="16"/>
      <c r="K22" s="16"/>
      <c r="L22" s="22"/>
      <c r="M22" s="23">
        <f>M8</f>
        <v>43709</v>
      </c>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16" t="s">
        <v>345</v>
      </c>
      <c r="AP22" s="52"/>
      <c r="AQ22" s="52"/>
      <c r="AR22" s="52"/>
      <c r="AS22" s="52"/>
      <c r="AT22" s="52"/>
      <c r="AU22" s="52"/>
      <c r="AV22" s="52"/>
      <c r="AW22" s="16"/>
      <c r="AX22" s="16"/>
      <c r="AY22" s="16"/>
      <c r="AZ22" s="16"/>
      <c r="BA22" s="16"/>
      <c r="BB22" s="16"/>
      <c r="BC22" s="16"/>
      <c r="BD22" s="16"/>
      <c r="BE22" s="16"/>
      <c r="BF22" s="16"/>
      <c r="BG22" s="16"/>
      <c r="BH22" s="16"/>
      <c r="BI22" s="16"/>
      <c r="BJ22" s="16"/>
      <c r="BK22" s="16"/>
      <c r="BL22" s="16"/>
      <c r="BM22" s="64">
        <f>'Ｐ6'!$B$6</f>
        <v>389490</v>
      </c>
      <c r="BN22" s="3"/>
      <c r="BO22" s="3"/>
      <c r="BP22" s="3"/>
      <c r="BQ22" s="3"/>
      <c r="BR22" s="3"/>
      <c r="BS22" s="3"/>
      <c r="BT22" s="3"/>
      <c r="BU22" s="3"/>
      <c r="BV22" s="3"/>
      <c r="BW22" s="3"/>
      <c r="BX22" s="3"/>
      <c r="BY22" s="3"/>
      <c r="BZ22" s="3"/>
      <c r="CA22" s="3"/>
      <c r="CB22" s="3"/>
      <c r="CC22" s="3"/>
      <c r="CD22" s="3"/>
      <c r="CE22" s="3"/>
      <c r="CF22" s="3"/>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row>
    <row r="23" spans="1:154" s="6" customFormat="1" ht="18" customHeight="1">
      <c r="H23" s="16"/>
      <c r="I23" s="16"/>
      <c r="J23" s="16"/>
      <c r="K23" s="16"/>
      <c r="L23" s="16"/>
      <c r="M23" s="16"/>
      <c r="N23" s="16"/>
      <c r="O23" s="16"/>
      <c r="P23" s="16"/>
      <c r="Q23" s="16" t="s">
        <v>334</v>
      </c>
      <c r="R23" s="16"/>
      <c r="S23" s="16"/>
      <c r="T23" s="16"/>
      <c r="U23" s="16"/>
      <c r="V23" s="16"/>
      <c r="W23" s="16"/>
      <c r="X23" s="16"/>
      <c r="Y23" s="16"/>
      <c r="Z23" s="16"/>
      <c r="AA23" s="16"/>
      <c r="AB23" s="16"/>
      <c r="AC23" s="16"/>
      <c r="AD23" s="16"/>
      <c r="AE23" s="16"/>
      <c r="AF23" s="16"/>
      <c r="AG23" s="16"/>
      <c r="AH23" s="16"/>
      <c r="AI23" s="16"/>
      <c r="AJ23" s="16"/>
      <c r="AK23" s="16"/>
      <c r="AL23" s="16"/>
      <c r="AM23" s="45">
        <f>IF('Ｐ6'!$K$6&gt;=0,'Ｐ6'!$K$6,'Ｐ6'!$K$6*(-1))</f>
        <v>117</v>
      </c>
      <c r="AN23" s="45"/>
      <c r="AO23" s="45"/>
      <c r="AP23" s="45"/>
      <c r="AQ23" s="45"/>
      <c r="AR23" s="45"/>
      <c r="AS23" s="45"/>
      <c r="AT23" s="45"/>
      <c r="AU23" s="45"/>
      <c r="AV23" s="45"/>
      <c r="AW23" s="16" t="str">
        <f>IF('Ｐ6'!$K$6&lt;0,"世帯減少","世帯増加")</f>
        <v>世帯増加</v>
      </c>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row>
    <row r="24" spans="1:154" ht="18" customHeight="1"/>
    <row r="25" spans="1:154" ht="15" customHeight="1"/>
    <row r="26" spans="1:154" s="3" customFormat="1" ht="15" customHeight="1">
      <c r="F26" s="17" t="s">
        <v>336</v>
      </c>
      <c r="G26" s="11"/>
      <c r="H26" s="11"/>
      <c r="I26" s="11"/>
      <c r="J26" s="11"/>
      <c r="K26" s="18"/>
      <c r="L26" s="11"/>
      <c r="M26" s="11"/>
      <c r="N26" s="11"/>
      <c r="O26" s="11"/>
      <c r="P26" s="11"/>
      <c r="Q26" s="11"/>
      <c r="R26" s="11"/>
      <c r="S26" s="11"/>
      <c r="T26" s="11"/>
      <c r="U26" s="11"/>
      <c r="V26" s="11"/>
      <c r="W26" s="11"/>
      <c r="X26" s="11"/>
      <c r="Y26" s="11"/>
      <c r="Z26" s="11"/>
      <c r="AA26" s="11"/>
      <c r="AB26" s="11"/>
      <c r="AC26" s="11"/>
      <c r="AD26" s="11"/>
      <c r="AE26" s="11"/>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row>
    <row r="27" spans="1:154" s="7" customFormat="1" ht="13.5" customHeight="1">
      <c r="F27" s="11"/>
      <c r="G27" s="11"/>
      <c r="H27" s="11"/>
      <c r="I27" s="11"/>
      <c r="J27" s="11" t="s">
        <v>304</v>
      </c>
      <c r="K27" s="11"/>
      <c r="L27" s="11"/>
      <c r="M27" s="11"/>
      <c r="N27" s="11"/>
      <c r="O27" s="11"/>
      <c r="P27" s="11"/>
      <c r="Q27" s="18"/>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5" t="s">
        <v>218</v>
      </c>
      <c r="BQ27" s="11"/>
      <c r="BR27" s="11"/>
      <c r="BT27" s="11"/>
      <c r="BU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row>
    <row r="28" spans="1:154" s="7" customFormat="1" ht="13.5" customHeight="1">
      <c r="F28" s="11"/>
      <c r="G28" s="11"/>
      <c r="H28" s="11"/>
      <c r="I28" s="11"/>
      <c r="J28" s="11" t="s">
        <v>306</v>
      </c>
      <c r="K28" s="11"/>
      <c r="L28" s="11"/>
      <c r="M28" s="11"/>
      <c r="N28" s="11"/>
      <c r="O28" s="11"/>
      <c r="P28" s="11"/>
      <c r="Q28" s="18"/>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5" t="s">
        <v>346</v>
      </c>
      <c r="BQ28" s="11"/>
      <c r="BR28" s="11"/>
      <c r="BT28" s="11"/>
      <c r="BU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row>
    <row r="29" spans="1:154" s="7" customFormat="1" ht="13.5" customHeight="1">
      <c r="F29" s="11"/>
      <c r="G29" s="11"/>
      <c r="H29" s="11"/>
      <c r="I29" s="11"/>
      <c r="J29" s="11" t="s">
        <v>122</v>
      </c>
      <c r="K29" s="11"/>
      <c r="L29" s="11"/>
      <c r="M29" s="11"/>
      <c r="N29" s="11"/>
      <c r="O29" s="11"/>
      <c r="P29" s="11"/>
      <c r="Q29" s="18"/>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5" t="s">
        <v>74</v>
      </c>
      <c r="BQ29" s="11"/>
      <c r="BR29" s="11"/>
      <c r="BT29" s="11"/>
      <c r="BU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row>
    <row r="30" spans="1:154" s="7" customFormat="1" ht="13.5" customHeight="1">
      <c r="F30" s="11"/>
      <c r="G30" s="11"/>
      <c r="H30" s="11"/>
      <c r="I30" s="11"/>
      <c r="J30" s="11" t="s">
        <v>307</v>
      </c>
      <c r="K30" s="11"/>
      <c r="L30" s="11"/>
      <c r="M30" s="11"/>
      <c r="N30" s="11"/>
      <c r="O30" s="11"/>
      <c r="P30" s="11"/>
      <c r="Q30" s="18"/>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5" t="s">
        <v>57</v>
      </c>
      <c r="BQ30" s="11"/>
      <c r="BR30" s="11"/>
      <c r="BT30" s="11"/>
      <c r="BU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row>
    <row r="31" spans="1:154" s="7" customFormat="1" ht="13.5" customHeight="1">
      <c r="F31" s="11"/>
      <c r="G31" s="11"/>
      <c r="H31" s="11"/>
      <c r="I31" s="11"/>
      <c r="J31" s="11" t="s">
        <v>308</v>
      </c>
      <c r="K31" s="11"/>
      <c r="L31" s="11"/>
      <c r="M31" s="11"/>
      <c r="N31" s="11"/>
      <c r="O31" s="11"/>
      <c r="P31" s="11"/>
      <c r="Q31" s="18"/>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5" t="s">
        <v>347</v>
      </c>
      <c r="BQ31" s="11"/>
      <c r="BR31" s="11"/>
      <c r="BT31" s="11"/>
      <c r="BU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row>
    <row r="32" spans="1:154" s="7" customFormat="1" ht="13.5" customHeight="1">
      <c r="F32" s="11"/>
      <c r="G32" s="11"/>
      <c r="H32" s="11"/>
      <c r="I32" s="11"/>
      <c r="J32" s="11" t="s">
        <v>309</v>
      </c>
      <c r="K32" s="11"/>
      <c r="L32" s="11"/>
      <c r="M32" s="11"/>
      <c r="N32" s="11"/>
      <c r="O32" s="11"/>
      <c r="P32" s="11"/>
      <c r="Q32" s="18"/>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5" t="s">
        <v>348</v>
      </c>
      <c r="BQ32" s="11"/>
      <c r="BR32" s="11"/>
      <c r="BT32" s="11"/>
      <c r="BU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row>
    <row r="33" spans="1:154" s="7" customFormat="1" ht="13.5" customHeight="1">
      <c r="A33" s="11"/>
      <c r="B33" s="11"/>
      <c r="C33" s="11"/>
      <c r="D33" s="11"/>
      <c r="J33" s="20">
        <f>EDATE(M8,-1)</f>
        <v>43678</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54"/>
      <c r="AY33" s="11"/>
      <c r="AZ33" s="11"/>
      <c r="BA33" s="11"/>
      <c r="BB33" s="11"/>
      <c r="BC33" s="11"/>
      <c r="BD33" s="11"/>
      <c r="BE33" s="11"/>
      <c r="BF33" s="11"/>
      <c r="BG33" s="11"/>
      <c r="BH33" s="11"/>
      <c r="BI33" s="11"/>
      <c r="BJ33" s="11"/>
      <c r="BL33" s="11"/>
      <c r="BN33" s="11"/>
      <c r="BO33" s="11"/>
      <c r="BP33" s="15" t="s">
        <v>249</v>
      </c>
      <c r="BQ33" s="11"/>
      <c r="BR33" s="11"/>
      <c r="BT33" s="11"/>
      <c r="BU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row>
    <row r="34" spans="1:154" s="3" customFormat="1" ht="13.5" customHeight="1">
      <c r="A34" s="12"/>
      <c r="B34" s="12"/>
      <c r="C34" s="12"/>
      <c r="D34" s="0"/>
      <c r="F34" s="11"/>
      <c r="G34" s="18"/>
      <c r="H34" s="11"/>
      <c r="I34" s="11"/>
      <c r="J34" s="11" t="s">
        <v>257</v>
      </c>
      <c r="K34" s="0"/>
      <c r="L34" s="0"/>
      <c r="M34" s="12"/>
      <c r="N34" s="12"/>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row>
    <row r="35" spans="1:154" s="3" customFormat="1" ht="13.5" customHeight="1">
      <c r="A35" s="0"/>
      <c r="B35" s="0"/>
      <c r="C35" s="0"/>
      <c r="D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row>
    <row r="36" spans="1:154" s="7" customFormat="1" ht="15" customHeight="1">
      <c r="B36" s="11"/>
      <c r="C36" s="11"/>
      <c r="D36" s="11"/>
      <c r="E36" s="11"/>
      <c r="F36" s="17" t="s">
        <v>342</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row>
    <row r="37" spans="1:154" s="7" customFormat="1" ht="12" customHeight="1">
      <c r="A37" s="11"/>
      <c r="B37" s="15"/>
      <c r="C37" s="15"/>
      <c r="D37" s="11"/>
      <c r="E37" s="12"/>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row>
    <row r="38" spans="1:154" s="7" customFormat="1" ht="12" customHeight="1">
      <c r="A38" s="11"/>
      <c r="B38" s="15"/>
      <c r="C38" s="15"/>
      <c r="D38" s="11"/>
      <c r="E38" s="1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row>
    <row r="39" spans="1:154" s="7" customFormat="1" ht="12" customHeight="1">
      <c r="A39" s="11"/>
      <c r="B39" s="15"/>
      <c r="C39" s="15"/>
      <c r="D39" s="11"/>
      <c r="E39" s="12"/>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row>
    <row r="40" spans="1:154" s="7" customFormat="1" ht="12" customHeight="1">
      <c r="A40" s="11"/>
      <c r="B40" s="15"/>
      <c r="C40" s="15"/>
      <c r="D40" s="11"/>
      <c r="E40" s="12"/>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row>
    <row r="41" spans="1:154" s="7" customFormat="1" ht="12" customHeight="1">
      <c r="A41" s="11"/>
      <c r="B41" s="15"/>
      <c r="C41" s="15"/>
      <c r="D41" s="11"/>
      <c r="E41" s="12"/>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row>
    <row r="42" spans="1:154" s="7" customFormat="1" ht="12" customHeight="1">
      <c r="A42" s="11"/>
      <c r="B42" s="15"/>
      <c r="C42" s="15"/>
      <c r="D42" s="11"/>
      <c r="E42" s="12"/>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row>
    <row r="43" spans="1:154" s="7" customFormat="1" ht="12" customHeight="1">
      <c r="A43" s="11"/>
      <c r="B43" s="15"/>
      <c r="C43" s="15"/>
      <c r="D43" s="11"/>
      <c r="E43" s="12"/>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row>
    <row r="44" spans="1:154" s="7" customFormat="1" ht="12" customHeight="1">
      <c r="A44" s="11"/>
      <c r="B44" s="15"/>
      <c r="C44" s="15"/>
      <c r="D44" s="11"/>
      <c r="E44" s="12"/>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row>
    <row r="45" spans="1:154" s="7" customFormat="1" ht="12" customHeight="1">
      <c r="A45" s="11"/>
      <c r="B45" s="15"/>
      <c r="C45" s="15"/>
      <c r="D45" s="11"/>
      <c r="E45" s="12"/>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row>
    <row r="46" spans="1:154" s="8" customFormat="1" ht="12" customHeight="1">
      <c r="A46" s="13"/>
      <c r="B46" s="13"/>
      <c r="C46" s="13"/>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4"/>
      <c r="EV46" s="14"/>
      <c r="EW46" s="14"/>
      <c r="EX46" s="14"/>
    </row>
    <row r="47" spans="1:154" s="8" customFormat="1" ht="12"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37"/>
      <c r="AD47" s="14"/>
      <c r="AE47" s="14"/>
      <c r="AF47" s="37"/>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14"/>
      <c r="EV47" s="14"/>
      <c r="EW47" s="14"/>
      <c r="EX47" s="14"/>
    </row>
    <row r="48" spans="1:154" s="8" customFormat="1" ht="13.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38"/>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row>
    <row r="49" spans="1:154" s="8" customFormat="1" ht="13.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c r="DX49" s="14"/>
      <c r="DY49" s="14"/>
      <c r="DZ49" s="14"/>
      <c r="EA49" s="14"/>
      <c r="EB49" s="14"/>
      <c r="EC49" s="14"/>
      <c r="ED49" s="14"/>
      <c r="EE49" s="14"/>
      <c r="EF49" s="14"/>
      <c r="EG49" s="14"/>
      <c r="EH49" s="14"/>
      <c r="EI49" s="14"/>
      <c r="EJ49" s="14"/>
      <c r="EK49" s="14"/>
      <c r="EL49" s="14"/>
      <c r="EM49" s="14"/>
      <c r="EN49" s="14"/>
      <c r="EO49" s="14"/>
      <c r="EP49" s="14"/>
      <c r="EQ49" s="14"/>
      <c r="ER49" s="14"/>
      <c r="ES49" s="14"/>
      <c r="ET49" s="14"/>
      <c r="EU49" s="14"/>
      <c r="EV49" s="14"/>
      <c r="EW49" s="14"/>
      <c r="EX49" s="14"/>
    </row>
    <row r="50" spans="1:154" s="8" customFormat="1" ht="13.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39"/>
      <c r="AD50" s="14"/>
      <c r="AE50" s="14"/>
      <c r="AF50" s="14"/>
      <c r="AG50" s="14"/>
      <c r="AH50" s="14"/>
      <c r="AI50" s="14"/>
      <c r="AJ50" s="39"/>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row>
    <row r="51" spans="1:154" s="8" customFormat="1" ht="13.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c r="DX51" s="14"/>
      <c r="DY51" s="14"/>
      <c r="DZ51" s="14"/>
      <c r="EA51" s="14"/>
      <c r="EB51" s="14"/>
      <c r="EC51" s="14"/>
      <c r="ED51" s="14"/>
      <c r="EE51" s="14"/>
      <c r="EF51" s="14"/>
      <c r="EG51" s="14"/>
      <c r="EH51" s="14"/>
      <c r="EI51" s="14"/>
      <c r="EJ51" s="14"/>
      <c r="EK51" s="14"/>
      <c r="EL51" s="14"/>
      <c r="EM51" s="14"/>
      <c r="EN51" s="14"/>
      <c r="EO51" s="14"/>
      <c r="EP51" s="14"/>
      <c r="EQ51" s="14"/>
      <c r="ER51" s="14"/>
      <c r="ES51" s="14"/>
      <c r="ET51" s="14"/>
      <c r="EU51" s="14"/>
      <c r="EV51" s="14"/>
      <c r="EW51" s="14"/>
      <c r="EX51" s="14"/>
    </row>
    <row r="52" spans="1:154" s="8" customFormat="1" ht="13.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69"/>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c r="DJ52" s="14"/>
      <c r="DK52" s="14"/>
      <c r="DL52" s="14"/>
      <c r="DM52" s="14"/>
      <c r="DN52" s="14"/>
      <c r="DO52" s="14"/>
      <c r="DP52" s="14"/>
      <c r="DQ52" s="14"/>
      <c r="DR52" s="14"/>
      <c r="DS52" s="14"/>
      <c r="DT52" s="14"/>
      <c r="DU52" s="14"/>
      <c r="DV52" s="14"/>
      <c r="DW52" s="14"/>
      <c r="DX52" s="14"/>
      <c r="DY52" s="14"/>
      <c r="DZ52" s="14"/>
      <c r="EA52" s="14"/>
      <c r="EB52" s="14"/>
      <c r="EC52" s="14"/>
      <c r="ED52" s="14"/>
      <c r="EE52" s="14"/>
      <c r="EF52" s="14"/>
      <c r="EG52" s="14"/>
      <c r="EH52" s="14"/>
      <c r="EI52" s="14"/>
      <c r="EJ52" s="14"/>
      <c r="EK52" s="14"/>
      <c r="EL52" s="14"/>
      <c r="EM52" s="14"/>
      <c r="EN52" s="14"/>
      <c r="EO52" s="14"/>
      <c r="EP52" s="14"/>
      <c r="EQ52" s="14"/>
      <c r="ER52" s="14"/>
      <c r="ES52" s="14"/>
      <c r="ET52" s="14"/>
      <c r="EU52" s="14"/>
      <c r="EV52" s="14"/>
      <c r="EW52" s="14"/>
      <c r="EX52" s="14"/>
    </row>
    <row r="53" spans="1:154" s="8" customFormat="1" ht="13.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c r="DJ53" s="14"/>
      <c r="DK53" s="14"/>
      <c r="DL53" s="14"/>
      <c r="DM53" s="14"/>
      <c r="DN53" s="14"/>
      <c r="DO53" s="14"/>
      <c r="DP53" s="14"/>
      <c r="DQ53" s="14"/>
      <c r="DR53" s="14"/>
      <c r="DS53" s="14"/>
      <c r="DT53" s="14"/>
      <c r="DU53" s="14"/>
      <c r="DV53" s="14"/>
      <c r="DW53" s="14"/>
      <c r="DX53" s="14"/>
      <c r="DY53" s="14"/>
      <c r="DZ53" s="14"/>
      <c r="EA53" s="14"/>
      <c r="EB53" s="14"/>
      <c r="EC53" s="14"/>
      <c r="ED53" s="14"/>
      <c r="EE53" s="14"/>
      <c r="EF53" s="14"/>
      <c r="EG53" s="14"/>
      <c r="EH53" s="14"/>
      <c r="EI53" s="14"/>
      <c r="EJ53" s="14"/>
      <c r="EK53" s="14"/>
      <c r="EL53" s="14"/>
      <c r="EM53" s="14"/>
      <c r="EN53" s="14"/>
      <c r="EO53" s="14"/>
      <c r="EP53" s="14"/>
      <c r="EQ53" s="14"/>
      <c r="ER53" s="14"/>
      <c r="ES53" s="14"/>
      <c r="ET53" s="14"/>
      <c r="EU53" s="14"/>
      <c r="EV53" s="14"/>
      <c r="EW53" s="14"/>
      <c r="EX53" s="14"/>
    </row>
    <row r="54" spans="1:154" s="8" customFormat="1" ht="13.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c r="DJ54" s="14"/>
      <c r="DK54" s="14"/>
      <c r="DL54" s="14"/>
      <c r="DM54" s="14"/>
      <c r="DN54" s="14"/>
      <c r="DO54" s="14"/>
      <c r="DP54" s="14"/>
      <c r="DQ54" s="14"/>
      <c r="DR54" s="14"/>
      <c r="DS54" s="14"/>
      <c r="DT54" s="14"/>
      <c r="DU54" s="14"/>
      <c r="DV54" s="14"/>
      <c r="DW54" s="14"/>
      <c r="DX54" s="14"/>
      <c r="DY54" s="14"/>
      <c r="DZ54" s="14"/>
      <c r="EA54" s="14"/>
      <c r="EB54" s="14"/>
      <c r="EC54" s="14"/>
      <c r="ED54" s="14"/>
      <c r="EE54" s="14"/>
      <c r="EF54" s="14"/>
      <c r="EG54" s="14"/>
      <c r="EH54" s="14"/>
      <c r="EI54" s="14"/>
      <c r="EJ54" s="14"/>
      <c r="EK54" s="14"/>
      <c r="EL54" s="14"/>
      <c r="EM54" s="14"/>
      <c r="EN54" s="14"/>
      <c r="EO54" s="14"/>
      <c r="EP54" s="14"/>
      <c r="EQ54" s="14"/>
      <c r="ER54" s="14"/>
      <c r="ES54" s="14"/>
      <c r="ET54" s="14"/>
      <c r="EU54" s="14"/>
      <c r="EV54" s="14"/>
      <c r="EW54" s="14"/>
      <c r="EX54" s="14"/>
    </row>
    <row r="55" spans="1:154" ht="13.5" customHeight="1"/>
    <row r="56" spans="1:154" ht="13.5" customHeight="1"/>
    <row r="57" spans="1:154" ht="13.5" customHeight="1"/>
  </sheetData>
  <mergeCells count="54">
    <mergeCell ref="CR4:DK4"/>
    <mergeCell ref="DL4:DU4"/>
    <mergeCell ref="CR5:EL5"/>
    <mergeCell ref="M8:AN8"/>
    <mergeCell ref="BL8:CI8"/>
    <mergeCell ref="CJ8:DG8"/>
    <mergeCell ref="DH8:DI8"/>
    <mergeCell ref="DJ8:EG8"/>
    <mergeCell ref="AM9:AY9"/>
    <mergeCell ref="AZ9:BN9"/>
    <mergeCell ref="T10:AT10"/>
    <mergeCell ref="AU10:AZ10"/>
    <mergeCell ref="BA10:CA10"/>
    <mergeCell ref="AN11:CI11"/>
    <mergeCell ref="CJ11:EE11"/>
    <mergeCell ref="AN12:BB12"/>
    <mergeCell ref="BC12:BQ12"/>
    <mergeCell ref="BR12:CI12"/>
    <mergeCell ref="CJ12:CX12"/>
    <mergeCell ref="CY12:DM12"/>
    <mergeCell ref="DN12:EE12"/>
    <mergeCell ref="V13:AM13"/>
    <mergeCell ref="AN13:BB13"/>
    <mergeCell ref="BC13:BQ13"/>
    <mergeCell ref="BR13:CI13"/>
    <mergeCell ref="CJ13:CX13"/>
    <mergeCell ref="CY13:DM13"/>
    <mergeCell ref="DN13:EE13"/>
    <mergeCell ref="AT15:BH15"/>
    <mergeCell ref="BI15:BW15"/>
    <mergeCell ref="T16:AT16"/>
    <mergeCell ref="AU16:AZ16"/>
    <mergeCell ref="BA16:CA16"/>
    <mergeCell ref="AN17:CI17"/>
    <mergeCell ref="CJ17:EE17"/>
    <mergeCell ref="AN18:BB18"/>
    <mergeCell ref="BC18:BQ18"/>
    <mergeCell ref="BR18:CI18"/>
    <mergeCell ref="CJ18:CX18"/>
    <mergeCell ref="CY18:DM18"/>
    <mergeCell ref="DN18:EE18"/>
    <mergeCell ref="V19:AM19"/>
    <mergeCell ref="AN19:BB19"/>
    <mergeCell ref="BC19:BQ19"/>
    <mergeCell ref="BR19:CI19"/>
    <mergeCell ref="CJ19:CX19"/>
    <mergeCell ref="CY19:DM19"/>
    <mergeCell ref="DN19:EE19"/>
    <mergeCell ref="M22:AN22"/>
    <mergeCell ref="BM22:CF22"/>
    <mergeCell ref="AM23:AV23"/>
    <mergeCell ref="J33:AX33"/>
    <mergeCell ref="V11:AM12"/>
    <mergeCell ref="V17:AM18"/>
  </mergeCells>
  <phoneticPr fontId="4"/>
  <pageMargins left="0.78740157480314965" right="0.59055118110236227" top="0.39370078740157483" bottom="0.39370078740157483" header="0.19685039370078741" footer="0.19685039370078741"/>
  <pageSetup paperSize="9" scale="98" fitToWidth="1" fitToHeight="1" orientation="portrait" usePrinterDefaults="1" r:id="rId1"/>
  <headerFooter alignWithMargins="0">
    <oddFooter>&amp;C- &amp;P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000"/>
  </sheetPr>
  <dimension ref="A1:P34"/>
  <sheetViews>
    <sheetView topLeftCell="A364" workbookViewId="0">
      <selection activeCell="A364" sqref="A364"/>
    </sheetView>
  </sheetViews>
  <sheetFormatPr defaultRowHeight="14.25"/>
  <cols>
    <col min="1" max="1" width="4.5" style="559" customWidth="1"/>
    <col min="2" max="2" width="12.5" style="560" bestFit="1" customWidth="1"/>
    <col min="3" max="3" width="13.5" style="561" bestFit="1" customWidth="1"/>
    <col min="4" max="4" width="5.5" style="561" bestFit="1" customWidth="1"/>
    <col min="5" max="5" width="2.5" style="561" customWidth="1"/>
    <col min="6" max="6" width="4.5" style="559" customWidth="1"/>
    <col min="7" max="7" width="12.5" style="560" bestFit="1" customWidth="1"/>
    <col min="8" max="8" width="13.5" style="561" bestFit="1" customWidth="1"/>
    <col min="9" max="9" width="5.5" style="561" bestFit="1" customWidth="1"/>
    <col min="10" max="10" width="2.5" style="561" customWidth="1"/>
    <col min="11" max="11" width="4.5" style="559" customWidth="1"/>
    <col min="12" max="12" width="12.5" style="560" bestFit="1" customWidth="1"/>
    <col min="13" max="13" width="13.5" style="561" bestFit="1" customWidth="1"/>
    <col min="14" max="14" width="5.5" style="561" bestFit="1" customWidth="1"/>
    <col min="15" max="16384" width="9" style="561" customWidth="1"/>
  </cols>
  <sheetData>
    <row r="1" spans="1:16" ht="16.5" customHeight="1">
      <c r="A1" s="560" t="s">
        <v>210</v>
      </c>
      <c r="C1" s="574"/>
      <c r="D1" s="574"/>
      <c r="F1" s="560" t="s">
        <v>282</v>
      </c>
      <c r="K1" s="560" t="s">
        <v>283</v>
      </c>
    </row>
    <row r="2" spans="1:16" s="559" customFormat="1" ht="18" customHeight="1">
      <c r="A2" s="563" t="s">
        <v>168</v>
      </c>
      <c r="B2" s="568" t="s">
        <v>165</v>
      </c>
      <c r="C2" s="575" t="s">
        <v>166</v>
      </c>
      <c r="D2" s="580" t="s">
        <v>100</v>
      </c>
      <c r="F2" s="585" t="s">
        <v>168</v>
      </c>
      <c r="G2" s="589" t="s">
        <v>165</v>
      </c>
      <c r="H2" s="575" t="s">
        <v>166</v>
      </c>
      <c r="I2" s="580" t="s">
        <v>100</v>
      </c>
      <c r="K2" s="585" t="s">
        <v>168</v>
      </c>
      <c r="L2" s="589" t="s">
        <v>165</v>
      </c>
      <c r="M2" s="575" t="s">
        <v>166</v>
      </c>
      <c r="N2" s="580" t="s">
        <v>100</v>
      </c>
    </row>
    <row r="3" spans="1:16" s="562" customFormat="1" ht="18.75" customHeight="1">
      <c r="A3" s="564">
        <v>1</v>
      </c>
      <c r="B3" s="569" t="s">
        <v>60</v>
      </c>
      <c r="C3" s="576">
        <f>'Ｐ4～5'!E11</f>
        <v>53</v>
      </c>
      <c r="D3" s="581">
        <f t="shared" ref="D3:D27" si="0">RANK(C3,C$3:C$27,0)</f>
        <v>1</v>
      </c>
      <c r="F3" s="586">
        <v>25</v>
      </c>
      <c r="G3" s="590" t="s">
        <v>164</v>
      </c>
      <c r="H3" s="576">
        <f>'Ｐ4～5'!N41</f>
        <v>0</v>
      </c>
      <c r="I3" s="581">
        <f t="shared" ref="I3:I27" si="1">RANK(H3,H$3:H$27,0)</f>
        <v>1</v>
      </c>
      <c r="K3" s="586">
        <v>1</v>
      </c>
      <c r="L3" s="590" t="s">
        <v>60</v>
      </c>
      <c r="M3" s="576">
        <f>'Ｐ4～5'!AA11</f>
        <v>198</v>
      </c>
      <c r="N3" s="581">
        <f t="shared" ref="N3:N27" si="2">RANK(M3,M$3:M$27)</f>
        <v>1</v>
      </c>
      <c r="P3" s="593"/>
    </row>
    <row r="4" spans="1:16" s="562" customFormat="1" ht="18.75" customHeight="1">
      <c r="A4" s="565">
        <v>20</v>
      </c>
      <c r="B4" s="570" t="s">
        <v>81</v>
      </c>
      <c r="C4" s="577">
        <f>'Ｐ4～5'!E34</f>
        <v>3</v>
      </c>
      <c r="D4" s="582">
        <f t="shared" si="0"/>
        <v>2</v>
      </c>
      <c r="F4" s="587">
        <v>22</v>
      </c>
      <c r="G4" s="591" t="s">
        <v>51</v>
      </c>
      <c r="H4" s="577">
        <f>'Ｐ4～5'!N36</f>
        <v>-1</v>
      </c>
      <c r="I4" s="582">
        <f t="shared" si="1"/>
        <v>2</v>
      </c>
      <c r="K4" s="587">
        <v>4</v>
      </c>
      <c r="L4" s="591" t="s">
        <v>66</v>
      </c>
      <c r="M4" s="577">
        <f>'Ｐ4～5'!AA14</f>
        <v>22</v>
      </c>
      <c r="N4" s="582">
        <f t="shared" si="2"/>
        <v>2</v>
      </c>
      <c r="P4" s="593"/>
    </row>
    <row r="5" spans="1:16" s="562" customFormat="1" ht="18.75" customHeight="1">
      <c r="A5" s="565">
        <v>22</v>
      </c>
      <c r="B5" s="570" t="s">
        <v>51</v>
      </c>
      <c r="C5" s="577">
        <f>'Ｐ4～5'!E36</f>
        <v>0</v>
      </c>
      <c r="D5" s="582">
        <f t="shared" si="0"/>
        <v>3</v>
      </c>
      <c r="F5" s="587">
        <v>14</v>
      </c>
      <c r="G5" s="591" t="s">
        <v>27</v>
      </c>
      <c r="H5" s="577">
        <f>'Ｐ4～5'!N25</f>
        <v>-3</v>
      </c>
      <c r="I5" s="582">
        <f t="shared" si="1"/>
        <v>3</v>
      </c>
      <c r="K5" s="587">
        <v>20</v>
      </c>
      <c r="L5" s="591" t="s">
        <v>81</v>
      </c>
      <c r="M5" s="577">
        <f>'Ｐ4～5'!AA34</f>
        <v>7</v>
      </c>
      <c r="N5" s="582">
        <f t="shared" si="2"/>
        <v>3</v>
      </c>
      <c r="P5" s="593"/>
    </row>
    <row r="6" spans="1:16" s="562" customFormat="1" ht="18.75" customHeight="1">
      <c r="A6" s="565">
        <v>25</v>
      </c>
      <c r="B6" s="570" t="s">
        <v>164</v>
      </c>
      <c r="C6" s="577">
        <f>'Ｐ4～5'!E41</f>
        <v>-4</v>
      </c>
      <c r="D6" s="582">
        <f t="shared" si="0"/>
        <v>4</v>
      </c>
      <c r="F6" s="587">
        <v>20</v>
      </c>
      <c r="G6" s="591" t="s">
        <v>81</v>
      </c>
      <c r="H6" s="577">
        <f>'Ｐ4～5'!N34</f>
        <v>-4</v>
      </c>
      <c r="I6" s="582">
        <f t="shared" si="1"/>
        <v>4</v>
      </c>
      <c r="K6" s="587">
        <v>9</v>
      </c>
      <c r="L6" s="591" t="s">
        <v>103</v>
      </c>
      <c r="M6" s="577">
        <f>'Ｐ4～5'!AA19</f>
        <v>6</v>
      </c>
      <c r="N6" s="582">
        <f t="shared" si="2"/>
        <v>4</v>
      </c>
      <c r="P6" s="593"/>
    </row>
    <row r="7" spans="1:16" s="562" customFormat="1" ht="18.75" customHeight="1">
      <c r="A7" s="565">
        <v>9</v>
      </c>
      <c r="B7" s="570" t="s">
        <v>103</v>
      </c>
      <c r="C7" s="577">
        <f>'Ｐ4～5'!E19</f>
        <v>-5</v>
      </c>
      <c r="D7" s="582">
        <f t="shared" si="0"/>
        <v>5</v>
      </c>
      <c r="F7" s="587">
        <v>15</v>
      </c>
      <c r="G7" s="591" t="s">
        <v>69</v>
      </c>
      <c r="H7" s="577">
        <f>'Ｐ4～5'!N27</f>
        <v>-5</v>
      </c>
      <c r="I7" s="582">
        <f t="shared" si="1"/>
        <v>5</v>
      </c>
      <c r="K7" s="587">
        <v>12</v>
      </c>
      <c r="L7" s="591" t="s">
        <v>80</v>
      </c>
      <c r="M7" s="577">
        <f>'Ｐ4～5'!AA22</f>
        <v>4</v>
      </c>
      <c r="N7" s="582">
        <f t="shared" si="2"/>
        <v>5</v>
      </c>
      <c r="P7" s="593"/>
    </row>
    <row r="8" spans="1:16" s="562" customFormat="1" ht="18.75" customHeight="1">
      <c r="A8" s="565">
        <v>16</v>
      </c>
      <c r="B8" s="570" t="s">
        <v>77</v>
      </c>
      <c r="C8" s="577">
        <f>'Ｐ4～5'!E29</f>
        <v>-7</v>
      </c>
      <c r="D8" s="582">
        <f t="shared" si="0"/>
        <v>6</v>
      </c>
      <c r="F8" s="587">
        <v>21</v>
      </c>
      <c r="G8" s="591" t="s">
        <v>30</v>
      </c>
      <c r="H8" s="577">
        <f>'Ｐ4～5'!N35</f>
        <v>-5</v>
      </c>
      <c r="I8" s="582">
        <f t="shared" si="1"/>
        <v>5</v>
      </c>
      <c r="K8" s="587">
        <v>18</v>
      </c>
      <c r="L8" s="591" t="s">
        <v>58</v>
      </c>
      <c r="M8" s="577">
        <f>'Ｐ4～5'!AA31</f>
        <v>3</v>
      </c>
      <c r="N8" s="582">
        <f t="shared" si="2"/>
        <v>6</v>
      </c>
      <c r="P8" s="593"/>
    </row>
    <row r="9" spans="1:16" s="562" customFormat="1" ht="18.75" customHeight="1">
      <c r="A9" s="565">
        <v>21</v>
      </c>
      <c r="B9" s="570" t="s">
        <v>30</v>
      </c>
      <c r="C9" s="577">
        <f>'Ｐ4～5'!E35</f>
        <v>-9</v>
      </c>
      <c r="D9" s="582">
        <f t="shared" si="0"/>
        <v>7</v>
      </c>
      <c r="F9" s="587">
        <v>16</v>
      </c>
      <c r="G9" s="591" t="s">
        <v>77</v>
      </c>
      <c r="H9" s="577">
        <f>'Ｐ4～5'!N29</f>
        <v>-7</v>
      </c>
      <c r="I9" s="582">
        <f t="shared" si="1"/>
        <v>7</v>
      </c>
      <c r="K9" s="587">
        <v>2</v>
      </c>
      <c r="L9" s="591" t="s">
        <v>63</v>
      </c>
      <c r="M9" s="577">
        <f>'Ｐ4～5'!AA12</f>
        <v>3</v>
      </c>
      <c r="N9" s="582">
        <f t="shared" si="2"/>
        <v>6</v>
      </c>
      <c r="P9" s="593"/>
    </row>
    <row r="10" spans="1:16" s="562" customFormat="1" ht="18.75" customHeight="1">
      <c r="A10" s="565">
        <v>18</v>
      </c>
      <c r="B10" s="570" t="s">
        <v>58</v>
      </c>
      <c r="C10" s="577">
        <f>'Ｐ4～5'!E31</f>
        <v>-10</v>
      </c>
      <c r="D10" s="582">
        <f t="shared" si="0"/>
        <v>8</v>
      </c>
      <c r="F10" s="587">
        <v>9</v>
      </c>
      <c r="G10" s="591" t="s">
        <v>103</v>
      </c>
      <c r="H10" s="577">
        <f>'Ｐ4～5'!N19</f>
        <v>-11</v>
      </c>
      <c r="I10" s="582">
        <f t="shared" si="1"/>
        <v>8</v>
      </c>
      <c r="K10" s="587">
        <v>5</v>
      </c>
      <c r="L10" s="591" t="s">
        <v>70</v>
      </c>
      <c r="M10" s="577">
        <f>'Ｐ4～5'!AA15</f>
        <v>3</v>
      </c>
      <c r="N10" s="582">
        <f t="shared" si="2"/>
        <v>6</v>
      </c>
      <c r="P10" s="593"/>
    </row>
    <row r="11" spans="1:16" s="562" customFormat="1" ht="18.75" customHeight="1">
      <c r="A11" s="565">
        <v>15</v>
      </c>
      <c r="B11" s="570" t="s">
        <v>69</v>
      </c>
      <c r="C11" s="577">
        <f>'Ｐ4～5'!E27</f>
        <v>-11</v>
      </c>
      <c r="D11" s="582">
        <f t="shared" si="0"/>
        <v>9</v>
      </c>
      <c r="F11" s="587">
        <v>18</v>
      </c>
      <c r="G11" s="591" t="s">
        <v>58</v>
      </c>
      <c r="H11" s="577">
        <f>'Ｐ4～5'!N31</f>
        <v>-13</v>
      </c>
      <c r="I11" s="582">
        <f t="shared" si="1"/>
        <v>9</v>
      </c>
      <c r="K11" s="587">
        <v>22</v>
      </c>
      <c r="L11" s="591" t="s">
        <v>51</v>
      </c>
      <c r="M11" s="577">
        <f>'Ｐ4～5'!AA36</f>
        <v>1</v>
      </c>
      <c r="N11" s="582">
        <f t="shared" si="2"/>
        <v>9</v>
      </c>
      <c r="P11" s="593"/>
    </row>
    <row r="12" spans="1:16" s="562" customFormat="1" ht="18.75" customHeight="1">
      <c r="A12" s="565">
        <v>14</v>
      </c>
      <c r="B12" s="570" t="s">
        <v>27</v>
      </c>
      <c r="C12" s="577">
        <f>'Ｐ4～5'!E25</f>
        <v>-14</v>
      </c>
      <c r="D12" s="582">
        <f t="shared" si="0"/>
        <v>10</v>
      </c>
      <c r="F12" s="587">
        <v>24</v>
      </c>
      <c r="G12" s="591" t="s">
        <v>28</v>
      </c>
      <c r="H12" s="577">
        <f>'Ｐ4～5'!N40</f>
        <v>-14</v>
      </c>
      <c r="I12" s="582">
        <f t="shared" si="1"/>
        <v>10</v>
      </c>
      <c r="K12" s="587">
        <v>16</v>
      </c>
      <c r="L12" s="591" t="s">
        <v>77</v>
      </c>
      <c r="M12" s="577">
        <f>'Ｐ4～5'!AA29</f>
        <v>0</v>
      </c>
      <c r="N12" s="582">
        <f t="shared" si="2"/>
        <v>10</v>
      </c>
      <c r="P12" s="593"/>
    </row>
    <row r="13" spans="1:16" s="562" customFormat="1" ht="18.75" customHeight="1">
      <c r="A13" s="565">
        <v>24</v>
      </c>
      <c r="B13" s="570" t="s">
        <v>28</v>
      </c>
      <c r="C13" s="577">
        <f>'Ｐ4～5'!E40</f>
        <v>-21</v>
      </c>
      <c r="D13" s="582">
        <f t="shared" si="0"/>
        <v>11</v>
      </c>
      <c r="F13" s="587">
        <v>19</v>
      </c>
      <c r="G13" s="591" t="s">
        <v>4</v>
      </c>
      <c r="H13" s="577">
        <f>'Ｐ4～5'!N33</f>
        <v>-15</v>
      </c>
      <c r="I13" s="582">
        <f t="shared" si="1"/>
        <v>11</v>
      </c>
      <c r="K13" s="587">
        <v>23</v>
      </c>
      <c r="L13" s="591" t="s">
        <v>96</v>
      </c>
      <c r="M13" s="577">
        <f>'Ｐ4～5'!AA38</f>
        <v>0</v>
      </c>
      <c r="N13" s="582">
        <f t="shared" si="2"/>
        <v>10</v>
      </c>
      <c r="P13" s="593"/>
    </row>
    <row r="14" spans="1:16" s="562" customFormat="1" ht="18.75" customHeight="1">
      <c r="A14" s="565">
        <v>12</v>
      </c>
      <c r="B14" s="570" t="s">
        <v>80</v>
      </c>
      <c r="C14" s="577">
        <f>'Ｐ4～5'!E22</f>
        <v>-21</v>
      </c>
      <c r="D14" s="582">
        <f t="shared" si="0"/>
        <v>11</v>
      </c>
      <c r="F14" s="587">
        <v>12</v>
      </c>
      <c r="G14" s="591" t="s">
        <v>80</v>
      </c>
      <c r="H14" s="577">
        <f>'Ｐ4～5'!N22</f>
        <v>-25</v>
      </c>
      <c r="I14" s="582">
        <f t="shared" si="1"/>
        <v>12</v>
      </c>
      <c r="K14" s="587">
        <v>8</v>
      </c>
      <c r="L14" s="591" t="s">
        <v>20</v>
      </c>
      <c r="M14" s="577">
        <f>'Ｐ4～5'!AA18</f>
        <v>-3</v>
      </c>
      <c r="N14" s="582">
        <f t="shared" si="2"/>
        <v>12</v>
      </c>
      <c r="P14" s="593"/>
    </row>
    <row r="15" spans="1:16" s="562" customFormat="1" ht="18.75" customHeight="1">
      <c r="A15" s="565">
        <v>19</v>
      </c>
      <c r="B15" s="570" t="s">
        <v>4</v>
      </c>
      <c r="C15" s="577">
        <f>'Ｐ4～5'!E33</f>
        <v>-21</v>
      </c>
      <c r="D15" s="582">
        <f t="shared" si="0"/>
        <v>11</v>
      </c>
      <c r="F15" s="587">
        <v>7</v>
      </c>
      <c r="G15" s="591" t="s">
        <v>17</v>
      </c>
      <c r="H15" s="577">
        <f>'Ｐ4～5'!N17</f>
        <v>-25</v>
      </c>
      <c r="I15" s="582">
        <f t="shared" si="1"/>
        <v>12</v>
      </c>
      <c r="K15" s="587">
        <v>25</v>
      </c>
      <c r="L15" s="591" t="s">
        <v>164</v>
      </c>
      <c r="M15" s="577">
        <f>'Ｐ4～5'!AA41</f>
        <v>-4</v>
      </c>
      <c r="N15" s="582">
        <f t="shared" si="2"/>
        <v>13</v>
      </c>
      <c r="P15" s="593"/>
    </row>
    <row r="16" spans="1:16" s="562" customFormat="1" ht="18.75" customHeight="1">
      <c r="A16" s="565">
        <v>23</v>
      </c>
      <c r="B16" s="570" t="s">
        <v>96</v>
      </c>
      <c r="C16" s="577">
        <f>'Ｐ4～5'!E38</f>
        <v>-28</v>
      </c>
      <c r="D16" s="582">
        <f t="shared" si="0"/>
        <v>14</v>
      </c>
      <c r="F16" s="587">
        <v>17</v>
      </c>
      <c r="G16" s="591" t="s">
        <v>84</v>
      </c>
      <c r="H16" s="577">
        <f>'Ｐ4～5'!N30</f>
        <v>-27</v>
      </c>
      <c r="I16" s="582">
        <f t="shared" si="1"/>
        <v>14</v>
      </c>
      <c r="K16" s="587">
        <v>21</v>
      </c>
      <c r="L16" s="591" t="s">
        <v>30</v>
      </c>
      <c r="M16" s="577">
        <f>'Ｐ4～5'!AA35</f>
        <v>-4</v>
      </c>
      <c r="N16" s="582">
        <f t="shared" si="2"/>
        <v>13</v>
      </c>
      <c r="P16" s="593"/>
    </row>
    <row r="17" spans="1:16" s="562" customFormat="1" ht="18.75" customHeight="1">
      <c r="A17" s="565">
        <v>5</v>
      </c>
      <c r="B17" s="570" t="s">
        <v>70</v>
      </c>
      <c r="C17" s="577">
        <f>'Ｐ4～5'!E15</f>
        <v>-34</v>
      </c>
      <c r="D17" s="582">
        <f t="shared" si="0"/>
        <v>15</v>
      </c>
      <c r="F17" s="587">
        <v>23</v>
      </c>
      <c r="G17" s="591" t="s">
        <v>96</v>
      </c>
      <c r="H17" s="577">
        <f>'Ｐ4～5'!N38</f>
        <v>-28</v>
      </c>
      <c r="I17" s="582">
        <f t="shared" si="1"/>
        <v>15</v>
      </c>
      <c r="K17" s="587">
        <v>3</v>
      </c>
      <c r="L17" s="591" t="s">
        <v>161</v>
      </c>
      <c r="M17" s="577">
        <f>'Ｐ4～5'!AA13</f>
        <v>-4</v>
      </c>
      <c r="N17" s="582">
        <f t="shared" si="2"/>
        <v>13</v>
      </c>
      <c r="P17" s="593"/>
    </row>
    <row r="18" spans="1:16" s="562" customFormat="1" ht="18.75" customHeight="1">
      <c r="A18" s="565">
        <v>17</v>
      </c>
      <c r="B18" s="570" t="s">
        <v>84</v>
      </c>
      <c r="C18" s="577">
        <f>'Ｐ4～5'!E30</f>
        <v>-35</v>
      </c>
      <c r="D18" s="582">
        <f t="shared" si="0"/>
        <v>16</v>
      </c>
      <c r="F18" s="587">
        <v>13</v>
      </c>
      <c r="G18" s="591" t="s">
        <v>37</v>
      </c>
      <c r="H18" s="577">
        <f>'Ｐ4～5'!N23</f>
        <v>-30</v>
      </c>
      <c r="I18" s="582">
        <f t="shared" si="1"/>
        <v>16</v>
      </c>
      <c r="K18" s="587">
        <v>15</v>
      </c>
      <c r="L18" s="591" t="s">
        <v>69</v>
      </c>
      <c r="M18" s="577">
        <f>'Ｐ4～5'!AA27</f>
        <v>-6</v>
      </c>
      <c r="N18" s="582">
        <f t="shared" si="2"/>
        <v>16</v>
      </c>
      <c r="P18" s="593"/>
    </row>
    <row r="19" spans="1:16" s="562" customFormat="1" ht="18.75" customHeight="1">
      <c r="A19" s="565">
        <v>7</v>
      </c>
      <c r="B19" s="570" t="s">
        <v>17</v>
      </c>
      <c r="C19" s="577">
        <f>'Ｐ4～5'!E17</f>
        <v>-35</v>
      </c>
      <c r="D19" s="582">
        <f t="shared" si="0"/>
        <v>16</v>
      </c>
      <c r="F19" s="587">
        <v>5</v>
      </c>
      <c r="G19" s="591" t="s">
        <v>70</v>
      </c>
      <c r="H19" s="577">
        <f>'Ｐ4～5'!N15</f>
        <v>-37</v>
      </c>
      <c r="I19" s="582">
        <f t="shared" si="1"/>
        <v>17</v>
      </c>
      <c r="K19" s="587">
        <v>19</v>
      </c>
      <c r="L19" s="591" t="s">
        <v>4</v>
      </c>
      <c r="M19" s="577">
        <f>'Ｐ4～5'!AA33</f>
        <v>-6</v>
      </c>
      <c r="N19" s="582">
        <f t="shared" si="2"/>
        <v>16</v>
      </c>
      <c r="P19" s="593"/>
    </row>
    <row r="20" spans="1:16" s="562" customFormat="1" ht="18.75" customHeight="1">
      <c r="A20" s="565">
        <v>13</v>
      </c>
      <c r="B20" s="570" t="s">
        <v>37</v>
      </c>
      <c r="C20" s="577">
        <f>'Ｐ4～5'!E23</f>
        <v>-44</v>
      </c>
      <c r="D20" s="582">
        <f t="shared" si="0"/>
        <v>18</v>
      </c>
      <c r="F20" s="587">
        <v>11</v>
      </c>
      <c r="G20" s="591" t="s">
        <v>22</v>
      </c>
      <c r="H20" s="577">
        <f>'Ｐ4～5'!N21</f>
        <v>-38</v>
      </c>
      <c r="I20" s="582">
        <f t="shared" si="1"/>
        <v>18</v>
      </c>
      <c r="K20" s="587">
        <v>10</v>
      </c>
      <c r="L20" s="591" t="s">
        <v>92</v>
      </c>
      <c r="M20" s="577">
        <f>'Ｐ4～5'!AA20</f>
        <v>-7</v>
      </c>
      <c r="N20" s="582">
        <f t="shared" si="2"/>
        <v>18</v>
      </c>
      <c r="P20" s="593"/>
    </row>
    <row r="21" spans="1:16" s="562" customFormat="1" ht="18.75" customHeight="1">
      <c r="A21" s="565">
        <v>11</v>
      </c>
      <c r="B21" s="570" t="s">
        <v>22</v>
      </c>
      <c r="C21" s="577">
        <f>'Ｐ4～5'!E21</f>
        <v>-48</v>
      </c>
      <c r="D21" s="582">
        <f t="shared" si="0"/>
        <v>19</v>
      </c>
      <c r="F21" s="587">
        <v>8</v>
      </c>
      <c r="G21" s="591" t="s">
        <v>20</v>
      </c>
      <c r="H21" s="577">
        <f>'Ｐ4～5'!N18</f>
        <v>-60</v>
      </c>
      <c r="I21" s="582">
        <f t="shared" si="1"/>
        <v>19</v>
      </c>
      <c r="K21" s="587">
        <v>24</v>
      </c>
      <c r="L21" s="591" t="s">
        <v>28</v>
      </c>
      <c r="M21" s="577">
        <f>'Ｐ4～5'!AA40</f>
        <v>-7</v>
      </c>
      <c r="N21" s="582">
        <f t="shared" si="2"/>
        <v>18</v>
      </c>
      <c r="P21" s="593"/>
    </row>
    <row r="22" spans="1:16" s="562" customFormat="1" ht="18.75" customHeight="1">
      <c r="A22" s="565">
        <v>4</v>
      </c>
      <c r="B22" s="570" t="s">
        <v>66</v>
      </c>
      <c r="C22" s="577">
        <f>'Ｐ4～5'!E14</f>
        <v>-51</v>
      </c>
      <c r="D22" s="582">
        <f t="shared" si="0"/>
        <v>20</v>
      </c>
      <c r="F22" s="587">
        <v>2</v>
      </c>
      <c r="G22" s="591" t="s">
        <v>63</v>
      </c>
      <c r="H22" s="577">
        <f>'Ｐ4～5'!N12</f>
        <v>-62</v>
      </c>
      <c r="I22" s="582">
        <f t="shared" si="1"/>
        <v>20</v>
      </c>
      <c r="K22" s="587">
        <v>17</v>
      </c>
      <c r="L22" s="591" t="s">
        <v>84</v>
      </c>
      <c r="M22" s="577">
        <f>'Ｐ4～5'!AA30</f>
        <v>-8</v>
      </c>
      <c r="N22" s="582">
        <f t="shared" si="2"/>
        <v>20</v>
      </c>
      <c r="P22" s="593"/>
    </row>
    <row r="23" spans="1:16" s="562" customFormat="1" ht="18.75" customHeight="1">
      <c r="A23" s="565">
        <v>2</v>
      </c>
      <c r="B23" s="570" t="s">
        <v>63</v>
      </c>
      <c r="C23" s="577">
        <f>'Ｐ4～5'!E12</f>
        <v>-59</v>
      </c>
      <c r="D23" s="582">
        <f t="shared" si="0"/>
        <v>21</v>
      </c>
      <c r="F23" s="587">
        <v>6</v>
      </c>
      <c r="G23" s="591" t="s">
        <v>75</v>
      </c>
      <c r="H23" s="577">
        <f>'Ｐ4～5'!N16</f>
        <v>-72</v>
      </c>
      <c r="I23" s="582">
        <f t="shared" si="1"/>
        <v>21</v>
      </c>
      <c r="K23" s="587">
        <v>11</v>
      </c>
      <c r="L23" s="591" t="s">
        <v>22</v>
      </c>
      <c r="M23" s="577">
        <f>'Ｐ4～5'!AA21</f>
        <v>-10</v>
      </c>
      <c r="N23" s="582">
        <f t="shared" si="2"/>
        <v>21</v>
      </c>
      <c r="P23" s="593"/>
    </row>
    <row r="24" spans="1:16" s="562" customFormat="1" ht="18.75" customHeight="1">
      <c r="A24" s="565">
        <v>8</v>
      </c>
      <c r="B24" s="570" t="s">
        <v>20</v>
      </c>
      <c r="C24" s="577">
        <f>'Ｐ4～5'!E18</f>
        <v>-63</v>
      </c>
      <c r="D24" s="582">
        <f t="shared" si="0"/>
        <v>22</v>
      </c>
      <c r="F24" s="587">
        <v>4</v>
      </c>
      <c r="G24" s="591" t="s">
        <v>66</v>
      </c>
      <c r="H24" s="577">
        <f>'Ｐ4～5'!N14</f>
        <v>-73</v>
      </c>
      <c r="I24" s="582">
        <f t="shared" si="1"/>
        <v>22</v>
      </c>
      <c r="K24" s="587">
        <v>7</v>
      </c>
      <c r="L24" s="591" t="s">
        <v>17</v>
      </c>
      <c r="M24" s="577">
        <f>'Ｐ4～5'!AA17</f>
        <v>-10</v>
      </c>
      <c r="N24" s="582">
        <f t="shared" si="2"/>
        <v>21</v>
      </c>
      <c r="P24" s="593"/>
    </row>
    <row r="25" spans="1:16" s="562" customFormat="1" ht="18.75" customHeight="1">
      <c r="A25" s="565">
        <v>6</v>
      </c>
      <c r="B25" s="570" t="s">
        <v>75</v>
      </c>
      <c r="C25" s="577">
        <f>'Ｐ4～5'!E16</f>
        <v>-94</v>
      </c>
      <c r="D25" s="582">
        <f t="shared" si="0"/>
        <v>23</v>
      </c>
      <c r="F25" s="587">
        <v>10</v>
      </c>
      <c r="G25" s="591" t="s">
        <v>92</v>
      </c>
      <c r="H25" s="577">
        <f>'Ｐ4～5'!N20</f>
        <v>-89</v>
      </c>
      <c r="I25" s="582">
        <f t="shared" si="1"/>
        <v>23</v>
      </c>
      <c r="K25" s="587">
        <v>14</v>
      </c>
      <c r="L25" s="591" t="s">
        <v>27</v>
      </c>
      <c r="M25" s="577">
        <f>'Ｐ4～5'!AA25</f>
        <v>-11</v>
      </c>
      <c r="N25" s="582">
        <f t="shared" si="2"/>
        <v>23</v>
      </c>
      <c r="P25" s="593"/>
    </row>
    <row r="26" spans="1:16" s="562" customFormat="1" ht="18.75" customHeight="1">
      <c r="A26" s="565">
        <v>10</v>
      </c>
      <c r="B26" s="570" t="s">
        <v>92</v>
      </c>
      <c r="C26" s="577">
        <f>'Ｐ4～5'!E20</f>
        <v>-96</v>
      </c>
      <c r="D26" s="582">
        <f t="shared" si="0"/>
        <v>24</v>
      </c>
      <c r="F26" s="587">
        <v>3</v>
      </c>
      <c r="G26" s="591" t="s">
        <v>161</v>
      </c>
      <c r="H26" s="577">
        <f>'Ｐ4～5'!N13</f>
        <v>-94</v>
      </c>
      <c r="I26" s="582">
        <f t="shared" si="1"/>
        <v>24</v>
      </c>
      <c r="K26" s="587">
        <v>13</v>
      </c>
      <c r="L26" s="591" t="s">
        <v>37</v>
      </c>
      <c r="M26" s="577">
        <f>'Ｐ4～5'!AA23</f>
        <v>-14</v>
      </c>
      <c r="N26" s="582">
        <f t="shared" si="2"/>
        <v>24</v>
      </c>
      <c r="P26" s="593"/>
    </row>
    <row r="27" spans="1:16" s="562" customFormat="1" ht="18.75" customHeight="1">
      <c r="A27" s="566">
        <v>3</v>
      </c>
      <c r="B27" s="571" t="s">
        <v>161</v>
      </c>
      <c r="C27" s="578">
        <f>'Ｐ4～5'!E13</f>
        <v>-98</v>
      </c>
      <c r="D27" s="583">
        <f t="shared" si="0"/>
        <v>25</v>
      </c>
      <c r="F27" s="588">
        <v>1</v>
      </c>
      <c r="G27" s="592" t="s">
        <v>60</v>
      </c>
      <c r="H27" s="578">
        <f>'Ｐ4～5'!N11</f>
        <v>-145</v>
      </c>
      <c r="I27" s="583">
        <f t="shared" si="1"/>
        <v>25</v>
      </c>
      <c r="K27" s="588">
        <v>6</v>
      </c>
      <c r="L27" s="592" t="s">
        <v>75</v>
      </c>
      <c r="M27" s="578">
        <f>'Ｐ4～5'!AA16</f>
        <v>-22</v>
      </c>
      <c r="N27" s="583">
        <f t="shared" si="2"/>
        <v>25</v>
      </c>
      <c r="P27" s="593"/>
    </row>
    <row r="28" spans="1:16" ht="6" customHeight="1">
      <c r="C28" s="574"/>
      <c r="D28" s="574"/>
    </row>
    <row r="29" spans="1:16" ht="17.25" customHeight="1">
      <c r="A29" s="567"/>
      <c r="B29" s="572" t="s">
        <v>284</v>
      </c>
      <c r="C29" s="579" t="s">
        <v>26</v>
      </c>
      <c r="D29" s="584">
        <f>COUNTIF(C$3:C$27,"&gt;0")</f>
        <v>2</v>
      </c>
      <c r="G29" s="560" t="s">
        <v>285</v>
      </c>
      <c r="H29" s="579" t="s">
        <v>26</v>
      </c>
      <c r="I29" s="584">
        <f>COUNTIF(H$3:H$27,"&gt;0")</f>
        <v>0</v>
      </c>
      <c r="L29" s="560" t="s">
        <v>286</v>
      </c>
      <c r="M29" s="579" t="s">
        <v>26</v>
      </c>
      <c r="N29" s="584">
        <f>COUNTIF(M$3:M$27,"&gt;0")</f>
        <v>9</v>
      </c>
    </row>
    <row r="30" spans="1:16" ht="17.25" customHeight="1">
      <c r="A30" s="567"/>
      <c r="B30" s="572"/>
      <c r="C30" s="579" t="s">
        <v>19</v>
      </c>
      <c r="D30" s="584">
        <f>COUNTIF(C$3:C$27,"&lt;0")</f>
        <v>22</v>
      </c>
      <c r="H30" s="579" t="s">
        <v>19</v>
      </c>
      <c r="I30" s="584">
        <f>COUNTIF(H$3:H$27,"&lt;0")</f>
        <v>24</v>
      </c>
      <c r="M30" s="579" t="s">
        <v>19</v>
      </c>
      <c r="N30" s="584">
        <f>COUNTIF(M$3:M$27,"&lt;0")</f>
        <v>14</v>
      </c>
    </row>
    <row r="31" spans="1:16" ht="17.25" customHeight="1">
      <c r="A31" s="567"/>
      <c r="B31" s="572"/>
      <c r="C31" s="579" t="s">
        <v>163</v>
      </c>
      <c r="D31" s="584">
        <f>COUNTIF(C$3:C$27,"=0")</f>
        <v>1</v>
      </c>
      <c r="H31" s="579" t="s">
        <v>163</v>
      </c>
      <c r="I31" s="584">
        <f>COUNTIF(H$3:H$27,"=0")</f>
        <v>1</v>
      </c>
      <c r="M31" s="579" t="s">
        <v>163</v>
      </c>
      <c r="N31" s="584">
        <f>COUNTIF(M$3:M$27,"=0")</f>
        <v>2</v>
      </c>
    </row>
    <row r="32" spans="1:16" ht="16.5" customHeight="1">
      <c r="B32" s="560" t="s">
        <v>154</v>
      </c>
      <c r="G32" s="560" t="s">
        <v>287</v>
      </c>
      <c r="L32" s="560" t="s">
        <v>193</v>
      </c>
    </row>
    <row r="33" spans="2:13" ht="14.1" customHeight="1">
      <c r="B33" s="573" t="s">
        <v>173</v>
      </c>
      <c r="C33" s="561">
        <f>SUM(C3:C27)</f>
        <v>-752</v>
      </c>
      <c r="G33" s="573" t="s">
        <v>173</v>
      </c>
      <c r="H33" s="561">
        <f>SUM(H3:H27)</f>
        <v>-883</v>
      </c>
      <c r="L33" s="573" t="s">
        <v>173</v>
      </c>
      <c r="M33" s="561">
        <f>SUM(M3:M27)</f>
        <v>131</v>
      </c>
    </row>
    <row r="34" spans="2:13" ht="14.1" customHeight="1">
      <c r="B34" s="573" t="s">
        <v>50</v>
      </c>
      <c r="C34" s="561">
        <f>'Ｐ4～5'!E8</f>
        <v>-752</v>
      </c>
      <c r="G34" s="573" t="s">
        <v>169</v>
      </c>
      <c r="H34" s="561">
        <f>'Ｐ4～5'!N8</f>
        <v>-883</v>
      </c>
      <c r="L34" s="573" t="s">
        <v>170</v>
      </c>
      <c r="M34" s="561">
        <f>'Ｐ4～5'!AA8</f>
        <v>131</v>
      </c>
    </row>
    <row r="35" spans="2:13" ht="14.1" customHeight="1"/>
    <row r="36" spans="2:13" ht="14.1" customHeight="1"/>
    <row r="37" spans="2:13" ht="14.1" customHeight="1"/>
    <row r="38" spans="2:13" ht="14.1" customHeight="1"/>
    <row r="39" spans="2:13" ht="14.1" customHeight="1"/>
    <row r="40" spans="2:13" ht="14.1" customHeight="1"/>
    <row r="41" spans="2:13" ht="14.1" customHeight="1"/>
    <row r="42" spans="2:13" ht="14.1" customHeight="1"/>
    <row r="43" spans="2:13" ht="14.1" customHeight="1"/>
    <row r="44" spans="2:13" ht="14.1" customHeight="1"/>
    <row r="45" spans="2:13" ht="14.1" customHeight="1"/>
    <row r="46" spans="2:13" ht="14.1" customHeight="1"/>
    <row r="47" spans="2:13" ht="14.1" customHeight="1"/>
    <row r="48" spans="2:13"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sheetData>
  <sortState ref="K3:N27">
    <sortCondition ref="N3:N27"/>
  </sortState>
  <phoneticPr fontId="25"/>
  <printOptions horizontalCentered="1"/>
  <pageMargins left="0.31496062992125984" right="0.27559055118110237" top="0.62992125984251968" bottom="0.18" header="0.39370078740157483" footer="0.36"/>
  <pageSetup paperSize="9" fitToWidth="1" fitToHeight="1" pageOrder="overThenDown" orientation="landscape" usePrinterDefaults="1" r:id="rId1"/>
  <headerFooter alignWithMargins="0">
    <oddHeader>&amp;L&amp;"HGS創英角ﾎﾟｯﾌﾟ体,ﾍﾋﾞｰ"&amp;12&amp;F&amp;A</oddHeader>
  </headerFooter>
  <rowBreaks count="1" manualBreakCount="1">
    <brk id="32"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S59"/>
  <sheetViews>
    <sheetView showGridLines="0" view="pageBreakPreview" zoomScaleNormal="120" zoomScaleSheetLayoutView="100" workbookViewId="0"/>
  </sheetViews>
  <sheetFormatPr defaultRowHeight="15" customHeight="1"/>
  <cols>
    <col min="1" max="1" width="1.875" customWidth="1"/>
    <col min="2" max="2" width="10" customWidth="1"/>
    <col min="3" max="3" width="10.625" customWidth="1"/>
    <col min="4" max="4" width="7.75" customWidth="1"/>
    <col min="5" max="5" width="6.875" style="96" customWidth="1"/>
    <col min="6" max="6" width="7.75" customWidth="1"/>
    <col min="7" max="7" width="6.875" customWidth="1"/>
    <col min="8" max="8" width="7.75" customWidth="1"/>
    <col min="9" max="9" width="6.875" customWidth="1"/>
    <col min="10" max="10" width="7.75" customWidth="1"/>
    <col min="11" max="11" width="6.875" customWidth="1"/>
    <col min="12" max="13" width="8.75" customWidth="1"/>
    <col min="14" max="14" width="9.875" bestFit="1" customWidth="1"/>
    <col min="16" max="16" width="11.375" style="97" bestFit="1" customWidth="1"/>
    <col min="18" max="18" width="12.875" bestFit="1" customWidth="1"/>
  </cols>
  <sheetData>
    <row r="1" spans="1:12" ht="37.5" customHeight="1">
      <c r="A1" s="99" t="s">
        <v>310</v>
      </c>
      <c r="B1" s="113"/>
      <c r="C1" s="113"/>
      <c r="D1" s="113"/>
      <c r="E1" s="113"/>
      <c r="F1" s="113"/>
      <c r="G1" s="113"/>
      <c r="H1" s="113"/>
      <c r="I1" s="113"/>
      <c r="J1" s="113"/>
      <c r="K1" s="113"/>
      <c r="L1" s="113"/>
    </row>
    <row r="2" spans="1:12" ht="15" customHeight="1">
      <c r="A2" s="100" t="s">
        <v>258</v>
      </c>
      <c r="B2" s="102"/>
      <c r="C2" s="102"/>
      <c r="D2" s="102"/>
      <c r="E2" s="144"/>
      <c r="F2" s="102"/>
      <c r="G2" s="102"/>
      <c r="H2" s="102"/>
      <c r="I2" s="102"/>
      <c r="J2" s="102"/>
      <c r="K2" s="102"/>
      <c r="L2" s="102"/>
    </row>
    <row r="3" spans="1:12" ht="15" customHeight="1">
      <c r="A3" s="101"/>
      <c r="B3" s="102"/>
      <c r="C3" s="102"/>
      <c r="D3" s="102"/>
      <c r="E3" s="144"/>
      <c r="F3" s="102"/>
      <c r="G3" s="102"/>
      <c r="H3" s="102"/>
      <c r="I3" s="102"/>
      <c r="J3" s="102"/>
      <c r="K3" s="102"/>
      <c r="L3" s="102"/>
    </row>
    <row r="4" spans="1:12" ht="15" customHeight="1">
      <c r="A4" s="101"/>
      <c r="B4" s="102"/>
      <c r="C4" s="102"/>
      <c r="D4" s="102"/>
      <c r="E4" s="144"/>
      <c r="F4" s="102"/>
      <c r="G4" s="102"/>
      <c r="H4" s="102"/>
      <c r="I4" s="102"/>
      <c r="J4" s="102"/>
      <c r="K4" s="102"/>
      <c r="L4" s="102"/>
    </row>
    <row r="5" spans="1:12" ht="15" customHeight="1">
      <c r="A5" s="101"/>
      <c r="B5" s="102"/>
      <c r="C5" s="102"/>
      <c r="D5" s="102"/>
      <c r="E5" s="144"/>
      <c r="F5" s="102"/>
      <c r="G5" s="102"/>
      <c r="H5" s="102"/>
      <c r="I5" s="102"/>
      <c r="J5" s="102"/>
      <c r="K5" s="102"/>
      <c r="L5" s="102"/>
    </row>
    <row r="6" spans="1:12" ht="15" customHeight="1">
      <c r="A6" s="101"/>
      <c r="B6" s="102"/>
      <c r="C6" s="102"/>
      <c r="D6" s="102"/>
      <c r="E6" s="144"/>
      <c r="F6" s="102"/>
      <c r="G6" s="102"/>
      <c r="H6" s="102"/>
      <c r="I6" s="102"/>
      <c r="J6" s="102"/>
      <c r="K6" s="102"/>
      <c r="L6" s="102"/>
    </row>
    <row r="7" spans="1:12" ht="15" customHeight="1">
      <c r="A7" s="101"/>
      <c r="B7" s="102"/>
      <c r="C7" s="102"/>
      <c r="D7" s="102"/>
      <c r="E7" s="144"/>
      <c r="F7" s="102"/>
      <c r="G7" s="102"/>
      <c r="H7" s="102"/>
      <c r="I7" s="102"/>
      <c r="J7" s="102"/>
      <c r="K7" s="102"/>
      <c r="L7" s="102"/>
    </row>
    <row r="8" spans="1:12" ht="15" customHeight="1">
      <c r="A8" s="101"/>
      <c r="B8" s="102"/>
      <c r="C8" s="102"/>
      <c r="D8" s="102"/>
      <c r="E8" s="144"/>
      <c r="F8" s="102"/>
      <c r="G8" s="102"/>
      <c r="H8" s="102"/>
      <c r="I8" s="102"/>
      <c r="J8" s="102"/>
      <c r="K8" s="102"/>
      <c r="L8" s="102"/>
    </row>
    <row r="9" spans="1:12" ht="15" customHeight="1">
      <c r="A9" s="101"/>
      <c r="B9" s="102"/>
      <c r="C9" s="102"/>
      <c r="D9" s="102"/>
      <c r="E9" s="144"/>
      <c r="F9" s="102"/>
      <c r="G9" s="102"/>
      <c r="H9" s="102"/>
      <c r="I9" s="102"/>
      <c r="J9" s="102"/>
      <c r="K9" s="102"/>
      <c r="L9" s="102"/>
    </row>
    <row r="10" spans="1:12" ht="15" customHeight="1">
      <c r="A10" s="101"/>
      <c r="B10" s="102"/>
      <c r="C10" s="102"/>
      <c r="D10" s="102"/>
      <c r="E10" s="144"/>
      <c r="F10" s="102"/>
      <c r="G10" s="102"/>
      <c r="H10" s="102"/>
      <c r="I10" s="102"/>
      <c r="J10" s="102"/>
      <c r="K10" s="102"/>
      <c r="L10" s="102"/>
    </row>
    <row r="11" spans="1:12" ht="15" customHeight="1">
      <c r="A11" s="101"/>
      <c r="B11" s="102"/>
      <c r="C11" s="102"/>
      <c r="D11" s="102"/>
      <c r="E11" s="144"/>
      <c r="F11" s="102"/>
      <c r="G11" s="102"/>
      <c r="H11" s="102"/>
      <c r="I11" s="102"/>
      <c r="J11" s="102"/>
      <c r="K11" s="102"/>
      <c r="L11" s="102"/>
    </row>
    <row r="12" spans="1:12" ht="15" customHeight="1">
      <c r="A12" s="101"/>
      <c r="B12" s="102"/>
      <c r="C12" s="102"/>
      <c r="D12" s="102"/>
      <c r="E12" s="144"/>
      <c r="F12" s="102"/>
      <c r="G12" s="102"/>
      <c r="H12" s="102"/>
      <c r="I12" s="102"/>
      <c r="J12" s="102"/>
      <c r="K12" s="102"/>
      <c r="L12" s="102"/>
    </row>
    <row r="13" spans="1:12" ht="15" customHeight="1">
      <c r="A13" s="101"/>
      <c r="B13" s="102"/>
      <c r="C13" s="102"/>
      <c r="D13" s="102"/>
      <c r="E13" s="144"/>
      <c r="F13" s="102"/>
      <c r="G13" s="102"/>
      <c r="H13" s="102"/>
      <c r="I13" s="102"/>
      <c r="J13" s="102"/>
      <c r="K13" s="102"/>
      <c r="L13" s="102"/>
    </row>
    <row r="14" spans="1:12" ht="15" customHeight="1">
      <c r="A14" s="101"/>
      <c r="B14" s="102"/>
      <c r="C14" s="102"/>
      <c r="D14" s="102"/>
      <c r="E14" s="144"/>
      <c r="F14" s="102"/>
      <c r="G14" s="102"/>
      <c r="H14" s="102"/>
      <c r="I14" s="102"/>
      <c r="J14" s="102"/>
      <c r="K14" s="102"/>
      <c r="L14" s="102"/>
    </row>
    <row r="15" spans="1:12" ht="15" customHeight="1">
      <c r="A15" s="101"/>
      <c r="B15" s="102"/>
      <c r="C15" s="102"/>
      <c r="D15" s="102"/>
      <c r="E15" s="144"/>
      <c r="F15" s="102"/>
      <c r="G15" s="102"/>
      <c r="H15" s="102"/>
      <c r="I15" s="102"/>
      <c r="J15" s="102"/>
      <c r="K15" s="102"/>
      <c r="L15" s="102"/>
    </row>
    <row r="16" spans="1:12" ht="15" customHeight="1">
      <c r="A16" s="101"/>
      <c r="B16" s="102"/>
      <c r="C16" s="102"/>
      <c r="D16" s="102"/>
      <c r="E16" s="144"/>
      <c r="F16" s="102"/>
      <c r="G16" s="102"/>
      <c r="H16" s="102"/>
      <c r="I16" s="102"/>
      <c r="J16" s="102"/>
      <c r="K16" s="102"/>
      <c r="L16" s="102"/>
    </row>
    <row r="17" spans="1:16" ht="15" customHeight="1">
      <c r="A17" s="101"/>
      <c r="B17" s="102"/>
      <c r="C17" s="102"/>
      <c r="D17" s="102"/>
      <c r="E17" s="144"/>
      <c r="F17" s="102"/>
      <c r="G17" s="102"/>
      <c r="H17" s="102"/>
      <c r="I17" s="102"/>
      <c r="J17" s="102"/>
      <c r="K17" s="102"/>
      <c r="L17" s="102"/>
    </row>
    <row r="18" spans="1:16" ht="15" customHeight="1">
      <c r="A18" s="101"/>
      <c r="B18" s="102"/>
      <c r="C18" s="102"/>
      <c r="D18" s="102"/>
      <c r="E18" s="144"/>
      <c r="F18" s="102"/>
      <c r="G18" s="102"/>
      <c r="H18" s="102"/>
      <c r="I18" s="102"/>
      <c r="J18" s="102"/>
      <c r="K18" s="102"/>
      <c r="L18" s="102"/>
    </row>
    <row r="19" spans="1:16" ht="15" customHeight="1">
      <c r="A19" s="101"/>
      <c r="B19" s="102"/>
      <c r="C19" s="102"/>
      <c r="D19" s="102"/>
      <c r="E19" s="144"/>
      <c r="F19" s="102"/>
      <c r="G19" s="102"/>
      <c r="H19" s="102"/>
      <c r="I19" s="102"/>
      <c r="J19" s="102"/>
      <c r="K19" s="102"/>
      <c r="L19" s="102"/>
    </row>
    <row r="20" spans="1:16" ht="15" customHeight="1">
      <c r="A20" s="101"/>
      <c r="B20" s="102"/>
      <c r="C20" s="102"/>
      <c r="D20" s="102"/>
      <c r="E20" s="144"/>
      <c r="F20" s="102"/>
      <c r="G20" s="102"/>
      <c r="H20" s="102"/>
      <c r="I20" s="102"/>
      <c r="J20" s="102"/>
      <c r="K20" s="102"/>
      <c r="L20" s="102"/>
    </row>
    <row r="21" spans="1:16" ht="15" customHeight="1">
      <c r="A21" s="102"/>
      <c r="B21" s="114"/>
      <c r="C21" s="123"/>
      <c r="D21" s="134"/>
      <c r="E21" s="145"/>
      <c r="F21" s="154"/>
      <c r="G21" s="145"/>
      <c r="H21" s="154"/>
      <c r="I21" s="168"/>
      <c r="J21" s="174"/>
      <c r="K21" s="154"/>
      <c r="L21" s="176"/>
    </row>
    <row r="22" spans="1:16" ht="15" customHeight="1">
      <c r="A22" s="100" t="s">
        <v>259</v>
      </c>
      <c r="B22" s="114"/>
      <c r="C22" s="123"/>
      <c r="D22" s="134"/>
      <c r="E22" s="145"/>
      <c r="F22" s="154"/>
      <c r="G22" s="145"/>
      <c r="H22" s="154"/>
      <c r="I22" s="168"/>
      <c r="J22" s="174"/>
      <c r="K22" s="154"/>
      <c r="L22" s="176"/>
    </row>
    <row r="23" spans="1:16" s="98" customFormat="1" ht="15" customHeight="1">
      <c r="A23" s="103" t="s">
        <v>76</v>
      </c>
      <c r="B23" s="90"/>
      <c r="C23" s="124" t="s">
        <v>209</v>
      </c>
      <c r="D23" s="135" t="s">
        <v>260</v>
      </c>
      <c r="E23" s="146"/>
      <c r="F23" s="155"/>
      <c r="G23" s="146"/>
      <c r="H23" s="155" t="s">
        <v>261</v>
      </c>
      <c r="I23" s="155"/>
      <c r="J23" s="135" t="s">
        <v>232</v>
      </c>
      <c r="K23" s="155"/>
      <c r="L23" s="124" t="s">
        <v>211</v>
      </c>
      <c r="M23" s="184" t="s">
        <v>262</v>
      </c>
      <c r="P23" s="189"/>
    </row>
    <row r="24" spans="1:16" s="98" customFormat="1" ht="15" customHeight="1">
      <c r="A24" s="105"/>
      <c r="B24" s="115"/>
      <c r="C24" s="125"/>
      <c r="D24" s="136" t="s">
        <v>192</v>
      </c>
      <c r="E24" s="147"/>
      <c r="F24" s="136" t="s">
        <v>264</v>
      </c>
      <c r="G24" s="147"/>
      <c r="H24" s="164" t="s">
        <v>265</v>
      </c>
      <c r="I24" s="169" t="s">
        <v>266</v>
      </c>
      <c r="J24" s="164" t="s">
        <v>265</v>
      </c>
      <c r="K24" s="169" t="s">
        <v>266</v>
      </c>
      <c r="L24" s="177"/>
      <c r="M24" s="185"/>
      <c r="P24" s="189"/>
    </row>
    <row r="25" spans="1:16" s="98" customFormat="1" ht="15" customHeight="1">
      <c r="A25" s="105"/>
      <c r="B25" s="115"/>
      <c r="C25" s="126"/>
      <c r="D25" s="137" t="s">
        <v>268</v>
      </c>
      <c r="E25" s="148" t="s">
        <v>33</v>
      </c>
      <c r="F25" s="137" t="s">
        <v>268</v>
      </c>
      <c r="G25" s="148" t="s">
        <v>33</v>
      </c>
      <c r="H25" s="165"/>
      <c r="I25" s="170"/>
      <c r="J25" s="165"/>
      <c r="K25" s="170"/>
      <c r="L25" s="178"/>
      <c r="M25" s="185"/>
      <c r="P25" s="189"/>
    </row>
    <row r="26" spans="1:16" s="98" customFormat="1" ht="15" customHeight="1">
      <c r="A26" s="104"/>
      <c r="B26" s="116"/>
      <c r="C26" s="127"/>
      <c r="D26" s="138" t="s">
        <v>16</v>
      </c>
      <c r="E26" s="149" t="s">
        <v>8</v>
      </c>
      <c r="F26" s="138" t="s">
        <v>16</v>
      </c>
      <c r="G26" s="149" t="s">
        <v>8</v>
      </c>
      <c r="H26" s="166"/>
      <c r="I26" s="171"/>
      <c r="J26" s="166"/>
      <c r="K26" s="171"/>
      <c r="L26" s="179"/>
      <c r="M26" s="186"/>
      <c r="P26" s="189"/>
    </row>
    <row r="27" spans="1:16" ht="15.75" customHeight="1">
      <c r="A27" s="106"/>
      <c r="B27" s="117">
        <v>40087</v>
      </c>
      <c r="C27" s="128">
        <v>1097483</v>
      </c>
      <c r="D27" s="139" t="s">
        <v>271</v>
      </c>
      <c r="E27" s="139" t="s">
        <v>271</v>
      </c>
      <c r="F27" s="156">
        <v>-11524</v>
      </c>
      <c r="G27" s="161">
        <v>-1.04</v>
      </c>
      <c r="H27" s="128">
        <v>-6938</v>
      </c>
      <c r="I27" s="172">
        <v>-0.63</v>
      </c>
      <c r="J27" s="128">
        <v>-4586</v>
      </c>
      <c r="K27" s="172">
        <v>-0.41</v>
      </c>
      <c r="L27" s="128">
        <v>397453</v>
      </c>
      <c r="M27" s="128">
        <v>625</v>
      </c>
    </row>
    <row r="28" spans="1:16" ht="15.75" customHeight="1">
      <c r="A28" s="39" t="s">
        <v>11</v>
      </c>
      <c r="B28" s="118">
        <v>40452</v>
      </c>
      <c r="C28" s="129">
        <v>1085997</v>
      </c>
      <c r="D28" s="141" t="s">
        <v>271</v>
      </c>
      <c r="E28" s="141" t="s">
        <v>271</v>
      </c>
      <c r="F28" s="157">
        <v>-10912</v>
      </c>
      <c r="G28" s="162">
        <v>-0.99</v>
      </c>
      <c r="H28" s="129">
        <v>-7254</v>
      </c>
      <c r="I28" s="173">
        <v>-0.66</v>
      </c>
      <c r="J28" s="129">
        <v>-3658</v>
      </c>
      <c r="K28" s="173">
        <v>-0.33</v>
      </c>
      <c r="L28" s="129">
        <v>390136</v>
      </c>
      <c r="M28" s="129">
        <v>1145</v>
      </c>
    </row>
    <row r="29" spans="1:16" ht="15.75" customHeight="1">
      <c r="A29" s="39"/>
      <c r="B29" s="118">
        <v>40817</v>
      </c>
      <c r="C29" s="129">
        <v>1075058</v>
      </c>
      <c r="D29" s="141" t="s">
        <v>271</v>
      </c>
      <c r="E29" s="141" t="s">
        <v>271</v>
      </c>
      <c r="F29" s="157">
        <v>-10939</v>
      </c>
      <c r="G29" s="162">
        <v>-1.01</v>
      </c>
      <c r="H29" s="129">
        <v>-7868</v>
      </c>
      <c r="I29" s="173">
        <v>-0.72</v>
      </c>
      <c r="J29" s="129">
        <v>-3071</v>
      </c>
      <c r="K29" s="173">
        <v>-0.28000000000000003</v>
      </c>
      <c r="L29" s="129">
        <v>391082</v>
      </c>
      <c r="M29" s="129">
        <v>946</v>
      </c>
    </row>
    <row r="30" spans="1:16" ht="15.75" customHeight="1">
      <c r="A30" s="39"/>
      <c r="B30" s="118">
        <v>41183</v>
      </c>
      <c r="C30" s="129">
        <v>1063143</v>
      </c>
      <c r="D30" s="141" t="s">
        <v>271</v>
      </c>
      <c r="E30" s="141" t="s">
        <v>271</v>
      </c>
      <c r="F30" s="157">
        <v>-11915</v>
      </c>
      <c r="G30" s="162">
        <v>-1.1100000000000001</v>
      </c>
      <c r="H30" s="129">
        <v>-8293</v>
      </c>
      <c r="I30" s="173">
        <v>-0.77</v>
      </c>
      <c r="J30" s="129">
        <v>-3622</v>
      </c>
      <c r="K30" s="173">
        <v>-0.34</v>
      </c>
      <c r="L30" s="129">
        <v>392187</v>
      </c>
      <c r="M30" s="129">
        <v>1105</v>
      </c>
    </row>
    <row r="31" spans="1:16" ht="15.75" customHeight="1">
      <c r="A31" s="39"/>
      <c r="B31" s="118">
        <v>41548</v>
      </c>
      <c r="C31" s="129">
        <v>1050132</v>
      </c>
      <c r="D31" s="141" t="s">
        <v>271</v>
      </c>
      <c r="E31" s="141" t="s">
        <v>271</v>
      </c>
      <c r="F31" s="157">
        <v>-13011</v>
      </c>
      <c r="G31" s="162">
        <v>-1.22</v>
      </c>
      <c r="H31" s="129">
        <v>-8768</v>
      </c>
      <c r="I31" s="173">
        <v>-0.82</v>
      </c>
      <c r="J31" s="129">
        <v>-4243</v>
      </c>
      <c r="K31" s="173">
        <v>-0.4</v>
      </c>
      <c r="L31" s="129">
        <v>392715</v>
      </c>
      <c r="M31" s="129">
        <v>528</v>
      </c>
    </row>
    <row r="32" spans="1:16" ht="15.75" customHeight="1">
      <c r="A32" s="39"/>
      <c r="B32" s="118">
        <v>41913</v>
      </c>
      <c r="C32" s="129">
        <v>1036861</v>
      </c>
      <c r="D32" s="141" t="s">
        <v>271</v>
      </c>
      <c r="E32" s="141" t="s">
        <v>271</v>
      </c>
      <c r="F32" s="157">
        <v>-13271</v>
      </c>
      <c r="G32" s="162">
        <v>-1.26</v>
      </c>
      <c r="H32" s="129">
        <v>-8785</v>
      </c>
      <c r="I32" s="173">
        <v>-0.84</v>
      </c>
      <c r="J32" s="129">
        <v>-4486</v>
      </c>
      <c r="K32" s="173">
        <v>-0.43</v>
      </c>
      <c r="L32" s="129">
        <v>393459</v>
      </c>
      <c r="M32" s="129">
        <v>744</v>
      </c>
    </row>
    <row r="33" spans="1:19" ht="15.75" customHeight="1">
      <c r="A33" s="39" t="s">
        <v>11</v>
      </c>
      <c r="B33" s="118">
        <v>42278</v>
      </c>
      <c r="C33" s="129">
        <v>1023119</v>
      </c>
      <c r="D33" s="141" t="s">
        <v>271</v>
      </c>
      <c r="E33" s="141" t="s">
        <v>271</v>
      </c>
      <c r="F33" s="157">
        <v>-13710</v>
      </c>
      <c r="G33" s="162">
        <v>-1.32</v>
      </c>
      <c r="H33" s="129">
        <v>-8921</v>
      </c>
      <c r="I33" s="173">
        <v>-0.86</v>
      </c>
      <c r="J33" s="129">
        <v>-4789</v>
      </c>
      <c r="K33" s="173">
        <v>-0.46</v>
      </c>
      <c r="L33" s="129">
        <v>388560</v>
      </c>
      <c r="M33" s="129">
        <v>141</v>
      </c>
    </row>
    <row r="34" spans="1:19" ht="15.75" customHeight="1">
      <c r="A34" s="39"/>
      <c r="B34" s="118">
        <v>42644</v>
      </c>
      <c r="C34" s="129">
        <v>1009659</v>
      </c>
      <c r="D34" s="141" t="s">
        <v>271</v>
      </c>
      <c r="E34" s="141" t="s">
        <v>271</v>
      </c>
      <c r="F34" s="157">
        <v>-13460</v>
      </c>
      <c r="G34" s="162">
        <v>-1.32</v>
      </c>
      <c r="H34" s="129">
        <v>-9360</v>
      </c>
      <c r="I34" s="173">
        <v>-0.91</v>
      </c>
      <c r="J34" s="129">
        <v>-4100</v>
      </c>
      <c r="K34" s="173">
        <v>-0.4</v>
      </c>
      <c r="L34" s="129">
        <v>389101</v>
      </c>
      <c r="M34" s="129">
        <v>541</v>
      </c>
      <c r="O34" s="187"/>
    </row>
    <row r="35" spans="1:19" ht="15.75" customHeight="1">
      <c r="A35" s="39"/>
      <c r="B35" s="118">
        <v>43009</v>
      </c>
      <c r="C35" s="129">
        <v>995374</v>
      </c>
      <c r="D35" s="141" t="s">
        <v>271</v>
      </c>
      <c r="E35" s="141" t="s">
        <v>271</v>
      </c>
      <c r="F35" s="157">
        <v>-14285</v>
      </c>
      <c r="G35" s="162">
        <v>-1.41</v>
      </c>
      <c r="H35" s="129">
        <v>-10032</v>
      </c>
      <c r="I35" s="173">
        <v>-0.99</v>
      </c>
      <c r="J35" s="129">
        <v>-4253</v>
      </c>
      <c r="K35" s="173">
        <v>-0.42</v>
      </c>
      <c r="L35" s="129">
        <v>389239</v>
      </c>
      <c r="M35" s="129">
        <v>138</v>
      </c>
    </row>
    <row r="36" spans="1:19" ht="15.75" customHeight="1">
      <c r="A36" s="107"/>
      <c r="B36" s="119">
        <v>43374</v>
      </c>
      <c r="C36" s="130">
        <f>C35+F36</f>
        <v>980684</v>
      </c>
      <c r="D36" s="140" t="s">
        <v>271</v>
      </c>
      <c r="E36" s="140" t="s">
        <v>271</v>
      </c>
      <c r="F36" s="158">
        <v>-14690</v>
      </c>
      <c r="G36" s="163">
        <v>-1.48</v>
      </c>
      <c r="H36" s="167">
        <v>-10280</v>
      </c>
      <c r="I36" s="163">
        <v>-1.03</v>
      </c>
      <c r="J36" s="167">
        <v>-4410</v>
      </c>
      <c r="K36" s="175">
        <v>-0.44</v>
      </c>
      <c r="L36" s="180">
        <v>389302</v>
      </c>
      <c r="M36" s="167">
        <v>63</v>
      </c>
      <c r="O36" s="188"/>
      <c r="R36" s="97"/>
      <c r="S36" s="97"/>
    </row>
    <row r="37" spans="1:19" ht="15.75" customHeight="1">
      <c r="A37" s="109"/>
      <c r="B37" s="120" t="s">
        <v>406</v>
      </c>
      <c r="C37" s="131">
        <v>981643</v>
      </c>
      <c r="D37" s="142">
        <v>-642</v>
      </c>
      <c r="E37" s="150">
        <v>-7.0000000000000007e-002</v>
      </c>
      <c r="F37" s="142">
        <v>-14664</v>
      </c>
      <c r="G37" s="150">
        <v>-1.47</v>
      </c>
      <c r="H37" s="142">
        <v>-673</v>
      </c>
      <c r="I37" s="150">
        <v>-7.0000000000000007e-002</v>
      </c>
      <c r="J37" s="142">
        <v>31</v>
      </c>
      <c r="K37" s="150">
        <v>0</v>
      </c>
      <c r="L37" s="181">
        <v>389419</v>
      </c>
      <c r="M37" s="142">
        <v>156</v>
      </c>
      <c r="R37" s="97"/>
      <c r="S37" s="97"/>
    </row>
    <row r="38" spans="1:19" ht="15.75" customHeight="1">
      <c r="A38" s="109"/>
      <c r="B38" s="121" t="s">
        <v>274</v>
      </c>
      <c r="C38" s="131">
        <v>980684</v>
      </c>
      <c r="D38" s="142">
        <v>-959</v>
      </c>
      <c r="E38" s="150">
        <v>-0.1</v>
      </c>
      <c r="F38" s="142">
        <v>-14690</v>
      </c>
      <c r="G38" s="150">
        <v>-1.48</v>
      </c>
      <c r="H38" s="142">
        <v>-790</v>
      </c>
      <c r="I38" s="150">
        <v>-8.e-002</v>
      </c>
      <c r="J38" s="142">
        <v>-169</v>
      </c>
      <c r="K38" s="150">
        <v>-2.e-002</v>
      </c>
      <c r="L38" s="181">
        <v>389302</v>
      </c>
      <c r="M38" s="142">
        <v>-117</v>
      </c>
      <c r="R38" s="97"/>
      <c r="S38" s="97"/>
    </row>
    <row r="39" spans="1:19" ht="15.75" customHeight="1">
      <c r="A39" s="109"/>
      <c r="B39" s="120" t="s">
        <v>384</v>
      </c>
      <c r="C39" s="131">
        <v>979765</v>
      </c>
      <c r="D39" s="142">
        <v>-919</v>
      </c>
      <c r="E39" s="150">
        <v>-9.e-002</v>
      </c>
      <c r="F39" s="142">
        <v>-14863</v>
      </c>
      <c r="G39" s="150">
        <v>-1.49</v>
      </c>
      <c r="H39" s="142">
        <v>-941</v>
      </c>
      <c r="I39" s="150">
        <v>-0.1</v>
      </c>
      <c r="J39" s="142">
        <v>22</v>
      </c>
      <c r="K39" s="150">
        <v>0</v>
      </c>
      <c r="L39" s="181">
        <v>389305</v>
      </c>
      <c r="M39" s="142">
        <v>3</v>
      </c>
      <c r="R39" s="97"/>
      <c r="S39" s="97"/>
    </row>
    <row r="40" spans="1:19" ht="15.75" customHeight="1">
      <c r="A40" s="109"/>
      <c r="B40" s="120" t="s">
        <v>388</v>
      </c>
      <c r="C40" s="131">
        <v>978754</v>
      </c>
      <c r="D40" s="142">
        <v>-1011</v>
      </c>
      <c r="E40" s="150">
        <v>-0.1</v>
      </c>
      <c r="F40" s="142">
        <v>-14915</v>
      </c>
      <c r="G40" s="150">
        <v>-1.5</v>
      </c>
      <c r="H40" s="142">
        <v>-897</v>
      </c>
      <c r="I40" s="150">
        <v>-9.e-002</v>
      </c>
      <c r="J40" s="142">
        <v>-114</v>
      </c>
      <c r="K40" s="150">
        <v>-1.e-002</v>
      </c>
      <c r="L40" s="181">
        <v>389225</v>
      </c>
      <c r="M40" s="142">
        <v>-80</v>
      </c>
      <c r="R40" s="97"/>
    </row>
    <row r="41" spans="1:19" ht="15.75" customHeight="1">
      <c r="A41" s="109"/>
      <c r="B41" s="121" t="s">
        <v>400</v>
      </c>
      <c r="C41" s="131">
        <v>977675</v>
      </c>
      <c r="D41" s="142">
        <v>-1079</v>
      </c>
      <c r="E41" s="151">
        <v>-0.11</v>
      </c>
      <c r="F41" s="159">
        <v>-14787</v>
      </c>
      <c r="G41" s="151">
        <v>-1.49</v>
      </c>
      <c r="H41" s="159">
        <v>-990</v>
      </c>
      <c r="I41" s="151">
        <v>-0.1</v>
      </c>
      <c r="J41" s="159">
        <v>-89</v>
      </c>
      <c r="K41" s="150">
        <v>-1.e-002</v>
      </c>
      <c r="L41" s="182">
        <v>389060</v>
      </c>
      <c r="M41" s="159">
        <v>-165</v>
      </c>
    </row>
    <row r="42" spans="1:19" ht="15.75" customHeight="1">
      <c r="A42" s="109"/>
      <c r="B42" s="121" t="s">
        <v>378</v>
      </c>
      <c r="C42" s="131">
        <v>976411</v>
      </c>
      <c r="D42" s="142">
        <v>-1264</v>
      </c>
      <c r="E42" s="151">
        <v>-0.13</v>
      </c>
      <c r="F42" s="159">
        <v>-14751</v>
      </c>
      <c r="G42" s="151">
        <v>-1.49</v>
      </c>
      <c r="H42" s="159">
        <v>-1109</v>
      </c>
      <c r="I42" s="151">
        <v>-0.11</v>
      </c>
      <c r="J42" s="159">
        <v>-155</v>
      </c>
      <c r="K42" s="150">
        <v>-2.e-002</v>
      </c>
      <c r="L42" s="182">
        <v>388759</v>
      </c>
      <c r="M42" s="159">
        <v>-301</v>
      </c>
    </row>
    <row r="43" spans="1:19" ht="15.75" customHeight="1">
      <c r="A43" s="109"/>
      <c r="B43" s="121" t="s">
        <v>322</v>
      </c>
      <c r="C43" s="131">
        <v>975190</v>
      </c>
      <c r="D43" s="142">
        <v>-1221</v>
      </c>
      <c r="E43" s="151">
        <v>-0.13</v>
      </c>
      <c r="F43" s="159">
        <v>-14662</v>
      </c>
      <c r="G43" s="151">
        <v>-1.48</v>
      </c>
      <c r="H43" s="159">
        <v>-892</v>
      </c>
      <c r="I43" s="151">
        <v>-9.e-002</v>
      </c>
      <c r="J43" s="159">
        <v>-329</v>
      </c>
      <c r="K43" s="150">
        <v>-3.e-002</v>
      </c>
      <c r="L43" s="182">
        <v>388606</v>
      </c>
      <c r="M43" s="159">
        <v>-153</v>
      </c>
    </row>
    <row r="44" spans="1:19" ht="15.75" customHeight="1">
      <c r="A44" s="109"/>
      <c r="B44" s="121" t="s">
        <v>398</v>
      </c>
      <c r="C44" s="131">
        <v>970702</v>
      </c>
      <c r="D44" s="142">
        <v>-4488</v>
      </c>
      <c r="E44" s="151">
        <v>-0.46</v>
      </c>
      <c r="F44" s="159">
        <v>-14319</v>
      </c>
      <c r="G44" s="151">
        <v>-1.45</v>
      </c>
      <c r="H44" s="159">
        <v>-925</v>
      </c>
      <c r="I44" s="151">
        <v>-9.e-002</v>
      </c>
      <c r="J44" s="159">
        <v>-3563</v>
      </c>
      <c r="K44" s="150">
        <v>-0.37</v>
      </c>
      <c r="L44" s="182">
        <v>387919</v>
      </c>
      <c r="M44" s="159">
        <v>-687</v>
      </c>
    </row>
    <row r="45" spans="1:19" ht="15.75" customHeight="1">
      <c r="A45" s="108"/>
      <c r="B45" s="121" t="s">
        <v>401</v>
      </c>
      <c r="C45" s="131">
        <v>970496</v>
      </c>
      <c r="D45" s="142">
        <v>-206</v>
      </c>
      <c r="E45" s="151">
        <v>-2.e-002</v>
      </c>
      <c r="F45" s="159">
        <v>-14346</v>
      </c>
      <c r="G45" s="151">
        <v>-1.46</v>
      </c>
      <c r="H45" s="159">
        <v>-905</v>
      </c>
      <c r="I45" s="151">
        <v>-9.e-002</v>
      </c>
      <c r="J45" s="159">
        <v>699</v>
      </c>
      <c r="K45" s="150">
        <v>7.0000000000000007e-002</v>
      </c>
      <c r="L45" s="182">
        <v>389381</v>
      </c>
      <c r="M45" s="159">
        <v>1462</v>
      </c>
    </row>
    <row r="46" spans="1:19" ht="15.75" customHeight="1">
      <c r="A46" s="109"/>
      <c r="B46" s="121" t="s">
        <v>402</v>
      </c>
      <c r="C46" s="131">
        <v>969462</v>
      </c>
      <c r="D46" s="142">
        <v>-1034</v>
      </c>
      <c r="E46" s="151">
        <v>-0.11</v>
      </c>
      <c r="F46" s="159">
        <v>-14467</v>
      </c>
      <c r="G46" s="151">
        <v>-1.47</v>
      </c>
      <c r="H46" s="159">
        <v>-939</v>
      </c>
      <c r="I46" s="151">
        <v>-0.1</v>
      </c>
      <c r="J46" s="159">
        <v>-95</v>
      </c>
      <c r="K46" s="150">
        <v>-1.e-002</v>
      </c>
      <c r="L46" s="182">
        <v>389426</v>
      </c>
      <c r="M46" s="159">
        <v>45</v>
      </c>
    </row>
    <row r="47" spans="1:19" ht="15.75" customHeight="1">
      <c r="A47" s="109"/>
      <c r="B47" s="121" t="s">
        <v>136</v>
      </c>
      <c r="C47" s="131">
        <v>968580</v>
      </c>
      <c r="D47" s="142">
        <v>-882</v>
      </c>
      <c r="E47" s="151">
        <v>-9.e-002</v>
      </c>
      <c r="F47" s="159">
        <v>-14420</v>
      </c>
      <c r="G47" s="151">
        <v>-1.47</v>
      </c>
      <c r="H47" s="159">
        <v>-749</v>
      </c>
      <c r="I47" s="151">
        <v>-8.e-002</v>
      </c>
      <c r="J47" s="159">
        <v>-133</v>
      </c>
      <c r="K47" s="150">
        <v>-1.e-002</v>
      </c>
      <c r="L47" s="182">
        <v>389371</v>
      </c>
      <c r="M47" s="159">
        <v>-55</v>
      </c>
    </row>
    <row r="48" spans="1:19" ht="15.75" customHeight="1">
      <c r="A48" s="109"/>
      <c r="B48" s="121" t="s">
        <v>214</v>
      </c>
      <c r="C48" s="131">
        <v>967740</v>
      </c>
      <c r="D48" s="142">
        <v>-840</v>
      </c>
      <c r="E48" s="151">
        <v>-9.e-002</v>
      </c>
      <c r="F48" s="159">
        <v>-14545</v>
      </c>
      <c r="G48" s="151">
        <v>-1.48</v>
      </c>
      <c r="H48" s="159">
        <v>-798</v>
      </c>
      <c r="I48" s="151">
        <v>-8.e-002</v>
      </c>
      <c r="J48" s="159">
        <v>-42</v>
      </c>
      <c r="K48" s="150">
        <v>0</v>
      </c>
      <c r="L48" s="182">
        <v>389373</v>
      </c>
      <c r="M48" s="159">
        <v>2</v>
      </c>
    </row>
    <row r="49" spans="1:13" ht="15.75" customHeight="1">
      <c r="A49" s="110"/>
      <c r="B49" s="122" t="s">
        <v>188</v>
      </c>
      <c r="C49" s="132">
        <f>'Ｐ4～5'!B7</f>
        <v>966964</v>
      </c>
      <c r="D49" s="143">
        <f>'Ｐ4～5'!E7</f>
        <v>-776</v>
      </c>
      <c r="E49" s="152">
        <f>ROUND(D49/$C$48*100,2)</f>
        <v>-8.e-002</v>
      </c>
      <c r="F49" s="160">
        <f>'Ｐ3'!H50</f>
        <v>-14679</v>
      </c>
      <c r="G49" s="152">
        <f>ROUND(F49/C37*100,2)</f>
        <v>-1.5</v>
      </c>
      <c r="H49" s="160">
        <f>'Ｐ4～5'!N7</f>
        <v>-883</v>
      </c>
      <c r="I49" s="152">
        <f>ROUND(H49/$C$48*100,2)</f>
        <v>-9.e-002</v>
      </c>
      <c r="J49" s="160">
        <f>'Ｐ4～5'!AA7</f>
        <v>107</v>
      </c>
      <c r="K49" s="152">
        <f>ROUND(J49/$C$48*100,2)</f>
        <v>1.e-002</v>
      </c>
      <c r="L49" s="183">
        <f>'Ｐ6'!B6</f>
        <v>389490</v>
      </c>
      <c r="M49" s="160">
        <f>'Ｐ6'!K6</f>
        <v>117</v>
      </c>
    </row>
    <row r="50" spans="1:13" ht="5.25" customHeight="1">
      <c r="A50" s="109"/>
      <c r="B50" s="114"/>
      <c r="C50" s="123"/>
      <c r="D50" s="134"/>
      <c r="E50" s="145"/>
      <c r="F50" s="154"/>
      <c r="G50" s="145"/>
      <c r="H50" s="154"/>
      <c r="I50" s="168"/>
      <c r="J50" s="174"/>
      <c r="K50" s="154"/>
      <c r="L50" s="176"/>
    </row>
    <row r="51" spans="1:13" ht="11.25" customHeight="1">
      <c r="A51" s="109"/>
      <c r="B51" s="114"/>
      <c r="C51" s="123"/>
      <c r="D51" s="134"/>
      <c r="E51" s="145"/>
      <c r="F51" s="154"/>
      <c r="G51" s="145"/>
      <c r="H51" s="154"/>
      <c r="I51" s="168"/>
      <c r="J51" s="174"/>
      <c r="K51" s="154"/>
      <c r="L51" s="176"/>
    </row>
    <row r="52" spans="1:13" ht="11.25" customHeight="1">
      <c r="A52" s="109"/>
      <c r="B52" s="114"/>
      <c r="C52" s="123"/>
      <c r="D52" s="134"/>
      <c r="E52" s="145"/>
      <c r="F52" s="154"/>
      <c r="G52" s="145"/>
      <c r="H52" s="154"/>
      <c r="I52" s="168"/>
      <c r="J52" s="174"/>
      <c r="K52" s="154"/>
      <c r="L52" s="176"/>
    </row>
    <row r="53" spans="1:13" ht="11.25" customHeight="1">
      <c r="A53" s="111"/>
      <c r="B53" s="102"/>
      <c r="C53" s="102"/>
      <c r="D53" s="102"/>
      <c r="E53" s="144"/>
      <c r="F53" s="102"/>
      <c r="G53" s="102"/>
      <c r="H53" s="102"/>
      <c r="I53" s="102"/>
      <c r="J53" s="102"/>
      <c r="K53" s="102"/>
      <c r="L53" s="102"/>
    </row>
    <row r="54" spans="1:13" ht="11.25" customHeight="1">
      <c r="A54" s="111"/>
      <c r="B54" s="102"/>
      <c r="C54" s="102"/>
      <c r="D54" s="102"/>
      <c r="E54" s="144"/>
      <c r="F54" s="102"/>
      <c r="G54" s="102"/>
      <c r="H54" s="102"/>
      <c r="I54" s="102"/>
      <c r="J54" s="102"/>
      <c r="K54" s="102"/>
      <c r="L54" s="102"/>
    </row>
    <row r="55" spans="1:13" ht="11.25" customHeight="1">
      <c r="A55" s="102"/>
      <c r="B55" s="114"/>
      <c r="C55" s="123"/>
      <c r="D55" s="134"/>
      <c r="E55" s="145"/>
      <c r="F55" s="154"/>
      <c r="G55" s="145"/>
      <c r="H55" s="154"/>
      <c r="I55" s="168"/>
      <c r="J55" s="174"/>
      <c r="K55" s="154"/>
      <c r="L55" s="176"/>
    </row>
    <row r="56" spans="1:13" ht="11.25" customHeight="1">
      <c r="A56" s="111"/>
    </row>
    <row r="57" spans="1:13" ht="11.25" customHeight="1">
      <c r="A57" s="111"/>
      <c r="B57" s="112"/>
      <c r="C57" s="133"/>
      <c r="D57" s="133"/>
      <c r="E57" s="153"/>
      <c r="F57" s="133"/>
    </row>
    <row r="58" spans="1:13" ht="11.25" customHeight="1">
      <c r="A58" s="111"/>
    </row>
    <row r="59" spans="1:13" ht="11.25" customHeight="1">
      <c r="A59" s="112"/>
    </row>
    <row r="60" spans="1:13" ht="11.25" customHeight="1"/>
    <row r="61" spans="1:13" ht="11.25" customHeight="1"/>
    <row r="62" spans="1:13" ht="11.25" customHeight="1"/>
    <row r="63" spans="1:13" ht="11.25" customHeight="1"/>
    <row r="64" spans="1:13" ht="11.25" customHeight="1"/>
    <row r="65" ht="11.25" customHeight="1"/>
    <row r="66" ht="11.25" customHeight="1"/>
    <row r="67" ht="11.25" customHeight="1"/>
  </sheetData>
  <mergeCells count="8">
    <mergeCell ref="A23:B26"/>
    <mergeCell ref="C23:C26"/>
    <mergeCell ref="L23:L26"/>
    <mergeCell ref="M23:M26"/>
    <mergeCell ref="H24:H26"/>
    <mergeCell ref="I24:I26"/>
    <mergeCell ref="J24:J26"/>
    <mergeCell ref="K24:K26"/>
  </mergeCells>
  <phoneticPr fontId="4"/>
  <printOptions horizontalCentered="1"/>
  <pageMargins left="0.19685039370078741" right="0.39370078740157483" top="0.59055118110236227" bottom="0.39370078740157483" header="0.27559055118110237" footer="0.19685039370078741"/>
  <pageSetup paperSize="9" fitToWidth="1" fitToHeight="1" orientation="portrait" usePrinterDefaults="1" r:id="rId1"/>
  <headerFooter alignWithMargins="0">
    <oddFooter>&amp;C- 2 -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P56"/>
  <sheetViews>
    <sheetView showGridLines="0" view="pageBreakPreview" zoomScaleNormal="120" zoomScaleSheetLayoutView="100" workbookViewId="0"/>
  </sheetViews>
  <sheetFormatPr defaultRowHeight="12"/>
  <cols>
    <col min="1" max="1" width="20.75" style="190" customWidth="1"/>
    <col min="2" max="3" width="8.625" style="190" customWidth="1"/>
    <col min="4" max="4" width="10" style="190" customWidth="1"/>
    <col min="5" max="6" width="8.625" style="190" customWidth="1"/>
    <col min="7" max="7" width="10" style="190" customWidth="1"/>
    <col min="8" max="8" width="12.5" style="190" customWidth="1"/>
    <col min="9" max="10" width="9" style="190" customWidth="1"/>
    <col min="11" max="11" width="8.75" style="190" customWidth="1"/>
    <col min="12" max="16384" width="9" style="190" customWidth="1"/>
  </cols>
  <sheetData>
    <row r="1" spans="1:8" ht="26.25" customHeight="1">
      <c r="A1" s="193" t="s">
        <v>311</v>
      </c>
      <c r="B1" s="207"/>
      <c r="C1" s="207"/>
      <c r="D1" s="207"/>
      <c r="E1" s="207"/>
      <c r="F1" s="207"/>
      <c r="G1" s="207"/>
      <c r="H1" s="207"/>
    </row>
    <row r="2" spans="1:8" ht="3.75" customHeight="1">
      <c r="B2" s="208"/>
    </row>
    <row r="3" spans="1:8" ht="13.5" customHeight="1">
      <c r="A3" s="109" t="s">
        <v>235</v>
      </c>
    </row>
    <row r="4" spans="1:8" ht="15" customHeight="1"/>
    <row r="5" spans="1:8" ht="15" customHeight="1"/>
    <row r="6" spans="1:8" ht="15" customHeight="1"/>
    <row r="7" spans="1:8" ht="15" customHeight="1"/>
    <row r="8" spans="1:8" ht="15" customHeight="1"/>
    <row r="9" spans="1:8" ht="15" customHeight="1"/>
    <row r="10" spans="1:8" ht="15" customHeight="1"/>
    <row r="11" spans="1:8" ht="15" customHeight="1"/>
    <row r="12" spans="1:8" ht="15" customHeight="1"/>
    <row r="13" spans="1:8" ht="15" customHeight="1"/>
    <row r="14" spans="1:8" ht="15" customHeight="1"/>
    <row r="15" spans="1:8" ht="15" customHeight="1"/>
    <row r="16" spans="1:8"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 customHeight="1">
      <c r="A24" s="194" t="s">
        <v>10</v>
      </c>
      <c r="H24" s="227" t="s">
        <v>199</v>
      </c>
    </row>
    <row r="25" spans="1:10" s="191" customFormat="1" ht="15" customHeight="1">
      <c r="A25" s="195" t="s">
        <v>223</v>
      </c>
      <c r="B25" s="209" t="s">
        <v>3</v>
      </c>
      <c r="C25" s="209"/>
      <c r="D25" s="209"/>
      <c r="E25" s="225" t="s">
        <v>272</v>
      </c>
      <c r="F25" s="209"/>
      <c r="G25" s="226"/>
      <c r="H25" s="228" t="s">
        <v>273</v>
      </c>
    </row>
    <row r="26" spans="1:10" s="192" customFormat="1" ht="15" customHeight="1">
      <c r="A26" s="196"/>
      <c r="B26" s="210" t="s">
        <v>233</v>
      </c>
      <c r="C26" s="210" t="s">
        <v>222</v>
      </c>
      <c r="D26" s="222" t="s">
        <v>301</v>
      </c>
      <c r="E26" s="210" t="s">
        <v>290</v>
      </c>
      <c r="F26" s="210" t="s">
        <v>0</v>
      </c>
      <c r="G26" s="222" t="s">
        <v>302</v>
      </c>
      <c r="H26" s="229"/>
    </row>
    <row r="27" spans="1:10" s="192" customFormat="1" ht="11.25" customHeight="1">
      <c r="A27" s="197"/>
      <c r="B27" s="211"/>
      <c r="C27" s="211"/>
      <c r="D27" s="211"/>
      <c r="E27" s="211"/>
      <c r="F27" s="211"/>
      <c r="G27" s="211"/>
      <c r="H27" s="230"/>
    </row>
    <row r="28" spans="1:10" s="192" customFormat="1" ht="15.75" customHeight="1">
      <c r="A28" s="198" t="s">
        <v>236</v>
      </c>
      <c r="B28" s="212">
        <v>7044</v>
      </c>
      <c r="C28" s="212">
        <v>13982</v>
      </c>
      <c r="D28" s="212">
        <v>-6938</v>
      </c>
      <c r="E28" s="212">
        <v>15469</v>
      </c>
      <c r="F28" s="212">
        <v>20055</v>
      </c>
      <c r="G28" s="212">
        <v>-4586</v>
      </c>
      <c r="H28" s="212">
        <v>-11524</v>
      </c>
    </row>
    <row r="29" spans="1:10" s="192" customFormat="1" ht="15.75" customHeight="1">
      <c r="A29" s="198" t="s">
        <v>239</v>
      </c>
      <c r="B29" s="212">
        <v>6871</v>
      </c>
      <c r="C29" s="212">
        <v>14125</v>
      </c>
      <c r="D29" s="212">
        <v>-7254</v>
      </c>
      <c r="E29" s="212">
        <v>14401</v>
      </c>
      <c r="F29" s="212">
        <v>18059</v>
      </c>
      <c r="G29" s="212">
        <v>-3658</v>
      </c>
      <c r="H29" s="212">
        <v>-10912</v>
      </c>
    </row>
    <row r="30" spans="1:10" s="192" customFormat="1" ht="15.75" customHeight="1">
      <c r="A30" s="198" t="s">
        <v>241</v>
      </c>
      <c r="B30" s="212">
        <v>6715</v>
      </c>
      <c r="C30" s="212">
        <v>14583</v>
      </c>
      <c r="D30" s="212">
        <v>-7868</v>
      </c>
      <c r="E30" s="212">
        <v>14444</v>
      </c>
      <c r="F30" s="212">
        <v>17515</v>
      </c>
      <c r="G30" s="212">
        <v>-3071</v>
      </c>
      <c r="H30" s="212">
        <v>-10939</v>
      </c>
    </row>
    <row r="31" spans="1:10" s="192" customFormat="1" ht="15.75" customHeight="1">
      <c r="A31" s="198" t="s">
        <v>190</v>
      </c>
      <c r="B31" s="212">
        <v>6505</v>
      </c>
      <c r="C31" s="212">
        <v>14798</v>
      </c>
      <c r="D31" s="212">
        <v>-8293</v>
      </c>
      <c r="E31" s="212">
        <v>13956</v>
      </c>
      <c r="F31" s="212">
        <v>17578</v>
      </c>
      <c r="G31" s="212">
        <v>-3622</v>
      </c>
      <c r="H31" s="212">
        <v>-11915</v>
      </c>
      <c r="I31" s="233"/>
    </row>
    <row r="32" spans="1:10" s="192" customFormat="1" ht="15.75" customHeight="1">
      <c r="A32" s="198" t="s">
        <v>242</v>
      </c>
      <c r="B32" s="212">
        <v>6248</v>
      </c>
      <c r="C32" s="212">
        <v>15016</v>
      </c>
      <c r="D32" s="212">
        <v>-8768</v>
      </c>
      <c r="E32" s="212">
        <v>13797</v>
      </c>
      <c r="F32" s="212">
        <v>18040</v>
      </c>
      <c r="G32" s="212">
        <v>-4243</v>
      </c>
      <c r="H32" s="212">
        <v>-13011</v>
      </c>
      <c r="J32" s="234"/>
    </row>
    <row r="33" spans="1:10" s="192" customFormat="1" ht="15.75" customHeight="1">
      <c r="A33" s="198" t="s">
        <v>256</v>
      </c>
      <c r="B33" s="212">
        <v>6077</v>
      </c>
      <c r="C33" s="212">
        <v>14862</v>
      </c>
      <c r="D33" s="212">
        <v>-8785</v>
      </c>
      <c r="E33" s="212">
        <v>13440</v>
      </c>
      <c r="F33" s="212">
        <v>17926</v>
      </c>
      <c r="G33" s="212">
        <v>-4486</v>
      </c>
      <c r="H33" s="212">
        <v>-13271</v>
      </c>
    </row>
    <row r="34" spans="1:10" s="192" customFormat="1" ht="15.75" customHeight="1">
      <c r="A34" s="198" t="s">
        <v>18</v>
      </c>
      <c r="B34" s="212">
        <v>5988</v>
      </c>
      <c r="C34" s="212">
        <v>14909</v>
      </c>
      <c r="D34" s="212">
        <v>-8921</v>
      </c>
      <c r="E34" s="212">
        <v>12959</v>
      </c>
      <c r="F34" s="212">
        <v>17748</v>
      </c>
      <c r="G34" s="212">
        <v>-4789</v>
      </c>
      <c r="H34" s="212">
        <v>-13710</v>
      </c>
    </row>
    <row r="35" spans="1:10" s="192" customFormat="1" ht="15.75" customHeight="1">
      <c r="A35" s="198" t="s">
        <v>243</v>
      </c>
      <c r="B35" s="212">
        <v>5739</v>
      </c>
      <c r="C35" s="212">
        <v>15099</v>
      </c>
      <c r="D35" s="212">
        <v>-9360</v>
      </c>
      <c r="E35" s="212">
        <v>13323</v>
      </c>
      <c r="F35" s="212">
        <v>17423</v>
      </c>
      <c r="G35" s="212">
        <v>-4100</v>
      </c>
      <c r="H35" s="212">
        <v>-13460</v>
      </c>
    </row>
    <row r="36" spans="1:10" s="192" customFormat="1" ht="15.75" customHeight="1">
      <c r="A36" s="198" t="s">
        <v>82</v>
      </c>
      <c r="B36" s="212">
        <v>5461</v>
      </c>
      <c r="C36" s="212">
        <v>15493</v>
      </c>
      <c r="D36" s="212">
        <v>-10032</v>
      </c>
      <c r="E36" s="212">
        <v>12498</v>
      </c>
      <c r="F36" s="212">
        <v>16751</v>
      </c>
      <c r="G36" s="212">
        <v>-4253</v>
      </c>
      <c r="H36" s="212">
        <v>-14285</v>
      </c>
    </row>
    <row r="37" spans="1:10" s="192" customFormat="1" ht="15.75" customHeight="1">
      <c r="A37" s="199" t="s">
        <v>325</v>
      </c>
      <c r="B37" s="213">
        <v>5116</v>
      </c>
      <c r="C37" s="213">
        <v>15396</v>
      </c>
      <c r="D37" s="213">
        <v>-10280</v>
      </c>
      <c r="E37" s="213">
        <v>12122</v>
      </c>
      <c r="F37" s="213">
        <v>16532</v>
      </c>
      <c r="G37" s="213">
        <v>-4410</v>
      </c>
      <c r="H37" s="213">
        <v>-14690</v>
      </c>
    </row>
    <row r="38" spans="1:10" s="192" customFormat="1" ht="15.75" customHeight="1">
      <c r="A38" s="200" t="s">
        <v>254</v>
      </c>
      <c r="B38" s="214">
        <v>376</v>
      </c>
      <c r="C38" s="214">
        <v>1166</v>
      </c>
      <c r="D38" s="223">
        <v>-790</v>
      </c>
      <c r="E38" s="223">
        <v>707</v>
      </c>
      <c r="F38" s="223">
        <v>876</v>
      </c>
      <c r="G38" s="223">
        <v>-169</v>
      </c>
      <c r="H38" s="223">
        <v>-959</v>
      </c>
      <c r="J38" s="212"/>
    </row>
    <row r="39" spans="1:10" s="192" customFormat="1" ht="15.75" customHeight="1">
      <c r="A39" s="201" t="s">
        <v>372</v>
      </c>
      <c r="B39" s="215">
        <v>464</v>
      </c>
      <c r="C39" s="215">
        <v>1405</v>
      </c>
      <c r="D39" s="159">
        <v>-941</v>
      </c>
      <c r="E39" s="159">
        <v>926</v>
      </c>
      <c r="F39" s="159">
        <v>904</v>
      </c>
      <c r="G39" s="159">
        <v>22</v>
      </c>
      <c r="H39" s="159">
        <v>-919</v>
      </c>
      <c r="J39" s="212"/>
    </row>
    <row r="40" spans="1:10" s="192" customFormat="1" ht="15.75" customHeight="1">
      <c r="A40" s="201" t="s">
        <v>386</v>
      </c>
      <c r="B40" s="215">
        <v>410</v>
      </c>
      <c r="C40" s="215">
        <v>1307</v>
      </c>
      <c r="D40" s="159">
        <v>-897</v>
      </c>
      <c r="E40" s="159">
        <v>650</v>
      </c>
      <c r="F40" s="159">
        <v>764</v>
      </c>
      <c r="G40" s="159">
        <v>-114</v>
      </c>
      <c r="H40" s="159">
        <v>-1011</v>
      </c>
      <c r="J40" s="212"/>
    </row>
    <row r="41" spans="1:10" s="192" customFormat="1" ht="15.75" customHeight="1">
      <c r="A41" s="201" t="s">
        <v>244</v>
      </c>
      <c r="B41" s="215">
        <v>379</v>
      </c>
      <c r="C41" s="215">
        <v>1369</v>
      </c>
      <c r="D41" s="159">
        <v>-990</v>
      </c>
      <c r="E41" s="159">
        <v>669</v>
      </c>
      <c r="F41" s="159">
        <v>758</v>
      </c>
      <c r="G41" s="159">
        <v>-89</v>
      </c>
      <c r="H41" s="159">
        <v>-1079</v>
      </c>
      <c r="J41" s="212"/>
    </row>
    <row r="42" spans="1:10" s="192" customFormat="1" ht="15.75" customHeight="1">
      <c r="A42" s="201" t="s">
        <v>305</v>
      </c>
      <c r="B42" s="215">
        <v>400</v>
      </c>
      <c r="C42" s="215">
        <v>1509</v>
      </c>
      <c r="D42" s="159">
        <v>-1109</v>
      </c>
      <c r="E42" s="159">
        <v>633</v>
      </c>
      <c r="F42" s="159">
        <v>788</v>
      </c>
      <c r="G42" s="159">
        <v>-155</v>
      </c>
      <c r="H42" s="159">
        <v>-1264</v>
      </c>
      <c r="J42" s="212"/>
    </row>
    <row r="43" spans="1:10" s="192" customFormat="1" ht="15.75" customHeight="1">
      <c r="A43" s="201" t="s">
        <v>395</v>
      </c>
      <c r="B43" s="215">
        <v>379</v>
      </c>
      <c r="C43" s="215">
        <v>1271</v>
      </c>
      <c r="D43" s="159">
        <v>-892</v>
      </c>
      <c r="E43" s="159">
        <v>637</v>
      </c>
      <c r="F43" s="159">
        <v>966</v>
      </c>
      <c r="G43" s="159">
        <v>-329</v>
      </c>
      <c r="H43" s="159">
        <v>-1221</v>
      </c>
      <c r="J43" s="212"/>
    </row>
    <row r="44" spans="1:10" s="192" customFormat="1" ht="15.75" customHeight="1">
      <c r="A44" s="201" t="s">
        <v>396</v>
      </c>
      <c r="B44" s="215">
        <v>373</v>
      </c>
      <c r="C44" s="215">
        <v>1298</v>
      </c>
      <c r="D44" s="159">
        <v>-925</v>
      </c>
      <c r="E44" s="159">
        <v>2112</v>
      </c>
      <c r="F44" s="159">
        <v>5675</v>
      </c>
      <c r="G44" s="159">
        <v>-3563</v>
      </c>
      <c r="H44" s="159">
        <v>-4488</v>
      </c>
      <c r="J44" s="212"/>
    </row>
    <row r="45" spans="1:10" s="192" customFormat="1" ht="15.75" customHeight="1">
      <c r="A45" s="201" t="s">
        <v>385</v>
      </c>
      <c r="B45" s="215">
        <v>403</v>
      </c>
      <c r="C45" s="215">
        <v>1308</v>
      </c>
      <c r="D45" s="159">
        <v>-905</v>
      </c>
      <c r="E45" s="159">
        <v>2507</v>
      </c>
      <c r="F45" s="159">
        <v>1808</v>
      </c>
      <c r="G45" s="159">
        <v>699</v>
      </c>
      <c r="H45" s="159">
        <v>-206</v>
      </c>
      <c r="J45" s="212"/>
    </row>
    <row r="46" spans="1:10" s="192" customFormat="1" ht="15.75" customHeight="1">
      <c r="A46" s="201" t="s">
        <v>389</v>
      </c>
      <c r="B46" s="215">
        <v>426</v>
      </c>
      <c r="C46" s="215">
        <v>1365</v>
      </c>
      <c r="D46" s="159">
        <v>-939</v>
      </c>
      <c r="E46" s="159">
        <v>848</v>
      </c>
      <c r="F46" s="159">
        <v>943</v>
      </c>
      <c r="G46" s="159">
        <v>-95</v>
      </c>
      <c r="H46" s="159">
        <v>-1034</v>
      </c>
      <c r="J46" s="212"/>
    </row>
    <row r="47" spans="1:10" s="192" customFormat="1" ht="15.75" customHeight="1">
      <c r="A47" s="201" t="s">
        <v>133</v>
      </c>
      <c r="B47" s="215">
        <v>389</v>
      </c>
      <c r="C47" s="215">
        <v>1138</v>
      </c>
      <c r="D47" s="159">
        <v>-749</v>
      </c>
      <c r="E47" s="159">
        <v>706</v>
      </c>
      <c r="F47" s="159">
        <v>839</v>
      </c>
      <c r="G47" s="159">
        <v>-133</v>
      </c>
      <c r="H47" s="159">
        <v>-882</v>
      </c>
      <c r="J47" s="212"/>
    </row>
    <row r="48" spans="1:10" s="192" customFormat="1" ht="15.75" customHeight="1">
      <c r="A48" s="201" t="s">
        <v>102</v>
      </c>
      <c r="B48" s="216">
        <v>459</v>
      </c>
      <c r="C48" s="216">
        <v>1257</v>
      </c>
      <c r="D48" s="212">
        <v>-798</v>
      </c>
      <c r="E48" s="212">
        <v>1067</v>
      </c>
      <c r="F48" s="212">
        <v>1109</v>
      </c>
      <c r="G48" s="212">
        <v>-42</v>
      </c>
      <c r="H48" s="212">
        <v>-840</v>
      </c>
      <c r="J48" s="212"/>
    </row>
    <row r="49" spans="1:16" s="192" customFormat="1" ht="15.75" customHeight="1">
      <c r="A49" s="201" t="s">
        <v>414</v>
      </c>
      <c r="B49" s="216">
        <f>'Ｐ4～5'!H7</f>
        <v>385</v>
      </c>
      <c r="C49" s="216">
        <f>'Ｐ4～5'!K7</f>
        <v>1268</v>
      </c>
      <c r="D49" s="212">
        <f>'Ｐ4～5'!N7</f>
        <v>-883</v>
      </c>
      <c r="E49" s="212">
        <f>'Ｐ4～5'!U7</f>
        <v>1076</v>
      </c>
      <c r="F49" s="212">
        <f>'Ｐ4～5'!Z7</f>
        <v>969</v>
      </c>
      <c r="G49" s="212">
        <f>'Ｐ4～5'!AA7</f>
        <v>107</v>
      </c>
      <c r="H49" s="212">
        <f>'Ｐ4～5'!E7</f>
        <v>-776</v>
      </c>
      <c r="I49" s="233"/>
      <c r="J49" s="212"/>
      <c r="K49" s="233"/>
    </row>
    <row r="50" spans="1:16" s="192" customFormat="1" ht="15.75" customHeight="1">
      <c r="A50" s="202" t="s">
        <v>215</v>
      </c>
      <c r="B50" s="217">
        <f>SUM(B38:B49)</f>
        <v>4843</v>
      </c>
      <c r="C50" s="220">
        <f>SUM(C38:C49)</f>
        <v>15661</v>
      </c>
      <c r="D50" s="220">
        <f>+B50-C50</f>
        <v>-10818</v>
      </c>
      <c r="E50" s="220">
        <f>SUM(E38:E49)</f>
        <v>12538</v>
      </c>
      <c r="F50" s="220">
        <f>SUM(F38:F49)</f>
        <v>16399</v>
      </c>
      <c r="G50" s="220">
        <f>+E50-F50</f>
        <v>-3861</v>
      </c>
      <c r="H50" s="220">
        <f>+G50+D50</f>
        <v>-14679</v>
      </c>
      <c r="I50" s="233"/>
      <c r="J50" s="235"/>
    </row>
    <row r="51" spans="1:16" s="192" customFormat="1" ht="15.75" customHeight="1">
      <c r="A51" s="203"/>
      <c r="B51" s="212"/>
      <c r="C51" s="212"/>
      <c r="D51" s="212"/>
      <c r="E51" s="212"/>
      <c r="F51" s="212"/>
      <c r="G51" s="212"/>
      <c r="H51" s="212"/>
      <c r="I51" s="233"/>
      <c r="J51" s="235"/>
    </row>
    <row r="52" spans="1:16" s="192" customFormat="1" ht="15.75" customHeight="1">
      <c r="A52" s="204" t="s">
        <v>68</v>
      </c>
      <c r="B52" s="212"/>
      <c r="C52" s="212"/>
      <c r="D52" s="212"/>
      <c r="E52" s="212"/>
      <c r="F52" s="212"/>
      <c r="G52" s="212"/>
      <c r="H52" s="212"/>
      <c r="I52" s="233"/>
      <c r="J52" s="235"/>
    </row>
    <row r="53" spans="1:16" s="192" customFormat="1" ht="13.5" customHeight="1">
      <c r="A53" s="205"/>
      <c r="B53" s="218" t="s">
        <v>292</v>
      </c>
      <c r="C53" s="218" t="s">
        <v>293</v>
      </c>
      <c r="D53" s="218" t="s">
        <v>44</v>
      </c>
      <c r="E53" s="218" t="s">
        <v>294</v>
      </c>
      <c r="F53" s="218" t="s">
        <v>295</v>
      </c>
      <c r="G53" s="218" t="s">
        <v>288</v>
      </c>
      <c r="H53" s="231" t="s">
        <v>21</v>
      </c>
      <c r="I53" s="233"/>
      <c r="J53" s="235"/>
    </row>
    <row r="54" spans="1:16" s="192" customFormat="1" ht="15.75" customHeight="1">
      <c r="A54" s="206" t="s">
        <v>208</v>
      </c>
      <c r="B54" s="219">
        <v>496</v>
      </c>
      <c r="C54" s="219">
        <v>1169</v>
      </c>
      <c r="D54" s="219">
        <v>-673</v>
      </c>
      <c r="E54" s="219">
        <v>1021</v>
      </c>
      <c r="F54" s="219">
        <v>990</v>
      </c>
      <c r="G54" s="219">
        <v>31</v>
      </c>
      <c r="H54" s="219">
        <v>-642</v>
      </c>
      <c r="I54" s="233"/>
      <c r="J54" s="235"/>
    </row>
    <row r="55" spans="1:16" ht="15.75" customHeight="1">
      <c r="H55" s="232"/>
      <c r="J55" s="232"/>
      <c r="K55" s="232"/>
      <c r="L55" s="232"/>
      <c r="M55" s="232"/>
      <c r="N55" s="232"/>
      <c r="O55" s="232"/>
      <c r="P55" s="232"/>
    </row>
    <row r="56" spans="1:16" ht="20.100000000000001" hidden="1" customHeight="1">
      <c r="C56" s="221" t="s">
        <v>277</v>
      </c>
      <c r="D56" s="224" t="str">
        <f>IF(SUM(D38:D49)=D50,"OK!","NG×")</f>
        <v>OK!</v>
      </c>
      <c r="E56" s="221"/>
      <c r="F56" s="221"/>
      <c r="G56" s="224" t="str">
        <f>IF(SUM(G38:G49)=G50,"OK!","NG×")</f>
        <v>OK!</v>
      </c>
      <c r="H56" s="224" t="str">
        <f>IF(SUM(H38:H49)=H50,"OK!","NG×")</f>
        <v>OK!</v>
      </c>
    </row>
  </sheetData>
  <mergeCells count="8">
    <mergeCell ref="A25:A27"/>
    <mergeCell ref="H25:H27"/>
    <mergeCell ref="B26:B27"/>
    <mergeCell ref="C26:C27"/>
    <mergeCell ref="D26:D27"/>
    <mergeCell ref="E26:E27"/>
    <mergeCell ref="F26:F27"/>
    <mergeCell ref="G26:G27"/>
  </mergeCells>
  <phoneticPr fontId="4"/>
  <pageMargins left="0.59055118110236227" right="0" top="0.59055118110236227" bottom="0.59055118110236227" header="0.31496062992125984" footer="0.19685039370078741"/>
  <pageSetup paperSize="9" fitToWidth="1" fitToHeight="1" pageOrder="overThenDown" orientation="portrait" usePrinterDefaults="1" r:id="rId1"/>
  <headerFooter alignWithMargins="0">
    <oddFooter>&amp;C- 3 -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AD51"/>
  <sheetViews>
    <sheetView showGridLines="0" view="pageBreakPreview" zoomScaleNormal="120" zoomScaleSheetLayoutView="100" workbookViewId="0"/>
  </sheetViews>
  <sheetFormatPr defaultRowHeight="12"/>
  <cols>
    <col min="1" max="1" width="8.5" style="236" customWidth="1"/>
    <col min="2" max="2" width="8.875" style="236" customWidth="1"/>
    <col min="3" max="4" width="7.625" style="236" customWidth="1"/>
    <col min="5" max="8" width="6" style="236" customWidth="1"/>
    <col min="9" max="10" width="4.375" style="236" customWidth="1"/>
    <col min="11" max="11" width="6" style="236" customWidth="1"/>
    <col min="12" max="13" width="4.375" style="236" customWidth="1"/>
    <col min="14" max="14" width="6" style="236" customWidth="1"/>
    <col min="15" max="16" width="5" style="236" customWidth="1"/>
    <col min="17" max="17" width="6.625" style="236" customWidth="1"/>
    <col min="18" max="19" width="6.125" style="236" customWidth="1"/>
    <col min="20" max="20" width="6.25" style="236" customWidth="1"/>
    <col min="21" max="21" width="6.125" style="236" customWidth="1"/>
    <col min="22" max="22" width="6.625" style="236" customWidth="1"/>
    <col min="23" max="26" width="6.125" style="236" customWidth="1"/>
    <col min="27" max="29" width="7.5" style="236" customWidth="1"/>
    <col min="30" max="30" width="8.5" style="236" customWidth="1"/>
    <col min="31" max="31" width="4.5" style="236" customWidth="1"/>
    <col min="32" max="16384" width="9" style="236" customWidth="1"/>
  </cols>
  <sheetData>
    <row r="1" spans="1:30" s="237" customFormat="1" ht="24" customHeight="1">
      <c r="A1" s="238" t="s">
        <v>380</v>
      </c>
      <c r="B1" s="257"/>
      <c r="C1" s="257"/>
      <c r="D1" s="257"/>
      <c r="E1" s="257"/>
      <c r="F1" s="257"/>
      <c r="G1" s="257"/>
      <c r="H1" s="257"/>
      <c r="I1" s="257"/>
      <c r="J1" s="257"/>
      <c r="K1" s="257"/>
      <c r="L1" s="257"/>
      <c r="M1" s="257"/>
      <c r="N1" s="257"/>
      <c r="O1" s="257"/>
      <c r="P1" s="257"/>
      <c r="AD1" s="296"/>
    </row>
    <row r="2" spans="1:30" s="237" customFormat="1" ht="18.75" customHeight="1">
      <c r="A2" s="239"/>
      <c r="B2" s="258"/>
      <c r="C2" s="258"/>
      <c r="D2" s="258"/>
      <c r="E2" s="272"/>
      <c r="F2" s="272"/>
      <c r="G2" s="272"/>
      <c r="H2" s="258"/>
      <c r="I2" s="258"/>
      <c r="J2" s="258"/>
      <c r="K2" s="258"/>
      <c r="L2" s="258"/>
      <c r="M2" s="258"/>
      <c r="N2" s="258"/>
      <c r="O2" s="258"/>
      <c r="P2" s="258"/>
      <c r="Q2" s="272"/>
      <c r="R2" s="272"/>
      <c r="S2" s="272"/>
      <c r="T2" s="272"/>
      <c r="U2" s="272"/>
      <c r="V2" s="272"/>
      <c r="W2" s="272"/>
      <c r="X2" s="272"/>
      <c r="Y2" s="272"/>
      <c r="Z2" s="272"/>
      <c r="AA2" s="272"/>
      <c r="AB2" s="272"/>
      <c r="AC2" s="272"/>
      <c r="AD2" s="239"/>
    </row>
    <row r="3" spans="1:30" ht="22.5" customHeight="1">
      <c r="A3" s="240">
        <f>'Ｐ１'!M8</f>
        <v>43709</v>
      </c>
      <c r="B3" s="240"/>
      <c r="C3" s="240"/>
      <c r="D3" s="240"/>
      <c r="E3" s="273"/>
      <c r="P3" s="283"/>
      <c r="Q3" s="284"/>
      <c r="AC3" s="295"/>
      <c r="AD3" s="295" t="s">
        <v>13</v>
      </c>
    </row>
    <row r="4" spans="1:30" ht="14.1" customHeight="1">
      <c r="A4" s="241"/>
      <c r="B4" s="259" t="s">
        <v>201</v>
      </c>
      <c r="C4" s="268"/>
      <c r="D4" s="271"/>
      <c r="E4" s="259" t="s">
        <v>263</v>
      </c>
      <c r="F4" s="268"/>
      <c r="G4" s="271"/>
      <c r="H4" s="259" t="s">
        <v>202</v>
      </c>
      <c r="I4" s="268"/>
      <c r="J4" s="271"/>
      <c r="K4" s="259" t="s">
        <v>149</v>
      </c>
      <c r="L4" s="268"/>
      <c r="M4" s="271"/>
      <c r="N4" s="282" t="s">
        <v>167</v>
      </c>
      <c r="O4" s="268"/>
      <c r="P4" s="271"/>
      <c r="Q4" s="285" t="s">
        <v>32</v>
      </c>
      <c r="R4" s="261"/>
      <c r="S4" s="261"/>
      <c r="T4" s="261"/>
      <c r="U4" s="294"/>
      <c r="V4" s="261" t="s">
        <v>381</v>
      </c>
      <c r="W4" s="261"/>
      <c r="X4" s="261"/>
      <c r="Y4" s="261"/>
      <c r="Z4" s="294"/>
      <c r="AA4" s="282" t="s">
        <v>197</v>
      </c>
      <c r="AB4" s="268"/>
      <c r="AC4" s="271"/>
      <c r="AD4" s="241"/>
    </row>
    <row r="5" spans="1:30" ht="14.1" customHeight="1">
      <c r="A5" s="242" t="s">
        <v>382</v>
      </c>
      <c r="B5" s="260"/>
      <c r="C5" s="269"/>
      <c r="D5" s="197"/>
      <c r="E5" s="260"/>
      <c r="F5" s="269"/>
      <c r="G5" s="197"/>
      <c r="H5" s="260"/>
      <c r="I5" s="269"/>
      <c r="J5" s="197"/>
      <c r="K5" s="260"/>
      <c r="L5" s="269"/>
      <c r="M5" s="197"/>
      <c r="N5" s="260"/>
      <c r="O5" s="269"/>
      <c r="P5" s="197"/>
      <c r="Q5" s="286"/>
      <c r="R5" s="287" t="s">
        <v>40</v>
      </c>
      <c r="S5" s="290"/>
      <c r="T5" s="292" t="s">
        <v>360</v>
      </c>
      <c r="U5" s="292" t="s">
        <v>7</v>
      </c>
      <c r="V5" s="283"/>
      <c r="W5" s="287" t="s">
        <v>40</v>
      </c>
      <c r="X5" s="283"/>
      <c r="Y5" s="292" t="s">
        <v>360</v>
      </c>
      <c r="Z5" s="292" t="s">
        <v>7</v>
      </c>
      <c r="AA5" s="260"/>
      <c r="AB5" s="269"/>
      <c r="AC5" s="197"/>
      <c r="AD5" s="242" t="s">
        <v>382</v>
      </c>
    </row>
    <row r="6" spans="1:30" ht="14.1" customHeight="1">
      <c r="A6" s="243"/>
      <c r="B6" s="261" t="s">
        <v>383</v>
      </c>
      <c r="C6" s="270" t="s">
        <v>24</v>
      </c>
      <c r="D6" s="261" t="s">
        <v>9</v>
      </c>
      <c r="E6" s="274" t="s">
        <v>40</v>
      </c>
      <c r="F6" s="274" t="s">
        <v>24</v>
      </c>
      <c r="G6" s="276" t="s">
        <v>9</v>
      </c>
      <c r="H6" s="277" t="s">
        <v>40</v>
      </c>
      <c r="I6" s="274" t="s">
        <v>24</v>
      </c>
      <c r="J6" s="276" t="s">
        <v>9</v>
      </c>
      <c r="K6" s="281" t="s">
        <v>40</v>
      </c>
      <c r="L6" s="274" t="s">
        <v>24</v>
      </c>
      <c r="M6" s="276" t="s">
        <v>9</v>
      </c>
      <c r="N6" s="281" t="s">
        <v>40</v>
      </c>
      <c r="O6" s="274" t="s">
        <v>24</v>
      </c>
      <c r="P6" s="276" t="s">
        <v>9</v>
      </c>
      <c r="Q6" s="274" t="s">
        <v>40</v>
      </c>
      <c r="R6" s="288" t="s">
        <v>24</v>
      </c>
      <c r="S6" s="291" t="s">
        <v>9</v>
      </c>
      <c r="T6" s="211"/>
      <c r="U6" s="211"/>
      <c r="V6" s="287" t="s">
        <v>40</v>
      </c>
      <c r="W6" s="288" t="s">
        <v>24</v>
      </c>
      <c r="X6" s="291" t="s">
        <v>9</v>
      </c>
      <c r="Y6" s="211"/>
      <c r="Z6" s="211"/>
      <c r="AA6" s="281" t="s">
        <v>40</v>
      </c>
      <c r="AB6" s="274" t="s">
        <v>24</v>
      </c>
      <c r="AC6" s="274" t="s">
        <v>9</v>
      </c>
      <c r="AD6" s="243"/>
    </row>
    <row r="7" spans="1:30" ht="20.100000000000001" customHeight="1">
      <c r="A7" s="244" t="s">
        <v>354</v>
      </c>
      <c r="B7" s="262">
        <v>966964</v>
      </c>
      <c r="C7" s="262">
        <v>454708</v>
      </c>
      <c r="D7" s="262">
        <v>512256</v>
      </c>
      <c r="E7" s="262">
        <v>-776</v>
      </c>
      <c r="F7" s="262">
        <v>-362</v>
      </c>
      <c r="G7" s="262">
        <v>-414</v>
      </c>
      <c r="H7" s="262">
        <v>385</v>
      </c>
      <c r="I7" s="262">
        <v>186</v>
      </c>
      <c r="J7" s="262">
        <v>199</v>
      </c>
      <c r="K7" s="262">
        <v>1268</v>
      </c>
      <c r="L7" s="262">
        <v>626</v>
      </c>
      <c r="M7" s="262">
        <v>642</v>
      </c>
      <c r="N7" s="262">
        <v>-883</v>
      </c>
      <c r="O7" s="262">
        <v>-440</v>
      </c>
      <c r="P7" s="262">
        <v>-443</v>
      </c>
      <c r="Q7" s="262">
        <v>1076</v>
      </c>
      <c r="R7" s="262">
        <v>576</v>
      </c>
      <c r="S7" s="262">
        <v>500</v>
      </c>
      <c r="T7" s="293">
        <v>0</v>
      </c>
      <c r="U7" s="262">
        <v>1076</v>
      </c>
      <c r="V7" s="262">
        <v>969</v>
      </c>
      <c r="W7" s="262">
        <v>498</v>
      </c>
      <c r="X7" s="262">
        <v>471</v>
      </c>
      <c r="Y7" s="293">
        <v>0</v>
      </c>
      <c r="Z7" s="262">
        <v>969</v>
      </c>
      <c r="AA7" s="262">
        <v>107</v>
      </c>
      <c r="AB7" s="262">
        <v>78</v>
      </c>
      <c r="AC7" s="262">
        <v>29</v>
      </c>
      <c r="AD7" s="244" t="s">
        <v>354</v>
      </c>
    </row>
    <row r="8" spans="1:30" ht="15" customHeight="1">
      <c r="A8" s="245" t="s">
        <v>356</v>
      </c>
      <c r="B8" s="263">
        <v>967013</v>
      </c>
      <c r="C8" s="264">
        <v>454735</v>
      </c>
      <c r="D8" s="264">
        <v>512278</v>
      </c>
      <c r="E8" s="264">
        <v>-752</v>
      </c>
      <c r="F8" s="264">
        <v>-353</v>
      </c>
      <c r="G8" s="264">
        <v>-399</v>
      </c>
      <c r="H8" s="264">
        <v>385</v>
      </c>
      <c r="I8" s="264">
        <v>186</v>
      </c>
      <c r="J8" s="264">
        <v>199</v>
      </c>
      <c r="K8" s="264">
        <v>1268</v>
      </c>
      <c r="L8" s="264">
        <v>626</v>
      </c>
      <c r="M8" s="264">
        <v>642</v>
      </c>
      <c r="N8" s="264">
        <v>-883</v>
      </c>
      <c r="O8" s="264">
        <v>-440</v>
      </c>
      <c r="P8" s="264">
        <v>-443</v>
      </c>
      <c r="Q8" s="264">
        <v>1651</v>
      </c>
      <c r="R8" s="264">
        <v>850</v>
      </c>
      <c r="S8" s="264">
        <v>801</v>
      </c>
      <c r="T8" s="264">
        <v>575</v>
      </c>
      <c r="U8" s="264">
        <v>1076</v>
      </c>
      <c r="V8" s="264">
        <v>1520</v>
      </c>
      <c r="W8" s="264">
        <v>763</v>
      </c>
      <c r="X8" s="264">
        <v>757</v>
      </c>
      <c r="Y8" s="264">
        <v>551</v>
      </c>
      <c r="Z8" s="264">
        <v>969</v>
      </c>
      <c r="AA8" s="264">
        <v>131</v>
      </c>
      <c r="AB8" s="264">
        <v>87</v>
      </c>
      <c r="AC8" s="264">
        <v>44</v>
      </c>
      <c r="AD8" s="245" t="s">
        <v>356</v>
      </c>
    </row>
    <row r="9" spans="1:30" ht="15" customHeight="1">
      <c r="A9" s="246" t="s">
        <v>359</v>
      </c>
      <c r="B9" s="264">
        <v>877446</v>
      </c>
      <c r="C9" s="264">
        <v>412691</v>
      </c>
      <c r="D9" s="264">
        <v>464755</v>
      </c>
      <c r="E9" s="264">
        <v>-595</v>
      </c>
      <c r="F9" s="264">
        <v>-273</v>
      </c>
      <c r="G9" s="264">
        <v>-322</v>
      </c>
      <c r="H9" s="264">
        <v>360</v>
      </c>
      <c r="I9" s="264">
        <v>178</v>
      </c>
      <c r="J9" s="264">
        <v>182</v>
      </c>
      <c r="K9" s="264">
        <v>1121</v>
      </c>
      <c r="L9" s="264">
        <v>558</v>
      </c>
      <c r="M9" s="264">
        <v>563</v>
      </c>
      <c r="N9" s="264">
        <v>-761</v>
      </c>
      <c r="O9" s="264">
        <v>-380</v>
      </c>
      <c r="P9" s="264">
        <v>-381</v>
      </c>
      <c r="Q9" s="264">
        <v>1538</v>
      </c>
      <c r="R9" s="264">
        <v>798</v>
      </c>
      <c r="S9" s="264">
        <v>740</v>
      </c>
      <c r="T9" s="264">
        <v>510</v>
      </c>
      <c r="U9" s="264">
        <v>1028</v>
      </c>
      <c r="V9" s="264">
        <v>1372</v>
      </c>
      <c r="W9" s="264">
        <v>691</v>
      </c>
      <c r="X9" s="264">
        <v>681</v>
      </c>
      <c r="Y9" s="264">
        <v>460</v>
      </c>
      <c r="Z9" s="264">
        <v>912</v>
      </c>
      <c r="AA9" s="264">
        <v>166</v>
      </c>
      <c r="AB9" s="264">
        <v>107</v>
      </c>
      <c r="AC9" s="264">
        <v>59</v>
      </c>
      <c r="AD9" s="246" t="s">
        <v>359</v>
      </c>
    </row>
    <row r="10" spans="1:30" ht="15" customHeight="1">
      <c r="A10" s="247" t="s">
        <v>289</v>
      </c>
      <c r="B10" s="265">
        <v>89567</v>
      </c>
      <c r="C10" s="265">
        <v>42044</v>
      </c>
      <c r="D10" s="265">
        <v>47523</v>
      </c>
      <c r="E10" s="265">
        <v>-157</v>
      </c>
      <c r="F10" s="265">
        <v>-80</v>
      </c>
      <c r="G10" s="265">
        <v>-77</v>
      </c>
      <c r="H10" s="265">
        <v>25</v>
      </c>
      <c r="I10" s="265">
        <v>8</v>
      </c>
      <c r="J10" s="265">
        <v>17</v>
      </c>
      <c r="K10" s="265">
        <v>147</v>
      </c>
      <c r="L10" s="265">
        <v>68</v>
      </c>
      <c r="M10" s="265">
        <v>79</v>
      </c>
      <c r="N10" s="265">
        <v>-122</v>
      </c>
      <c r="O10" s="265">
        <v>-60</v>
      </c>
      <c r="P10" s="265">
        <v>-62</v>
      </c>
      <c r="Q10" s="265">
        <v>113</v>
      </c>
      <c r="R10" s="265">
        <v>52</v>
      </c>
      <c r="S10" s="265">
        <v>61</v>
      </c>
      <c r="T10" s="265">
        <v>65</v>
      </c>
      <c r="U10" s="265">
        <v>48</v>
      </c>
      <c r="V10" s="265">
        <v>148</v>
      </c>
      <c r="W10" s="265">
        <v>72</v>
      </c>
      <c r="X10" s="265">
        <v>76</v>
      </c>
      <c r="Y10" s="265">
        <v>91</v>
      </c>
      <c r="Z10" s="265">
        <v>57</v>
      </c>
      <c r="AA10" s="265">
        <v>-35</v>
      </c>
      <c r="AB10" s="265">
        <v>-20</v>
      </c>
      <c r="AC10" s="265">
        <v>-15</v>
      </c>
      <c r="AD10" s="247" t="s">
        <v>289</v>
      </c>
    </row>
    <row r="11" spans="1:30" ht="15" customHeight="1">
      <c r="A11" s="248" t="s">
        <v>361</v>
      </c>
      <c r="B11" s="264">
        <v>306374</v>
      </c>
      <c r="C11" s="264">
        <v>144465</v>
      </c>
      <c r="D11" s="264">
        <v>161909</v>
      </c>
      <c r="E11" s="264">
        <v>53</v>
      </c>
      <c r="F11" s="264">
        <v>33</v>
      </c>
      <c r="G11" s="264">
        <v>20</v>
      </c>
      <c r="H11" s="264">
        <v>159</v>
      </c>
      <c r="I11" s="278">
        <v>81</v>
      </c>
      <c r="J11" s="278">
        <v>78</v>
      </c>
      <c r="K11" s="264">
        <v>304</v>
      </c>
      <c r="L11" s="278">
        <v>155</v>
      </c>
      <c r="M11" s="278">
        <v>149</v>
      </c>
      <c r="N11" s="264">
        <v>-145</v>
      </c>
      <c r="O11" s="264">
        <v>-74</v>
      </c>
      <c r="P11" s="264">
        <v>-71</v>
      </c>
      <c r="Q11" s="264">
        <v>777</v>
      </c>
      <c r="R11" s="264">
        <v>411</v>
      </c>
      <c r="S11" s="264">
        <v>366</v>
      </c>
      <c r="T11" s="264">
        <v>177</v>
      </c>
      <c r="U11" s="264">
        <v>600</v>
      </c>
      <c r="V11" s="264">
        <v>579</v>
      </c>
      <c r="W11" s="264">
        <v>304</v>
      </c>
      <c r="X11" s="264">
        <v>275</v>
      </c>
      <c r="Y11" s="264">
        <v>111</v>
      </c>
      <c r="Z11" s="264">
        <v>468</v>
      </c>
      <c r="AA11" s="264">
        <v>198</v>
      </c>
      <c r="AB11" s="264">
        <v>107</v>
      </c>
      <c r="AC11" s="264">
        <v>91</v>
      </c>
      <c r="AD11" s="248" t="s">
        <v>361</v>
      </c>
    </row>
    <row r="12" spans="1:30" ht="15" customHeight="1">
      <c r="A12" s="248" t="s">
        <v>362</v>
      </c>
      <c r="B12" s="264">
        <v>50867</v>
      </c>
      <c r="C12" s="264">
        <v>23368</v>
      </c>
      <c r="D12" s="264">
        <v>27499</v>
      </c>
      <c r="E12" s="264">
        <v>-59</v>
      </c>
      <c r="F12" s="264">
        <v>-31</v>
      </c>
      <c r="G12" s="264">
        <v>-28</v>
      </c>
      <c r="H12" s="264">
        <v>21</v>
      </c>
      <c r="I12" s="264">
        <v>9</v>
      </c>
      <c r="J12" s="264">
        <v>12</v>
      </c>
      <c r="K12" s="264">
        <v>83</v>
      </c>
      <c r="L12" s="264">
        <v>41</v>
      </c>
      <c r="M12" s="264">
        <v>42</v>
      </c>
      <c r="N12" s="264">
        <v>-62</v>
      </c>
      <c r="O12" s="264">
        <v>-32</v>
      </c>
      <c r="P12" s="264">
        <v>-30</v>
      </c>
      <c r="Q12" s="264">
        <v>75</v>
      </c>
      <c r="R12" s="264">
        <v>38</v>
      </c>
      <c r="S12" s="264">
        <v>37</v>
      </c>
      <c r="T12" s="264">
        <v>31</v>
      </c>
      <c r="U12" s="264">
        <v>44</v>
      </c>
      <c r="V12" s="264">
        <v>72</v>
      </c>
      <c r="W12" s="264">
        <v>37</v>
      </c>
      <c r="X12" s="264">
        <v>35</v>
      </c>
      <c r="Y12" s="264">
        <v>25</v>
      </c>
      <c r="Z12" s="264">
        <v>47</v>
      </c>
      <c r="AA12" s="264">
        <v>3</v>
      </c>
      <c r="AB12" s="264">
        <v>1</v>
      </c>
      <c r="AC12" s="264">
        <v>2</v>
      </c>
      <c r="AD12" s="248" t="s">
        <v>362</v>
      </c>
    </row>
    <row r="13" spans="1:30" ht="15" customHeight="1">
      <c r="A13" s="248" t="s">
        <v>363</v>
      </c>
      <c r="B13" s="264">
        <v>86635</v>
      </c>
      <c r="C13" s="264">
        <v>40683</v>
      </c>
      <c r="D13" s="264">
        <v>45952</v>
      </c>
      <c r="E13" s="264">
        <v>-98</v>
      </c>
      <c r="F13" s="264">
        <v>-63</v>
      </c>
      <c r="G13" s="264">
        <v>-35</v>
      </c>
      <c r="H13" s="264">
        <v>34</v>
      </c>
      <c r="I13" s="264">
        <v>19</v>
      </c>
      <c r="J13" s="264">
        <v>15</v>
      </c>
      <c r="K13" s="264">
        <v>128</v>
      </c>
      <c r="L13" s="264">
        <v>70</v>
      </c>
      <c r="M13" s="264">
        <v>58</v>
      </c>
      <c r="N13" s="264">
        <v>-94</v>
      </c>
      <c r="O13" s="264">
        <v>-51</v>
      </c>
      <c r="P13" s="264">
        <v>-43</v>
      </c>
      <c r="Q13" s="264">
        <v>112</v>
      </c>
      <c r="R13" s="264">
        <v>54</v>
      </c>
      <c r="S13" s="264">
        <v>58</v>
      </c>
      <c r="T13" s="264">
        <v>47</v>
      </c>
      <c r="U13" s="264">
        <v>65</v>
      </c>
      <c r="V13" s="264">
        <v>116</v>
      </c>
      <c r="W13" s="264">
        <v>66</v>
      </c>
      <c r="X13" s="264">
        <v>50</v>
      </c>
      <c r="Y13" s="264">
        <v>45</v>
      </c>
      <c r="Z13" s="264">
        <v>71</v>
      </c>
      <c r="AA13" s="264">
        <v>-4</v>
      </c>
      <c r="AB13" s="264">
        <v>-12</v>
      </c>
      <c r="AC13" s="264">
        <v>8</v>
      </c>
      <c r="AD13" s="248" t="s">
        <v>363</v>
      </c>
    </row>
    <row r="14" spans="1:30" ht="15" customHeight="1">
      <c r="A14" s="248" t="s">
        <v>364</v>
      </c>
      <c r="B14" s="264">
        <v>70159</v>
      </c>
      <c r="C14" s="264">
        <v>32824</v>
      </c>
      <c r="D14" s="264">
        <v>37335</v>
      </c>
      <c r="E14" s="264">
        <v>-51</v>
      </c>
      <c r="F14" s="264">
        <v>-20</v>
      </c>
      <c r="G14" s="264">
        <v>-31</v>
      </c>
      <c r="H14" s="264">
        <v>30</v>
      </c>
      <c r="I14" s="264">
        <v>16</v>
      </c>
      <c r="J14" s="264">
        <v>14</v>
      </c>
      <c r="K14" s="264">
        <v>103</v>
      </c>
      <c r="L14" s="264">
        <v>48</v>
      </c>
      <c r="M14" s="264">
        <v>55</v>
      </c>
      <c r="N14" s="264">
        <v>-73</v>
      </c>
      <c r="O14" s="264">
        <v>-32</v>
      </c>
      <c r="P14" s="264">
        <v>-41</v>
      </c>
      <c r="Q14" s="264">
        <v>93</v>
      </c>
      <c r="R14" s="264">
        <v>46</v>
      </c>
      <c r="S14" s="264">
        <v>47</v>
      </c>
      <c r="T14" s="264">
        <v>45</v>
      </c>
      <c r="U14" s="264">
        <v>48</v>
      </c>
      <c r="V14" s="264">
        <v>71</v>
      </c>
      <c r="W14" s="264">
        <v>34</v>
      </c>
      <c r="X14" s="264">
        <v>37</v>
      </c>
      <c r="Y14" s="264">
        <v>17</v>
      </c>
      <c r="Z14" s="264">
        <v>54</v>
      </c>
      <c r="AA14" s="264">
        <v>22</v>
      </c>
      <c r="AB14" s="264">
        <v>12</v>
      </c>
      <c r="AC14" s="264">
        <v>10</v>
      </c>
      <c r="AD14" s="248" t="s">
        <v>364</v>
      </c>
    </row>
    <row r="15" spans="1:30" ht="15" customHeight="1">
      <c r="A15" s="248" t="s">
        <v>296</v>
      </c>
      <c r="B15" s="264">
        <v>25686</v>
      </c>
      <c r="C15" s="264">
        <v>12107</v>
      </c>
      <c r="D15" s="264">
        <v>13579</v>
      </c>
      <c r="E15" s="264">
        <v>-34</v>
      </c>
      <c r="F15" s="264">
        <v>-8</v>
      </c>
      <c r="G15" s="264">
        <v>-26</v>
      </c>
      <c r="H15" s="264">
        <v>6</v>
      </c>
      <c r="I15" s="264">
        <v>1</v>
      </c>
      <c r="J15" s="264">
        <v>5</v>
      </c>
      <c r="K15" s="264">
        <v>43</v>
      </c>
      <c r="L15" s="264">
        <v>20</v>
      </c>
      <c r="M15" s="264">
        <v>23</v>
      </c>
      <c r="N15" s="264">
        <v>-37</v>
      </c>
      <c r="O15" s="264">
        <v>-19</v>
      </c>
      <c r="P15" s="264">
        <v>-18</v>
      </c>
      <c r="Q15" s="264">
        <v>31</v>
      </c>
      <c r="R15" s="264">
        <v>21</v>
      </c>
      <c r="S15" s="264">
        <v>10</v>
      </c>
      <c r="T15" s="264">
        <v>15</v>
      </c>
      <c r="U15" s="264">
        <v>16</v>
      </c>
      <c r="V15" s="264">
        <v>28</v>
      </c>
      <c r="W15" s="264">
        <v>10</v>
      </c>
      <c r="X15" s="264">
        <v>18</v>
      </c>
      <c r="Y15" s="264">
        <v>16</v>
      </c>
      <c r="Z15" s="264">
        <v>12</v>
      </c>
      <c r="AA15" s="264">
        <v>3</v>
      </c>
      <c r="AB15" s="264">
        <v>11</v>
      </c>
      <c r="AC15" s="264">
        <v>-8</v>
      </c>
      <c r="AD15" s="248" t="s">
        <v>296</v>
      </c>
    </row>
    <row r="16" spans="1:30" ht="15" customHeight="1">
      <c r="A16" s="248" t="s">
        <v>276</v>
      </c>
      <c r="B16" s="264">
        <v>42955</v>
      </c>
      <c r="C16" s="264">
        <v>20504</v>
      </c>
      <c r="D16" s="264">
        <v>22451</v>
      </c>
      <c r="E16" s="264">
        <v>-94</v>
      </c>
      <c r="F16" s="264">
        <v>-37</v>
      </c>
      <c r="G16" s="264">
        <v>-57</v>
      </c>
      <c r="H16" s="264">
        <v>4</v>
      </c>
      <c r="I16" s="264">
        <v>1</v>
      </c>
      <c r="J16" s="264">
        <v>3</v>
      </c>
      <c r="K16" s="264">
        <v>76</v>
      </c>
      <c r="L16" s="264">
        <v>33</v>
      </c>
      <c r="M16" s="264">
        <v>43</v>
      </c>
      <c r="N16" s="264">
        <v>-72</v>
      </c>
      <c r="O16" s="264">
        <v>-32</v>
      </c>
      <c r="P16" s="264">
        <v>-40</v>
      </c>
      <c r="Q16" s="264">
        <v>58</v>
      </c>
      <c r="R16" s="264">
        <v>31</v>
      </c>
      <c r="S16" s="264">
        <v>27</v>
      </c>
      <c r="T16" s="264">
        <v>31</v>
      </c>
      <c r="U16" s="264">
        <v>27</v>
      </c>
      <c r="V16" s="264">
        <v>80</v>
      </c>
      <c r="W16" s="264">
        <v>36</v>
      </c>
      <c r="X16" s="264">
        <v>44</v>
      </c>
      <c r="Y16" s="264">
        <v>33</v>
      </c>
      <c r="Z16" s="264">
        <v>47</v>
      </c>
      <c r="AA16" s="264">
        <v>-22</v>
      </c>
      <c r="AB16" s="264">
        <v>-5</v>
      </c>
      <c r="AC16" s="264">
        <v>-17</v>
      </c>
      <c r="AD16" s="248" t="s">
        <v>276</v>
      </c>
    </row>
    <row r="17" spans="1:30" ht="15" customHeight="1">
      <c r="A17" s="248" t="s">
        <v>206</v>
      </c>
      <c r="B17" s="264">
        <v>29748</v>
      </c>
      <c r="C17" s="264">
        <v>13904</v>
      </c>
      <c r="D17" s="264">
        <v>15844</v>
      </c>
      <c r="E17" s="264">
        <v>-35</v>
      </c>
      <c r="F17" s="264">
        <v>-14</v>
      </c>
      <c r="G17" s="264">
        <v>-21</v>
      </c>
      <c r="H17" s="264">
        <v>10</v>
      </c>
      <c r="I17" s="264">
        <v>5</v>
      </c>
      <c r="J17" s="264">
        <v>5</v>
      </c>
      <c r="K17" s="264">
        <v>35</v>
      </c>
      <c r="L17" s="264">
        <v>20</v>
      </c>
      <c r="M17" s="264">
        <v>15</v>
      </c>
      <c r="N17" s="264">
        <v>-25</v>
      </c>
      <c r="O17" s="264">
        <v>-15</v>
      </c>
      <c r="P17" s="264">
        <v>-10</v>
      </c>
      <c r="Q17" s="264">
        <v>26</v>
      </c>
      <c r="R17" s="264">
        <v>19</v>
      </c>
      <c r="S17" s="264">
        <v>7</v>
      </c>
      <c r="T17" s="264">
        <v>8</v>
      </c>
      <c r="U17" s="264">
        <v>18</v>
      </c>
      <c r="V17" s="264">
        <v>36</v>
      </c>
      <c r="W17" s="264">
        <v>18</v>
      </c>
      <c r="X17" s="264">
        <v>18</v>
      </c>
      <c r="Y17" s="264">
        <v>16</v>
      </c>
      <c r="Z17" s="264">
        <v>20</v>
      </c>
      <c r="AA17" s="264">
        <v>-10</v>
      </c>
      <c r="AB17" s="264">
        <v>1</v>
      </c>
      <c r="AC17" s="264">
        <v>-11</v>
      </c>
      <c r="AD17" s="248" t="s">
        <v>206</v>
      </c>
    </row>
    <row r="18" spans="1:30" ht="15" customHeight="1">
      <c r="A18" s="249" t="s">
        <v>203</v>
      </c>
      <c r="B18" s="264">
        <v>75507</v>
      </c>
      <c r="C18" s="264">
        <v>36115</v>
      </c>
      <c r="D18" s="264">
        <v>39392</v>
      </c>
      <c r="E18" s="264">
        <v>-63</v>
      </c>
      <c r="F18" s="264">
        <v>-36</v>
      </c>
      <c r="G18" s="264">
        <v>-27</v>
      </c>
      <c r="H18" s="264">
        <v>28</v>
      </c>
      <c r="I18" s="264">
        <v>14</v>
      </c>
      <c r="J18" s="264">
        <v>14</v>
      </c>
      <c r="K18" s="264">
        <v>88</v>
      </c>
      <c r="L18" s="264">
        <v>45</v>
      </c>
      <c r="M18" s="264">
        <v>43</v>
      </c>
      <c r="N18" s="264">
        <v>-60</v>
      </c>
      <c r="O18" s="264">
        <v>-31</v>
      </c>
      <c r="P18" s="264">
        <v>-29</v>
      </c>
      <c r="Q18" s="264">
        <v>96</v>
      </c>
      <c r="R18" s="264">
        <v>46</v>
      </c>
      <c r="S18" s="264">
        <v>50</v>
      </c>
      <c r="T18" s="264">
        <v>33</v>
      </c>
      <c r="U18" s="264">
        <v>63</v>
      </c>
      <c r="V18" s="264">
        <v>99</v>
      </c>
      <c r="W18" s="264">
        <v>51</v>
      </c>
      <c r="X18" s="264">
        <v>48</v>
      </c>
      <c r="Y18" s="264">
        <v>42</v>
      </c>
      <c r="Z18" s="264">
        <v>57</v>
      </c>
      <c r="AA18" s="264">
        <v>-3</v>
      </c>
      <c r="AB18" s="264">
        <v>-5</v>
      </c>
      <c r="AC18" s="264">
        <v>2</v>
      </c>
      <c r="AD18" s="249" t="s">
        <v>203</v>
      </c>
    </row>
    <row r="19" spans="1:30" ht="15" customHeight="1">
      <c r="A19" s="248" t="s">
        <v>365</v>
      </c>
      <c r="B19" s="264">
        <v>31959</v>
      </c>
      <c r="C19" s="264">
        <v>15020</v>
      </c>
      <c r="D19" s="264">
        <v>16939</v>
      </c>
      <c r="E19" s="264">
        <v>-5</v>
      </c>
      <c r="F19" s="264">
        <v>-7</v>
      </c>
      <c r="G19" s="264">
        <v>2</v>
      </c>
      <c r="H19" s="264">
        <v>17</v>
      </c>
      <c r="I19" s="264">
        <v>7</v>
      </c>
      <c r="J19" s="264">
        <v>10</v>
      </c>
      <c r="K19" s="264">
        <v>28</v>
      </c>
      <c r="L19" s="264">
        <v>10</v>
      </c>
      <c r="M19" s="264">
        <v>18</v>
      </c>
      <c r="N19" s="264">
        <v>-11</v>
      </c>
      <c r="O19" s="264">
        <v>-3</v>
      </c>
      <c r="P19" s="264">
        <v>-8</v>
      </c>
      <c r="Q19" s="264">
        <v>71</v>
      </c>
      <c r="R19" s="264">
        <v>29</v>
      </c>
      <c r="S19" s="264">
        <v>42</v>
      </c>
      <c r="T19" s="264">
        <v>46</v>
      </c>
      <c r="U19" s="264">
        <v>25</v>
      </c>
      <c r="V19" s="264">
        <v>65</v>
      </c>
      <c r="W19" s="264">
        <v>33</v>
      </c>
      <c r="X19" s="264">
        <v>32</v>
      </c>
      <c r="Y19" s="264">
        <v>40</v>
      </c>
      <c r="Z19" s="264">
        <v>25</v>
      </c>
      <c r="AA19" s="264">
        <v>6</v>
      </c>
      <c r="AB19" s="264">
        <v>-4</v>
      </c>
      <c r="AC19" s="264">
        <v>10</v>
      </c>
      <c r="AD19" s="248" t="s">
        <v>365</v>
      </c>
    </row>
    <row r="20" spans="1:30" ht="15" customHeight="1">
      <c r="A20" s="248" t="s">
        <v>176</v>
      </c>
      <c r="B20" s="264">
        <v>77975</v>
      </c>
      <c r="C20" s="264">
        <v>36422</v>
      </c>
      <c r="D20" s="264">
        <v>41553</v>
      </c>
      <c r="E20" s="264">
        <v>-96</v>
      </c>
      <c r="F20" s="264">
        <v>-41</v>
      </c>
      <c r="G20" s="264">
        <v>-55</v>
      </c>
      <c r="H20" s="264">
        <v>28</v>
      </c>
      <c r="I20" s="264">
        <v>16</v>
      </c>
      <c r="J20" s="264">
        <v>12</v>
      </c>
      <c r="K20" s="264">
        <v>117</v>
      </c>
      <c r="L20" s="264">
        <v>57</v>
      </c>
      <c r="M20" s="264">
        <v>60</v>
      </c>
      <c r="N20" s="264">
        <v>-89</v>
      </c>
      <c r="O20" s="264">
        <v>-41</v>
      </c>
      <c r="P20" s="264">
        <v>-48</v>
      </c>
      <c r="Q20" s="264">
        <v>96</v>
      </c>
      <c r="R20" s="264">
        <v>49</v>
      </c>
      <c r="S20" s="264">
        <v>47</v>
      </c>
      <c r="T20" s="264">
        <v>40</v>
      </c>
      <c r="U20" s="264">
        <v>56</v>
      </c>
      <c r="V20" s="264">
        <v>103</v>
      </c>
      <c r="W20" s="264">
        <v>49</v>
      </c>
      <c r="X20" s="264">
        <v>54</v>
      </c>
      <c r="Y20" s="264">
        <v>54</v>
      </c>
      <c r="Z20" s="264">
        <v>49</v>
      </c>
      <c r="AA20" s="264">
        <v>-7</v>
      </c>
      <c r="AB20" s="264">
        <v>0</v>
      </c>
      <c r="AC20" s="264">
        <v>-7</v>
      </c>
      <c r="AD20" s="248" t="s">
        <v>176</v>
      </c>
    </row>
    <row r="21" spans="1:30" ht="15" customHeight="1">
      <c r="A21" s="248" t="s">
        <v>34</v>
      </c>
      <c r="B21" s="264">
        <v>30608</v>
      </c>
      <c r="C21" s="264">
        <v>14308</v>
      </c>
      <c r="D21" s="264">
        <v>16300</v>
      </c>
      <c r="E21" s="264">
        <v>-48</v>
      </c>
      <c r="F21" s="264">
        <v>-22</v>
      </c>
      <c r="G21" s="264">
        <v>-26</v>
      </c>
      <c r="H21" s="264">
        <v>8</v>
      </c>
      <c r="I21" s="264">
        <v>5</v>
      </c>
      <c r="J21" s="264">
        <v>3</v>
      </c>
      <c r="K21" s="264">
        <v>46</v>
      </c>
      <c r="L21" s="264">
        <v>23</v>
      </c>
      <c r="M21" s="264">
        <v>23</v>
      </c>
      <c r="N21" s="264">
        <v>-38</v>
      </c>
      <c r="O21" s="264">
        <v>-18</v>
      </c>
      <c r="P21" s="264">
        <v>-20</v>
      </c>
      <c r="Q21" s="264">
        <v>41</v>
      </c>
      <c r="R21" s="264">
        <v>18</v>
      </c>
      <c r="S21" s="264">
        <v>23</v>
      </c>
      <c r="T21" s="264">
        <v>22</v>
      </c>
      <c r="U21" s="264">
        <v>19</v>
      </c>
      <c r="V21" s="264">
        <v>51</v>
      </c>
      <c r="W21" s="264">
        <v>22</v>
      </c>
      <c r="X21" s="264">
        <v>29</v>
      </c>
      <c r="Y21" s="264">
        <v>23</v>
      </c>
      <c r="Z21" s="264">
        <v>28</v>
      </c>
      <c r="AA21" s="264">
        <v>-10</v>
      </c>
      <c r="AB21" s="264">
        <v>-4</v>
      </c>
      <c r="AC21" s="264">
        <v>-6</v>
      </c>
      <c r="AD21" s="248" t="s">
        <v>34</v>
      </c>
    </row>
    <row r="22" spans="1:30" ht="15" customHeight="1">
      <c r="A22" s="248" t="s">
        <v>366</v>
      </c>
      <c r="B22" s="264">
        <v>23634</v>
      </c>
      <c r="C22" s="264">
        <v>11237</v>
      </c>
      <c r="D22" s="264">
        <v>12397</v>
      </c>
      <c r="E22" s="264">
        <v>-21</v>
      </c>
      <c r="F22" s="264">
        <v>-11</v>
      </c>
      <c r="G22" s="264">
        <v>-10</v>
      </c>
      <c r="H22" s="264">
        <v>7</v>
      </c>
      <c r="I22" s="264">
        <v>1</v>
      </c>
      <c r="J22" s="264">
        <v>6</v>
      </c>
      <c r="K22" s="264">
        <v>32</v>
      </c>
      <c r="L22" s="264">
        <v>16</v>
      </c>
      <c r="M22" s="264">
        <v>16</v>
      </c>
      <c r="N22" s="264">
        <v>-25</v>
      </c>
      <c r="O22" s="264">
        <v>-15</v>
      </c>
      <c r="P22" s="264">
        <v>-10</v>
      </c>
      <c r="Q22" s="264">
        <v>29</v>
      </c>
      <c r="R22" s="264">
        <v>17</v>
      </c>
      <c r="S22" s="264">
        <v>12</v>
      </c>
      <c r="T22" s="264">
        <v>7</v>
      </c>
      <c r="U22" s="264">
        <v>22</v>
      </c>
      <c r="V22" s="264">
        <v>25</v>
      </c>
      <c r="W22" s="264">
        <v>13</v>
      </c>
      <c r="X22" s="264">
        <v>12</v>
      </c>
      <c r="Y22" s="264">
        <v>14</v>
      </c>
      <c r="Z22" s="264">
        <v>11</v>
      </c>
      <c r="AA22" s="264">
        <v>4</v>
      </c>
      <c r="AB22" s="264">
        <v>4</v>
      </c>
      <c r="AC22" s="264">
        <v>0</v>
      </c>
      <c r="AD22" s="248" t="s">
        <v>366</v>
      </c>
    </row>
    <row r="23" spans="1:30" ht="15" customHeight="1">
      <c r="A23" s="248" t="s">
        <v>1</v>
      </c>
      <c r="B23" s="264">
        <v>25339</v>
      </c>
      <c r="C23" s="264">
        <v>11734</v>
      </c>
      <c r="D23" s="264">
        <v>13605</v>
      </c>
      <c r="E23" s="264">
        <v>-44</v>
      </c>
      <c r="F23" s="264">
        <v>-16</v>
      </c>
      <c r="G23" s="264">
        <v>-28</v>
      </c>
      <c r="H23" s="264">
        <v>8</v>
      </c>
      <c r="I23" s="264">
        <v>3</v>
      </c>
      <c r="J23" s="264">
        <v>5</v>
      </c>
      <c r="K23" s="264">
        <v>38</v>
      </c>
      <c r="L23" s="264">
        <v>20</v>
      </c>
      <c r="M23" s="264">
        <v>18</v>
      </c>
      <c r="N23" s="264">
        <v>-30</v>
      </c>
      <c r="O23" s="264">
        <v>-17</v>
      </c>
      <c r="P23" s="264">
        <v>-13</v>
      </c>
      <c r="Q23" s="264">
        <v>33</v>
      </c>
      <c r="R23" s="264">
        <v>19</v>
      </c>
      <c r="S23" s="264">
        <v>14</v>
      </c>
      <c r="T23" s="264">
        <v>8</v>
      </c>
      <c r="U23" s="264">
        <v>25</v>
      </c>
      <c r="V23" s="264">
        <v>47</v>
      </c>
      <c r="W23" s="264">
        <v>18</v>
      </c>
      <c r="X23" s="264">
        <v>29</v>
      </c>
      <c r="Y23" s="264">
        <v>24</v>
      </c>
      <c r="Z23" s="264">
        <v>23</v>
      </c>
      <c r="AA23" s="264">
        <v>-14</v>
      </c>
      <c r="AB23" s="264">
        <v>1</v>
      </c>
      <c r="AC23" s="264">
        <v>-15</v>
      </c>
      <c r="AD23" s="248" t="s">
        <v>1</v>
      </c>
    </row>
    <row r="24" spans="1:30" ht="15" customHeight="1">
      <c r="A24" s="250" t="s">
        <v>156</v>
      </c>
      <c r="B24" s="266">
        <v>4853</v>
      </c>
      <c r="C24" s="266">
        <v>2250</v>
      </c>
      <c r="D24" s="266">
        <v>2603</v>
      </c>
      <c r="E24" s="266">
        <v>-14</v>
      </c>
      <c r="F24" s="266">
        <v>-4</v>
      </c>
      <c r="G24" s="266">
        <v>-10</v>
      </c>
      <c r="H24" s="266">
        <v>2</v>
      </c>
      <c r="I24" s="266">
        <v>1</v>
      </c>
      <c r="J24" s="266">
        <v>1</v>
      </c>
      <c r="K24" s="266">
        <v>5</v>
      </c>
      <c r="L24" s="266">
        <v>1</v>
      </c>
      <c r="M24" s="266">
        <v>4</v>
      </c>
      <c r="N24" s="266">
        <v>-3</v>
      </c>
      <c r="O24" s="266">
        <v>0</v>
      </c>
      <c r="P24" s="266">
        <v>-3</v>
      </c>
      <c r="Q24" s="266">
        <v>9</v>
      </c>
      <c r="R24" s="266">
        <v>4</v>
      </c>
      <c r="S24" s="266">
        <v>5</v>
      </c>
      <c r="T24" s="266">
        <v>4</v>
      </c>
      <c r="U24" s="266">
        <v>5</v>
      </c>
      <c r="V24" s="266">
        <v>20</v>
      </c>
      <c r="W24" s="266">
        <v>8</v>
      </c>
      <c r="X24" s="266">
        <v>12</v>
      </c>
      <c r="Y24" s="266">
        <v>10</v>
      </c>
      <c r="Z24" s="266">
        <v>10</v>
      </c>
      <c r="AA24" s="266">
        <v>-11</v>
      </c>
      <c r="AB24" s="266">
        <v>-4</v>
      </c>
      <c r="AC24" s="266">
        <v>-7</v>
      </c>
      <c r="AD24" s="250" t="s">
        <v>156</v>
      </c>
    </row>
    <row r="25" spans="1:30" ht="15" customHeight="1">
      <c r="A25" s="251" t="s">
        <v>367</v>
      </c>
      <c r="B25" s="264">
        <v>4853</v>
      </c>
      <c r="C25" s="265">
        <v>2250</v>
      </c>
      <c r="D25" s="265">
        <v>2603</v>
      </c>
      <c r="E25" s="275">
        <v>-14</v>
      </c>
      <c r="F25" s="264">
        <v>-4</v>
      </c>
      <c r="G25" s="264">
        <v>-10</v>
      </c>
      <c r="H25" s="264">
        <v>2</v>
      </c>
      <c r="I25" s="264">
        <v>1</v>
      </c>
      <c r="J25" s="264">
        <v>1</v>
      </c>
      <c r="K25" s="264">
        <v>5</v>
      </c>
      <c r="L25" s="264">
        <v>1</v>
      </c>
      <c r="M25" s="264">
        <v>4</v>
      </c>
      <c r="N25" s="264">
        <v>-3</v>
      </c>
      <c r="O25" s="264">
        <v>0</v>
      </c>
      <c r="P25" s="264">
        <v>-3</v>
      </c>
      <c r="Q25" s="264">
        <v>9</v>
      </c>
      <c r="R25" s="264">
        <v>4</v>
      </c>
      <c r="S25" s="264">
        <v>5</v>
      </c>
      <c r="T25" s="264">
        <v>4</v>
      </c>
      <c r="U25" s="264">
        <v>5</v>
      </c>
      <c r="V25" s="264">
        <v>20</v>
      </c>
      <c r="W25" s="264">
        <v>8</v>
      </c>
      <c r="X25" s="264">
        <v>12</v>
      </c>
      <c r="Y25" s="264">
        <v>10</v>
      </c>
      <c r="Z25" s="264">
        <v>10</v>
      </c>
      <c r="AA25" s="264">
        <v>-11</v>
      </c>
      <c r="AB25" s="264">
        <v>-4</v>
      </c>
      <c r="AC25" s="264">
        <v>-7</v>
      </c>
      <c r="AD25" s="251" t="s">
        <v>367</v>
      </c>
    </row>
    <row r="26" spans="1:30" ht="15" customHeight="1">
      <c r="A26" s="250" t="s">
        <v>291</v>
      </c>
      <c r="B26" s="266">
        <v>2100</v>
      </c>
      <c r="C26" s="266">
        <v>972</v>
      </c>
      <c r="D26" s="266">
        <v>1128</v>
      </c>
      <c r="E26" s="266">
        <v>-11</v>
      </c>
      <c r="F26" s="266">
        <v>-9</v>
      </c>
      <c r="G26" s="266">
        <v>-2</v>
      </c>
      <c r="H26" s="266">
        <v>1</v>
      </c>
      <c r="I26" s="266">
        <v>0</v>
      </c>
      <c r="J26" s="266">
        <v>1</v>
      </c>
      <c r="K26" s="266">
        <v>6</v>
      </c>
      <c r="L26" s="266">
        <v>5</v>
      </c>
      <c r="M26" s="266">
        <v>1</v>
      </c>
      <c r="N26" s="266">
        <v>-5</v>
      </c>
      <c r="O26" s="266">
        <v>-5</v>
      </c>
      <c r="P26" s="266">
        <v>0</v>
      </c>
      <c r="Q26" s="266">
        <v>2</v>
      </c>
      <c r="R26" s="266">
        <v>0</v>
      </c>
      <c r="S26" s="266">
        <v>2</v>
      </c>
      <c r="T26" s="266">
        <v>2</v>
      </c>
      <c r="U26" s="266">
        <v>0</v>
      </c>
      <c r="V26" s="266">
        <v>8</v>
      </c>
      <c r="W26" s="266">
        <v>4</v>
      </c>
      <c r="X26" s="266">
        <v>4</v>
      </c>
      <c r="Y26" s="266">
        <v>5</v>
      </c>
      <c r="Z26" s="266">
        <v>3</v>
      </c>
      <c r="AA26" s="266">
        <v>-6</v>
      </c>
      <c r="AB26" s="266">
        <v>-4</v>
      </c>
      <c r="AC26" s="266">
        <v>-2</v>
      </c>
      <c r="AD26" s="250" t="s">
        <v>291</v>
      </c>
    </row>
    <row r="27" spans="1:30" ht="15" customHeight="1">
      <c r="A27" s="252" t="s">
        <v>368</v>
      </c>
      <c r="B27" s="264">
        <v>2100</v>
      </c>
      <c r="C27" s="264">
        <v>972</v>
      </c>
      <c r="D27" s="264">
        <v>1128</v>
      </c>
      <c r="E27" s="264">
        <v>-11</v>
      </c>
      <c r="F27" s="264">
        <v>-9</v>
      </c>
      <c r="G27" s="264">
        <v>-2</v>
      </c>
      <c r="H27" s="264">
        <v>1</v>
      </c>
      <c r="I27" s="264">
        <v>0</v>
      </c>
      <c r="J27" s="264">
        <v>1</v>
      </c>
      <c r="K27" s="264">
        <v>6</v>
      </c>
      <c r="L27" s="264">
        <v>5</v>
      </c>
      <c r="M27" s="264">
        <v>1</v>
      </c>
      <c r="N27" s="264">
        <v>-5</v>
      </c>
      <c r="O27" s="264">
        <v>-5</v>
      </c>
      <c r="P27" s="264">
        <v>0</v>
      </c>
      <c r="Q27" s="264">
        <v>2</v>
      </c>
      <c r="R27" s="264">
        <v>0</v>
      </c>
      <c r="S27" s="264">
        <v>2</v>
      </c>
      <c r="T27" s="264">
        <v>2</v>
      </c>
      <c r="U27" s="264">
        <v>0</v>
      </c>
      <c r="V27" s="264">
        <v>8</v>
      </c>
      <c r="W27" s="264">
        <v>4</v>
      </c>
      <c r="X27" s="264">
        <v>4</v>
      </c>
      <c r="Y27" s="264">
        <v>5</v>
      </c>
      <c r="Z27" s="264">
        <v>3</v>
      </c>
      <c r="AA27" s="264">
        <v>-6</v>
      </c>
      <c r="AB27" s="264">
        <v>-4</v>
      </c>
      <c r="AC27" s="264">
        <v>-2</v>
      </c>
      <c r="AD27" s="252" t="s">
        <v>368</v>
      </c>
    </row>
    <row r="28" spans="1:30" ht="15" customHeight="1">
      <c r="A28" s="250" t="s">
        <v>369</v>
      </c>
      <c r="B28" s="266">
        <v>25247</v>
      </c>
      <c r="C28" s="266">
        <v>11725</v>
      </c>
      <c r="D28" s="266">
        <v>13522</v>
      </c>
      <c r="E28" s="266">
        <v>-52</v>
      </c>
      <c r="F28" s="266">
        <v>-26</v>
      </c>
      <c r="G28" s="266">
        <v>-26</v>
      </c>
      <c r="H28" s="266">
        <v>3</v>
      </c>
      <c r="I28" s="266">
        <v>0</v>
      </c>
      <c r="J28" s="266">
        <v>3</v>
      </c>
      <c r="K28" s="266">
        <v>50</v>
      </c>
      <c r="L28" s="266">
        <v>25</v>
      </c>
      <c r="M28" s="266">
        <v>25</v>
      </c>
      <c r="N28" s="266">
        <v>-47</v>
      </c>
      <c r="O28" s="266">
        <v>-25</v>
      </c>
      <c r="P28" s="266">
        <v>-22</v>
      </c>
      <c r="Q28" s="266">
        <v>24</v>
      </c>
      <c r="R28" s="266">
        <v>12</v>
      </c>
      <c r="S28" s="266">
        <v>12</v>
      </c>
      <c r="T28" s="266">
        <v>7</v>
      </c>
      <c r="U28" s="266">
        <v>17</v>
      </c>
      <c r="V28" s="266">
        <v>29</v>
      </c>
      <c r="W28" s="266">
        <v>13</v>
      </c>
      <c r="X28" s="266">
        <v>16</v>
      </c>
      <c r="Y28" s="266">
        <v>15</v>
      </c>
      <c r="Z28" s="266">
        <v>14</v>
      </c>
      <c r="AA28" s="266">
        <v>-5</v>
      </c>
      <c r="AB28" s="266">
        <v>-1</v>
      </c>
      <c r="AC28" s="266">
        <v>-4</v>
      </c>
      <c r="AD28" s="250" t="s">
        <v>369</v>
      </c>
    </row>
    <row r="29" spans="1:30" ht="15" customHeight="1">
      <c r="A29" s="251" t="s">
        <v>370</v>
      </c>
      <c r="B29" s="264">
        <v>3008</v>
      </c>
      <c r="C29" s="264">
        <v>1442</v>
      </c>
      <c r="D29" s="264">
        <v>1566</v>
      </c>
      <c r="E29" s="264">
        <v>-7</v>
      </c>
      <c r="F29" s="264">
        <v>1</v>
      </c>
      <c r="G29" s="264">
        <v>-8</v>
      </c>
      <c r="H29" s="264">
        <v>0</v>
      </c>
      <c r="I29" s="264">
        <v>0</v>
      </c>
      <c r="J29" s="264">
        <v>0</v>
      </c>
      <c r="K29" s="264">
        <v>7</v>
      </c>
      <c r="L29" s="264">
        <v>3</v>
      </c>
      <c r="M29" s="264">
        <v>4</v>
      </c>
      <c r="N29" s="264">
        <v>-7</v>
      </c>
      <c r="O29" s="264">
        <v>-3</v>
      </c>
      <c r="P29" s="264">
        <v>-4</v>
      </c>
      <c r="Q29" s="264">
        <v>6</v>
      </c>
      <c r="R29" s="264">
        <v>5</v>
      </c>
      <c r="S29" s="264">
        <v>1</v>
      </c>
      <c r="T29" s="264">
        <v>1</v>
      </c>
      <c r="U29" s="264">
        <v>5</v>
      </c>
      <c r="V29" s="264">
        <v>6</v>
      </c>
      <c r="W29" s="264">
        <v>1</v>
      </c>
      <c r="X29" s="264">
        <v>5</v>
      </c>
      <c r="Y29" s="264">
        <v>3</v>
      </c>
      <c r="Z29" s="264">
        <v>3</v>
      </c>
      <c r="AA29" s="264">
        <v>0</v>
      </c>
      <c r="AB29" s="264">
        <v>4</v>
      </c>
      <c r="AC29" s="264">
        <v>-4</v>
      </c>
      <c r="AD29" s="251" t="s">
        <v>370</v>
      </c>
    </row>
    <row r="30" spans="1:30" ht="15" customHeight="1">
      <c r="A30" s="248" t="s">
        <v>135</v>
      </c>
      <c r="B30" s="264">
        <v>15574</v>
      </c>
      <c r="C30" s="264">
        <v>7166</v>
      </c>
      <c r="D30" s="264">
        <v>8408</v>
      </c>
      <c r="E30" s="264">
        <v>-35</v>
      </c>
      <c r="F30" s="264">
        <v>-14</v>
      </c>
      <c r="G30" s="264">
        <v>-21</v>
      </c>
      <c r="H30" s="264">
        <v>2</v>
      </c>
      <c r="I30" s="264">
        <v>0</v>
      </c>
      <c r="J30" s="264">
        <v>2</v>
      </c>
      <c r="K30" s="264">
        <v>29</v>
      </c>
      <c r="L30" s="264">
        <v>10</v>
      </c>
      <c r="M30" s="264">
        <v>19</v>
      </c>
      <c r="N30" s="264">
        <v>-27</v>
      </c>
      <c r="O30" s="264">
        <v>-10</v>
      </c>
      <c r="P30" s="264">
        <v>-17</v>
      </c>
      <c r="Q30" s="264">
        <v>13</v>
      </c>
      <c r="R30" s="264">
        <v>6</v>
      </c>
      <c r="S30" s="264">
        <v>7</v>
      </c>
      <c r="T30" s="264">
        <v>4</v>
      </c>
      <c r="U30" s="264">
        <v>9</v>
      </c>
      <c r="V30" s="264">
        <v>21</v>
      </c>
      <c r="W30" s="264">
        <v>10</v>
      </c>
      <c r="X30" s="264">
        <v>11</v>
      </c>
      <c r="Y30" s="264">
        <v>11</v>
      </c>
      <c r="Z30" s="264">
        <v>10</v>
      </c>
      <c r="AA30" s="264">
        <v>-8</v>
      </c>
      <c r="AB30" s="264">
        <v>-4</v>
      </c>
      <c r="AC30" s="264">
        <v>-4</v>
      </c>
      <c r="AD30" s="248" t="s">
        <v>135</v>
      </c>
    </row>
    <row r="31" spans="1:30" ht="15" customHeight="1">
      <c r="A31" s="248" t="s">
        <v>315</v>
      </c>
      <c r="B31" s="264">
        <v>6665</v>
      </c>
      <c r="C31" s="264">
        <v>3117</v>
      </c>
      <c r="D31" s="264">
        <v>3548</v>
      </c>
      <c r="E31" s="264">
        <v>-10</v>
      </c>
      <c r="F31" s="264">
        <v>-13</v>
      </c>
      <c r="G31" s="264">
        <v>3</v>
      </c>
      <c r="H31" s="264">
        <v>1</v>
      </c>
      <c r="I31" s="264">
        <v>0</v>
      </c>
      <c r="J31" s="264">
        <v>1</v>
      </c>
      <c r="K31" s="264">
        <v>14</v>
      </c>
      <c r="L31" s="264">
        <v>12</v>
      </c>
      <c r="M31" s="264">
        <v>2</v>
      </c>
      <c r="N31" s="264">
        <v>-13</v>
      </c>
      <c r="O31" s="264">
        <v>-12</v>
      </c>
      <c r="P31" s="264">
        <v>-1</v>
      </c>
      <c r="Q31" s="264">
        <v>5</v>
      </c>
      <c r="R31" s="264">
        <v>1</v>
      </c>
      <c r="S31" s="264">
        <v>4</v>
      </c>
      <c r="T31" s="264">
        <v>2</v>
      </c>
      <c r="U31" s="264">
        <v>3</v>
      </c>
      <c r="V31" s="264">
        <v>2</v>
      </c>
      <c r="W31" s="264">
        <v>2</v>
      </c>
      <c r="X31" s="264">
        <v>0</v>
      </c>
      <c r="Y31" s="264">
        <v>1</v>
      </c>
      <c r="Z31" s="264">
        <v>1</v>
      </c>
      <c r="AA31" s="264">
        <v>3</v>
      </c>
      <c r="AB31" s="264">
        <v>-1</v>
      </c>
      <c r="AC31" s="264">
        <v>4</v>
      </c>
      <c r="AD31" s="248" t="s">
        <v>315</v>
      </c>
    </row>
    <row r="32" spans="1:30" ht="15" customHeight="1">
      <c r="A32" s="250" t="s">
        <v>124</v>
      </c>
      <c r="B32" s="266">
        <v>21830</v>
      </c>
      <c r="C32" s="266">
        <v>10234</v>
      </c>
      <c r="D32" s="266">
        <v>11596</v>
      </c>
      <c r="E32" s="266">
        <v>-27</v>
      </c>
      <c r="F32" s="266">
        <v>-11</v>
      </c>
      <c r="G32" s="266">
        <v>-16</v>
      </c>
      <c r="H32" s="266">
        <v>7</v>
      </c>
      <c r="I32" s="266">
        <v>3</v>
      </c>
      <c r="J32" s="266">
        <v>4</v>
      </c>
      <c r="K32" s="266">
        <v>32</v>
      </c>
      <c r="L32" s="266">
        <v>13</v>
      </c>
      <c r="M32" s="266">
        <v>19</v>
      </c>
      <c r="N32" s="266">
        <v>-25</v>
      </c>
      <c r="O32" s="266">
        <v>-10</v>
      </c>
      <c r="P32" s="266">
        <v>-15</v>
      </c>
      <c r="Q32" s="266">
        <v>36</v>
      </c>
      <c r="R32" s="266">
        <v>17</v>
      </c>
      <c r="S32" s="266">
        <v>19</v>
      </c>
      <c r="T32" s="266">
        <v>23</v>
      </c>
      <c r="U32" s="266">
        <v>13</v>
      </c>
      <c r="V32" s="266">
        <v>38</v>
      </c>
      <c r="W32" s="266">
        <v>18</v>
      </c>
      <c r="X32" s="266">
        <v>20</v>
      </c>
      <c r="Y32" s="266">
        <v>24</v>
      </c>
      <c r="Z32" s="266">
        <v>14</v>
      </c>
      <c r="AA32" s="266">
        <v>-2</v>
      </c>
      <c r="AB32" s="266">
        <v>-1</v>
      </c>
      <c r="AC32" s="266">
        <v>-1</v>
      </c>
      <c r="AD32" s="250" t="s">
        <v>124</v>
      </c>
    </row>
    <row r="33" spans="1:30" ht="15" customHeight="1">
      <c r="A33" s="251" t="s">
        <v>371</v>
      </c>
      <c r="B33" s="264">
        <v>8528</v>
      </c>
      <c r="C33" s="264">
        <v>3974</v>
      </c>
      <c r="D33" s="264">
        <v>4554</v>
      </c>
      <c r="E33" s="264">
        <v>-21</v>
      </c>
      <c r="F33" s="264">
        <v>-9</v>
      </c>
      <c r="G33" s="264">
        <v>-12</v>
      </c>
      <c r="H33" s="264">
        <v>0</v>
      </c>
      <c r="I33" s="278">
        <v>0</v>
      </c>
      <c r="J33" s="278">
        <v>0</v>
      </c>
      <c r="K33" s="264">
        <v>15</v>
      </c>
      <c r="L33" s="278">
        <v>7</v>
      </c>
      <c r="M33" s="278">
        <v>8</v>
      </c>
      <c r="N33" s="264">
        <v>-15</v>
      </c>
      <c r="O33" s="264">
        <v>-7</v>
      </c>
      <c r="P33" s="264">
        <v>-8</v>
      </c>
      <c r="Q33" s="264">
        <v>13</v>
      </c>
      <c r="R33" s="264">
        <v>7</v>
      </c>
      <c r="S33" s="264">
        <v>6</v>
      </c>
      <c r="T33" s="264">
        <v>7</v>
      </c>
      <c r="U33" s="264">
        <v>6</v>
      </c>
      <c r="V33" s="264">
        <v>19</v>
      </c>
      <c r="W33" s="264">
        <v>9</v>
      </c>
      <c r="X33" s="264">
        <v>10</v>
      </c>
      <c r="Y33" s="264">
        <v>12</v>
      </c>
      <c r="Z33" s="264">
        <v>7</v>
      </c>
      <c r="AA33" s="264">
        <v>-6</v>
      </c>
      <c r="AB33" s="264">
        <v>-2</v>
      </c>
      <c r="AC33" s="264">
        <v>-4</v>
      </c>
      <c r="AD33" s="251" t="s">
        <v>371</v>
      </c>
    </row>
    <row r="34" spans="1:30" ht="15" customHeight="1">
      <c r="A34" s="248" t="s">
        <v>373</v>
      </c>
      <c r="B34" s="264">
        <v>5651</v>
      </c>
      <c r="C34" s="264">
        <v>2578</v>
      </c>
      <c r="D34" s="264">
        <v>3073</v>
      </c>
      <c r="E34" s="264">
        <v>3</v>
      </c>
      <c r="F34" s="264">
        <v>0</v>
      </c>
      <c r="G34" s="264">
        <v>3</v>
      </c>
      <c r="H34" s="264">
        <v>2</v>
      </c>
      <c r="I34" s="264">
        <v>1</v>
      </c>
      <c r="J34" s="264">
        <v>1</v>
      </c>
      <c r="K34" s="264">
        <v>6</v>
      </c>
      <c r="L34" s="264">
        <v>2</v>
      </c>
      <c r="M34" s="264">
        <v>4</v>
      </c>
      <c r="N34" s="264">
        <v>-4</v>
      </c>
      <c r="O34" s="264">
        <v>-1</v>
      </c>
      <c r="P34" s="264">
        <v>-3</v>
      </c>
      <c r="Q34" s="264">
        <v>17</v>
      </c>
      <c r="R34" s="264">
        <v>6</v>
      </c>
      <c r="S34" s="264">
        <v>11</v>
      </c>
      <c r="T34" s="264">
        <v>13</v>
      </c>
      <c r="U34" s="264">
        <v>4</v>
      </c>
      <c r="V34" s="264">
        <v>10</v>
      </c>
      <c r="W34" s="264">
        <v>5</v>
      </c>
      <c r="X34" s="264">
        <v>5</v>
      </c>
      <c r="Y34" s="264">
        <v>5</v>
      </c>
      <c r="Z34" s="264">
        <v>5</v>
      </c>
      <c r="AA34" s="264">
        <v>7</v>
      </c>
      <c r="AB34" s="264">
        <v>1</v>
      </c>
      <c r="AC34" s="264">
        <v>6</v>
      </c>
      <c r="AD34" s="248" t="s">
        <v>373</v>
      </c>
    </row>
    <row r="35" spans="1:30" ht="15" customHeight="1">
      <c r="A35" s="248" t="s">
        <v>55</v>
      </c>
      <c r="B35" s="264">
        <v>4614</v>
      </c>
      <c r="C35" s="264">
        <v>2152</v>
      </c>
      <c r="D35" s="264">
        <v>2462</v>
      </c>
      <c r="E35" s="264">
        <v>-9</v>
      </c>
      <c r="F35" s="264">
        <v>-2</v>
      </c>
      <c r="G35" s="264">
        <v>-7</v>
      </c>
      <c r="H35" s="264">
        <v>3</v>
      </c>
      <c r="I35" s="264">
        <v>1</v>
      </c>
      <c r="J35" s="264">
        <v>2</v>
      </c>
      <c r="K35" s="264">
        <v>8</v>
      </c>
      <c r="L35" s="264">
        <v>2</v>
      </c>
      <c r="M35" s="264">
        <v>6</v>
      </c>
      <c r="N35" s="264">
        <v>-5</v>
      </c>
      <c r="O35" s="264">
        <v>-1</v>
      </c>
      <c r="P35" s="264">
        <v>-4</v>
      </c>
      <c r="Q35" s="264">
        <v>2</v>
      </c>
      <c r="R35" s="264">
        <v>2</v>
      </c>
      <c r="S35" s="264">
        <v>0</v>
      </c>
      <c r="T35" s="264">
        <v>0</v>
      </c>
      <c r="U35" s="264">
        <v>2</v>
      </c>
      <c r="V35" s="264">
        <v>6</v>
      </c>
      <c r="W35" s="264">
        <v>3</v>
      </c>
      <c r="X35" s="264">
        <v>3</v>
      </c>
      <c r="Y35" s="264">
        <v>5</v>
      </c>
      <c r="Z35" s="264">
        <v>1</v>
      </c>
      <c r="AA35" s="264">
        <v>-4</v>
      </c>
      <c r="AB35" s="264">
        <v>-1</v>
      </c>
      <c r="AC35" s="264">
        <v>-3</v>
      </c>
      <c r="AD35" s="248" t="s">
        <v>55</v>
      </c>
    </row>
    <row r="36" spans="1:30" ht="15" customHeight="1">
      <c r="A36" s="253" t="s">
        <v>110</v>
      </c>
      <c r="B36" s="265">
        <v>3037</v>
      </c>
      <c r="C36" s="265">
        <v>1530</v>
      </c>
      <c r="D36" s="265">
        <v>1507</v>
      </c>
      <c r="E36" s="265">
        <v>0</v>
      </c>
      <c r="F36" s="265">
        <v>0</v>
      </c>
      <c r="G36" s="265">
        <v>0</v>
      </c>
      <c r="H36" s="265">
        <v>2</v>
      </c>
      <c r="I36" s="265">
        <v>1</v>
      </c>
      <c r="J36" s="265">
        <v>1</v>
      </c>
      <c r="K36" s="265">
        <v>3</v>
      </c>
      <c r="L36" s="265">
        <v>2</v>
      </c>
      <c r="M36" s="265">
        <v>1</v>
      </c>
      <c r="N36" s="265">
        <v>-1</v>
      </c>
      <c r="O36" s="265">
        <v>-1</v>
      </c>
      <c r="P36" s="265">
        <v>0</v>
      </c>
      <c r="Q36" s="265">
        <v>4</v>
      </c>
      <c r="R36" s="265">
        <v>2</v>
      </c>
      <c r="S36" s="265">
        <v>2</v>
      </c>
      <c r="T36" s="265">
        <v>3</v>
      </c>
      <c r="U36" s="265">
        <v>1</v>
      </c>
      <c r="V36" s="265">
        <v>3</v>
      </c>
      <c r="W36" s="265">
        <v>1</v>
      </c>
      <c r="X36" s="265">
        <v>2</v>
      </c>
      <c r="Y36" s="265">
        <v>2</v>
      </c>
      <c r="Z36" s="265">
        <v>1</v>
      </c>
      <c r="AA36" s="265">
        <v>1</v>
      </c>
      <c r="AB36" s="265">
        <v>1</v>
      </c>
      <c r="AC36" s="265">
        <v>0</v>
      </c>
      <c r="AD36" s="253" t="s">
        <v>110</v>
      </c>
    </row>
    <row r="37" spans="1:30" ht="15" customHeight="1">
      <c r="A37" s="250" t="s">
        <v>139</v>
      </c>
      <c r="B37" s="266">
        <v>19016</v>
      </c>
      <c r="C37" s="266">
        <v>8903</v>
      </c>
      <c r="D37" s="266">
        <v>10113</v>
      </c>
      <c r="E37" s="266">
        <v>-28</v>
      </c>
      <c r="F37" s="266">
        <v>-18</v>
      </c>
      <c r="G37" s="266">
        <v>-10</v>
      </c>
      <c r="H37" s="266">
        <v>3</v>
      </c>
      <c r="I37" s="266">
        <v>2</v>
      </c>
      <c r="J37" s="266">
        <v>1</v>
      </c>
      <c r="K37" s="266">
        <v>31</v>
      </c>
      <c r="L37" s="266">
        <v>15</v>
      </c>
      <c r="M37" s="266">
        <v>16</v>
      </c>
      <c r="N37" s="266">
        <v>-28</v>
      </c>
      <c r="O37" s="266">
        <v>-13</v>
      </c>
      <c r="P37" s="266">
        <v>-15</v>
      </c>
      <c r="Q37" s="266">
        <v>23</v>
      </c>
      <c r="R37" s="266">
        <v>6</v>
      </c>
      <c r="S37" s="266">
        <v>17</v>
      </c>
      <c r="T37" s="266">
        <v>21</v>
      </c>
      <c r="U37" s="266">
        <v>2</v>
      </c>
      <c r="V37" s="266">
        <v>23</v>
      </c>
      <c r="W37" s="266">
        <v>11</v>
      </c>
      <c r="X37" s="266">
        <v>12</v>
      </c>
      <c r="Y37" s="266">
        <v>15</v>
      </c>
      <c r="Z37" s="266">
        <v>8</v>
      </c>
      <c r="AA37" s="266">
        <v>0</v>
      </c>
      <c r="AB37" s="266">
        <v>-5</v>
      </c>
      <c r="AC37" s="266">
        <v>5</v>
      </c>
      <c r="AD37" s="250" t="s">
        <v>139</v>
      </c>
    </row>
    <row r="38" spans="1:30" ht="15" customHeight="1">
      <c r="A38" s="254" t="s">
        <v>355</v>
      </c>
      <c r="B38" s="265">
        <v>19016</v>
      </c>
      <c r="C38" s="265">
        <v>8903</v>
      </c>
      <c r="D38" s="265">
        <v>10113</v>
      </c>
      <c r="E38" s="265">
        <v>-28</v>
      </c>
      <c r="F38" s="265">
        <v>-18</v>
      </c>
      <c r="G38" s="265">
        <v>-10</v>
      </c>
      <c r="H38" s="265">
        <v>3</v>
      </c>
      <c r="I38" s="279">
        <v>2</v>
      </c>
      <c r="J38" s="279">
        <v>1</v>
      </c>
      <c r="K38" s="265">
        <v>31</v>
      </c>
      <c r="L38" s="279">
        <v>15</v>
      </c>
      <c r="M38" s="279">
        <v>16</v>
      </c>
      <c r="N38" s="265">
        <v>-28</v>
      </c>
      <c r="O38" s="265">
        <v>-13</v>
      </c>
      <c r="P38" s="265">
        <v>-15</v>
      </c>
      <c r="Q38" s="265">
        <v>23</v>
      </c>
      <c r="R38" s="265">
        <v>6</v>
      </c>
      <c r="S38" s="265">
        <v>17</v>
      </c>
      <c r="T38" s="265">
        <v>21</v>
      </c>
      <c r="U38" s="265">
        <v>2</v>
      </c>
      <c r="V38" s="265">
        <v>23</v>
      </c>
      <c r="W38" s="265">
        <v>11</v>
      </c>
      <c r="X38" s="265">
        <v>12</v>
      </c>
      <c r="Y38" s="265">
        <v>15</v>
      </c>
      <c r="Z38" s="265">
        <v>8</v>
      </c>
      <c r="AA38" s="265">
        <v>0</v>
      </c>
      <c r="AB38" s="265">
        <v>-5</v>
      </c>
      <c r="AC38" s="265">
        <v>5</v>
      </c>
      <c r="AD38" s="254" t="s">
        <v>355</v>
      </c>
    </row>
    <row r="39" spans="1:30" ht="15" customHeight="1">
      <c r="A39" s="250" t="s">
        <v>267</v>
      </c>
      <c r="B39" s="266">
        <v>16521</v>
      </c>
      <c r="C39" s="266">
        <v>7960</v>
      </c>
      <c r="D39" s="266">
        <v>8561</v>
      </c>
      <c r="E39" s="266">
        <v>-25</v>
      </c>
      <c r="F39" s="266">
        <v>-12</v>
      </c>
      <c r="G39" s="266">
        <v>-13</v>
      </c>
      <c r="H39" s="266">
        <v>9</v>
      </c>
      <c r="I39" s="266">
        <v>2</v>
      </c>
      <c r="J39" s="266">
        <v>7</v>
      </c>
      <c r="K39" s="266">
        <v>23</v>
      </c>
      <c r="L39" s="266">
        <v>9</v>
      </c>
      <c r="M39" s="266">
        <v>14</v>
      </c>
      <c r="N39" s="266">
        <v>-14</v>
      </c>
      <c r="O39" s="266">
        <v>-7</v>
      </c>
      <c r="P39" s="266">
        <v>-7</v>
      </c>
      <c r="Q39" s="266">
        <v>19</v>
      </c>
      <c r="R39" s="266">
        <v>13</v>
      </c>
      <c r="S39" s="266">
        <v>6</v>
      </c>
      <c r="T39" s="266">
        <v>8</v>
      </c>
      <c r="U39" s="266">
        <v>11</v>
      </c>
      <c r="V39" s="266">
        <v>30</v>
      </c>
      <c r="W39" s="266">
        <v>18</v>
      </c>
      <c r="X39" s="266">
        <v>12</v>
      </c>
      <c r="Y39" s="266">
        <v>22</v>
      </c>
      <c r="Z39" s="266">
        <v>8</v>
      </c>
      <c r="AA39" s="266">
        <v>-11</v>
      </c>
      <c r="AB39" s="266">
        <v>-5</v>
      </c>
      <c r="AC39" s="266">
        <v>-6</v>
      </c>
      <c r="AD39" s="250" t="s">
        <v>267</v>
      </c>
    </row>
    <row r="40" spans="1:30" ht="15" customHeight="1">
      <c r="A40" s="251" t="s">
        <v>114</v>
      </c>
      <c r="B40" s="264">
        <v>14013</v>
      </c>
      <c r="C40" s="264">
        <v>6737</v>
      </c>
      <c r="D40" s="264">
        <v>7276</v>
      </c>
      <c r="E40" s="264">
        <v>-21</v>
      </c>
      <c r="F40" s="264">
        <v>-11</v>
      </c>
      <c r="G40" s="264">
        <v>-10</v>
      </c>
      <c r="H40" s="264">
        <v>8</v>
      </c>
      <c r="I40" s="278">
        <v>2</v>
      </c>
      <c r="J40" s="278">
        <v>6</v>
      </c>
      <c r="K40" s="264">
        <v>22</v>
      </c>
      <c r="L40" s="278">
        <v>8</v>
      </c>
      <c r="M40" s="278">
        <v>14</v>
      </c>
      <c r="N40" s="264">
        <v>-14</v>
      </c>
      <c r="O40" s="264">
        <v>-6</v>
      </c>
      <c r="P40" s="264">
        <v>-8</v>
      </c>
      <c r="Q40" s="264">
        <v>13</v>
      </c>
      <c r="R40" s="264">
        <v>7</v>
      </c>
      <c r="S40" s="264">
        <v>6</v>
      </c>
      <c r="T40" s="264">
        <v>7</v>
      </c>
      <c r="U40" s="264">
        <v>6</v>
      </c>
      <c r="V40" s="264">
        <v>20</v>
      </c>
      <c r="W40" s="264">
        <v>12</v>
      </c>
      <c r="X40" s="264">
        <v>8</v>
      </c>
      <c r="Y40" s="264">
        <v>13</v>
      </c>
      <c r="Z40" s="264">
        <v>7</v>
      </c>
      <c r="AA40" s="264">
        <v>-7</v>
      </c>
      <c r="AB40" s="264">
        <v>-5</v>
      </c>
      <c r="AC40" s="264">
        <v>-2</v>
      </c>
      <c r="AD40" s="251" t="s">
        <v>114</v>
      </c>
    </row>
    <row r="41" spans="1:30" ht="15" customHeight="1">
      <c r="A41" s="253" t="s">
        <v>237</v>
      </c>
      <c r="B41" s="265">
        <v>2508</v>
      </c>
      <c r="C41" s="265">
        <v>1223</v>
      </c>
      <c r="D41" s="265">
        <v>1285</v>
      </c>
      <c r="E41" s="265">
        <v>-4</v>
      </c>
      <c r="F41" s="265">
        <v>-1</v>
      </c>
      <c r="G41" s="265">
        <v>-3</v>
      </c>
      <c r="H41" s="265">
        <v>1</v>
      </c>
      <c r="I41" s="279">
        <v>0</v>
      </c>
      <c r="J41" s="279">
        <v>1</v>
      </c>
      <c r="K41" s="265">
        <v>1</v>
      </c>
      <c r="L41" s="279">
        <v>1</v>
      </c>
      <c r="M41" s="279">
        <v>0</v>
      </c>
      <c r="N41" s="265">
        <v>0</v>
      </c>
      <c r="O41" s="265">
        <v>-1</v>
      </c>
      <c r="P41" s="265">
        <v>1</v>
      </c>
      <c r="Q41" s="265">
        <v>6</v>
      </c>
      <c r="R41" s="265">
        <v>6</v>
      </c>
      <c r="S41" s="265">
        <v>0</v>
      </c>
      <c r="T41" s="265">
        <v>1</v>
      </c>
      <c r="U41" s="265">
        <v>5</v>
      </c>
      <c r="V41" s="265">
        <v>10</v>
      </c>
      <c r="W41" s="265">
        <v>6</v>
      </c>
      <c r="X41" s="265">
        <v>4</v>
      </c>
      <c r="Y41" s="265">
        <v>9</v>
      </c>
      <c r="Z41" s="265">
        <v>1</v>
      </c>
      <c r="AA41" s="265">
        <v>-4</v>
      </c>
      <c r="AB41" s="265">
        <v>0</v>
      </c>
      <c r="AC41" s="265">
        <v>-4</v>
      </c>
      <c r="AD41" s="253" t="s">
        <v>237</v>
      </c>
    </row>
    <row r="42" spans="1:30" ht="14.45" customHeight="1">
      <c r="Q42" s="267"/>
      <c r="R42" s="267"/>
      <c r="S42" s="267"/>
      <c r="T42" s="267"/>
      <c r="U42" s="267"/>
      <c r="V42" s="267"/>
      <c r="W42" s="267"/>
      <c r="X42" s="267"/>
      <c r="Y42" s="267"/>
      <c r="Z42" s="267"/>
    </row>
    <row r="43" spans="1:30" ht="14.45" customHeight="1">
      <c r="A43" s="255" t="s">
        <v>299</v>
      </c>
      <c r="B43" s="267"/>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row>
    <row r="44" spans="1:30" ht="14.45" customHeight="1">
      <c r="A44" s="255" t="s">
        <v>352</v>
      </c>
      <c r="B44" s="267"/>
      <c r="C44" s="267"/>
      <c r="D44" s="267"/>
      <c r="E44" s="267"/>
      <c r="F44" s="267"/>
      <c r="G44" s="267"/>
      <c r="H44" s="267"/>
      <c r="I44" s="267"/>
      <c r="J44" s="267"/>
      <c r="K44" s="267"/>
      <c r="L44" s="267"/>
      <c r="M44" s="267"/>
      <c r="N44" s="267"/>
      <c r="O44" s="267"/>
      <c r="P44" s="267"/>
      <c r="Q44" s="267"/>
      <c r="R44" s="267"/>
      <c r="S44" s="267"/>
      <c r="T44" s="267"/>
      <c r="U44" s="267"/>
      <c r="V44" s="267"/>
      <c r="W44" s="267"/>
      <c r="X44" s="267"/>
      <c r="Y44" s="267"/>
      <c r="Z44" s="267"/>
    </row>
    <row r="45" spans="1:30" ht="14.45" customHeight="1">
      <c r="A45" s="255" t="s">
        <v>130</v>
      </c>
      <c r="B45" s="267"/>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row>
    <row r="46" spans="1:30" ht="14.45" customHeight="1">
      <c r="A46" s="255" t="s">
        <v>351</v>
      </c>
      <c r="B46" s="267"/>
      <c r="C46" s="267"/>
      <c r="D46" s="267"/>
      <c r="E46" s="267"/>
      <c r="F46" s="267"/>
      <c r="G46" s="267"/>
      <c r="H46" s="267"/>
      <c r="I46" s="267"/>
      <c r="J46" s="267"/>
      <c r="K46" s="267"/>
      <c r="L46" s="267"/>
      <c r="M46" s="267"/>
      <c r="N46" s="267"/>
      <c r="O46" s="267"/>
      <c r="P46" s="267"/>
      <c r="R46" s="267"/>
      <c r="S46" s="267"/>
      <c r="T46" s="267"/>
      <c r="U46" s="267"/>
      <c r="V46" s="267"/>
      <c r="W46" s="267"/>
      <c r="X46" s="267"/>
      <c r="Y46" s="267"/>
      <c r="Z46" s="267"/>
    </row>
    <row r="47" spans="1:30" ht="14.45" customHeight="1">
      <c r="A47" s="255" t="s">
        <v>221</v>
      </c>
      <c r="B47" s="267"/>
      <c r="C47" s="267"/>
      <c r="D47" s="267"/>
      <c r="E47" s="267"/>
      <c r="F47" s="267"/>
      <c r="G47" s="267"/>
      <c r="H47" s="267"/>
      <c r="I47" s="267"/>
      <c r="J47" s="267"/>
      <c r="K47" s="267"/>
      <c r="L47" s="267"/>
      <c r="M47" s="267"/>
      <c r="N47" s="267"/>
      <c r="O47" s="267"/>
      <c r="P47" s="267"/>
      <c r="R47" s="267"/>
      <c r="S47" s="267"/>
      <c r="T47" s="267"/>
      <c r="U47" s="267"/>
      <c r="V47" s="267"/>
      <c r="W47" s="267"/>
      <c r="X47" s="267"/>
      <c r="Y47" s="267"/>
      <c r="Z47" s="267"/>
    </row>
    <row r="48" spans="1:30" ht="14.45" customHeight="1">
      <c r="A48" s="255"/>
      <c r="B48" s="267"/>
      <c r="C48" s="267"/>
      <c r="D48" s="267"/>
      <c r="E48" s="267"/>
      <c r="F48" s="267"/>
      <c r="G48" s="267"/>
      <c r="H48" s="267"/>
      <c r="I48" s="267"/>
      <c r="J48" s="267"/>
      <c r="K48" s="267"/>
      <c r="L48" s="267"/>
      <c r="M48" s="267"/>
      <c r="N48" s="267"/>
      <c r="O48" s="267"/>
      <c r="P48" s="267"/>
      <c r="R48" s="289"/>
      <c r="S48" s="289"/>
      <c r="T48" s="289"/>
      <c r="U48" s="289"/>
      <c r="V48" s="289"/>
      <c r="W48" s="289"/>
      <c r="X48" s="289"/>
      <c r="Y48" s="289"/>
      <c r="Z48" s="289"/>
      <c r="AA48" s="289"/>
      <c r="AB48" s="289"/>
      <c r="AC48" s="289"/>
      <c r="AD48" s="297"/>
    </row>
    <row r="49" spans="1:30" ht="14.1" customHeight="1">
      <c r="A49" s="255"/>
      <c r="AD49" s="256"/>
    </row>
    <row r="50" spans="1:30" ht="14.1" customHeight="1">
      <c r="A50" s="256"/>
      <c r="I50" s="280"/>
      <c r="J50" s="280"/>
      <c r="L50" s="280"/>
      <c r="M50" s="280"/>
      <c r="AD50" s="256"/>
    </row>
    <row r="51" spans="1:30" ht="14.1" customHeight="1">
      <c r="B51" s="267"/>
      <c r="C51" s="267"/>
      <c r="D51" s="267"/>
      <c r="E51" s="267"/>
      <c r="F51" s="267"/>
      <c r="G51" s="267"/>
      <c r="H51" s="267"/>
      <c r="I51" s="267"/>
      <c r="J51" s="267"/>
      <c r="K51" s="267"/>
      <c r="L51" s="267"/>
      <c r="M51" s="267"/>
      <c r="N51" s="267"/>
      <c r="O51" s="267"/>
      <c r="P51" s="267"/>
    </row>
    <row r="52" spans="1:30" ht="14.1" customHeight="1"/>
    <row r="53" spans="1:30" ht="14.1" customHeight="1"/>
    <row r="54" spans="1:30" ht="14.1" customHeight="1"/>
    <row r="55" spans="1:30" ht="14.1" customHeight="1"/>
    <row r="56" spans="1:30" ht="14.1" customHeight="1"/>
    <row r="57" spans="1:30" ht="14.1" customHeight="1"/>
    <row r="58" spans="1:30" ht="14.1" customHeight="1"/>
    <row r="59" spans="1:30" ht="14.1" customHeight="1"/>
    <row r="60" spans="1:30" ht="14.1" customHeight="1"/>
    <row r="61" spans="1:30" ht="14.1" customHeight="1"/>
    <row r="62" spans="1:30" ht="14.1" customHeight="1"/>
    <row r="63" spans="1:30" ht="14.1" customHeight="1"/>
    <row r="64" spans="1:30"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sheetData>
  <mergeCells count="11">
    <mergeCell ref="A3:D3"/>
    <mergeCell ref="B4:D5"/>
    <mergeCell ref="E4:G5"/>
    <mergeCell ref="H4:J5"/>
    <mergeCell ref="K4:M5"/>
    <mergeCell ref="N4:P5"/>
    <mergeCell ref="AA4:AC5"/>
    <mergeCell ref="T5:T6"/>
    <mergeCell ref="U5:U6"/>
    <mergeCell ref="Y5:Y6"/>
    <mergeCell ref="Z5:Z6"/>
  </mergeCells>
  <phoneticPr fontId="25"/>
  <printOptions horizontalCentered="1"/>
  <pageMargins left="0.31496062992125984" right="0.27559055118110237" top="0.59055118110236227" bottom="0.59055118110236227" header="0.39370078740157483" footer="0.19685039370078741"/>
  <pageSetup paperSize="9" fitToWidth="1" fitToHeight="1" pageOrder="overThenDown" orientation="portrait" usePrinterDefaults="1" r:id="rId1"/>
  <headerFooter alignWithMargins="0">
    <oddFooter>&amp;C- &amp;P -</oddFooter>
  </headerFooter>
  <rowBreaks count="1" manualBreakCount="1">
    <brk id="49" max="16383" man="1"/>
  </rowBreaks>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Y52"/>
  <sheetViews>
    <sheetView showGridLines="0" view="pageBreakPreview" zoomScale="110" zoomScaleNormal="120" zoomScaleSheetLayoutView="110" workbookViewId="0"/>
  </sheetViews>
  <sheetFormatPr defaultRowHeight="12"/>
  <cols>
    <col min="1" max="1" width="11.375" style="298" customWidth="1"/>
    <col min="2" max="2" width="8.75" style="298" customWidth="1"/>
    <col min="3" max="5" width="7.5" style="298" customWidth="1"/>
    <col min="6" max="6" width="7.625" style="298" customWidth="1"/>
    <col min="7" max="9" width="7.5" style="298" customWidth="1"/>
    <col min="10" max="10" width="7.625" style="298" customWidth="1"/>
    <col min="11" max="11" width="7.5" style="298" customWidth="1"/>
    <col min="12" max="12" width="8.75" style="298" customWidth="1"/>
    <col min="13" max="13" width="11" style="298" customWidth="1"/>
    <col min="14" max="16384" width="9" style="298" customWidth="1"/>
  </cols>
  <sheetData>
    <row r="1" spans="1:14" s="299" customFormat="1" ht="31.5" customHeight="1">
      <c r="A1" s="300" t="s">
        <v>308</v>
      </c>
      <c r="B1" s="317"/>
      <c r="C1" s="317"/>
      <c r="D1" s="317"/>
      <c r="E1" s="317"/>
      <c r="F1" s="317"/>
      <c r="G1" s="317"/>
      <c r="H1" s="317"/>
      <c r="I1" s="317"/>
      <c r="J1" s="317"/>
      <c r="K1" s="317"/>
      <c r="L1" s="317"/>
      <c r="M1" s="317"/>
    </row>
    <row r="2" spans="1:14" s="299" customFormat="1" ht="23.25" customHeight="1">
      <c r="A2" s="300"/>
      <c r="B2" s="317"/>
      <c r="C2" s="317"/>
      <c r="D2" s="317"/>
      <c r="E2" s="317"/>
      <c r="F2" s="317"/>
      <c r="G2" s="317"/>
      <c r="H2" s="317"/>
      <c r="I2" s="317"/>
      <c r="J2" s="317"/>
      <c r="K2" s="317"/>
      <c r="L2" s="317"/>
      <c r="M2" s="317"/>
    </row>
    <row r="3" spans="1:14" ht="22.5" customHeight="1">
      <c r="A3" s="240">
        <f>'Ｐ１'!M8</f>
        <v>43709</v>
      </c>
      <c r="B3" s="240"/>
      <c r="C3" s="240"/>
      <c r="D3" s="334"/>
      <c r="E3" s="337"/>
      <c r="F3" s="337"/>
      <c r="G3" s="337"/>
      <c r="H3" s="337"/>
      <c r="I3" s="337"/>
      <c r="J3" s="337"/>
      <c r="K3" s="337"/>
      <c r="L3" s="337"/>
      <c r="M3" s="358" t="s">
        <v>224</v>
      </c>
    </row>
    <row r="4" spans="1:14" ht="18" customHeight="1">
      <c r="A4" s="301" t="s">
        <v>204</v>
      </c>
      <c r="B4" s="301" t="s">
        <v>5</v>
      </c>
      <c r="C4" s="326" t="s">
        <v>207</v>
      </c>
      <c r="D4" s="335"/>
      <c r="E4" s="335"/>
      <c r="F4" s="335"/>
      <c r="G4" s="326" t="s">
        <v>42</v>
      </c>
      <c r="H4" s="335"/>
      <c r="I4" s="335"/>
      <c r="J4" s="335"/>
      <c r="K4" s="301" t="s">
        <v>205</v>
      </c>
      <c r="L4" s="348" t="s">
        <v>228</v>
      </c>
      <c r="M4" s="301" t="s">
        <v>204</v>
      </c>
    </row>
    <row r="5" spans="1:14" ht="30" customHeight="1">
      <c r="A5" s="211"/>
      <c r="B5" s="211"/>
      <c r="C5" s="327" t="s">
        <v>225</v>
      </c>
      <c r="D5" s="327" t="s">
        <v>179</v>
      </c>
      <c r="E5" s="338" t="s">
        <v>226</v>
      </c>
      <c r="F5" s="340" t="s">
        <v>40</v>
      </c>
      <c r="G5" s="327" t="s">
        <v>230</v>
      </c>
      <c r="H5" s="327" t="s">
        <v>231</v>
      </c>
      <c r="I5" s="338" t="s">
        <v>227</v>
      </c>
      <c r="J5" s="340" t="s">
        <v>40</v>
      </c>
      <c r="K5" s="211"/>
      <c r="L5" s="349"/>
      <c r="M5" s="211"/>
    </row>
    <row r="6" spans="1:14" ht="18" customHeight="1">
      <c r="A6" s="302" t="s">
        <v>73</v>
      </c>
      <c r="B6" s="318">
        <f t="shared" ref="B6:B35" si="0">L6+K6</f>
        <v>389490</v>
      </c>
      <c r="C6" s="318">
        <f t="shared" ref="C6:J6" si="1">C7+C8</f>
        <v>287</v>
      </c>
      <c r="D6" s="318">
        <f t="shared" si="1"/>
        <v>629</v>
      </c>
      <c r="E6" s="318">
        <f t="shared" si="1"/>
        <v>460</v>
      </c>
      <c r="F6" s="318">
        <f t="shared" si="1"/>
        <v>1376</v>
      </c>
      <c r="G6" s="318">
        <f t="shared" si="1"/>
        <v>227</v>
      </c>
      <c r="H6" s="318">
        <f t="shared" si="1"/>
        <v>437</v>
      </c>
      <c r="I6" s="318">
        <f t="shared" si="1"/>
        <v>595</v>
      </c>
      <c r="J6" s="318">
        <f t="shared" si="1"/>
        <v>1259</v>
      </c>
      <c r="K6" s="318">
        <f t="shared" ref="K6:K39" si="2">F6-J6</f>
        <v>117</v>
      </c>
      <c r="L6" s="350">
        <v>389373</v>
      </c>
      <c r="M6" s="359" t="s">
        <v>73</v>
      </c>
    </row>
    <row r="7" spans="1:14" ht="18" customHeight="1">
      <c r="A7" s="303" t="s">
        <v>41</v>
      </c>
      <c r="B7" s="319">
        <f t="shared" si="0"/>
        <v>357089</v>
      </c>
      <c r="C7" s="319">
        <f t="shared" ref="C7:J7" si="3">SUM(C9:C21)</f>
        <v>257</v>
      </c>
      <c r="D7" s="319">
        <f t="shared" si="3"/>
        <v>609</v>
      </c>
      <c r="E7" s="319">
        <f t="shared" si="3"/>
        <v>424</v>
      </c>
      <c r="F7" s="319">
        <f t="shared" si="3"/>
        <v>1290</v>
      </c>
      <c r="G7" s="319">
        <f t="shared" si="3"/>
        <v>199</v>
      </c>
      <c r="H7" s="319">
        <f t="shared" si="3"/>
        <v>414</v>
      </c>
      <c r="I7" s="319">
        <f t="shared" si="3"/>
        <v>531</v>
      </c>
      <c r="J7" s="319">
        <f t="shared" si="3"/>
        <v>1144</v>
      </c>
      <c r="K7" s="319">
        <f t="shared" si="2"/>
        <v>146</v>
      </c>
      <c r="L7" s="351">
        <v>356943</v>
      </c>
      <c r="M7" s="360" t="s">
        <v>41</v>
      </c>
      <c r="N7" s="236"/>
    </row>
    <row r="8" spans="1:14" ht="18" customHeight="1">
      <c r="A8" s="304" t="s">
        <v>86</v>
      </c>
      <c r="B8" s="320">
        <f t="shared" si="0"/>
        <v>32401</v>
      </c>
      <c r="C8" s="320">
        <f t="shared" ref="C8:J8" si="4">C22+C24+C26+C30+C35+C37</f>
        <v>30</v>
      </c>
      <c r="D8" s="320">
        <f t="shared" si="4"/>
        <v>20</v>
      </c>
      <c r="E8" s="320">
        <f t="shared" si="4"/>
        <v>36</v>
      </c>
      <c r="F8" s="320">
        <f t="shared" si="4"/>
        <v>86</v>
      </c>
      <c r="G8" s="320">
        <f t="shared" si="4"/>
        <v>28</v>
      </c>
      <c r="H8" s="320">
        <f t="shared" si="4"/>
        <v>23</v>
      </c>
      <c r="I8" s="320">
        <f t="shared" si="4"/>
        <v>64</v>
      </c>
      <c r="J8" s="320">
        <f t="shared" si="4"/>
        <v>115</v>
      </c>
      <c r="K8" s="347">
        <f t="shared" si="2"/>
        <v>-29</v>
      </c>
      <c r="L8" s="352">
        <v>32430</v>
      </c>
      <c r="M8" s="309" t="s">
        <v>86</v>
      </c>
      <c r="N8" s="236"/>
    </row>
    <row r="9" spans="1:14" ht="18" customHeight="1">
      <c r="A9" s="303" t="s">
        <v>53</v>
      </c>
      <c r="B9" s="319">
        <f t="shared" si="0"/>
        <v>136799</v>
      </c>
      <c r="C9" s="328">
        <v>98</v>
      </c>
      <c r="D9" s="336">
        <v>397</v>
      </c>
      <c r="E9" s="328">
        <v>144</v>
      </c>
      <c r="F9" s="319">
        <f t="shared" ref="F9:F21" si="5">SUM(C9:E9)</f>
        <v>639</v>
      </c>
      <c r="G9" s="328">
        <v>66</v>
      </c>
      <c r="H9" s="336">
        <v>266</v>
      </c>
      <c r="I9" s="328">
        <v>169</v>
      </c>
      <c r="J9" s="319">
        <f t="shared" ref="J9:J21" si="6">SUM(G9:I9)</f>
        <v>501</v>
      </c>
      <c r="K9" s="319">
        <f t="shared" si="2"/>
        <v>138</v>
      </c>
      <c r="L9" s="351">
        <v>136661</v>
      </c>
      <c r="M9" s="360" t="s">
        <v>53</v>
      </c>
      <c r="N9" s="236"/>
    </row>
    <row r="10" spans="1:14" ht="18" customHeight="1">
      <c r="A10" s="303" t="s">
        <v>31</v>
      </c>
      <c r="B10" s="319">
        <f t="shared" si="0"/>
        <v>22002</v>
      </c>
      <c r="C10" s="328">
        <v>17</v>
      </c>
      <c r="D10" s="328">
        <v>20</v>
      </c>
      <c r="E10" s="328">
        <v>33</v>
      </c>
      <c r="F10" s="319">
        <f t="shared" si="5"/>
        <v>70</v>
      </c>
      <c r="G10" s="328">
        <v>13</v>
      </c>
      <c r="H10" s="328">
        <v>20</v>
      </c>
      <c r="I10" s="328">
        <v>43</v>
      </c>
      <c r="J10" s="319">
        <f t="shared" si="6"/>
        <v>76</v>
      </c>
      <c r="K10" s="319">
        <f t="shared" si="2"/>
        <v>-6</v>
      </c>
      <c r="L10" s="351">
        <v>22008</v>
      </c>
      <c r="M10" s="360" t="s">
        <v>31</v>
      </c>
    </row>
    <row r="11" spans="1:14" ht="18" customHeight="1">
      <c r="A11" s="303" t="s">
        <v>177</v>
      </c>
      <c r="B11" s="319">
        <f t="shared" si="0"/>
        <v>31183</v>
      </c>
      <c r="C11" s="328">
        <v>24</v>
      </c>
      <c r="D11" s="328">
        <v>32</v>
      </c>
      <c r="E11" s="328">
        <v>33</v>
      </c>
      <c r="F11" s="319">
        <f t="shared" si="5"/>
        <v>89</v>
      </c>
      <c r="G11" s="328">
        <v>17</v>
      </c>
      <c r="H11" s="328">
        <v>18</v>
      </c>
      <c r="I11" s="328">
        <v>55</v>
      </c>
      <c r="J11" s="319">
        <f t="shared" si="6"/>
        <v>90</v>
      </c>
      <c r="K11" s="319">
        <f t="shared" si="2"/>
        <v>-1</v>
      </c>
      <c r="L11" s="351">
        <v>31184</v>
      </c>
      <c r="M11" s="360" t="s">
        <v>177</v>
      </c>
    </row>
    <row r="12" spans="1:14" ht="18" customHeight="1">
      <c r="A12" s="303" t="s">
        <v>88</v>
      </c>
      <c r="B12" s="319">
        <f t="shared" si="0"/>
        <v>28325</v>
      </c>
      <c r="C12" s="328">
        <v>25</v>
      </c>
      <c r="D12" s="328">
        <v>28</v>
      </c>
      <c r="E12" s="328">
        <v>34</v>
      </c>
      <c r="F12" s="319">
        <f t="shared" si="5"/>
        <v>87</v>
      </c>
      <c r="G12" s="328">
        <v>9</v>
      </c>
      <c r="H12" s="328">
        <v>22</v>
      </c>
      <c r="I12" s="328">
        <v>53</v>
      </c>
      <c r="J12" s="319">
        <f t="shared" si="6"/>
        <v>84</v>
      </c>
      <c r="K12" s="319">
        <f t="shared" si="2"/>
        <v>3</v>
      </c>
      <c r="L12" s="351">
        <v>28322</v>
      </c>
      <c r="M12" s="360" t="s">
        <v>88</v>
      </c>
    </row>
    <row r="13" spans="1:14" ht="18" customHeight="1">
      <c r="A13" s="303" t="s">
        <v>89</v>
      </c>
      <c r="B13" s="319">
        <f t="shared" si="0"/>
        <v>10790</v>
      </c>
      <c r="C13" s="328">
        <v>5</v>
      </c>
      <c r="D13" s="328">
        <v>10</v>
      </c>
      <c r="E13" s="328">
        <v>15</v>
      </c>
      <c r="F13" s="319">
        <f t="shared" si="5"/>
        <v>30</v>
      </c>
      <c r="G13" s="328">
        <v>5</v>
      </c>
      <c r="H13" s="328">
        <v>4</v>
      </c>
      <c r="I13" s="328">
        <v>23</v>
      </c>
      <c r="J13" s="319">
        <f t="shared" si="6"/>
        <v>32</v>
      </c>
      <c r="K13" s="319">
        <f t="shared" si="2"/>
        <v>-2</v>
      </c>
      <c r="L13" s="351">
        <v>10792</v>
      </c>
      <c r="M13" s="360" t="s">
        <v>89</v>
      </c>
      <c r="N13" s="236"/>
    </row>
    <row r="14" spans="1:14" ht="18" customHeight="1">
      <c r="A14" s="303" t="s">
        <v>91</v>
      </c>
      <c r="B14" s="319">
        <f t="shared" si="0"/>
        <v>17192</v>
      </c>
      <c r="C14" s="328">
        <v>11</v>
      </c>
      <c r="D14" s="328">
        <v>11</v>
      </c>
      <c r="E14" s="328">
        <v>28</v>
      </c>
      <c r="F14" s="319">
        <f t="shared" si="5"/>
        <v>50</v>
      </c>
      <c r="G14" s="328">
        <v>12</v>
      </c>
      <c r="H14" s="328">
        <v>15</v>
      </c>
      <c r="I14" s="328">
        <v>6</v>
      </c>
      <c r="J14" s="319">
        <f t="shared" si="6"/>
        <v>33</v>
      </c>
      <c r="K14" s="319">
        <f t="shared" si="2"/>
        <v>17</v>
      </c>
      <c r="L14" s="351">
        <v>17175</v>
      </c>
      <c r="M14" s="360" t="s">
        <v>91</v>
      </c>
      <c r="N14" s="236"/>
    </row>
    <row r="15" spans="1:14" ht="18" customHeight="1">
      <c r="A15" s="303" t="s">
        <v>93</v>
      </c>
      <c r="B15" s="319">
        <f t="shared" si="0"/>
        <v>11210</v>
      </c>
      <c r="C15" s="328">
        <v>4</v>
      </c>
      <c r="D15" s="328">
        <v>12</v>
      </c>
      <c r="E15" s="328">
        <v>7</v>
      </c>
      <c r="F15" s="319">
        <f t="shared" si="5"/>
        <v>23</v>
      </c>
      <c r="G15" s="328">
        <v>7</v>
      </c>
      <c r="H15" s="328">
        <v>8</v>
      </c>
      <c r="I15" s="328">
        <v>11</v>
      </c>
      <c r="J15" s="319">
        <f t="shared" si="6"/>
        <v>26</v>
      </c>
      <c r="K15" s="319">
        <f t="shared" si="2"/>
        <v>-3</v>
      </c>
      <c r="L15" s="351">
        <v>11213</v>
      </c>
      <c r="M15" s="360" t="s">
        <v>93</v>
      </c>
      <c r="N15" s="236"/>
    </row>
    <row r="16" spans="1:14" ht="18" customHeight="1">
      <c r="A16" s="303" t="s">
        <v>180</v>
      </c>
      <c r="B16" s="319">
        <f t="shared" si="0"/>
        <v>28525</v>
      </c>
      <c r="C16" s="328">
        <v>15</v>
      </c>
      <c r="D16" s="328">
        <v>26</v>
      </c>
      <c r="E16" s="328">
        <v>24</v>
      </c>
      <c r="F16" s="319">
        <f t="shared" si="5"/>
        <v>65</v>
      </c>
      <c r="G16" s="328">
        <v>17</v>
      </c>
      <c r="H16" s="328">
        <v>14</v>
      </c>
      <c r="I16" s="328">
        <v>43</v>
      </c>
      <c r="J16" s="319">
        <f t="shared" si="6"/>
        <v>74</v>
      </c>
      <c r="K16" s="319">
        <f t="shared" si="2"/>
        <v>-9</v>
      </c>
      <c r="L16" s="351">
        <v>28534</v>
      </c>
      <c r="M16" s="360" t="s">
        <v>180</v>
      </c>
      <c r="N16" s="236"/>
    </row>
    <row r="17" spans="1:14" ht="18" customHeight="1">
      <c r="A17" s="303" t="s">
        <v>174</v>
      </c>
      <c r="B17" s="319">
        <f t="shared" si="0"/>
        <v>12403</v>
      </c>
      <c r="C17" s="328">
        <v>21</v>
      </c>
      <c r="D17" s="328">
        <v>11</v>
      </c>
      <c r="E17" s="328">
        <v>17</v>
      </c>
      <c r="F17" s="319">
        <f t="shared" si="5"/>
        <v>49</v>
      </c>
      <c r="G17" s="328">
        <v>12</v>
      </c>
      <c r="H17" s="328">
        <v>7</v>
      </c>
      <c r="I17" s="328">
        <v>21</v>
      </c>
      <c r="J17" s="319">
        <f t="shared" si="6"/>
        <v>40</v>
      </c>
      <c r="K17" s="319">
        <f t="shared" si="2"/>
        <v>9</v>
      </c>
      <c r="L17" s="351">
        <v>12394</v>
      </c>
      <c r="M17" s="360" t="s">
        <v>174</v>
      </c>
      <c r="N17" s="236"/>
    </row>
    <row r="18" spans="1:14" ht="18" customHeight="1">
      <c r="A18" s="303" t="s">
        <v>181</v>
      </c>
      <c r="B18" s="319">
        <f t="shared" si="0"/>
        <v>28485</v>
      </c>
      <c r="C18" s="328">
        <v>21</v>
      </c>
      <c r="D18" s="328">
        <v>23</v>
      </c>
      <c r="E18" s="328">
        <v>44</v>
      </c>
      <c r="F18" s="319">
        <f t="shared" si="5"/>
        <v>88</v>
      </c>
      <c r="G18" s="328">
        <v>19</v>
      </c>
      <c r="H18" s="328">
        <v>14</v>
      </c>
      <c r="I18" s="328">
        <v>62</v>
      </c>
      <c r="J18" s="319">
        <f t="shared" si="6"/>
        <v>95</v>
      </c>
      <c r="K18" s="319">
        <f t="shared" si="2"/>
        <v>-7</v>
      </c>
      <c r="L18" s="351">
        <v>28492</v>
      </c>
      <c r="M18" s="360" t="s">
        <v>175</v>
      </c>
      <c r="N18" s="236"/>
    </row>
    <row r="19" spans="1:14" ht="18" customHeight="1">
      <c r="A19" s="303" t="s">
        <v>22</v>
      </c>
      <c r="B19" s="319">
        <f t="shared" si="0"/>
        <v>11993</v>
      </c>
      <c r="C19" s="328">
        <v>10</v>
      </c>
      <c r="D19" s="328">
        <v>9</v>
      </c>
      <c r="E19" s="328">
        <v>19</v>
      </c>
      <c r="F19" s="319">
        <f t="shared" si="5"/>
        <v>38</v>
      </c>
      <c r="G19" s="328">
        <v>8</v>
      </c>
      <c r="H19" s="328">
        <v>13</v>
      </c>
      <c r="I19" s="328">
        <v>22</v>
      </c>
      <c r="J19" s="319">
        <f t="shared" si="6"/>
        <v>43</v>
      </c>
      <c r="K19" s="319">
        <f t="shared" si="2"/>
        <v>-5</v>
      </c>
      <c r="L19" s="351">
        <v>11998</v>
      </c>
      <c r="M19" s="360" t="s">
        <v>22</v>
      </c>
    </row>
    <row r="20" spans="1:14" ht="18" customHeight="1">
      <c r="A20" s="303" t="s">
        <v>80</v>
      </c>
      <c r="B20" s="319">
        <f t="shared" si="0"/>
        <v>8744</v>
      </c>
      <c r="C20" s="328">
        <v>3</v>
      </c>
      <c r="D20" s="328">
        <v>13</v>
      </c>
      <c r="E20" s="328">
        <v>9</v>
      </c>
      <c r="F20" s="319">
        <f t="shared" si="5"/>
        <v>25</v>
      </c>
      <c r="G20" s="328">
        <v>6</v>
      </c>
      <c r="H20" s="328">
        <v>4</v>
      </c>
      <c r="I20" s="328">
        <v>14</v>
      </c>
      <c r="J20" s="319">
        <f t="shared" si="6"/>
        <v>24</v>
      </c>
      <c r="K20" s="319">
        <f t="shared" si="2"/>
        <v>1</v>
      </c>
      <c r="L20" s="351">
        <v>8743</v>
      </c>
      <c r="M20" s="360" t="s">
        <v>80</v>
      </c>
    </row>
    <row r="21" spans="1:14" ht="18" customHeight="1">
      <c r="A21" s="304" t="s">
        <v>98</v>
      </c>
      <c r="B21" s="319">
        <f t="shared" si="0"/>
        <v>9438</v>
      </c>
      <c r="C21" s="328">
        <v>3</v>
      </c>
      <c r="D21" s="328">
        <v>17</v>
      </c>
      <c r="E21" s="328">
        <v>17</v>
      </c>
      <c r="F21" s="319">
        <f t="shared" si="5"/>
        <v>37</v>
      </c>
      <c r="G21" s="328">
        <v>8</v>
      </c>
      <c r="H21" s="328">
        <v>9</v>
      </c>
      <c r="I21" s="328">
        <v>9</v>
      </c>
      <c r="J21" s="319">
        <f t="shared" si="6"/>
        <v>26</v>
      </c>
      <c r="K21" s="319">
        <f t="shared" si="2"/>
        <v>11</v>
      </c>
      <c r="L21" s="352">
        <v>9427</v>
      </c>
      <c r="M21" s="309" t="s">
        <v>98</v>
      </c>
    </row>
    <row r="22" spans="1:14" ht="18" customHeight="1">
      <c r="A22" s="305" t="s">
        <v>43</v>
      </c>
      <c r="B22" s="321">
        <f t="shared" si="0"/>
        <v>2057</v>
      </c>
      <c r="C22" s="329">
        <f t="shared" ref="C22:J22" si="7">C23</f>
        <v>2</v>
      </c>
      <c r="D22" s="329">
        <f t="shared" si="7"/>
        <v>3</v>
      </c>
      <c r="E22" s="329">
        <f t="shared" si="7"/>
        <v>0</v>
      </c>
      <c r="F22" s="324">
        <f t="shared" si="7"/>
        <v>5</v>
      </c>
      <c r="G22" s="329">
        <f t="shared" si="7"/>
        <v>5</v>
      </c>
      <c r="H22" s="329">
        <f t="shared" si="7"/>
        <v>4</v>
      </c>
      <c r="I22" s="329">
        <f t="shared" si="7"/>
        <v>3</v>
      </c>
      <c r="J22" s="321">
        <f t="shared" si="7"/>
        <v>12</v>
      </c>
      <c r="K22" s="346">
        <f t="shared" si="2"/>
        <v>-7</v>
      </c>
      <c r="L22" s="353">
        <v>2064</v>
      </c>
      <c r="M22" s="361" t="s">
        <v>43</v>
      </c>
    </row>
    <row r="23" spans="1:14" ht="18" customHeight="1">
      <c r="A23" s="306" t="s">
        <v>12</v>
      </c>
      <c r="B23" s="322">
        <f t="shared" si="0"/>
        <v>2057</v>
      </c>
      <c r="C23" s="330">
        <v>2</v>
      </c>
      <c r="D23" s="330">
        <v>3</v>
      </c>
      <c r="E23" s="330">
        <v>0</v>
      </c>
      <c r="F23" s="341">
        <f>SUM(C23:E23)</f>
        <v>5</v>
      </c>
      <c r="G23" s="330">
        <v>5</v>
      </c>
      <c r="H23" s="330">
        <v>4</v>
      </c>
      <c r="I23" s="343">
        <v>3</v>
      </c>
      <c r="J23" s="322">
        <f>SUM(G23:I23)</f>
        <v>12</v>
      </c>
      <c r="K23" s="322">
        <f t="shared" si="2"/>
        <v>-7</v>
      </c>
      <c r="L23" s="354">
        <v>2064</v>
      </c>
      <c r="M23" s="362" t="s">
        <v>12</v>
      </c>
    </row>
    <row r="24" spans="1:14" ht="18" customHeight="1">
      <c r="A24" s="305" t="s">
        <v>15</v>
      </c>
      <c r="B24" s="323">
        <f t="shared" si="0"/>
        <v>857</v>
      </c>
      <c r="C24" s="331">
        <f t="shared" ref="C24:J24" si="8">SUM(C25:C25)</f>
        <v>2</v>
      </c>
      <c r="D24" s="331">
        <f t="shared" si="8"/>
        <v>0</v>
      </c>
      <c r="E24" s="331">
        <f t="shared" si="8"/>
        <v>1</v>
      </c>
      <c r="F24" s="342">
        <f t="shared" si="8"/>
        <v>3</v>
      </c>
      <c r="G24" s="331">
        <f t="shared" si="8"/>
        <v>2</v>
      </c>
      <c r="H24" s="331">
        <f t="shared" si="8"/>
        <v>2</v>
      </c>
      <c r="I24" s="331">
        <f t="shared" si="8"/>
        <v>1</v>
      </c>
      <c r="J24" s="323">
        <f t="shared" si="8"/>
        <v>5</v>
      </c>
      <c r="K24" s="323">
        <f t="shared" si="2"/>
        <v>-2</v>
      </c>
      <c r="L24" s="353">
        <v>859</v>
      </c>
      <c r="M24" s="361" t="s">
        <v>15</v>
      </c>
    </row>
    <row r="25" spans="1:14" ht="18" customHeight="1">
      <c r="A25" s="304" t="s">
        <v>69</v>
      </c>
      <c r="B25" s="320">
        <f t="shared" si="0"/>
        <v>857</v>
      </c>
      <c r="C25" s="332">
        <v>2</v>
      </c>
      <c r="D25" s="332">
        <v>0</v>
      </c>
      <c r="E25" s="332">
        <v>1</v>
      </c>
      <c r="F25" s="320">
        <f>SUM(C25:E25)</f>
        <v>3</v>
      </c>
      <c r="G25" s="332">
        <v>2</v>
      </c>
      <c r="H25" s="332">
        <v>2</v>
      </c>
      <c r="I25" s="332">
        <v>1</v>
      </c>
      <c r="J25" s="320">
        <f>SUM(G25:I25)</f>
        <v>5</v>
      </c>
      <c r="K25" s="320">
        <f t="shared" si="2"/>
        <v>-2</v>
      </c>
      <c r="L25" s="352">
        <v>859</v>
      </c>
      <c r="M25" s="309" t="s">
        <v>69</v>
      </c>
    </row>
    <row r="26" spans="1:14" ht="18" customHeight="1">
      <c r="A26" s="305" t="s">
        <v>49</v>
      </c>
      <c r="B26" s="323">
        <f t="shared" si="0"/>
        <v>9735</v>
      </c>
      <c r="C26" s="331">
        <f t="shared" ref="C26:J26" si="9">SUM(C27:C29)</f>
        <v>5</v>
      </c>
      <c r="D26" s="331">
        <f t="shared" si="9"/>
        <v>4</v>
      </c>
      <c r="E26" s="331">
        <f t="shared" si="9"/>
        <v>17</v>
      </c>
      <c r="F26" s="331">
        <f t="shared" si="9"/>
        <v>26</v>
      </c>
      <c r="G26" s="331">
        <f t="shared" si="9"/>
        <v>5</v>
      </c>
      <c r="H26" s="331">
        <f t="shared" si="9"/>
        <v>5</v>
      </c>
      <c r="I26" s="331">
        <f t="shared" si="9"/>
        <v>25</v>
      </c>
      <c r="J26" s="323">
        <f t="shared" si="9"/>
        <v>35</v>
      </c>
      <c r="K26" s="323">
        <f t="shared" si="2"/>
        <v>-9</v>
      </c>
      <c r="L26" s="353">
        <v>9744</v>
      </c>
      <c r="M26" s="361" t="s">
        <v>49</v>
      </c>
    </row>
    <row r="27" spans="1:14" ht="18" customHeight="1">
      <c r="A27" s="303" t="s">
        <v>56</v>
      </c>
      <c r="B27" s="319">
        <f t="shared" si="0"/>
        <v>1155</v>
      </c>
      <c r="C27" s="328">
        <v>1</v>
      </c>
      <c r="D27" s="328">
        <v>2</v>
      </c>
      <c r="E27" s="328">
        <v>3</v>
      </c>
      <c r="F27" s="319">
        <f>SUM(C27:E27)</f>
        <v>6</v>
      </c>
      <c r="G27" s="328">
        <v>0</v>
      </c>
      <c r="H27" s="328">
        <v>3</v>
      </c>
      <c r="I27" s="328">
        <v>6</v>
      </c>
      <c r="J27" s="319">
        <f>SUM(G27:I27)</f>
        <v>9</v>
      </c>
      <c r="K27" s="319">
        <f t="shared" si="2"/>
        <v>-3</v>
      </c>
      <c r="L27" s="351">
        <v>1158</v>
      </c>
      <c r="M27" s="360" t="s">
        <v>56</v>
      </c>
    </row>
    <row r="28" spans="1:14" ht="18" customHeight="1">
      <c r="A28" s="303" t="s">
        <v>65</v>
      </c>
      <c r="B28" s="319">
        <f t="shared" si="0"/>
        <v>5925</v>
      </c>
      <c r="C28" s="328">
        <v>3</v>
      </c>
      <c r="D28" s="328">
        <v>1</v>
      </c>
      <c r="E28" s="328">
        <v>10</v>
      </c>
      <c r="F28" s="319">
        <f>SUM(C28:E28)</f>
        <v>14</v>
      </c>
      <c r="G28" s="328">
        <v>4</v>
      </c>
      <c r="H28" s="328">
        <v>1</v>
      </c>
      <c r="I28" s="328">
        <v>16</v>
      </c>
      <c r="J28" s="319">
        <f>SUM(G28:I28)</f>
        <v>21</v>
      </c>
      <c r="K28" s="319">
        <f t="shared" si="2"/>
        <v>-7</v>
      </c>
      <c r="L28" s="351">
        <v>5932</v>
      </c>
      <c r="M28" s="360" t="s">
        <v>65</v>
      </c>
    </row>
    <row r="29" spans="1:14" ht="18" customHeight="1">
      <c r="A29" s="303" t="s">
        <v>105</v>
      </c>
      <c r="B29" s="319">
        <f t="shared" si="0"/>
        <v>2655</v>
      </c>
      <c r="C29" s="328">
        <v>1</v>
      </c>
      <c r="D29" s="328">
        <v>1</v>
      </c>
      <c r="E29" s="328">
        <v>4</v>
      </c>
      <c r="F29" s="319">
        <f>SUM(C29:E29)</f>
        <v>6</v>
      </c>
      <c r="G29" s="328">
        <v>1</v>
      </c>
      <c r="H29" s="328">
        <v>1</v>
      </c>
      <c r="I29" s="328">
        <v>3</v>
      </c>
      <c r="J29" s="319">
        <f>SUM(G29:I29)</f>
        <v>5</v>
      </c>
      <c r="K29" s="319">
        <f t="shared" si="2"/>
        <v>1</v>
      </c>
      <c r="L29" s="351">
        <v>2654</v>
      </c>
      <c r="M29" s="360" t="s">
        <v>105</v>
      </c>
    </row>
    <row r="30" spans="1:14" ht="18" customHeight="1">
      <c r="A30" s="307" t="s">
        <v>67</v>
      </c>
      <c r="B30" s="324">
        <f t="shared" si="0"/>
        <v>8021</v>
      </c>
      <c r="C30" s="324">
        <f t="shared" ref="C30:J30" si="10">SUM(C31:C34)</f>
        <v>10</v>
      </c>
      <c r="D30" s="324">
        <f t="shared" si="10"/>
        <v>3</v>
      </c>
      <c r="E30" s="324">
        <f t="shared" si="10"/>
        <v>6</v>
      </c>
      <c r="F30" s="324">
        <f t="shared" si="10"/>
        <v>19</v>
      </c>
      <c r="G30" s="324">
        <f t="shared" si="10"/>
        <v>9</v>
      </c>
      <c r="H30" s="324">
        <f t="shared" si="10"/>
        <v>7</v>
      </c>
      <c r="I30" s="324">
        <f t="shared" si="10"/>
        <v>14</v>
      </c>
      <c r="J30" s="321">
        <f t="shared" si="10"/>
        <v>30</v>
      </c>
      <c r="K30" s="321">
        <f t="shared" si="2"/>
        <v>-11</v>
      </c>
      <c r="L30" s="355">
        <v>8032</v>
      </c>
      <c r="M30" s="363" t="s">
        <v>67</v>
      </c>
    </row>
    <row r="31" spans="1:14" ht="18" customHeight="1">
      <c r="A31" s="308" t="s">
        <v>4</v>
      </c>
      <c r="B31" s="325">
        <f t="shared" si="0"/>
        <v>3406</v>
      </c>
      <c r="C31" s="328">
        <v>1</v>
      </c>
      <c r="D31" s="328">
        <v>1</v>
      </c>
      <c r="E31" s="328">
        <v>1</v>
      </c>
      <c r="F31" s="319">
        <f>SUM(C31:E31)</f>
        <v>3</v>
      </c>
      <c r="G31" s="328">
        <v>4</v>
      </c>
      <c r="H31" s="328">
        <v>2</v>
      </c>
      <c r="I31" s="328">
        <v>6</v>
      </c>
      <c r="J31" s="344">
        <f>SUM(G31:I31)</f>
        <v>12</v>
      </c>
      <c r="K31" s="319">
        <f t="shared" si="2"/>
        <v>-9</v>
      </c>
      <c r="L31" s="356">
        <v>3415</v>
      </c>
      <c r="M31" s="364" t="s">
        <v>4</v>
      </c>
    </row>
    <row r="32" spans="1:14" ht="18" customHeight="1">
      <c r="A32" s="303" t="s">
        <v>81</v>
      </c>
      <c r="B32" s="319">
        <f t="shared" si="0"/>
        <v>2206</v>
      </c>
      <c r="C32" s="328">
        <v>6</v>
      </c>
      <c r="D32" s="328">
        <v>2</v>
      </c>
      <c r="E32" s="328">
        <v>3</v>
      </c>
      <c r="F32" s="319">
        <f>SUM(C32:E32)</f>
        <v>11</v>
      </c>
      <c r="G32" s="328">
        <v>1</v>
      </c>
      <c r="H32" s="328">
        <v>5</v>
      </c>
      <c r="I32" s="328">
        <v>4</v>
      </c>
      <c r="J32" s="344">
        <f>SUM(G32:I32)</f>
        <v>10</v>
      </c>
      <c r="K32" s="319">
        <f t="shared" si="2"/>
        <v>1</v>
      </c>
      <c r="L32" s="351">
        <v>2205</v>
      </c>
      <c r="M32" s="360" t="s">
        <v>81</v>
      </c>
    </row>
    <row r="33" spans="1:25" ht="18" customHeight="1">
      <c r="A33" s="303" t="s">
        <v>64</v>
      </c>
      <c r="B33" s="319">
        <f t="shared" si="0"/>
        <v>1560</v>
      </c>
      <c r="C33" s="328">
        <v>0</v>
      </c>
      <c r="D33" s="328">
        <v>0</v>
      </c>
      <c r="E33" s="328">
        <v>1</v>
      </c>
      <c r="F33" s="319">
        <f>SUM(C33:E33)</f>
        <v>1</v>
      </c>
      <c r="G33" s="328">
        <v>2</v>
      </c>
      <c r="H33" s="328">
        <v>0</v>
      </c>
      <c r="I33" s="328">
        <v>3</v>
      </c>
      <c r="J33" s="344">
        <f>SUM(G33:I33)</f>
        <v>5</v>
      </c>
      <c r="K33" s="319">
        <f t="shared" si="2"/>
        <v>-4</v>
      </c>
      <c r="L33" s="351">
        <v>1564</v>
      </c>
      <c r="M33" s="360" t="s">
        <v>64</v>
      </c>
    </row>
    <row r="34" spans="1:25" ht="18" customHeight="1">
      <c r="A34" s="309" t="s">
        <v>95</v>
      </c>
      <c r="B34" s="320">
        <f t="shared" si="0"/>
        <v>849</v>
      </c>
      <c r="C34" s="332">
        <v>3</v>
      </c>
      <c r="D34" s="332">
        <v>0</v>
      </c>
      <c r="E34" s="332">
        <v>1</v>
      </c>
      <c r="F34" s="320">
        <f>SUM(C34:E34)</f>
        <v>4</v>
      </c>
      <c r="G34" s="332">
        <v>2</v>
      </c>
      <c r="H34" s="332">
        <v>0</v>
      </c>
      <c r="I34" s="332">
        <v>1</v>
      </c>
      <c r="J34" s="345">
        <f>SUM(G34:I34)</f>
        <v>3</v>
      </c>
      <c r="K34" s="320">
        <f t="shared" si="2"/>
        <v>1</v>
      </c>
      <c r="L34" s="352">
        <v>848</v>
      </c>
      <c r="M34" s="309" t="s">
        <v>95</v>
      </c>
    </row>
    <row r="35" spans="1:25" ht="18" customHeight="1">
      <c r="A35" s="310" t="s">
        <v>59</v>
      </c>
      <c r="B35" s="321">
        <f t="shared" si="0"/>
        <v>6117</v>
      </c>
      <c r="C35" s="324">
        <f t="shared" ref="C35:J35" si="11">SUM(C36:C36)</f>
        <v>6</v>
      </c>
      <c r="D35" s="324">
        <f t="shared" si="11"/>
        <v>2</v>
      </c>
      <c r="E35" s="324">
        <f t="shared" si="11"/>
        <v>7</v>
      </c>
      <c r="F35" s="324">
        <f t="shared" si="11"/>
        <v>15</v>
      </c>
      <c r="G35" s="324">
        <f t="shared" si="11"/>
        <v>3</v>
      </c>
      <c r="H35" s="324">
        <f t="shared" si="11"/>
        <v>2</v>
      </c>
      <c r="I35" s="324">
        <f t="shared" si="11"/>
        <v>9</v>
      </c>
      <c r="J35" s="321">
        <f t="shared" si="11"/>
        <v>14</v>
      </c>
      <c r="K35" s="321">
        <f t="shared" si="2"/>
        <v>1</v>
      </c>
      <c r="L35" s="357">
        <v>6116</v>
      </c>
      <c r="M35" s="365" t="s">
        <v>59</v>
      </c>
    </row>
    <row r="36" spans="1:25" ht="18" customHeight="1">
      <c r="A36" s="311" t="s">
        <v>97</v>
      </c>
      <c r="B36" s="320">
        <f>K36+L36</f>
        <v>6117</v>
      </c>
      <c r="C36" s="333">
        <v>6</v>
      </c>
      <c r="D36" s="333">
        <v>2</v>
      </c>
      <c r="E36" s="333">
        <v>7</v>
      </c>
      <c r="F36" s="320">
        <f>SUM(C36:E36)</f>
        <v>15</v>
      </c>
      <c r="G36" s="333">
        <v>3</v>
      </c>
      <c r="H36" s="333">
        <v>2</v>
      </c>
      <c r="I36" s="333">
        <v>9</v>
      </c>
      <c r="J36" s="320">
        <f>SUM(G36:I36)</f>
        <v>14</v>
      </c>
      <c r="K36" s="320">
        <f t="shared" si="2"/>
        <v>1</v>
      </c>
      <c r="L36" s="352">
        <v>6116</v>
      </c>
      <c r="M36" s="366" t="s">
        <v>97</v>
      </c>
    </row>
    <row r="37" spans="1:25" ht="18" customHeight="1">
      <c r="A37" s="312" t="s">
        <v>61</v>
      </c>
      <c r="B37" s="323">
        <f>L37+K37</f>
        <v>5614</v>
      </c>
      <c r="C37" s="331">
        <f t="shared" ref="C37:I37" si="12">SUM(C38:C39)</f>
        <v>5</v>
      </c>
      <c r="D37" s="331">
        <f t="shared" si="12"/>
        <v>8</v>
      </c>
      <c r="E37" s="331">
        <f t="shared" si="12"/>
        <v>5</v>
      </c>
      <c r="F37" s="323">
        <f t="shared" si="12"/>
        <v>18</v>
      </c>
      <c r="G37" s="331">
        <f t="shared" si="12"/>
        <v>4</v>
      </c>
      <c r="H37" s="331">
        <f t="shared" si="12"/>
        <v>3</v>
      </c>
      <c r="I37" s="331">
        <f t="shared" si="12"/>
        <v>12</v>
      </c>
      <c r="J37" s="346">
        <f>SUM(G37:I37)</f>
        <v>19</v>
      </c>
      <c r="K37" s="323">
        <f t="shared" si="2"/>
        <v>-1</v>
      </c>
      <c r="L37" s="353">
        <v>5615</v>
      </c>
      <c r="M37" s="367" t="s">
        <v>61</v>
      </c>
    </row>
    <row r="38" spans="1:25" ht="18" customHeight="1">
      <c r="A38" s="313" t="s">
        <v>2</v>
      </c>
      <c r="B38" s="319">
        <f>L38+K38</f>
        <v>4748</v>
      </c>
      <c r="C38" s="328">
        <v>4</v>
      </c>
      <c r="D38" s="328">
        <v>3</v>
      </c>
      <c r="E38" s="328">
        <v>4</v>
      </c>
      <c r="F38" s="319">
        <f>SUM(C38:E38)</f>
        <v>11</v>
      </c>
      <c r="G38" s="328">
        <v>2</v>
      </c>
      <c r="H38" s="328">
        <v>3</v>
      </c>
      <c r="I38" s="328">
        <v>12</v>
      </c>
      <c r="J38" s="319">
        <f>SUM(G38:I38)</f>
        <v>17</v>
      </c>
      <c r="K38" s="319">
        <f t="shared" si="2"/>
        <v>-6</v>
      </c>
      <c r="L38" s="351">
        <v>4754</v>
      </c>
      <c r="M38" s="368" t="s">
        <v>2</v>
      </c>
    </row>
    <row r="39" spans="1:25" ht="18" customHeight="1">
      <c r="A39" s="311" t="s">
        <v>83</v>
      </c>
      <c r="B39" s="320">
        <f>L39+K39</f>
        <v>866</v>
      </c>
      <c r="C39" s="332">
        <v>1</v>
      </c>
      <c r="D39" s="332">
        <v>5</v>
      </c>
      <c r="E39" s="332">
        <v>1</v>
      </c>
      <c r="F39" s="320">
        <f>SUM(C39:E39)</f>
        <v>7</v>
      </c>
      <c r="G39" s="332">
        <v>2</v>
      </c>
      <c r="H39" s="332">
        <v>0</v>
      </c>
      <c r="I39" s="332">
        <v>0</v>
      </c>
      <c r="J39" s="320">
        <f>SUM(G39:I39)</f>
        <v>2</v>
      </c>
      <c r="K39" s="320">
        <f t="shared" si="2"/>
        <v>5</v>
      </c>
      <c r="L39" s="352">
        <v>861</v>
      </c>
      <c r="M39" s="366" t="s">
        <v>83</v>
      </c>
    </row>
    <row r="40" spans="1:25" ht="18" customHeight="1"/>
    <row r="41" spans="1:25" ht="18" customHeight="1">
      <c r="A41" s="314" t="s">
        <v>300</v>
      </c>
      <c r="B41" s="267"/>
      <c r="C41" s="267"/>
      <c r="D41" s="267"/>
      <c r="E41" s="267"/>
      <c r="F41" s="267"/>
      <c r="G41" s="267"/>
      <c r="H41" s="267"/>
      <c r="I41" s="267"/>
      <c r="J41" s="267"/>
      <c r="K41" s="267"/>
      <c r="L41" s="267"/>
      <c r="M41" s="267"/>
      <c r="N41" s="267"/>
      <c r="O41" s="267"/>
      <c r="P41" s="267"/>
      <c r="Q41" s="236"/>
      <c r="R41" s="236"/>
      <c r="S41" s="236"/>
      <c r="T41" s="236"/>
      <c r="U41" s="236"/>
      <c r="V41" s="236"/>
      <c r="W41" s="236"/>
      <c r="X41" s="236"/>
      <c r="Y41" s="236"/>
    </row>
    <row r="42" spans="1:25" ht="18" customHeight="1">
      <c r="A42" s="315" t="s">
        <v>220</v>
      </c>
      <c r="B42" s="236"/>
      <c r="C42" s="236"/>
      <c r="D42" s="236"/>
      <c r="E42" s="236"/>
      <c r="F42" s="236"/>
      <c r="G42" s="236"/>
      <c r="H42" s="236"/>
      <c r="I42" s="236"/>
      <c r="J42" s="236"/>
      <c r="K42" s="236"/>
      <c r="L42" s="236"/>
      <c r="M42" s="236"/>
      <c r="N42" s="236"/>
      <c r="O42" s="236"/>
      <c r="P42" s="236"/>
      <c r="Q42" s="236"/>
      <c r="R42" s="236"/>
      <c r="S42" s="236"/>
      <c r="T42" s="236"/>
      <c r="U42" s="236"/>
      <c r="V42" s="236"/>
      <c r="W42" s="236"/>
      <c r="X42" s="236"/>
      <c r="Y42" s="236"/>
    </row>
    <row r="43" spans="1:25" ht="18" customHeight="1">
      <c r="A43" s="315" t="s">
        <v>217</v>
      </c>
      <c r="B43" s="236"/>
      <c r="C43" s="236"/>
      <c r="D43" s="236"/>
      <c r="E43" s="236"/>
      <c r="F43" s="236"/>
      <c r="G43" s="236"/>
      <c r="H43" s="236"/>
      <c r="I43" s="236"/>
      <c r="J43" s="236"/>
      <c r="K43" s="236"/>
      <c r="L43" s="236"/>
      <c r="M43" s="236"/>
      <c r="N43" s="236"/>
      <c r="O43" s="236"/>
      <c r="P43" s="236"/>
      <c r="Q43" s="236"/>
      <c r="R43" s="236"/>
      <c r="S43" s="236"/>
      <c r="T43" s="236"/>
      <c r="U43" s="236"/>
      <c r="V43" s="236"/>
      <c r="W43" s="236"/>
      <c r="X43" s="236"/>
      <c r="Y43" s="236"/>
    </row>
    <row r="44" spans="1:25" ht="18" customHeight="1">
      <c r="A44" s="316"/>
      <c r="R44" s="236"/>
      <c r="S44" s="236"/>
      <c r="T44" s="236"/>
      <c r="U44" s="236"/>
      <c r="V44" s="236"/>
      <c r="W44" s="236"/>
      <c r="X44" s="236"/>
      <c r="Y44" s="236"/>
    </row>
    <row r="45" spans="1:25">
      <c r="A45" s="236"/>
      <c r="B45" s="236"/>
      <c r="C45" s="236"/>
      <c r="D45" s="236"/>
      <c r="E45" s="236"/>
      <c r="F45" s="236"/>
      <c r="G45" s="236"/>
      <c r="H45" s="236"/>
      <c r="I45" s="236"/>
      <c r="J45" s="236"/>
      <c r="K45" s="236"/>
      <c r="L45" s="236"/>
      <c r="M45" s="236"/>
      <c r="N45" s="236"/>
      <c r="O45" s="236"/>
      <c r="P45" s="236"/>
      <c r="Q45" s="236"/>
      <c r="R45" s="236"/>
      <c r="S45" s="236"/>
      <c r="T45" s="236"/>
      <c r="U45" s="236"/>
      <c r="V45" s="236"/>
      <c r="W45" s="236"/>
      <c r="X45" s="236"/>
      <c r="Y45" s="236"/>
    </row>
    <row r="46" spans="1:25">
      <c r="A46" s="236"/>
      <c r="B46" s="236"/>
      <c r="C46" s="236"/>
      <c r="D46" s="236"/>
      <c r="E46" s="236"/>
      <c r="F46" s="236"/>
      <c r="G46" s="236"/>
      <c r="H46" s="236"/>
      <c r="I46" s="236"/>
      <c r="J46" s="236"/>
      <c r="K46" s="236"/>
      <c r="L46" s="236"/>
      <c r="M46" s="236"/>
      <c r="N46" s="236"/>
      <c r="O46" s="236"/>
      <c r="P46" s="236"/>
      <c r="Q46" s="236"/>
      <c r="R46" s="289"/>
      <c r="S46" s="289"/>
      <c r="T46" s="289"/>
      <c r="U46" s="289"/>
      <c r="V46" s="289"/>
      <c r="W46" s="289"/>
      <c r="X46" s="289"/>
      <c r="Y46" s="289"/>
    </row>
    <row r="48" spans="1:25">
      <c r="A48" s="236"/>
      <c r="B48" s="236"/>
      <c r="C48" s="236"/>
      <c r="D48" s="236"/>
      <c r="E48" s="236"/>
      <c r="F48" s="236"/>
      <c r="G48" s="236"/>
      <c r="H48" s="236"/>
      <c r="I48" s="236"/>
      <c r="J48" s="236"/>
      <c r="K48" s="236"/>
      <c r="L48" s="236"/>
      <c r="M48" s="236"/>
      <c r="N48" s="236"/>
    </row>
    <row r="52" spans="5:5">
      <c r="E52" s="339"/>
    </row>
  </sheetData>
  <mergeCells count="6">
    <mergeCell ref="A3:C3"/>
    <mergeCell ref="A4:A5"/>
    <mergeCell ref="B4:B5"/>
    <mergeCell ref="K4:K5"/>
    <mergeCell ref="L4:L5"/>
    <mergeCell ref="M4:M5"/>
  </mergeCells>
  <phoneticPr fontId="4"/>
  <pageMargins left="0.39370078740157483" right="0.59055118110236227" top="0.59055118110236227" bottom="0.59055118110236227" header="0.51181102362204722" footer="0.19685039370078741"/>
  <pageSetup paperSize="9" scale="88" fitToWidth="1" fitToHeight="1" orientation="portrait" usePrinterDefaults="1" r:id="rId1"/>
  <headerFooter alignWithMargins="0">
    <oddFooter>&amp;C&amp;12- 6 -</oddFooter>
  </headerFooter>
  <rowBreaks count="2" manualBreakCount="2">
    <brk id="9" max="16383" man="1"/>
    <brk id="19" max="16383" man="1"/>
  </rowBreaks>
  <colBreaks count="2" manualBreakCount="2">
    <brk id="2" max="1048575" man="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X164"/>
  <sheetViews>
    <sheetView showGridLines="0" view="pageBreakPreview" zoomScale="120" zoomScaleNormal="120" zoomScaleSheetLayoutView="120" workbookViewId="0"/>
  </sheetViews>
  <sheetFormatPr defaultRowHeight="13.5"/>
  <cols>
    <col min="1" max="1" width="20" customWidth="1"/>
    <col min="2" max="3" width="6.5" style="97" customWidth="1"/>
    <col min="4" max="13" width="6.5" customWidth="1"/>
    <col min="14" max="14" width="7.5" style="369" customWidth="1"/>
    <col min="15" max="15" width="9" style="369" customWidth="1"/>
    <col min="16" max="16" width="8.375" style="369" customWidth="1"/>
    <col min="17" max="24" width="9" style="369" customWidth="1"/>
  </cols>
  <sheetData>
    <row r="1" spans="1:24" s="370" customFormat="1" ht="37.5" customHeight="1">
      <c r="A1" s="372" t="s">
        <v>312</v>
      </c>
      <c r="B1" s="380"/>
      <c r="C1" s="380"/>
      <c r="D1" s="380"/>
      <c r="E1" s="380"/>
      <c r="F1" s="380"/>
      <c r="G1" s="380"/>
      <c r="H1" s="380"/>
      <c r="I1" s="380"/>
      <c r="J1" s="380"/>
      <c r="K1" s="380"/>
      <c r="L1" s="380"/>
      <c r="M1" s="380"/>
      <c r="N1" s="380"/>
      <c r="O1" s="406"/>
      <c r="P1" s="406"/>
      <c r="Q1" s="406"/>
      <c r="R1" s="406"/>
      <c r="S1" s="406"/>
      <c r="T1" s="406"/>
      <c r="U1" s="406"/>
      <c r="V1" s="406"/>
      <c r="W1" s="406"/>
      <c r="X1" s="406"/>
    </row>
    <row r="2" spans="1:24" ht="18.75" customHeight="1">
      <c r="A2" s="373" t="s">
        <v>251</v>
      </c>
      <c r="B2" s="369"/>
      <c r="C2" s="369"/>
      <c r="D2" s="369"/>
      <c r="E2" s="369"/>
      <c r="F2" s="369"/>
      <c r="G2" s="369"/>
      <c r="H2" s="369"/>
      <c r="I2" s="369"/>
      <c r="J2" s="369"/>
      <c r="K2" s="369"/>
      <c r="L2" s="369"/>
      <c r="M2" s="369"/>
      <c r="N2" s="397" t="s">
        <v>35</v>
      </c>
    </row>
    <row r="3" spans="1:24" ht="15" customHeight="1">
      <c r="A3" s="374" t="s">
        <v>52</v>
      </c>
      <c r="B3" s="381" t="s">
        <v>90</v>
      </c>
      <c r="C3" s="381" t="s">
        <v>313</v>
      </c>
      <c r="D3" s="381" t="s">
        <v>281</v>
      </c>
      <c r="E3" s="381" t="s">
        <v>85</v>
      </c>
      <c r="F3" s="381" t="s">
        <v>316</v>
      </c>
      <c r="G3" s="381" t="s">
        <v>317</v>
      </c>
      <c r="H3" s="381" t="s">
        <v>318</v>
      </c>
      <c r="I3" s="381" t="s">
        <v>319</v>
      </c>
      <c r="J3" s="381" t="s">
        <v>320</v>
      </c>
      <c r="K3" s="381" t="s">
        <v>321</v>
      </c>
      <c r="L3" s="381" t="s">
        <v>323</v>
      </c>
      <c r="M3" s="381" t="s">
        <v>183</v>
      </c>
      <c r="N3" s="398" t="s">
        <v>40</v>
      </c>
      <c r="O3" s="387"/>
    </row>
    <row r="4" spans="1:24" ht="15" customHeight="1">
      <c r="A4" s="375" t="s">
        <v>187</v>
      </c>
      <c r="B4" s="382">
        <v>-535</v>
      </c>
      <c r="C4" s="386">
        <v>-964</v>
      </c>
      <c r="D4" s="386">
        <v>-980</v>
      </c>
      <c r="E4" s="386">
        <v>-1153</v>
      </c>
      <c r="F4" s="386">
        <v>-1134</v>
      </c>
      <c r="G4" s="386">
        <v>-4602</v>
      </c>
      <c r="H4" s="386">
        <v>-121</v>
      </c>
      <c r="I4" s="386">
        <v>-877</v>
      </c>
      <c r="J4" s="386">
        <v>-798</v>
      </c>
      <c r="K4" s="386">
        <v>-604</v>
      </c>
      <c r="L4" s="386">
        <v>-727</v>
      </c>
      <c r="M4" s="393">
        <v>-776</v>
      </c>
      <c r="N4" s="399">
        <v>-13271</v>
      </c>
    </row>
    <row r="5" spans="1:24" ht="15" customHeight="1">
      <c r="A5" s="376" t="s">
        <v>326</v>
      </c>
      <c r="B5" s="383">
        <v>-753</v>
      </c>
      <c r="C5" s="387">
        <v>-1057</v>
      </c>
      <c r="D5" s="387">
        <v>-1002</v>
      </c>
      <c r="E5" s="387">
        <v>-1226</v>
      </c>
      <c r="F5" s="387">
        <v>-1085</v>
      </c>
      <c r="G5" s="387">
        <v>-4647</v>
      </c>
      <c r="H5" s="387">
        <v>-108</v>
      </c>
      <c r="I5" s="387">
        <v>-783</v>
      </c>
      <c r="J5" s="387">
        <v>-754</v>
      </c>
      <c r="K5" s="387">
        <v>-621</v>
      </c>
      <c r="L5" s="387">
        <v>-739</v>
      </c>
      <c r="M5" s="394">
        <v>-935</v>
      </c>
      <c r="N5" s="400">
        <v>-13710</v>
      </c>
    </row>
    <row r="6" spans="1:24" ht="15" customHeight="1">
      <c r="A6" s="376" t="s">
        <v>327</v>
      </c>
      <c r="B6" s="383">
        <v>-753</v>
      </c>
      <c r="C6" s="387">
        <v>-890</v>
      </c>
      <c r="D6" s="387">
        <v>-1009</v>
      </c>
      <c r="E6" s="387">
        <v>-1159</v>
      </c>
      <c r="F6" s="387">
        <v>-1026</v>
      </c>
      <c r="G6" s="387">
        <v>-4561</v>
      </c>
      <c r="H6" s="387">
        <v>-81</v>
      </c>
      <c r="I6" s="387">
        <v>-734</v>
      </c>
      <c r="J6" s="387">
        <v>-790</v>
      </c>
      <c r="K6" s="387">
        <v>-738</v>
      </c>
      <c r="L6" s="387">
        <v>-758</v>
      </c>
      <c r="M6" s="394">
        <v>-961</v>
      </c>
      <c r="N6" s="400">
        <v>-13460</v>
      </c>
    </row>
    <row r="7" spans="1:24" ht="15" customHeight="1">
      <c r="A7" s="376" t="s">
        <v>212</v>
      </c>
      <c r="B7" s="383">
        <v>-816</v>
      </c>
      <c r="C7" s="387">
        <v>-981</v>
      </c>
      <c r="D7" s="387">
        <v>-1245</v>
      </c>
      <c r="E7" s="387">
        <v>-1250</v>
      </c>
      <c r="F7" s="387">
        <v>-1057</v>
      </c>
      <c r="G7" s="387">
        <v>-4674</v>
      </c>
      <c r="H7" s="387">
        <v>-192</v>
      </c>
      <c r="I7" s="387">
        <v>-811</v>
      </c>
      <c r="J7" s="387">
        <v>-915</v>
      </c>
      <c r="K7" s="387">
        <v>-735</v>
      </c>
      <c r="L7" s="387">
        <v>-676</v>
      </c>
      <c r="M7" s="394">
        <v>-933</v>
      </c>
      <c r="N7" s="400">
        <v>-14285</v>
      </c>
    </row>
    <row r="8" spans="1:24" ht="15" customHeight="1">
      <c r="A8" s="376" t="s">
        <v>343</v>
      </c>
      <c r="B8" s="383">
        <v>-746</v>
      </c>
      <c r="C8" s="387">
        <v>-959</v>
      </c>
      <c r="D8" s="387">
        <v>-1207</v>
      </c>
      <c r="E8" s="387">
        <v>-1300</v>
      </c>
      <c r="F8" s="387">
        <v>-1310</v>
      </c>
      <c r="G8" s="387">
        <v>-4831</v>
      </c>
      <c r="H8" s="387">
        <v>-179</v>
      </c>
      <c r="I8" s="387">
        <v>-913</v>
      </c>
      <c r="J8" s="387">
        <v>-929</v>
      </c>
      <c r="K8" s="387">
        <v>-715</v>
      </c>
      <c r="L8" s="387">
        <v>-642</v>
      </c>
      <c r="M8" s="394">
        <v>-959</v>
      </c>
      <c r="N8" s="400">
        <v>-14690</v>
      </c>
    </row>
    <row r="9" spans="1:24" ht="15" customHeight="1">
      <c r="A9" s="377" t="s">
        <v>393</v>
      </c>
      <c r="B9" s="384">
        <v>-919</v>
      </c>
      <c r="C9" s="388">
        <v>-1011</v>
      </c>
      <c r="D9" s="388">
        <v>-1079</v>
      </c>
      <c r="E9" s="388">
        <v>-1264</v>
      </c>
      <c r="F9" s="388">
        <v>-1221</v>
      </c>
      <c r="G9" s="388">
        <v>-4488</v>
      </c>
      <c r="H9" s="388">
        <v>-206</v>
      </c>
      <c r="I9" s="388">
        <v>-1034</v>
      </c>
      <c r="J9" s="388">
        <v>-882</v>
      </c>
      <c r="K9" s="388">
        <v>-840</v>
      </c>
      <c r="L9" s="388">
        <f>IF('Ｐ１'!$DL$4=M3,'Ｐ4～5'!$E$7,"")</f>
        <v>-776</v>
      </c>
      <c r="M9" s="395" t="str">
        <f>IF('Ｐ１'!$DL$4=N3,'Ｐ4～5'!$E$7,"")</f>
        <v/>
      </c>
      <c r="N9" s="401">
        <f>SUM(B9:M9)</f>
        <v>-13720</v>
      </c>
      <c r="O9" s="387"/>
    </row>
    <row r="10" spans="1:24" ht="22.5" customHeight="1">
      <c r="A10" s="378" t="s">
        <v>278</v>
      </c>
      <c r="B10" s="369"/>
      <c r="C10" s="369"/>
      <c r="D10" s="369"/>
      <c r="E10" s="369"/>
      <c r="F10" s="369"/>
      <c r="G10" s="369"/>
      <c r="H10" s="369"/>
      <c r="I10" s="369"/>
      <c r="J10" s="369"/>
      <c r="K10" s="369"/>
      <c r="L10" s="369"/>
      <c r="M10" s="369"/>
      <c r="N10" s="402"/>
    </row>
    <row r="11" spans="1:24" ht="13.5" customHeight="1">
      <c r="A11" s="369" t="s">
        <v>94</v>
      </c>
      <c r="B11" s="369"/>
      <c r="C11" s="369"/>
      <c r="D11" s="369"/>
      <c r="E11" s="369"/>
      <c r="F11" s="369"/>
      <c r="G11" s="369"/>
      <c r="H11" s="369"/>
      <c r="I11" s="369"/>
      <c r="J11" s="369"/>
      <c r="K11" s="392"/>
      <c r="L11" s="369"/>
      <c r="M11" s="369"/>
      <c r="N11" s="397" t="s">
        <v>35</v>
      </c>
    </row>
    <row r="12" spans="1:24" ht="15" customHeight="1">
      <c r="A12" s="374" t="s">
        <v>52</v>
      </c>
      <c r="B12" s="381" t="s">
        <v>90</v>
      </c>
      <c r="C12" s="381" t="s">
        <v>313</v>
      </c>
      <c r="D12" s="381" t="s">
        <v>281</v>
      </c>
      <c r="E12" s="381" t="s">
        <v>85</v>
      </c>
      <c r="F12" s="381" t="s">
        <v>316</v>
      </c>
      <c r="G12" s="381" t="s">
        <v>317</v>
      </c>
      <c r="H12" s="381" t="s">
        <v>318</v>
      </c>
      <c r="I12" s="381" t="s">
        <v>319</v>
      </c>
      <c r="J12" s="381" t="s">
        <v>320</v>
      </c>
      <c r="K12" s="381" t="s">
        <v>321</v>
      </c>
      <c r="L12" s="381" t="s">
        <v>323</v>
      </c>
      <c r="M12" s="381" t="s">
        <v>183</v>
      </c>
      <c r="N12" s="398" t="s">
        <v>40</v>
      </c>
      <c r="O12" s="383"/>
    </row>
    <row r="13" spans="1:24" ht="15" customHeight="1">
      <c r="A13" s="375" t="str">
        <f t="shared" ref="A13:A18" si="0">A4</f>
        <v>平成25年10月～26年 9月</v>
      </c>
      <c r="B13" s="382">
        <v>597</v>
      </c>
      <c r="C13" s="386">
        <v>471</v>
      </c>
      <c r="D13" s="386">
        <v>521</v>
      </c>
      <c r="E13" s="386">
        <v>519</v>
      </c>
      <c r="F13" s="386">
        <v>401</v>
      </c>
      <c r="G13" s="386">
        <v>471</v>
      </c>
      <c r="H13" s="386">
        <v>501</v>
      </c>
      <c r="I13" s="386">
        <v>513</v>
      </c>
      <c r="J13" s="386">
        <v>504</v>
      </c>
      <c r="K13" s="386">
        <v>553</v>
      </c>
      <c r="L13" s="386">
        <v>496</v>
      </c>
      <c r="M13" s="393">
        <v>530</v>
      </c>
      <c r="N13" s="399">
        <v>6077</v>
      </c>
    </row>
    <row r="14" spans="1:24" ht="15" customHeight="1">
      <c r="A14" s="376" t="str">
        <f t="shared" si="0"/>
        <v>平成26年10月～27年 9月</v>
      </c>
      <c r="B14" s="383">
        <v>577</v>
      </c>
      <c r="C14" s="387">
        <v>431</v>
      </c>
      <c r="D14" s="387">
        <v>501</v>
      </c>
      <c r="E14" s="387">
        <v>502</v>
      </c>
      <c r="F14" s="387">
        <v>441</v>
      </c>
      <c r="G14" s="387">
        <v>494</v>
      </c>
      <c r="H14" s="387">
        <v>486</v>
      </c>
      <c r="I14" s="387">
        <v>507</v>
      </c>
      <c r="J14" s="387">
        <v>515</v>
      </c>
      <c r="K14" s="387">
        <v>538</v>
      </c>
      <c r="L14" s="387">
        <v>507</v>
      </c>
      <c r="M14" s="394">
        <v>489</v>
      </c>
      <c r="N14" s="400">
        <v>5988</v>
      </c>
    </row>
    <row r="15" spans="1:24" ht="15" customHeight="1">
      <c r="A15" s="376" t="str">
        <f t="shared" si="0"/>
        <v>平成27年10月～28年 9月</v>
      </c>
      <c r="B15" s="383">
        <v>469</v>
      </c>
      <c r="C15" s="387">
        <v>454</v>
      </c>
      <c r="D15" s="387">
        <v>458</v>
      </c>
      <c r="E15" s="387">
        <v>491</v>
      </c>
      <c r="F15" s="387">
        <v>465</v>
      </c>
      <c r="G15" s="387">
        <v>506</v>
      </c>
      <c r="H15" s="387">
        <v>453</v>
      </c>
      <c r="I15" s="387">
        <v>532</v>
      </c>
      <c r="J15" s="387">
        <v>472</v>
      </c>
      <c r="K15" s="387">
        <v>469</v>
      </c>
      <c r="L15" s="387">
        <v>510</v>
      </c>
      <c r="M15" s="394">
        <v>460</v>
      </c>
      <c r="N15" s="400">
        <v>5739</v>
      </c>
    </row>
    <row r="16" spans="1:24" ht="15" customHeight="1">
      <c r="A16" s="376" t="str">
        <f t="shared" si="0"/>
        <v>平成28年10月～29年 9月</v>
      </c>
      <c r="B16" s="383">
        <v>488</v>
      </c>
      <c r="C16" s="387">
        <v>439</v>
      </c>
      <c r="D16" s="387">
        <v>409</v>
      </c>
      <c r="E16" s="387">
        <v>492</v>
      </c>
      <c r="F16" s="387">
        <v>431</v>
      </c>
      <c r="G16" s="387">
        <v>444</v>
      </c>
      <c r="H16" s="387">
        <v>427</v>
      </c>
      <c r="I16" s="387">
        <v>435</v>
      </c>
      <c r="J16" s="387">
        <v>457</v>
      </c>
      <c r="K16" s="387">
        <v>504</v>
      </c>
      <c r="L16" s="387">
        <v>501</v>
      </c>
      <c r="M16" s="394">
        <v>434</v>
      </c>
      <c r="N16" s="400">
        <v>5461</v>
      </c>
    </row>
    <row r="17" spans="1:24" ht="15" customHeight="1">
      <c r="A17" s="376" t="str">
        <f t="shared" si="0"/>
        <v>平成29年10月～30年 9月</v>
      </c>
      <c r="B17" s="383">
        <v>490</v>
      </c>
      <c r="C17" s="387">
        <v>430</v>
      </c>
      <c r="D17" s="387">
        <v>397</v>
      </c>
      <c r="E17" s="387">
        <v>433</v>
      </c>
      <c r="F17" s="387">
        <v>346</v>
      </c>
      <c r="G17" s="387">
        <v>429</v>
      </c>
      <c r="H17" s="387">
        <v>380</v>
      </c>
      <c r="I17" s="387">
        <v>457</v>
      </c>
      <c r="J17" s="387">
        <v>422</v>
      </c>
      <c r="K17" s="387">
        <v>460</v>
      </c>
      <c r="L17" s="387">
        <v>496</v>
      </c>
      <c r="M17" s="394">
        <v>376</v>
      </c>
      <c r="N17" s="400">
        <v>5116</v>
      </c>
    </row>
    <row r="18" spans="1:24" ht="15" customHeight="1">
      <c r="A18" s="377" t="str">
        <f t="shared" si="0"/>
        <v>平成30年10月～元年 8月</v>
      </c>
      <c r="B18" s="384">
        <v>464</v>
      </c>
      <c r="C18" s="388">
        <v>410</v>
      </c>
      <c r="D18" s="388">
        <v>379</v>
      </c>
      <c r="E18" s="388">
        <v>400</v>
      </c>
      <c r="F18" s="388">
        <v>379</v>
      </c>
      <c r="G18" s="388">
        <v>373</v>
      </c>
      <c r="H18" s="388">
        <v>403</v>
      </c>
      <c r="I18" s="388">
        <v>426</v>
      </c>
      <c r="J18" s="388">
        <v>389</v>
      </c>
      <c r="K18" s="388">
        <v>459</v>
      </c>
      <c r="L18" s="388">
        <f>IF('Ｐ１'!$DL$4=M12,'Ｐ4～5'!$H$7,)</f>
        <v>385</v>
      </c>
      <c r="M18" s="395">
        <f>IF('Ｐ１'!$DL$4=N12,'Ｐ4～5'!$H$7,)</f>
        <v>0</v>
      </c>
      <c r="N18" s="401">
        <f>SUM(B18:M18)</f>
        <v>4467</v>
      </c>
      <c r="O18" s="383"/>
    </row>
    <row r="19" spans="1:24" s="371" customFormat="1" ht="18.75" customHeight="1">
      <c r="A19" s="371" t="s">
        <v>247</v>
      </c>
      <c r="B19" s="369"/>
      <c r="C19" s="369"/>
      <c r="L19" s="369"/>
      <c r="M19" s="369"/>
      <c r="N19" s="397" t="s">
        <v>35</v>
      </c>
      <c r="O19" s="387"/>
      <c r="P19" s="369"/>
      <c r="Q19" s="369"/>
      <c r="R19" s="369"/>
      <c r="S19" s="369"/>
      <c r="T19" s="369"/>
      <c r="U19" s="369"/>
      <c r="V19" s="369"/>
      <c r="W19" s="369"/>
      <c r="X19" s="369"/>
    </row>
    <row r="20" spans="1:24" s="371" customFormat="1" ht="15" customHeight="1">
      <c r="A20" s="374" t="s">
        <v>52</v>
      </c>
      <c r="B20" s="381" t="s">
        <v>90</v>
      </c>
      <c r="C20" s="381" t="s">
        <v>313</v>
      </c>
      <c r="D20" s="381" t="s">
        <v>281</v>
      </c>
      <c r="E20" s="381" t="s">
        <v>85</v>
      </c>
      <c r="F20" s="381" t="s">
        <v>316</v>
      </c>
      <c r="G20" s="381" t="s">
        <v>317</v>
      </c>
      <c r="H20" s="381" t="s">
        <v>318</v>
      </c>
      <c r="I20" s="381" t="s">
        <v>319</v>
      </c>
      <c r="J20" s="381" t="s">
        <v>320</v>
      </c>
      <c r="K20" s="381" t="s">
        <v>321</v>
      </c>
      <c r="L20" s="381" t="s">
        <v>323</v>
      </c>
      <c r="M20" s="381" t="s">
        <v>183</v>
      </c>
      <c r="N20" s="398" t="s">
        <v>40</v>
      </c>
      <c r="O20" s="387"/>
      <c r="P20" s="369"/>
      <c r="Q20" s="369"/>
      <c r="R20" s="369"/>
      <c r="S20" s="369"/>
      <c r="T20" s="369"/>
      <c r="U20" s="369"/>
      <c r="V20" s="369"/>
      <c r="W20" s="369"/>
      <c r="X20" s="369"/>
    </row>
    <row r="21" spans="1:24" s="371" customFormat="1" ht="15" customHeight="1">
      <c r="A21" s="375" t="str">
        <f t="shared" ref="A21:A26" si="1">A13</f>
        <v>平成25年10月～26年 9月</v>
      </c>
      <c r="B21" s="382">
        <v>1173</v>
      </c>
      <c r="C21" s="386">
        <v>1286</v>
      </c>
      <c r="D21" s="386">
        <v>1283</v>
      </c>
      <c r="E21" s="386">
        <v>1512</v>
      </c>
      <c r="F21" s="386">
        <v>1193</v>
      </c>
      <c r="G21" s="386">
        <v>1406</v>
      </c>
      <c r="H21" s="386">
        <v>1286</v>
      </c>
      <c r="I21" s="386">
        <v>1238</v>
      </c>
      <c r="J21" s="386">
        <v>1176</v>
      </c>
      <c r="K21" s="386">
        <v>1059</v>
      </c>
      <c r="L21" s="386">
        <v>1083</v>
      </c>
      <c r="M21" s="393">
        <v>1167</v>
      </c>
      <c r="N21" s="399">
        <v>14862</v>
      </c>
      <c r="O21" s="369"/>
      <c r="P21" s="369"/>
      <c r="Q21" s="369"/>
      <c r="R21" s="369"/>
      <c r="S21" s="369"/>
      <c r="T21" s="369"/>
      <c r="U21" s="369"/>
      <c r="V21" s="369"/>
      <c r="W21" s="369"/>
      <c r="X21" s="369"/>
    </row>
    <row r="22" spans="1:24" s="371" customFormat="1" ht="15" customHeight="1">
      <c r="A22" s="376" t="str">
        <f t="shared" si="1"/>
        <v>平成26年10月～27年 9月</v>
      </c>
      <c r="B22" s="383">
        <v>1287</v>
      </c>
      <c r="C22" s="387">
        <v>1323</v>
      </c>
      <c r="D22" s="387">
        <v>1365</v>
      </c>
      <c r="E22" s="387">
        <v>1548</v>
      </c>
      <c r="F22" s="387">
        <v>1181</v>
      </c>
      <c r="G22" s="387">
        <v>1290</v>
      </c>
      <c r="H22" s="387">
        <v>1217</v>
      </c>
      <c r="I22" s="387">
        <v>1175</v>
      </c>
      <c r="J22" s="387">
        <v>1090</v>
      </c>
      <c r="K22" s="387">
        <v>1113</v>
      </c>
      <c r="L22" s="387">
        <v>1186</v>
      </c>
      <c r="M22" s="394">
        <v>1134</v>
      </c>
      <c r="N22" s="400">
        <v>14909</v>
      </c>
      <c r="O22" s="369"/>
      <c r="P22" s="369"/>
      <c r="Q22" s="369"/>
      <c r="R22" s="369"/>
      <c r="S22" s="369"/>
      <c r="T22" s="369"/>
      <c r="U22" s="369"/>
      <c r="V22" s="369"/>
      <c r="W22" s="369"/>
      <c r="X22" s="369"/>
    </row>
    <row r="23" spans="1:24" s="371" customFormat="1" ht="15" customHeight="1">
      <c r="A23" s="376" t="str">
        <f t="shared" si="1"/>
        <v>平成27年10月～28年 9月</v>
      </c>
      <c r="B23" s="383">
        <v>1347</v>
      </c>
      <c r="C23" s="387">
        <v>1253</v>
      </c>
      <c r="D23" s="387">
        <v>1311</v>
      </c>
      <c r="E23" s="387">
        <v>1460</v>
      </c>
      <c r="F23" s="387">
        <v>1287</v>
      </c>
      <c r="G23" s="387">
        <v>1276</v>
      </c>
      <c r="H23" s="387">
        <v>1259</v>
      </c>
      <c r="I23" s="387">
        <v>1266</v>
      </c>
      <c r="J23" s="387">
        <v>1178</v>
      </c>
      <c r="K23" s="387">
        <v>1093</v>
      </c>
      <c r="L23" s="387">
        <v>1193</v>
      </c>
      <c r="M23" s="394">
        <v>1176</v>
      </c>
      <c r="N23" s="400">
        <v>15099</v>
      </c>
      <c r="O23" s="369"/>
      <c r="P23" s="369"/>
      <c r="Q23" s="369"/>
      <c r="R23" s="369"/>
      <c r="S23" s="369"/>
      <c r="T23" s="369"/>
      <c r="U23" s="369"/>
      <c r="V23" s="369"/>
      <c r="W23" s="369"/>
      <c r="X23" s="369"/>
    </row>
    <row r="24" spans="1:24" s="371" customFormat="1" ht="15" customHeight="1">
      <c r="A24" s="376" t="str">
        <f t="shared" si="1"/>
        <v>平成28年10月～29年 9月</v>
      </c>
      <c r="B24" s="383">
        <v>1322</v>
      </c>
      <c r="C24" s="387">
        <v>1324</v>
      </c>
      <c r="D24" s="387">
        <v>1435</v>
      </c>
      <c r="E24" s="387">
        <v>1602</v>
      </c>
      <c r="F24" s="387">
        <v>1224</v>
      </c>
      <c r="G24" s="387">
        <v>1369</v>
      </c>
      <c r="H24" s="387">
        <v>1288</v>
      </c>
      <c r="I24" s="387">
        <v>1299</v>
      </c>
      <c r="J24" s="387">
        <v>1166</v>
      </c>
      <c r="K24" s="387">
        <v>1155</v>
      </c>
      <c r="L24" s="387">
        <v>1198</v>
      </c>
      <c r="M24" s="394">
        <v>1111</v>
      </c>
      <c r="N24" s="400">
        <v>15493</v>
      </c>
      <c r="O24" s="369"/>
      <c r="P24" s="369"/>
      <c r="Q24" s="369"/>
      <c r="R24" s="369"/>
      <c r="S24" s="369"/>
      <c r="T24" s="369"/>
      <c r="U24" s="369"/>
      <c r="V24" s="369"/>
      <c r="W24" s="369"/>
      <c r="X24" s="369"/>
    </row>
    <row r="25" spans="1:24" s="371" customFormat="1" ht="15" customHeight="1">
      <c r="A25" s="376" t="str">
        <f t="shared" si="1"/>
        <v>平成29年10月～30年 9月</v>
      </c>
      <c r="B25" s="383">
        <v>1267</v>
      </c>
      <c r="C25" s="387">
        <v>1315</v>
      </c>
      <c r="D25" s="387">
        <v>1441</v>
      </c>
      <c r="E25" s="387">
        <v>1514</v>
      </c>
      <c r="F25" s="387">
        <v>1339</v>
      </c>
      <c r="G25" s="387">
        <v>1327</v>
      </c>
      <c r="H25" s="387">
        <v>1229</v>
      </c>
      <c r="I25" s="387">
        <v>1275</v>
      </c>
      <c r="J25" s="387">
        <v>1193</v>
      </c>
      <c r="K25" s="387">
        <v>1161</v>
      </c>
      <c r="L25" s="387">
        <v>1169</v>
      </c>
      <c r="M25" s="394">
        <v>1166</v>
      </c>
      <c r="N25" s="400">
        <v>15396</v>
      </c>
      <c r="O25" s="369"/>
      <c r="P25" s="369"/>
      <c r="Q25" s="369"/>
      <c r="R25" s="369"/>
      <c r="S25" s="369"/>
      <c r="T25" s="369"/>
      <c r="U25" s="369"/>
      <c r="V25" s="369"/>
      <c r="W25" s="369"/>
      <c r="X25" s="369"/>
    </row>
    <row r="26" spans="1:24" s="371" customFormat="1" ht="15" customHeight="1">
      <c r="A26" s="377" t="str">
        <f t="shared" si="1"/>
        <v>平成30年10月～元年 8月</v>
      </c>
      <c r="B26" s="384">
        <v>1405</v>
      </c>
      <c r="C26" s="388">
        <v>1307</v>
      </c>
      <c r="D26" s="388">
        <v>1369</v>
      </c>
      <c r="E26" s="388">
        <v>1509</v>
      </c>
      <c r="F26" s="388">
        <v>1271</v>
      </c>
      <c r="G26" s="388">
        <v>1298</v>
      </c>
      <c r="H26" s="388">
        <v>1308</v>
      </c>
      <c r="I26" s="388">
        <v>1365</v>
      </c>
      <c r="J26" s="388">
        <v>1138</v>
      </c>
      <c r="K26" s="388">
        <v>1257</v>
      </c>
      <c r="L26" s="388">
        <f>IF('Ｐ１'!$DL$4=M20,'Ｐ4～5'!$K$7,)</f>
        <v>1268</v>
      </c>
      <c r="M26" s="395">
        <f>IF('Ｐ１'!$DL$4=N20,'Ｐ4～5'!$K$7,)</f>
        <v>0</v>
      </c>
      <c r="N26" s="401">
        <f>SUM(B26:M26)</f>
        <v>14495</v>
      </c>
      <c r="O26" s="383"/>
      <c r="P26" s="369"/>
      <c r="Q26" s="369"/>
      <c r="R26" s="369"/>
      <c r="S26" s="369"/>
      <c r="T26" s="369"/>
      <c r="U26" s="369"/>
      <c r="V26" s="369"/>
      <c r="W26" s="369"/>
      <c r="X26" s="369"/>
    </row>
    <row r="27" spans="1:24" s="371" customFormat="1" ht="18.75" customHeight="1">
      <c r="A27" s="371" t="s">
        <v>248</v>
      </c>
      <c r="B27" s="369"/>
      <c r="C27" s="369"/>
      <c r="L27" s="369"/>
      <c r="M27" s="369"/>
      <c r="N27" s="397" t="s">
        <v>35</v>
      </c>
      <c r="O27" s="387"/>
      <c r="P27" s="369"/>
      <c r="Q27" s="369"/>
      <c r="R27" s="369"/>
      <c r="S27" s="369"/>
      <c r="T27" s="369"/>
      <c r="U27" s="369"/>
      <c r="V27" s="369"/>
      <c r="W27" s="369"/>
      <c r="X27" s="369"/>
    </row>
    <row r="28" spans="1:24" s="371" customFormat="1" ht="15" customHeight="1">
      <c r="A28" s="374" t="s">
        <v>52</v>
      </c>
      <c r="B28" s="381" t="s">
        <v>90</v>
      </c>
      <c r="C28" s="381" t="s">
        <v>313</v>
      </c>
      <c r="D28" s="381" t="s">
        <v>281</v>
      </c>
      <c r="E28" s="381" t="s">
        <v>85</v>
      </c>
      <c r="F28" s="381" t="s">
        <v>316</v>
      </c>
      <c r="G28" s="381" t="s">
        <v>317</v>
      </c>
      <c r="H28" s="381" t="s">
        <v>318</v>
      </c>
      <c r="I28" s="381" t="s">
        <v>319</v>
      </c>
      <c r="J28" s="381" t="s">
        <v>320</v>
      </c>
      <c r="K28" s="381" t="s">
        <v>321</v>
      </c>
      <c r="L28" s="381" t="s">
        <v>323</v>
      </c>
      <c r="M28" s="381" t="s">
        <v>183</v>
      </c>
      <c r="N28" s="398" t="s">
        <v>40</v>
      </c>
      <c r="O28" s="383"/>
      <c r="P28" s="369"/>
      <c r="Q28" s="369"/>
      <c r="R28" s="369"/>
      <c r="S28" s="369"/>
      <c r="T28" s="369"/>
      <c r="U28" s="369"/>
      <c r="V28" s="369"/>
      <c r="W28" s="369"/>
      <c r="X28" s="369"/>
    </row>
    <row r="29" spans="1:24" s="371" customFormat="1" ht="15" customHeight="1">
      <c r="A29" s="375" t="str">
        <f t="shared" ref="A29:A34" si="2">A21</f>
        <v>平成25年10月～26年 9月</v>
      </c>
      <c r="B29" s="382">
        <v>-576</v>
      </c>
      <c r="C29" s="386">
        <v>-815</v>
      </c>
      <c r="D29" s="386">
        <v>-762</v>
      </c>
      <c r="E29" s="386">
        <v>-993</v>
      </c>
      <c r="F29" s="386">
        <v>-792</v>
      </c>
      <c r="G29" s="386">
        <v>-935</v>
      </c>
      <c r="H29" s="386">
        <v>-785</v>
      </c>
      <c r="I29" s="386">
        <v>-725</v>
      </c>
      <c r="J29" s="386">
        <v>-672</v>
      </c>
      <c r="K29" s="386">
        <v>-506</v>
      </c>
      <c r="L29" s="386">
        <v>-587</v>
      </c>
      <c r="M29" s="393">
        <v>-637</v>
      </c>
      <c r="N29" s="399">
        <v>-8785</v>
      </c>
      <c r="O29" s="369"/>
      <c r="P29" s="369"/>
      <c r="Q29" s="369"/>
      <c r="R29" s="369"/>
      <c r="S29" s="369"/>
      <c r="T29" s="369"/>
      <c r="U29" s="369"/>
      <c r="V29" s="369"/>
      <c r="W29" s="369"/>
      <c r="X29" s="369"/>
    </row>
    <row r="30" spans="1:24" s="371" customFormat="1" ht="15" customHeight="1">
      <c r="A30" s="376" t="str">
        <f t="shared" si="2"/>
        <v>平成26年10月～27年 9月</v>
      </c>
      <c r="B30" s="383">
        <v>-710</v>
      </c>
      <c r="C30" s="387">
        <v>-892</v>
      </c>
      <c r="D30" s="387">
        <v>-864</v>
      </c>
      <c r="E30" s="387">
        <v>-1046</v>
      </c>
      <c r="F30" s="387">
        <v>-740</v>
      </c>
      <c r="G30" s="387">
        <v>-796</v>
      </c>
      <c r="H30" s="387">
        <v>-731</v>
      </c>
      <c r="I30" s="387">
        <v>-668</v>
      </c>
      <c r="J30" s="387">
        <v>-575</v>
      </c>
      <c r="K30" s="387">
        <v>-575</v>
      </c>
      <c r="L30" s="387">
        <v>-679</v>
      </c>
      <c r="M30" s="394">
        <v>-645</v>
      </c>
      <c r="N30" s="400">
        <v>-8921</v>
      </c>
      <c r="O30" s="369"/>
      <c r="P30" s="369"/>
      <c r="Q30" s="369"/>
      <c r="R30" s="369"/>
      <c r="S30" s="369"/>
      <c r="T30" s="369"/>
      <c r="U30" s="369"/>
      <c r="V30" s="369"/>
      <c r="W30" s="369"/>
      <c r="X30" s="369"/>
    </row>
    <row r="31" spans="1:24" s="371" customFormat="1" ht="15" customHeight="1">
      <c r="A31" s="376" t="str">
        <f t="shared" si="2"/>
        <v>平成27年10月～28年 9月</v>
      </c>
      <c r="B31" s="383">
        <v>-878</v>
      </c>
      <c r="C31" s="387">
        <v>-799</v>
      </c>
      <c r="D31" s="387">
        <v>-853</v>
      </c>
      <c r="E31" s="387">
        <v>-969</v>
      </c>
      <c r="F31" s="387">
        <v>-822</v>
      </c>
      <c r="G31" s="387">
        <v>-770</v>
      </c>
      <c r="H31" s="387">
        <v>-806</v>
      </c>
      <c r="I31" s="387">
        <v>-734</v>
      </c>
      <c r="J31" s="387">
        <v>-706</v>
      </c>
      <c r="K31" s="387">
        <v>-624</v>
      </c>
      <c r="L31" s="387">
        <v>-683</v>
      </c>
      <c r="M31" s="394">
        <v>-716</v>
      </c>
      <c r="N31" s="400">
        <v>-9360</v>
      </c>
      <c r="O31" s="369"/>
      <c r="P31" s="369"/>
      <c r="Q31" s="369"/>
      <c r="R31" s="369"/>
      <c r="S31" s="369"/>
      <c r="T31" s="369"/>
      <c r="U31" s="369"/>
      <c r="V31" s="369"/>
      <c r="W31" s="369"/>
      <c r="X31" s="369"/>
    </row>
    <row r="32" spans="1:24" s="371" customFormat="1" ht="15" customHeight="1">
      <c r="A32" s="376" t="str">
        <f t="shared" si="2"/>
        <v>平成28年10月～29年 9月</v>
      </c>
      <c r="B32" s="383">
        <v>-834</v>
      </c>
      <c r="C32" s="387">
        <v>-885</v>
      </c>
      <c r="D32" s="387">
        <v>-1026</v>
      </c>
      <c r="E32" s="387">
        <v>-1110</v>
      </c>
      <c r="F32" s="387">
        <v>-793</v>
      </c>
      <c r="G32" s="387">
        <v>-925</v>
      </c>
      <c r="H32" s="387">
        <v>-861</v>
      </c>
      <c r="I32" s="387">
        <v>-864</v>
      </c>
      <c r="J32" s="387">
        <v>-709</v>
      </c>
      <c r="K32" s="387">
        <v>-651</v>
      </c>
      <c r="L32" s="387">
        <v>-697</v>
      </c>
      <c r="M32" s="394">
        <v>-677</v>
      </c>
      <c r="N32" s="400">
        <v>-10032</v>
      </c>
      <c r="O32" s="369"/>
      <c r="P32" s="369"/>
      <c r="Q32" s="369"/>
      <c r="R32" s="369"/>
      <c r="S32" s="369"/>
      <c r="T32" s="369"/>
      <c r="U32" s="369"/>
      <c r="V32" s="369"/>
      <c r="W32" s="369"/>
      <c r="X32" s="369"/>
    </row>
    <row r="33" spans="1:24" s="371" customFormat="1" ht="15" customHeight="1">
      <c r="A33" s="376" t="str">
        <f t="shared" si="2"/>
        <v>平成29年10月～30年 9月</v>
      </c>
      <c r="B33" s="383">
        <v>-777</v>
      </c>
      <c r="C33" s="387">
        <v>-885</v>
      </c>
      <c r="D33" s="387">
        <v>-1044</v>
      </c>
      <c r="E33" s="387">
        <v>-1081</v>
      </c>
      <c r="F33" s="387">
        <v>-993</v>
      </c>
      <c r="G33" s="387">
        <v>-898</v>
      </c>
      <c r="H33" s="387">
        <v>-849</v>
      </c>
      <c r="I33" s="387">
        <v>-818</v>
      </c>
      <c r="J33" s="387">
        <v>-771</v>
      </c>
      <c r="K33" s="387">
        <v>-701</v>
      </c>
      <c r="L33" s="387">
        <v>-673</v>
      </c>
      <c r="M33" s="394">
        <v>-790</v>
      </c>
      <c r="N33" s="400">
        <v>-10280</v>
      </c>
      <c r="O33" s="369"/>
      <c r="P33" s="369"/>
      <c r="Q33" s="369"/>
      <c r="R33" s="369"/>
      <c r="S33" s="369"/>
      <c r="T33" s="369"/>
      <c r="U33" s="369"/>
      <c r="V33" s="369"/>
      <c r="W33" s="369"/>
      <c r="X33" s="369"/>
    </row>
    <row r="34" spans="1:24" s="371" customFormat="1" ht="15" customHeight="1">
      <c r="A34" s="377" t="str">
        <f t="shared" si="2"/>
        <v>平成30年10月～元年 8月</v>
      </c>
      <c r="B34" s="384">
        <v>-941</v>
      </c>
      <c r="C34" s="388">
        <v>-897</v>
      </c>
      <c r="D34" s="388">
        <v>-990</v>
      </c>
      <c r="E34" s="388">
        <v>-1109</v>
      </c>
      <c r="F34" s="388">
        <v>-892</v>
      </c>
      <c r="G34" s="388">
        <v>-925</v>
      </c>
      <c r="H34" s="388">
        <v>-905</v>
      </c>
      <c r="I34" s="388">
        <v>-939</v>
      </c>
      <c r="J34" s="388">
        <v>-749</v>
      </c>
      <c r="K34" s="388">
        <v>-798</v>
      </c>
      <c r="L34" s="388">
        <f>L18-L26</f>
        <v>-883</v>
      </c>
      <c r="M34" s="395">
        <f>M18-M26</f>
        <v>0</v>
      </c>
      <c r="N34" s="401">
        <f>SUM(B34:M34)</f>
        <v>-10028</v>
      </c>
      <c r="O34" s="369"/>
      <c r="P34" s="369"/>
      <c r="Q34" s="369"/>
      <c r="R34" s="369"/>
      <c r="S34" s="369"/>
      <c r="T34" s="369"/>
      <c r="U34" s="369"/>
      <c r="V34" s="369"/>
      <c r="W34" s="369"/>
      <c r="X34" s="369"/>
    </row>
    <row r="35" spans="1:24" s="371" customFormat="1" ht="23.25" customHeight="1">
      <c r="A35" s="378" t="s">
        <v>279</v>
      </c>
      <c r="B35" s="369"/>
      <c r="C35" s="369"/>
      <c r="L35" s="369"/>
      <c r="M35" s="369"/>
      <c r="N35" s="403"/>
      <c r="O35" s="387"/>
      <c r="P35" s="369"/>
      <c r="Q35" s="369"/>
      <c r="R35" s="369"/>
      <c r="S35" s="369"/>
      <c r="T35" s="369"/>
      <c r="U35" s="369"/>
      <c r="V35" s="369"/>
      <c r="W35" s="369"/>
      <c r="X35" s="369"/>
    </row>
    <row r="36" spans="1:24" s="371" customFormat="1" ht="12.75" customHeight="1">
      <c r="A36" s="369" t="s">
        <v>245</v>
      </c>
      <c r="B36" s="369"/>
      <c r="C36" s="369"/>
      <c r="D36" s="369"/>
      <c r="E36" s="369"/>
      <c r="F36" s="369"/>
      <c r="G36" s="369"/>
      <c r="H36" s="369"/>
      <c r="I36" s="369"/>
      <c r="J36" s="369"/>
      <c r="K36" s="369"/>
      <c r="L36" s="97"/>
      <c r="M36" s="369"/>
      <c r="N36" s="397" t="s">
        <v>35</v>
      </c>
      <c r="O36" s="387"/>
      <c r="P36" s="369"/>
      <c r="Q36" s="369"/>
      <c r="R36" s="369"/>
      <c r="S36" s="369"/>
      <c r="T36" s="369"/>
      <c r="U36" s="369"/>
      <c r="V36" s="369"/>
      <c r="W36" s="369"/>
      <c r="X36" s="369"/>
    </row>
    <row r="37" spans="1:24" s="371" customFormat="1" ht="15" customHeight="1">
      <c r="A37" s="374" t="s">
        <v>52</v>
      </c>
      <c r="B37" s="381" t="s">
        <v>90</v>
      </c>
      <c r="C37" s="381" t="s">
        <v>313</v>
      </c>
      <c r="D37" s="381" t="s">
        <v>281</v>
      </c>
      <c r="E37" s="381" t="s">
        <v>85</v>
      </c>
      <c r="F37" s="381" t="s">
        <v>316</v>
      </c>
      <c r="G37" s="381" t="s">
        <v>317</v>
      </c>
      <c r="H37" s="381" t="s">
        <v>318</v>
      </c>
      <c r="I37" s="381" t="s">
        <v>319</v>
      </c>
      <c r="J37" s="381" t="s">
        <v>320</v>
      </c>
      <c r="K37" s="381" t="s">
        <v>321</v>
      </c>
      <c r="L37" s="381" t="s">
        <v>323</v>
      </c>
      <c r="M37" s="381" t="s">
        <v>183</v>
      </c>
      <c r="N37" s="398" t="s">
        <v>40</v>
      </c>
      <c r="O37" s="383"/>
      <c r="P37" s="369"/>
      <c r="Q37" s="369"/>
      <c r="R37" s="369"/>
      <c r="S37" s="369"/>
      <c r="T37" s="369"/>
      <c r="U37" s="369"/>
      <c r="V37" s="369"/>
      <c r="W37" s="369"/>
      <c r="X37" s="369"/>
    </row>
    <row r="38" spans="1:24" s="371" customFormat="1" ht="15" customHeight="1">
      <c r="A38" s="375" t="str">
        <f t="shared" ref="A38:A43" si="3">A13</f>
        <v>平成25年10月～26年 9月</v>
      </c>
      <c r="B38" s="382">
        <v>1022</v>
      </c>
      <c r="C38" s="386">
        <v>633</v>
      </c>
      <c r="D38" s="386">
        <v>679</v>
      </c>
      <c r="E38" s="386">
        <v>639</v>
      </c>
      <c r="F38" s="386">
        <v>620</v>
      </c>
      <c r="G38" s="386">
        <v>2438</v>
      </c>
      <c r="H38" s="386">
        <v>2760</v>
      </c>
      <c r="I38" s="386">
        <v>810</v>
      </c>
      <c r="J38" s="386">
        <v>793</v>
      </c>
      <c r="K38" s="386">
        <v>1089</v>
      </c>
      <c r="L38" s="386">
        <v>1005</v>
      </c>
      <c r="M38" s="393">
        <v>952</v>
      </c>
      <c r="N38" s="399">
        <v>13440</v>
      </c>
      <c r="O38" s="369"/>
      <c r="P38" s="369"/>
      <c r="Q38" s="369"/>
      <c r="R38" s="369"/>
      <c r="S38" s="369"/>
      <c r="T38" s="369"/>
      <c r="U38" s="369"/>
      <c r="V38" s="369"/>
      <c r="W38" s="369"/>
      <c r="X38" s="369"/>
    </row>
    <row r="39" spans="1:24" s="371" customFormat="1" ht="15" customHeight="1">
      <c r="A39" s="376" t="str">
        <f t="shared" si="3"/>
        <v>平成26年10月～27年 9月</v>
      </c>
      <c r="B39" s="383">
        <v>909</v>
      </c>
      <c r="C39" s="387">
        <v>547</v>
      </c>
      <c r="D39" s="387">
        <v>606</v>
      </c>
      <c r="E39" s="387">
        <v>644</v>
      </c>
      <c r="F39" s="387">
        <v>563</v>
      </c>
      <c r="G39" s="387">
        <v>2528</v>
      </c>
      <c r="H39" s="387">
        <v>2524</v>
      </c>
      <c r="I39" s="387">
        <v>836</v>
      </c>
      <c r="J39" s="387">
        <v>774</v>
      </c>
      <c r="K39" s="387">
        <v>994</v>
      </c>
      <c r="L39" s="387">
        <v>1097</v>
      </c>
      <c r="M39" s="394">
        <v>937</v>
      </c>
      <c r="N39" s="400">
        <v>12959</v>
      </c>
      <c r="O39" s="369"/>
      <c r="P39" s="369"/>
      <c r="Q39" s="369"/>
      <c r="R39" s="369"/>
      <c r="S39" s="369"/>
      <c r="T39" s="369"/>
      <c r="U39" s="369"/>
      <c r="V39" s="369"/>
      <c r="W39" s="369"/>
      <c r="X39" s="369"/>
    </row>
    <row r="40" spans="1:24" s="371" customFormat="1" ht="15" customHeight="1">
      <c r="A40" s="376" t="str">
        <f t="shared" si="3"/>
        <v>平成27年10月～28年 9月</v>
      </c>
      <c r="B40" s="383">
        <v>1021</v>
      </c>
      <c r="C40" s="387">
        <v>652</v>
      </c>
      <c r="D40" s="387">
        <v>703</v>
      </c>
      <c r="E40" s="387">
        <v>615</v>
      </c>
      <c r="F40" s="387">
        <v>707</v>
      </c>
      <c r="G40" s="387">
        <v>2421</v>
      </c>
      <c r="H40" s="387">
        <v>2513</v>
      </c>
      <c r="I40" s="387">
        <v>948</v>
      </c>
      <c r="J40" s="387">
        <v>829</v>
      </c>
      <c r="K40" s="387">
        <v>985</v>
      </c>
      <c r="L40" s="387">
        <v>1088</v>
      </c>
      <c r="M40" s="394">
        <v>841</v>
      </c>
      <c r="N40" s="400">
        <v>13323</v>
      </c>
      <c r="O40" s="369"/>
      <c r="P40" s="369"/>
      <c r="Q40" s="369"/>
      <c r="R40" s="369"/>
      <c r="S40" s="369"/>
      <c r="T40" s="369"/>
      <c r="U40" s="369"/>
      <c r="V40" s="369"/>
      <c r="W40" s="369"/>
      <c r="X40" s="369"/>
    </row>
    <row r="41" spans="1:24" s="371" customFormat="1" ht="15" customHeight="1">
      <c r="A41" s="376" t="str">
        <f t="shared" si="3"/>
        <v>平成28年10月～29年 9月</v>
      </c>
      <c r="B41" s="383">
        <v>878</v>
      </c>
      <c r="C41" s="387">
        <v>623</v>
      </c>
      <c r="D41" s="387">
        <v>551</v>
      </c>
      <c r="E41" s="387">
        <v>627</v>
      </c>
      <c r="F41" s="387">
        <v>685</v>
      </c>
      <c r="G41" s="387">
        <v>2291</v>
      </c>
      <c r="H41" s="387">
        <v>2456</v>
      </c>
      <c r="I41" s="387">
        <v>900</v>
      </c>
      <c r="J41" s="387">
        <v>731</v>
      </c>
      <c r="K41" s="387">
        <v>970</v>
      </c>
      <c r="L41" s="387">
        <v>1033</v>
      </c>
      <c r="M41" s="394">
        <v>753</v>
      </c>
      <c r="N41" s="400">
        <v>12498</v>
      </c>
      <c r="O41" s="369"/>
      <c r="P41" s="369"/>
      <c r="Q41" s="369"/>
      <c r="R41" s="369"/>
      <c r="S41" s="369"/>
      <c r="T41" s="369"/>
      <c r="U41" s="369"/>
      <c r="V41" s="369"/>
      <c r="W41" s="369"/>
      <c r="X41" s="369"/>
    </row>
    <row r="42" spans="1:24" s="371" customFormat="1" ht="15" customHeight="1">
      <c r="A42" s="376" t="str">
        <f t="shared" si="3"/>
        <v>平成29年10月～30年 9月</v>
      </c>
      <c r="B42" s="383">
        <v>884</v>
      </c>
      <c r="C42" s="387">
        <v>615</v>
      </c>
      <c r="D42" s="387">
        <v>597</v>
      </c>
      <c r="E42" s="387">
        <v>583</v>
      </c>
      <c r="F42" s="387">
        <v>631</v>
      </c>
      <c r="G42" s="387">
        <v>2066</v>
      </c>
      <c r="H42" s="387">
        <v>2428</v>
      </c>
      <c r="I42" s="387">
        <v>855</v>
      </c>
      <c r="J42" s="387">
        <v>725</v>
      </c>
      <c r="K42" s="387">
        <v>1010</v>
      </c>
      <c r="L42" s="387">
        <v>1021</v>
      </c>
      <c r="M42" s="394">
        <v>707</v>
      </c>
      <c r="N42" s="400">
        <v>12122</v>
      </c>
      <c r="O42" s="369"/>
      <c r="P42" s="369"/>
      <c r="Q42" s="369"/>
      <c r="R42" s="369"/>
      <c r="S42" s="369"/>
      <c r="T42" s="369"/>
      <c r="U42" s="369"/>
      <c r="V42" s="369"/>
      <c r="W42" s="369"/>
      <c r="X42" s="369"/>
    </row>
    <row r="43" spans="1:24" s="371" customFormat="1" ht="15" customHeight="1">
      <c r="A43" s="377" t="str">
        <f t="shared" si="3"/>
        <v>平成30年10月～元年 8月</v>
      </c>
      <c r="B43" s="384">
        <v>926</v>
      </c>
      <c r="C43" s="388">
        <v>650</v>
      </c>
      <c r="D43" s="388">
        <v>669</v>
      </c>
      <c r="E43" s="388">
        <v>633</v>
      </c>
      <c r="F43" s="388">
        <v>637</v>
      </c>
      <c r="G43" s="388">
        <v>2112</v>
      </c>
      <c r="H43" s="388">
        <v>2507</v>
      </c>
      <c r="I43" s="388">
        <v>848</v>
      </c>
      <c r="J43" s="388">
        <v>706</v>
      </c>
      <c r="K43" s="388">
        <v>1067</v>
      </c>
      <c r="L43" s="388">
        <f>IF('Ｐ１'!$DL$4=M37,'Ｐ4～5'!$U$7,)</f>
        <v>1076</v>
      </c>
      <c r="M43" s="395">
        <f>IF('Ｐ１'!$DL$4=N37,'Ｐ4～5'!$U$7,)</f>
        <v>0</v>
      </c>
      <c r="N43" s="401">
        <f>SUM(B43:M43)</f>
        <v>11831</v>
      </c>
      <c r="O43" s="369"/>
      <c r="P43" s="369"/>
      <c r="Q43" s="369"/>
      <c r="R43" s="369"/>
      <c r="S43" s="369"/>
      <c r="T43" s="369"/>
      <c r="U43" s="369"/>
      <c r="V43" s="369"/>
      <c r="W43" s="369"/>
      <c r="X43" s="369"/>
    </row>
    <row r="44" spans="1:24" ht="18.75" customHeight="1">
      <c r="A44" s="371" t="s">
        <v>246</v>
      </c>
      <c r="B44" s="369"/>
      <c r="C44" s="369"/>
      <c r="D44" s="369"/>
      <c r="E44" s="369"/>
      <c r="F44" s="369"/>
      <c r="G44" s="369"/>
      <c r="H44" s="369"/>
      <c r="I44" s="369"/>
      <c r="J44" s="369"/>
      <c r="K44" s="369"/>
      <c r="L44" s="369"/>
      <c r="M44" s="369"/>
      <c r="N44" s="397" t="s">
        <v>35</v>
      </c>
    </row>
    <row r="45" spans="1:24" ht="15" customHeight="1">
      <c r="A45" s="374" t="s">
        <v>52</v>
      </c>
      <c r="B45" s="381" t="s">
        <v>90</v>
      </c>
      <c r="C45" s="381" t="s">
        <v>313</v>
      </c>
      <c r="D45" s="381" t="s">
        <v>281</v>
      </c>
      <c r="E45" s="381" t="s">
        <v>85</v>
      </c>
      <c r="F45" s="381" t="s">
        <v>316</v>
      </c>
      <c r="G45" s="381" t="s">
        <v>317</v>
      </c>
      <c r="H45" s="381" t="s">
        <v>318</v>
      </c>
      <c r="I45" s="381" t="s">
        <v>319</v>
      </c>
      <c r="J45" s="381" t="s">
        <v>320</v>
      </c>
      <c r="K45" s="381" t="s">
        <v>321</v>
      </c>
      <c r="L45" s="381" t="s">
        <v>323</v>
      </c>
      <c r="M45" s="381" t="s">
        <v>183</v>
      </c>
      <c r="N45" s="398" t="s">
        <v>40</v>
      </c>
      <c r="O45" s="383"/>
    </row>
    <row r="46" spans="1:24" ht="15" customHeight="1">
      <c r="A46" s="375" t="str">
        <f t="shared" ref="A46:A51" si="4">A21</f>
        <v>平成25年10月～26年 9月</v>
      </c>
      <c r="B46" s="382">
        <v>981</v>
      </c>
      <c r="C46" s="386">
        <v>782</v>
      </c>
      <c r="D46" s="386">
        <v>897</v>
      </c>
      <c r="E46" s="386">
        <v>799</v>
      </c>
      <c r="F46" s="386">
        <v>962</v>
      </c>
      <c r="G46" s="386">
        <v>6105</v>
      </c>
      <c r="H46" s="386">
        <v>2096</v>
      </c>
      <c r="I46" s="386">
        <v>962</v>
      </c>
      <c r="J46" s="386">
        <v>919</v>
      </c>
      <c r="K46" s="386">
        <v>1187</v>
      </c>
      <c r="L46" s="386">
        <v>1145</v>
      </c>
      <c r="M46" s="393">
        <v>1091</v>
      </c>
      <c r="N46" s="399">
        <v>17926</v>
      </c>
    </row>
    <row r="47" spans="1:24" ht="15" customHeight="1">
      <c r="A47" s="376" t="str">
        <f t="shared" si="4"/>
        <v>平成26年10月～27年 9月</v>
      </c>
      <c r="B47" s="383">
        <v>952</v>
      </c>
      <c r="C47" s="387">
        <v>712</v>
      </c>
      <c r="D47" s="387">
        <v>744</v>
      </c>
      <c r="E47" s="387">
        <v>824</v>
      </c>
      <c r="F47" s="387">
        <v>908</v>
      </c>
      <c r="G47" s="387">
        <v>6379</v>
      </c>
      <c r="H47" s="387">
        <v>1901</v>
      </c>
      <c r="I47" s="387">
        <v>951</v>
      </c>
      <c r="J47" s="387">
        <v>953</v>
      </c>
      <c r="K47" s="387">
        <v>1040</v>
      </c>
      <c r="L47" s="387">
        <v>1157</v>
      </c>
      <c r="M47" s="394">
        <v>1227</v>
      </c>
      <c r="N47" s="400">
        <v>17748</v>
      </c>
    </row>
    <row r="48" spans="1:24" ht="15" customHeight="1">
      <c r="A48" s="376" t="str">
        <f t="shared" si="4"/>
        <v>平成27年10月～28年 9月</v>
      </c>
      <c r="B48" s="383">
        <v>896</v>
      </c>
      <c r="C48" s="387">
        <v>743</v>
      </c>
      <c r="D48" s="387">
        <v>859</v>
      </c>
      <c r="E48" s="387">
        <v>805</v>
      </c>
      <c r="F48" s="387">
        <v>911</v>
      </c>
      <c r="G48" s="387">
        <v>6212</v>
      </c>
      <c r="H48" s="387">
        <v>1788</v>
      </c>
      <c r="I48" s="387">
        <v>948</v>
      </c>
      <c r="J48" s="387">
        <v>913</v>
      </c>
      <c r="K48" s="387">
        <v>1099</v>
      </c>
      <c r="L48" s="387">
        <v>1163</v>
      </c>
      <c r="M48" s="394">
        <v>1086</v>
      </c>
      <c r="N48" s="400">
        <v>17423</v>
      </c>
    </row>
    <row r="49" spans="1:24" ht="15" customHeight="1">
      <c r="A49" s="376" t="str">
        <f t="shared" si="4"/>
        <v>平成28年10月～29年 9月</v>
      </c>
      <c r="B49" s="383">
        <v>860</v>
      </c>
      <c r="C49" s="387">
        <v>719</v>
      </c>
      <c r="D49" s="387">
        <v>770</v>
      </c>
      <c r="E49" s="387">
        <v>767</v>
      </c>
      <c r="F49" s="387">
        <v>949</v>
      </c>
      <c r="G49" s="387">
        <v>6040</v>
      </c>
      <c r="H49" s="387">
        <v>1787</v>
      </c>
      <c r="I49" s="387">
        <v>847</v>
      </c>
      <c r="J49" s="387">
        <v>937</v>
      </c>
      <c r="K49" s="387">
        <v>1054</v>
      </c>
      <c r="L49" s="387">
        <v>1012</v>
      </c>
      <c r="M49" s="394">
        <v>1009</v>
      </c>
      <c r="N49" s="400">
        <v>16751</v>
      </c>
    </row>
    <row r="50" spans="1:24" ht="15" customHeight="1">
      <c r="A50" s="376" t="str">
        <f t="shared" si="4"/>
        <v>平成29年10月～30年 9月</v>
      </c>
      <c r="B50" s="383">
        <v>853</v>
      </c>
      <c r="C50" s="387">
        <v>689</v>
      </c>
      <c r="D50" s="387">
        <v>760</v>
      </c>
      <c r="E50" s="387">
        <v>802</v>
      </c>
      <c r="F50" s="387">
        <v>948</v>
      </c>
      <c r="G50" s="387">
        <v>5999</v>
      </c>
      <c r="H50" s="387">
        <v>1758</v>
      </c>
      <c r="I50" s="387">
        <v>950</v>
      </c>
      <c r="J50" s="387">
        <v>883</v>
      </c>
      <c r="K50" s="387">
        <v>1024</v>
      </c>
      <c r="L50" s="387">
        <v>990</v>
      </c>
      <c r="M50" s="394">
        <v>876</v>
      </c>
      <c r="N50" s="400">
        <v>16532</v>
      </c>
    </row>
    <row r="51" spans="1:24" ht="15" customHeight="1">
      <c r="A51" s="377" t="str">
        <f t="shared" si="4"/>
        <v>平成30年10月～元年 8月</v>
      </c>
      <c r="B51" s="384">
        <v>904</v>
      </c>
      <c r="C51" s="388">
        <v>764</v>
      </c>
      <c r="D51" s="388">
        <v>758</v>
      </c>
      <c r="E51" s="388">
        <v>788</v>
      </c>
      <c r="F51" s="388">
        <v>966</v>
      </c>
      <c r="G51" s="388">
        <v>5675</v>
      </c>
      <c r="H51" s="388">
        <v>1808</v>
      </c>
      <c r="I51" s="388">
        <v>943</v>
      </c>
      <c r="J51" s="388">
        <v>839</v>
      </c>
      <c r="K51" s="388">
        <v>1109</v>
      </c>
      <c r="L51" s="388">
        <f>IF('Ｐ１'!$DL$4=M45,'Ｐ4～5'!$Z$7,)</f>
        <v>969</v>
      </c>
      <c r="M51" s="395">
        <f>IF('Ｐ１'!$DL$4=N45,'Ｐ4～5'!$Z$7,)</f>
        <v>0</v>
      </c>
      <c r="N51" s="401">
        <f>SUM(B51:M51)</f>
        <v>15523</v>
      </c>
    </row>
    <row r="52" spans="1:24" s="369" customFormat="1" ht="18.75" customHeight="1">
      <c r="A52" s="371" t="s">
        <v>250</v>
      </c>
      <c r="N52" s="397" t="s">
        <v>35</v>
      </c>
    </row>
    <row r="53" spans="1:24" s="369" customFormat="1" ht="15" customHeight="1">
      <c r="A53" s="374" t="s">
        <v>52</v>
      </c>
      <c r="B53" s="381" t="s">
        <v>90</v>
      </c>
      <c r="C53" s="381" t="s">
        <v>313</v>
      </c>
      <c r="D53" s="381" t="s">
        <v>281</v>
      </c>
      <c r="E53" s="381" t="s">
        <v>85</v>
      </c>
      <c r="F53" s="381" t="s">
        <v>316</v>
      </c>
      <c r="G53" s="381" t="s">
        <v>317</v>
      </c>
      <c r="H53" s="381" t="s">
        <v>318</v>
      </c>
      <c r="I53" s="381" t="s">
        <v>319</v>
      </c>
      <c r="J53" s="381" t="s">
        <v>320</v>
      </c>
      <c r="K53" s="381" t="s">
        <v>321</v>
      </c>
      <c r="L53" s="381" t="s">
        <v>323</v>
      </c>
      <c r="M53" s="381" t="s">
        <v>183</v>
      </c>
      <c r="N53" s="404" t="s">
        <v>40</v>
      </c>
    </row>
    <row r="54" spans="1:24" s="371" customFormat="1" ht="15" customHeight="1">
      <c r="A54" s="375" t="str">
        <f t="shared" ref="A54:A59" si="5">A29</f>
        <v>平成25年10月～26年 9月</v>
      </c>
      <c r="B54" s="382">
        <v>41</v>
      </c>
      <c r="C54" s="386">
        <v>-149</v>
      </c>
      <c r="D54" s="386">
        <v>-218</v>
      </c>
      <c r="E54" s="386">
        <v>-160</v>
      </c>
      <c r="F54" s="386">
        <v>-342</v>
      </c>
      <c r="G54" s="386">
        <v>-3667</v>
      </c>
      <c r="H54" s="386">
        <v>664</v>
      </c>
      <c r="I54" s="386">
        <v>-152</v>
      </c>
      <c r="J54" s="386">
        <v>-126</v>
      </c>
      <c r="K54" s="386">
        <v>-98</v>
      </c>
      <c r="L54" s="386">
        <v>-140</v>
      </c>
      <c r="M54" s="393">
        <v>-139</v>
      </c>
      <c r="N54" s="399">
        <v>-4486</v>
      </c>
      <c r="O54" s="369"/>
      <c r="P54" s="369"/>
      <c r="Q54" s="369"/>
      <c r="R54" s="369"/>
      <c r="S54" s="369"/>
      <c r="T54" s="369"/>
      <c r="U54" s="369"/>
      <c r="V54" s="369"/>
      <c r="W54" s="369"/>
      <c r="X54" s="369"/>
    </row>
    <row r="55" spans="1:24" s="371" customFormat="1" ht="15" customHeight="1">
      <c r="A55" s="376" t="str">
        <f t="shared" si="5"/>
        <v>平成26年10月～27年 9月</v>
      </c>
      <c r="B55" s="383">
        <v>-43</v>
      </c>
      <c r="C55" s="387">
        <v>-165</v>
      </c>
      <c r="D55" s="387">
        <v>-138</v>
      </c>
      <c r="E55" s="387">
        <v>-180</v>
      </c>
      <c r="F55" s="387">
        <v>-345</v>
      </c>
      <c r="G55" s="387">
        <v>-3851</v>
      </c>
      <c r="H55" s="387">
        <v>623</v>
      </c>
      <c r="I55" s="387">
        <v>-115</v>
      </c>
      <c r="J55" s="387">
        <v>-179</v>
      </c>
      <c r="K55" s="387">
        <v>-46</v>
      </c>
      <c r="L55" s="387">
        <v>-60</v>
      </c>
      <c r="M55" s="394">
        <v>-290</v>
      </c>
      <c r="N55" s="400">
        <v>-4789</v>
      </c>
      <c r="O55" s="369"/>
      <c r="P55" s="369"/>
      <c r="Q55" s="369"/>
      <c r="R55" s="369"/>
      <c r="S55" s="369"/>
      <c r="T55" s="369"/>
      <c r="U55" s="369"/>
      <c r="V55" s="369"/>
      <c r="W55" s="369"/>
      <c r="X55" s="369"/>
    </row>
    <row r="56" spans="1:24" s="371" customFormat="1" ht="15" customHeight="1">
      <c r="A56" s="376" t="str">
        <f t="shared" si="5"/>
        <v>平成27年10月～28年 9月</v>
      </c>
      <c r="B56" s="383">
        <v>125</v>
      </c>
      <c r="C56" s="387">
        <v>-91</v>
      </c>
      <c r="D56" s="387">
        <v>-156</v>
      </c>
      <c r="E56" s="387">
        <v>-190</v>
      </c>
      <c r="F56" s="387">
        <v>-204</v>
      </c>
      <c r="G56" s="387">
        <v>-3791</v>
      </c>
      <c r="H56" s="387">
        <v>725</v>
      </c>
      <c r="I56" s="387">
        <v>0</v>
      </c>
      <c r="J56" s="387">
        <v>-84</v>
      </c>
      <c r="K56" s="387">
        <v>-114</v>
      </c>
      <c r="L56" s="387">
        <v>-75</v>
      </c>
      <c r="M56" s="394">
        <v>-245</v>
      </c>
      <c r="N56" s="400">
        <v>-4100</v>
      </c>
      <c r="O56" s="369"/>
      <c r="P56" s="369"/>
      <c r="Q56" s="369"/>
      <c r="R56" s="369"/>
      <c r="S56" s="369"/>
      <c r="T56" s="369"/>
      <c r="U56" s="369"/>
      <c r="V56" s="369"/>
      <c r="W56" s="369"/>
      <c r="X56" s="369"/>
    </row>
    <row r="57" spans="1:24" s="371" customFormat="1" ht="15" customHeight="1">
      <c r="A57" s="376" t="str">
        <f t="shared" si="5"/>
        <v>平成28年10月～29年 9月</v>
      </c>
      <c r="B57" s="383">
        <v>18</v>
      </c>
      <c r="C57" s="387">
        <v>-96</v>
      </c>
      <c r="D57" s="387">
        <v>-219</v>
      </c>
      <c r="E57" s="387">
        <v>-140</v>
      </c>
      <c r="F57" s="387">
        <v>-264</v>
      </c>
      <c r="G57" s="387">
        <v>-3749</v>
      </c>
      <c r="H57" s="387">
        <v>669</v>
      </c>
      <c r="I57" s="387">
        <v>53</v>
      </c>
      <c r="J57" s="387">
        <v>-206</v>
      </c>
      <c r="K57" s="387">
        <v>-84</v>
      </c>
      <c r="L57" s="387">
        <v>21</v>
      </c>
      <c r="M57" s="394">
        <v>-256</v>
      </c>
      <c r="N57" s="400">
        <v>-4253</v>
      </c>
      <c r="O57" s="369"/>
      <c r="P57" s="369"/>
      <c r="Q57" s="369"/>
      <c r="R57" s="369"/>
      <c r="S57" s="369"/>
      <c r="T57" s="369"/>
      <c r="U57" s="369"/>
      <c r="V57" s="369"/>
      <c r="W57" s="369"/>
      <c r="X57" s="369"/>
    </row>
    <row r="58" spans="1:24" s="371" customFormat="1" ht="15" customHeight="1">
      <c r="A58" s="376" t="str">
        <f t="shared" si="5"/>
        <v>平成29年10月～30年 9月</v>
      </c>
      <c r="B58" s="383">
        <v>31</v>
      </c>
      <c r="C58" s="387">
        <v>-74</v>
      </c>
      <c r="D58" s="387">
        <v>-163</v>
      </c>
      <c r="E58" s="387">
        <v>-219</v>
      </c>
      <c r="F58" s="387">
        <v>-317</v>
      </c>
      <c r="G58" s="387">
        <v>-3933</v>
      </c>
      <c r="H58" s="387">
        <v>670</v>
      </c>
      <c r="I58" s="391">
        <v>-95</v>
      </c>
      <c r="J58" s="387">
        <v>-158</v>
      </c>
      <c r="K58" s="387">
        <v>-14</v>
      </c>
      <c r="L58" s="387">
        <v>31</v>
      </c>
      <c r="M58" s="394">
        <v>-169</v>
      </c>
      <c r="N58" s="400">
        <v>-4410</v>
      </c>
      <c r="O58" s="369"/>
      <c r="P58" s="369"/>
      <c r="Q58" s="369"/>
      <c r="R58" s="369"/>
      <c r="S58" s="369"/>
      <c r="T58" s="369"/>
      <c r="U58" s="369"/>
      <c r="V58" s="369"/>
      <c r="W58" s="369"/>
      <c r="X58" s="369"/>
    </row>
    <row r="59" spans="1:24" s="371" customFormat="1" ht="15" customHeight="1">
      <c r="A59" s="377" t="str">
        <f t="shared" si="5"/>
        <v>平成30年10月～元年 8月</v>
      </c>
      <c r="B59" s="385">
        <v>22</v>
      </c>
      <c r="C59" s="389">
        <v>-114</v>
      </c>
      <c r="D59" s="389">
        <v>-89</v>
      </c>
      <c r="E59" s="389">
        <v>-155</v>
      </c>
      <c r="F59" s="389">
        <v>-329</v>
      </c>
      <c r="G59" s="389">
        <v>-3563</v>
      </c>
      <c r="H59" s="389">
        <v>699</v>
      </c>
      <c r="I59" s="389">
        <v>-95</v>
      </c>
      <c r="J59" s="389">
        <v>-133</v>
      </c>
      <c r="K59" s="389">
        <v>-42</v>
      </c>
      <c r="L59" s="389">
        <f>L43-L51</f>
        <v>107</v>
      </c>
      <c r="M59" s="396">
        <f>M43-M51</f>
        <v>0</v>
      </c>
      <c r="N59" s="405">
        <f>SUM(B59:M59)</f>
        <v>-3692</v>
      </c>
      <c r="O59" s="369"/>
      <c r="P59" s="369"/>
      <c r="Q59" s="369"/>
      <c r="R59" s="369"/>
      <c r="S59" s="369"/>
      <c r="T59" s="369"/>
      <c r="U59" s="369"/>
      <c r="V59" s="369"/>
      <c r="W59" s="369"/>
      <c r="X59" s="369"/>
    </row>
    <row r="60" spans="1:24" s="371" customFormat="1" ht="15" customHeight="1">
      <c r="B60" s="369"/>
      <c r="C60" s="369"/>
      <c r="N60" s="387"/>
      <c r="O60" s="387"/>
      <c r="P60" s="369"/>
      <c r="Q60" s="369"/>
      <c r="R60" s="369"/>
      <c r="S60" s="369"/>
      <c r="T60" s="369"/>
      <c r="U60" s="369"/>
      <c r="V60" s="369"/>
      <c r="W60" s="369"/>
      <c r="X60" s="369"/>
    </row>
    <row r="61" spans="1:24" s="371" customFormat="1" ht="15" customHeight="1">
      <c r="B61" s="369"/>
      <c r="C61" s="369"/>
      <c r="N61" s="387"/>
      <c r="O61" s="387"/>
      <c r="P61" s="369"/>
      <c r="Q61" s="369"/>
      <c r="R61" s="369"/>
      <c r="S61" s="369"/>
      <c r="T61" s="369"/>
      <c r="U61" s="369"/>
      <c r="V61" s="369"/>
      <c r="W61" s="369"/>
      <c r="X61" s="369"/>
    </row>
    <row r="62" spans="1:24" s="371" customFormat="1" ht="15" customHeight="1">
      <c r="B62" s="369"/>
      <c r="C62" s="369"/>
      <c r="G62" s="390"/>
      <c r="N62" s="387"/>
      <c r="O62" s="387"/>
      <c r="P62" s="369"/>
      <c r="Q62" s="369"/>
      <c r="R62" s="369"/>
      <c r="S62" s="369"/>
      <c r="T62" s="369"/>
      <c r="U62" s="369"/>
      <c r="V62" s="369"/>
      <c r="W62" s="369"/>
      <c r="X62" s="369"/>
    </row>
    <row r="63" spans="1:24" s="371" customFormat="1" ht="15" customHeight="1">
      <c r="B63" s="369"/>
      <c r="C63" s="369"/>
      <c r="N63" s="387"/>
      <c r="O63" s="387"/>
      <c r="P63" s="369"/>
      <c r="Q63" s="369"/>
      <c r="R63" s="369"/>
      <c r="S63" s="369"/>
      <c r="T63" s="369"/>
      <c r="U63" s="369"/>
      <c r="V63" s="369"/>
      <c r="W63" s="369"/>
      <c r="X63" s="369"/>
    </row>
    <row r="64" spans="1:24" s="369" customFormat="1" ht="15" customHeight="1">
      <c r="A64" s="371"/>
      <c r="D64" s="371"/>
      <c r="E64" s="371"/>
      <c r="F64" s="371"/>
      <c r="G64" s="371"/>
      <c r="H64" s="371"/>
      <c r="I64" s="371"/>
      <c r="J64" s="371"/>
      <c r="K64" s="371"/>
      <c r="L64" s="371"/>
      <c r="M64" s="371"/>
    </row>
    <row r="65" spans="1:24" s="369" customFormat="1" ht="15" customHeight="1">
      <c r="A65" s="371"/>
      <c r="D65" s="371"/>
      <c r="E65" s="371"/>
      <c r="F65" s="371"/>
      <c r="G65" s="371"/>
      <c r="H65" s="371"/>
      <c r="I65" s="371"/>
      <c r="J65" s="371"/>
      <c r="K65" s="371"/>
      <c r="L65" s="371"/>
      <c r="M65" s="371"/>
    </row>
    <row r="66" spans="1:24" s="371" customFormat="1" ht="15" customHeight="1">
      <c r="B66" s="369"/>
      <c r="C66" s="369"/>
      <c r="N66" s="387"/>
      <c r="O66" s="387"/>
      <c r="P66" s="369"/>
      <c r="Q66" s="369"/>
      <c r="R66" s="369"/>
      <c r="S66" s="369"/>
      <c r="T66" s="369"/>
      <c r="U66" s="369"/>
      <c r="V66" s="369"/>
      <c r="W66" s="369"/>
      <c r="X66" s="369"/>
    </row>
    <row r="67" spans="1:24" s="371" customFormat="1" ht="15" customHeight="1">
      <c r="B67" s="369"/>
      <c r="C67" s="369"/>
      <c r="N67" s="387"/>
      <c r="O67" s="387"/>
      <c r="P67" s="369"/>
      <c r="Q67" s="369"/>
      <c r="R67" s="369"/>
      <c r="S67" s="369"/>
      <c r="T67" s="369"/>
      <c r="U67" s="369"/>
      <c r="V67" s="369"/>
      <c r="W67" s="369"/>
      <c r="X67" s="369"/>
    </row>
    <row r="68" spans="1:24" s="371" customFormat="1" ht="15" customHeight="1">
      <c r="B68" s="369"/>
      <c r="C68" s="369"/>
      <c r="N68" s="387"/>
      <c r="O68" s="387"/>
      <c r="P68" s="369"/>
      <c r="Q68" s="369"/>
      <c r="R68" s="369"/>
      <c r="S68" s="369"/>
      <c r="T68" s="369"/>
      <c r="U68" s="369"/>
      <c r="V68" s="369"/>
      <c r="W68" s="369"/>
      <c r="X68" s="369"/>
    </row>
    <row r="69" spans="1:24" s="371" customFormat="1" ht="15" customHeight="1">
      <c r="B69" s="369"/>
      <c r="C69" s="369"/>
      <c r="N69" s="387"/>
      <c r="O69" s="387"/>
      <c r="P69" s="369"/>
      <c r="Q69" s="369"/>
      <c r="R69" s="369"/>
      <c r="S69" s="369"/>
      <c r="T69" s="369"/>
      <c r="U69" s="369"/>
      <c r="V69" s="369"/>
      <c r="W69" s="369"/>
      <c r="X69" s="369"/>
    </row>
    <row r="70" spans="1:24" s="371" customFormat="1" ht="15" customHeight="1">
      <c r="B70" s="369"/>
      <c r="C70" s="369"/>
      <c r="N70" s="387"/>
      <c r="O70" s="387"/>
      <c r="P70" s="369"/>
      <c r="Q70" s="369"/>
      <c r="R70" s="369"/>
      <c r="S70" s="369"/>
      <c r="T70" s="369"/>
      <c r="U70" s="369"/>
      <c r="V70" s="369"/>
      <c r="W70" s="369"/>
      <c r="X70" s="369"/>
    </row>
    <row r="71" spans="1:24" s="371" customFormat="1" ht="15" customHeight="1">
      <c r="B71" s="369"/>
      <c r="C71" s="369"/>
      <c r="N71" s="387"/>
      <c r="O71" s="387"/>
      <c r="P71" s="369"/>
      <c r="Q71" s="369"/>
      <c r="R71" s="369"/>
      <c r="S71" s="369"/>
      <c r="T71" s="369"/>
      <c r="U71" s="369"/>
      <c r="V71" s="369"/>
      <c r="W71" s="369"/>
      <c r="X71" s="369"/>
    </row>
    <row r="72" spans="1:24" s="371" customFormat="1" ht="15" customHeight="1">
      <c r="B72" s="369"/>
      <c r="C72" s="369"/>
      <c r="N72" s="387"/>
      <c r="O72" s="387"/>
      <c r="P72" s="369"/>
      <c r="Q72" s="369"/>
      <c r="R72" s="369"/>
      <c r="S72" s="369"/>
      <c r="T72" s="369"/>
      <c r="U72" s="369"/>
      <c r="V72" s="369"/>
      <c r="W72" s="369"/>
      <c r="X72" s="369"/>
    </row>
    <row r="73" spans="1:24" s="371" customFormat="1" ht="15" customHeight="1">
      <c r="B73" s="369"/>
      <c r="C73" s="369"/>
      <c r="N73" s="387"/>
      <c r="O73" s="387"/>
      <c r="P73" s="369"/>
      <c r="Q73" s="369"/>
      <c r="R73" s="369"/>
      <c r="S73" s="369"/>
      <c r="T73" s="369"/>
      <c r="U73" s="369"/>
      <c r="V73" s="369"/>
      <c r="W73" s="369"/>
      <c r="X73" s="369"/>
    </row>
    <row r="74" spans="1:24" s="371" customFormat="1" ht="15" customHeight="1">
      <c r="B74" s="369"/>
      <c r="C74" s="369"/>
      <c r="N74" s="387"/>
      <c r="O74" s="387"/>
      <c r="P74" s="369"/>
      <c r="Q74" s="369"/>
      <c r="R74" s="369"/>
      <c r="S74" s="369"/>
      <c r="T74" s="369"/>
      <c r="U74" s="369"/>
      <c r="V74" s="369"/>
      <c r="W74" s="369"/>
      <c r="X74" s="369"/>
    </row>
    <row r="75" spans="1:24" s="371" customFormat="1" ht="15" customHeight="1">
      <c r="B75" s="369"/>
      <c r="C75" s="369"/>
      <c r="N75" s="387"/>
      <c r="O75" s="387"/>
      <c r="P75" s="369"/>
      <c r="Q75" s="369"/>
      <c r="R75" s="369"/>
      <c r="S75" s="369"/>
      <c r="T75" s="369"/>
      <c r="U75" s="369"/>
      <c r="V75" s="369"/>
      <c r="W75" s="369"/>
      <c r="X75" s="369"/>
    </row>
    <row r="76" spans="1:24" s="371" customFormat="1" ht="15" customHeight="1">
      <c r="B76" s="369"/>
      <c r="C76" s="369"/>
      <c r="N76" s="387"/>
      <c r="O76" s="387"/>
      <c r="P76" s="369"/>
      <c r="Q76" s="369"/>
      <c r="R76" s="369"/>
      <c r="S76" s="369"/>
      <c r="T76" s="369"/>
      <c r="U76" s="369"/>
      <c r="V76" s="369"/>
      <c r="W76" s="369"/>
      <c r="X76" s="369"/>
    </row>
    <row r="77" spans="1:24" s="371" customFormat="1" ht="15" customHeight="1">
      <c r="B77" s="369"/>
      <c r="C77" s="369"/>
      <c r="N77" s="387"/>
      <c r="O77" s="387"/>
      <c r="P77" s="369"/>
      <c r="Q77" s="369"/>
      <c r="R77" s="369"/>
      <c r="S77" s="369"/>
      <c r="T77" s="369"/>
      <c r="U77" s="369"/>
      <c r="V77" s="369"/>
      <c r="W77" s="369"/>
      <c r="X77" s="369"/>
    </row>
    <row r="78" spans="1:24" s="371" customFormat="1" ht="15" customHeight="1">
      <c r="B78" s="369"/>
      <c r="C78" s="369"/>
      <c r="N78" s="387"/>
      <c r="O78" s="387"/>
      <c r="P78" s="369"/>
      <c r="Q78" s="369"/>
      <c r="R78" s="369"/>
      <c r="S78" s="369"/>
      <c r="T78" s="369"/>
      <c r="U78" s="369"/>
      <c r="V78" s="369"/>
      <c r="W78" s="369"/>
      <c r="X78" s="369"/>
    </row>
    <row r="79" spans="1:24" s="371" customFormat="1" ht="15" customHeight="1">
      <c r="B79" s="369"/>
      <c r="C79" s="369"/>
      <c r="N79" s="387"/>
      <c r="O79" s="387"/>
      <c r="P79" s="369"/>
      <c r="Q79" s="369"/>
      <c r="R79" s="369"/>
      <c r="S79" s="369"/>
      <c r="T79" s="369"/>
      <c r="U79" s="369"/>
      <c r="V79" s="369"/>
      <c r="W79" s="369"/>
      <c r="X79" s="369"/>
    </row>
    <row r="80" spans="1:24" s="371" customFormat="1" ht="15" customHeight="1">
      <c r="B80" s="369"/>
      <c r="C80" s="369"/>
      <c r="N80" s="387"/>
      <c r="O80" s="387"/>
      <c r="P80" s="369"/>
      <c r="Q80" s="369"/>
      <c r="R80" s="369"/>
      <c r="S80" s="369"/>
      <c r="T80" s="369"/>
      <c r="U80" s="369"/>
      <c r="V80" s="369"/>
      <c r="W80" s="369"/>
      <c r="X80" s="369"/>
    </row>
    <row r="81" spans="2:24" s="371" customFormat="1" ht="15" customHeight="1">
      <c r="B81" s="369"/>
      <c r="C81" s="369"/>
      <c r="N81" s="387"/>
      <c r="O81" s="387"/>
      <c r="P81" s="369"/>
      <c r="Q81" s="369"/>
      <c r="R81" s="369"/>
      <c r="S81" s="369"/>
      <c r="T81" s="369"/>
      <c r="U81" s="369"/>
      <c r="V81" s="369"/>
      <c r="W81" s="369"/>
      <c r="X81" s="369"/>
    </row>
    <row r="82" spans="2:24" s="371" customFormat="1" ht="15" customHeight="1">
      <c r="B82" s="369"/>
      <c r="C82" s="369"/>
      <c r="N82" s="387"/>
      <c r="O82" s="387"/>
      <c r="P82" s="369"/>
      <c r="Q82" s="369"/>
      <c r="R82" s="369"/>
      <c r="S82" s="369"/>
      <c r="T82" s="369"/>
      <c r="U82" s="369"/>
      <c r="V82" s="369"/>
      <c r="W82" s="369"/>
      <c r="X82" s="369"/>
    </row>
    <row r="83" spans="2:24" s="371" customFormat="1" ht="15" customHeight="1">
      <c r="B83" s="369"/>
      <c r="C83" s="369"/>
      <c r="N83" s="387"/>
      <c r="O83" s="387"/>
      <c r="P83" s="369"/>
      <c r="Q83" s="369"/>
      <c r="R83" s="369"/>
      <c r="S83" s="369"/>
      <c r="T83" s="369"/>
      <c r="U83" s="369"/>
      <c r="V83" s="369"/>
      <c r="W83" s="369"/>
      <c r="X83" s="369"/>
    </row>
    <row r="84" spans="2:24" s="371" customFormat="1" ht="15" customHeight="1">
      <c r="B84" s="369"/>
      <c r="C84" s="369"/>
      <c r="N84" s="369"/>
      <c r="O84" s="369"/>
      <c r="P84" s="369"/>
      <c r="Q84" s="369"/>
      <c r="R84" s="369"/>
      <c r="S84" s="369"/>
      <c r="T84" s="369"/>
      <c r="U84" s="369"/>
      <c r="V84" s="369"/>
      <c r="W84" s="369"/>
      <c r="X84" s="369"/>
    </row>
    <row r="85" spans="2:24" s="371" customFormat="1" ht="15" customHeight="1">
      <c r="B85" s="369"/>
      <c r="C85" s="369"/>
      <c r="N85" s="369"/>
      <c r="O85" s="369"/>
      <c r="P85" s="369"/>
      <c r="Q85" s="369"/>
      <c r="R85" s="369"/>
      <c r="S85" s="369"/>
      <c r="T85" s="369"/>
      <c r="U85" s="369"/>
      <c r="V85" s="369"/>
      <c r="W85" s="369"/>
      <c r="X85" s="369"/>
    </row>
    <row r="86" spans="2:24" s="371" customFormat="1" ht="15" customHeight="1">
      <c r="B86" s="369"/>
      <c r="C86" s="369"/>
      <c r="N86" s="369"/>
      <c r="O86" s="369"/>
      <c r="P86" s="369"/>
      <c r="Q86" s="369"/>
      <c r="R86" s="369"/>
      <c r="S86" s="369"/>
      <c r="T86" s="369"/>
      <c r="U86" s="369"/>
      <c r="V86" s="369"/>
      <c r="W86" s="369"/>
      <c r="X86" s="369"/>
    </row>
    <row r="87" spans="2:24" s="371" customFormat="1" ht="15" customHeight="1">
      <c r="B87" s="369"/>
      <c r="C87" s="369"/>
      <c r="N87" s="369"/>
      <c r="O87" s="369"/>
      <c r="P87" s="369"/>
      <c r="Q87" s="369"/>
      <c r="R87" s="369"/>
      <c r="S87" s="369"/>
      <c r="T87" s="369"/>
      <c r="U87" s="369"/>
      <c r="V87" s="369"/>
      <c r="W87" s="369"/>
      <c r="X87" s="369"/>
    </row>
    <row r="88" spans="2:24" s="371" customFormat="1" ht="15" customHeight="1">
      <c r="B88" s="369"/>
      <c r="C88" s="369"/>
      <c r="N88" s="369"/>
      <c r="O88" s="369"/>
      <c r="P88" s="369"/>
      <c r="Q88" s="369"/>
      <c r="R88" s="369"/>
      <c r="S88" s="369"/>
      <c r="T88" s="369"/>
      <c r="U88" s="369"/>
      <c r="V88" s="369"/>
      <c r="W88" s="369"/>
      <c r="X88" s="369"/>
    </row>
    <row r="89" spans="2:24" s="371" customFormat="1" ht="15" customHeight="1">
      <c r="B89" s="369"/>
      <c r="C89" s="369"/>
      <c r="N89" s="369"/>
      <c r="O89" s="369"/>
      <c r="P89" s="369"/>
      <c r="Q89" s="369"/>
      <c r="R89" s="369"/>
      <c r="S89" s="369"/>
      <c r="T89" s="369"/>
      <c r="U89" s="369"/>
      <c r="V89" s="369"/>
      <c r="W89" s="369"/>
      <c r="X89" s="369"/>
    </row>
    <row r="90" spans="2:24" s="371" customFormat="1" ht="15" customHeight="1">
      <c r="B90" s="369"/>
      <c r="C90" s="369"/>
      <c r="N90" s="369"/>
      <c r="O90" s="369"/>
      <c r="P90" s="369"/>
      <c r="Q90" s="369"/>
      <c r="R90" s="369"/>
      <c r="S90" s="369"/>
      <c r="T90" s="369"/>
      <c r="U90" s="369"/>
      <c r="V90" s="369"/>
      <c r="W90" s="369"/>
      <c r="X90" s="369"/>
    </row>
    <row r="91" spans="2:24" s="371" customFormat="1" ht="15" customHeight="1">
      <c r="B91" s="369"/>
      <c r="C91" s="369"/>
      <c r="N91" s="369"/>
      <c r="O91" s="369"/>
      <c r="P91" s="369"/>
      <c r="Q91" s="369"/>
      <c r="R91" s="369"/>
      <c r="S91" s="369"/>
      <c r="T91" s="369"/>
      <c r="U91" s="369"/>
      <c r="V91" s="369"/>
      <c r="W91" s="369"/>
      <c r="X91" s="369"/>
    </row>
    <row r="92" spans="2:24" s="371" customFormat="1" ht="15" customHeight="1">
      <c r="B92" s="369"/>
      <c r="C92" s="369"/>
      <c r="N92" s="369"/>
      <c r="O92" s="369"/>
      <c r="P92" s="369"/>
      <c r="Q92" s="369"/>
      <c r="R92" s="369"/>
      <c r="S92" s="369"/>
      <c r="T92" s="369"/>
      <c r="U92" s="369"/>
      <c r="V92" s="369"/>
      <c r="W92" s="369"/>
      <c r="X92" s="369"/>
    </row>
    <row r="93" spans="2:24" s="371" customFormat="1" ht="15" customHeight="1">
      <c r="B93" s="369"/>
      <c r="C93" s="369"/>
      <c r="N93" s="369"/>
      <c r="O93" s="369"/>
      <c r="P93" s="369"/>
      <c r="Q93" s="369"/>
      <c r="R93" s="369"/>
      <c r="S93" s="369"/>
      <c r="T93" s="369"/>
      <c r="U93" s="369"/>
      <c r="V93" s="369"/>
      <c r="W93" s="369"/>
      <c r="X93" s="369"/>
    </row>
    <row r="94" spans="2:24" s="371" customFormat="1" ht="15" customHeight="1">
      <c r="B94" s="369"/>
      <c r="C94" s="369"/>
      <c r="N94" s="369"/>
      <c r="O94" s="369"/>
      <c r="P94" s="369"/>
      <c r="Q94" s="369"/>
      <c r="R94" s="369"/>
      <c r="S94" s="369"/>
      <c r="T94" s="369"/>
      <c r="U94" s="369"/>
      <c r="V94" s="369"/>
      <c r="W94" s="369"/>
      <c r="X94" s="369"/>
    </row>
    <row r="95" spans="2:24" s="371" customFormat="1" ht="15" customHeight="1">
      <c r="B95" s="369"/>
      <c r="C95" s="369"/>
      <c r="N95" s="369"/>
      <c r="O95" s="369"/>
      <c r="P95" s="369"/>
      <c r="Q95" s="369"/>
      <c r="R95" s="369"/>
      <c r="S95" s="369"/>
      <c r="T95" s="369"/>
      <c r="U95" s="369"/>
      <c r="V95" s="369"/>
      <c r="W95" s="369"/>
      <c r="X95" s="369"/>
    </row>
    <row r="96" spans="2:24" s="371" customFormat="1" ht="15" customHeight="1">
      <c r="B96" s="369"/>
      <c r="C96" s="369"/>
      <c r="N96" s="369"/>
      <c r="O96" s="369"/>
      <c r="P96" s="369"/>
      <c r="Q96" s="369"/>
      <c r="R96" s="369"/>
      <c r="S96" s="369"/>
      <c r="T96" s="369"/>
      <c r="U96" s="369"/>
      <c r="V96" s="369"/>
      <c r="W96" s="369"/>
      <c r="X96" s="369"/>
    </row>
    <row r="97" spans="2:24" s="371" customFormat="1" ht="15" customHeight="1">
      <c r="B97" s="369"/>
      <c r="C97" s="369"/>
      <c r="N97" s="369"/>
      <c r="O97" s="369"/>
      <c r="P97" s="369"/>
      <c r="Q97" s="369"/>
      <c r="R97" s="369"/>
      <c r="S97" s="369"/>
      <c r="T97" s="369"/>
      <c r="U97" s="369"/>
      <c r="V97" s="369"/>
      <c r="W97" s="369"/>
      <c r="X97" s="369"/>
    </row>
    <row r="98" spans="2:24" s="371" customFormat="1" ht="15" customHeight="1">
      <c r="B98" s="369"/>
      <c r="C98" s="369"/>
      <c r="N98" s="369"/>
      <c r="O98" s="369"/>
      <c r="P98" s="369"/>
      <c r="Q98" s="369"/>
      <c r="R98" s="369"/>
      <c r="S98" s="369"/>
      <c r="T98" s="369"/>
      <c r="U98" s="369"/>
      <c r="V98" s="369"/>
      <c r="W98" s="369"/>
      <c r="X98" s="369"/>
    </row>
    <row r="99" spans="2:24" s="371" customFormat="1" ht="15" customHeight="1">
      <c r="B99" s="369"/>
      <c r="C99" s="369"/>
      <c r="N99" s="369"/>
      <c r="O99" s="369"/>
      <c r="P99" s="369"/>
      <c r="Q99" s="369"/>
      <c r="R99" s="369"/>
      <c r="S99" s="369"/>
      <c r="T99" s="369"/>
      <c r="U99" s="369"/>
      <c r="V99" s="369"/>
      <c r="W99" s="369"/>
      <c r="X99" s="369"/>
    </row>
    <row r="100" spans="2:24" s="371" customFormat="1" ht="15" customHeight="1">
      <c r="B100" s="369"/>
      <c r="C100" s="369"/>
      <c r="N100" s="369"/>
      <c r="O100" s="369"/>
      <c r="P100" s="369"/>
      <c r="Q100" s="369"/>
      <c r="R100" s="369"/>
      <c r="S100" s="369"/>
      <c r="T100" s="369"/>
      <c r="U100" s="369"/>
      <c r="V100" s="369"/>
      <c r="W100" s="369"/>
      <c r="X100" s="369"/>
    </row>
    <row r="101" spans="2:24" s="371" customFormat="1" ht="15" customHeight="1">
      <c r="B101" s="369"/>
      <c r="C101" s="369"/>
      <c r="N101" s="369"/>
      <c r="O101" s="369"/>
      <c r="P101" s="369"/>
      <c r="Q101" s="369"/>
      <c r="R101" s="369"/>
      <c r="S101" s="369"/>
      <c r="T101" s="369"/>
      <c r="U101" s="369"/>
      <c r="V101" s="369"/>
      <c r="W101" s="369"/>
      <c r="X101" s="369"/>
    </row>
    <row r="102" spans="2:24" s="371" customFormat="1" ht="15" customHeight="1">
      <c r="B102" s="369"/>
      <c r="C102" s="369"/>
      <c r="N102" s="369"/>
      <c r="O102" s="369"/>
      <c r="P102" s="369"/>
      <c r="Q102" s="369"/>
      <c r="R102" s="369"/>
      <c r="S102" s="369"/>
      <c r="T102" s="369"/>
      <c r="U102" s="369"/>
      <c r="V102" s="369"/>
      <c r="W102" s="369"/>
      <c r="X102" s="369"/>
    </row>
    <row r="103" spans="2:24" s="371" customFormat="1" ht="15" customHeight="1">
      <c r="B103" s="369"/>
      <c r="C103" s="369"/>
      <c r="N103" s="369"/>
      <c r="O103" s="369"/>
      <c r="P103" s="369"/>
      <c r="Q103" s="369"/>
      <c r="R103" s="369"/>
      <c r="S103" s="369"/>
      <c r="T103" s="369"/>
      <c r="U103" s="369"/>
      <c r="V103" s="369"/>
      <c r="W103" s="369"/>
      <c r="X103" s="369"/>
    </row>
    <row r="104" spans="2:24" s="371" customFormat="1" ht="15" customHeight="1">
      <c r="B104" s="369"/>
      <c r="C104" s="369"/>
      <c r="N104" s="369"/>
      <c r="O104" s="369"/>
      <c r="P104" s="369"/>
      <c r="Q104" s="369"/>
      <c r="R104" s="369"/>
      <c r="S104" s="369"/>
      <c r="T104" s="369"/>
      <c r="U104" s="369"/>
      <c r="V104" s="369"/>
      <c r="W104" s="369"/>
      <c r="X104" s="369"/>
    </row>
    <row r="105" spans="2:24" s="371" customFormat="1" ht="15" customHeight="1">
      <c r="B105" s="369"/>
      <c r="C105" s="369"/>
      <c r="N105" s="369"/>
      <c r="O105" s="369"/>
      <c r="P105" s="369"/>
      <c r="Q105" s="369"/>
      <c r="R105" s="369"/>
      <c r="S105" s="369"/>
      <c r="T105" s="369"/>
      <c r="U105" s="369"/>
      <c r="V105" s="369"/>
      <c r="W105" s="369"/>
      <c r="X105" s="369"/>
    </row>
    <row r="106" spans="2:24" s="371" customFormat="1" ht="15" customHeight="1">
      <c r="B106" s="369"/>
      <c r="C106" s="369"/>
      <c r="N106" s="369"/>
      <c r="O106" s="369"/>
      <c r="P106" s="369"/>
      <c r="Q106" s="369"/>
      <c r="R106" s="369"/>
      <c r="S106" s="369"/>
      <c r="T106" s="369"/>
      <c r="U106" s="369"/>
      <c r="V106" s="369"/>
      <c r="W106" s="369"/>
      <c r="X106" s="369"/>
    </row>
    <row r="107" spans="2:24" s="371" customFormat="1" ht="15" customHeight="1">
      <c r="B107" s="369"/>
      <c r="C107" s="369"/>
      <c r="N107" s="369"/>
      <c r="O107" s="369"/>
      <c r="P107" s="369"/>
      <c r="Q107" s="369"/>
      <c r="R107" s="369"/>
      <c r="S107" s="369"/>
      <c r="T107" s="369"/>
      <c r="U107" s="369"/>
      <c r="V107" s="369"/>
      <c r="W107" s="369"/>
      <c r="X107" s="369"/>
    </row>
    <row r="108" spans="2:24" s="371" customFormat="1" ht="15" customHeight="1">
      <c r="B108" s="369"/>
      <c r="C108" s="369"/>
      <c r="N108" s="369"/>
      <c r="O108" s="369"/>
      <c r="P108" s="369"/>
      <c r="Q108" s="369"/>
      <c r="R108" s="369"/>
      <c r="S108" s="369"/>
      <c r="T108" s="369"/>
      <c r="U108" s="369"/>
      <c r="V108" s="369"/>
      <c r="W108" s="369"/>
      <c r="X108" s="369"/>
    </row>
    <row r="109" spans="2:24" s="371" customFormat="1" ht="15" customHeight="1">
      <c r="B109" s="369"/>
      <c r="C109" s="369"/>
      <c r="N109" s="369"/>
      <c r="O109" s="369"/>
      <c r="P109" s="369"/>
      <c r="Q109" s="369"/>
      <c r="R109" s="369"/>
      <c r="S109" s="369"/>
      <c r="T109" s="369"/>
      <c r="U109" s="369"/>
      <c r="V109" s="369"/>
      <c r="W109" s="369"/>
      <c r="X109" s="369"/>
    </row>
    <row r="110" spans="2:24" s="371" customFormat="1" ht="15" customHeight="1">
      <c r="B110" s="369"/>
      <c r="C110" s="369"/>
      <c r="N110" s="369"/>
      <c r="O110" s="369"/>
      <c r="P110" s="369"/>
      <c r="Q110" s="369"/>
      <c r="R110" s="369"/>
      <c r="S110" s="369"/>
      <c r="T110" s="369"/>
      <c r="U110" s="369"/>
      <c r="V110" s="369"/>
      <c r="W110" s="369"/>
      <c r="X110" s="369"/>
    </row>
    <row r="111" spans="2:24" s="371" customFormat="1" ht="15" customHeight="1">
      <c r="B111" s="369"/>
      <c r="C111" s="369"/>
      <c r="N111" s="369"/>
      <c r="O111" s="369"/>
      <c r="P111" s="369"/>
      <c r="Q111" s="369"/>
      <c r="R111" s="369"/>
      <c r="S111" s="369"/>
      <c r="T111" s="369"/>
      <c r="U111" s="369"/>
      <c r="V111" s="369"/>
      <c r="W111" s="369"/>
      <c r="X111" s="369"/>
    </row>
    <row r="112" spans="2:24" s="371" customFormat="1" ht="15" customHeight="1">
      <c r="B112" s="369"/>
      <c r="C112" s="369"/>
      <c r="N112" s="369"/>
      <c r="O112" s="369"/>
      <c r="P112" s="369"/>
      <c r="Q112" s="369"/>
      <c r="R112" s="369"/>
      <c r="S112" s="369"/>
      <c r="T112" s="369"/>
      <c r="U112" s="369"/>
      <c r="V112" s="369"/>
      <c r="W112" s="369"/>
      <c r="X112" s="369"/>
    </row>
    <row r="113" spans="2:24" s="371" customFormat="1" ht="15" customHeight="1">
      <c r="B113" s="369"/>
      <c r="C113" s="369"/>
      <c r="N113" s="369"/>
      <c r="O113" s="369"/>
      <c r="P113" s="369"/>
      <c r="Q113" s="369"/>
      <c r="R113" s="369"/>
      <c r="S113" s="369"/>
      <c r="T113" s="369"/>
      <c r="U113" s="369"/>
      <c r="V113" s="369"/>
      <c r="W113" s="369"/>
      <c r="X113" s="369"/>
    </row>
    <row r="114" spans="2:24" s="371" customFormat="1" ht="15" customHeight="1">
      <c r="B114" s="369"/>
      <c r="C114" s="369"/>
      <c r="N114" s="369"/>
      <c r="O114" s="369"/>
      <c r="P114" s="369"/>
      <c r="Q114" s="369"/>
      <c r="R114" s="369"/>
      <c r="S114" s="369"/>
      <c r="T114" s="369"/>
      <c r="U114" s="369"/>
      <c r="V114" s="369"/>
      <c r="W114" s="369"/>
      <c r="X114" s="369"/>
    </row>
    <row r="115" spans="2:24" s="371" customFormat="1" ht="15" customHeight="1">
      <c r="B115" s="369"/>
      <c r="C115" s="369"/>
      <c r="N115" s="369"/>
      <c r="O115" s="369"/>
      <c r="P115" s="369"/>
      <c r="Q115" s="369"/>
      <c r="R115" s="369"/>
      <c r="S115" s="369"/>
      <c r="T115" s="369"/>
      <c r="U115" s="369"/>
      <c r="V115" s="369"/>
      <c r="W115" s="369"/>
      <c r="X115" s="369"/>
    </row>
    <row r="116" spans="2:24" s="371" customFormat="1" ht="15" customHeight="1">
      <c r="B116" s="369"/>
      <c r="C116" s="369"/>
      <c r="N116" s="369"/>
      <c r="O116" s="369"/>
      <c r="P116" s="369"/>
      <c r="Q116" s="369"/>
      <c r="R116" s="369"/>
      <c r="S116" s="369"/>
      <c r="T116" s="369"/>
      <c r="U116" s="369"/>
      <c r="V116" s="369"/>
      <c r="W116" s="369"/>
      <c r="X116" s="369"/>
    </row>
    <row r="117" spans="2:24" s="371" customFormat="1" ht="15" customHeight="1">
      <c r="B117" s="369"/>
      <c r="C117" s="369"/>
      <c r="N117" s="369"/>
      <c r="O117" s="369"/>
      <c r="P117" s="369"/>
      <c r="Q117" s="369"/>
      <c r="R117" s="369"/>
      <c r="S117" s="369"/>
      <c r="T117" s="369"/>
      <c r="U117" s="369"/>
      <c r="V117" s="369"/>
      <c r="W117" s="369"/>
      <c r="X117" s="369"/>
    </row>
    <row r="118" spans="2:24" s="371" customFormat="1" ht="15" customHeight="1">
      <c r="B118" s="369"/>
      <c r="C118" s="369"/>
      <c r="N118" s="369"/>
      <c r="O118" s="369"/>
      <c r="P118" s="369"/>
      <c r="Q118" s="369"/>
      <c r="R118" s="369"/>
      <c r="S118" s="369"/>
      <c r="T118" s="369"/>
      <c r="U118" s="369"/>
      <c r="V118" s="369"/>
      <c r="W118" s="369"/>
      <c r="X118" s="369"/>
    </row>
    <row r="119" spans="2:24" s="371" customFormat="1" ht="15" customHeight="1">
      <c r="B119" s="369"/>
      <c r="C119" s="369"/>
      <c r="N119" s="369"/>
      <c r="O119" s="369"/>
      <c r="P119" s="369"/>
      <c r="Q119" s="369"/>
      <c r="R119" s="369"/>
      <c r="S119" s="369"/>
      <c r="T119" s="369"/>
      <c r="U119" s="369"/>
      <c r="V119" s="369"/>
      <c r="W119" s="369"/>
      <c r="X119" s="369"/>
    </row>
    <row r="120" spans="2:24" s="371" customFormat="1" ht="15" customHeight="1">
      <c r="B120" s="369"/>
      <c r="C120" s="369"/>
      <c r="N120" s="369"/>
      <c r="O120" s="369"/>
      <c r="P120" s="369"/>
      <c r="Q120" s="369"/>
      <c r="R120" s="369"/>
      <c r="S120" s="369"/>
      <c r="T120" s="369"/>
      <c r="U120" s="369"/>
      <c r="V120" s="369"/>
      <c r="W120" s="369"/>
      <c r="X120" s="369"/>
    </row>
    <row r="121" spans="2:24" s="371" customFormat="1" ht="15" customHeight="1">
      <c r="B121" s="369"/>
      <c r="C121" s="369"/>
      <c r="N121" s="369"/>
      <c r="O121" s="369"/>
      <c r="P121" s="369"/>
      <c r="Q121" s="369"/>
      <c r="R121" s="369"/>
      <c r="S121" s="369"/>
      <c r="T121" s="369"/>
      <c r="U121" s="369"/>
      <c r="V121" s="369"/>
      <c r="W121" s="369"/>
      <c r="X121" s="369"/>
    </row>
    <row r="122" spans="2:24" s="371" customFormat="1" ht="15" customHeight="1">
      <c r="B122" s="369"/>
      <c r="C122" s="369"/>
      <c r="N122" s="369"/>
      <c r="O122" s="369"/>
      <c r="P122" s="369"/>
      <c r="Q122" s="369"/>
      <c r="R122" s="369"/>
      <c r="S122" s="369"/>
      <c r="T122" s="369"/>
      <c r="U122" s="369"/>
      <c r="V122" s="369"/>
      <c r="W122" s="369"/>
      <c r="X122" s="369"/>
    </row>
    <row r="123" spans="2:24" s="371" customFormat="1" ht="15" customHeight="1">
      <c r="B123" s="369"/>
      <c r="C123" s="369"/>
      <c r="N123" s="369"/>
      <c r="O123" s="369"/>
      <c r="P123" s="369"/>
      <c r="Q123" s="369"/>
      <c r="R123" s="369"/>
      <c r="S123" s="369"/>
      <c r="T123" s="369"/>
      <c r="U123" s="369"/>
      <c r="V123" s="369"/>
      <c r="W123" s="369"/>
      <c r="X123" s="369"/>
    </row>
    <row r="124" spans="2:24" s="371" customFormat="1" ht="15" customHeight="1">
      <c r="B124" s="369"/>
      <c r="C124" s="369"/>
      <c r="N124" s="369"/>
      <c r="O124" s="369"/>
      <c r="P124" s="369"/>
      <c r="Q124" s="369"/>
      <c r="R124" s="369"/>
      <c r="S124" s="369"/>
      <c r="T124" s="369"/>
      <c r="U124" s="369"/>
      <c r="V124" s="369"/>
      <c r="W124" s="369"/>
      <c r="X124" s="369"/>
    </row>
    <row r="125" spans="2:24" s="371" customFormat="1" ht="15" customHeight="1">
      <c r="B125" s="369"/>
      <c r="C125" s="369"/>
      <c r="N125" s="369"/>
      <c r="O125" s="369"/>
      <c r="P125" s="369"/>
      <c r="Q125" s="369"/>
      <c r="R125" s="369"/>
      <c r="S125" s="369"/>
      <c r="T125" s="369"/>
      <c r="U125" s="369"/>
      <c r="V125" s="369"/>
      <c r="W125" s="369"/>
      <c r="X125" s="369"/>
    </row>
    <row r="126" spans="2:24" s="371" customFormat="1" ht="15" customHeight="1">
      <c r="B126" s="369"/>
      <c r="C126" s="369"/>
      <c r="N126" s="369"/>
      <c r="O126" s="369"/>
      <c r="P126" s="369"/>
      <c r="Q126" s="369"/>
      <c r="R126" s="369"/>
      <c r="S126" s="369"/>
      <c r="T126" s="369"/>
      <c r="U126" s="369"/>
      <c r="V126" s="369"/>
      <c r="W126" s="369"/>
      <c r="X126" s="369"/>
    </row>
    <row r="127" spans="2:24" s="371" customFormat="1" ht="15" customHeight="1">
      <c r="B127" s="369"/>
      <c r="C127" s="369"/>
      <c r="N127" s="369"/>
      <c r="O127" s="369"/>
      <c r="P127" s="369"/>
      <c r="Q127" s="369"/>
      <c r="R127" s="369"/>
      <c r="S127" s="369"/>
      <c r="T127" s="369"/>
      <c r="U127" s="369"/>
      <c r="V127" s="369"/>
      <c r="W127" s="369"/>
      <c r="X127" s="369"/>
    </row>
    <row r="128" spans="2:24" s="371" customFormat="1" ht="15" customHeight="1">
      <c r="B128" s="369"/>
      <c r="C128" s="369"/>
      <c r="N128" s="369"/>
      <c r="O128" s="369"/>
      <c r="P128" s="369"/>
      <c r="Q128" s="369"/>
      <c r="R128" s="369"/>
      <c r="S128" s="369"/>
      <c r="T128" s="369"/>
      <c r="U128" s="369"/>
      <c r="V128" s="369"/>
      <c r="W128" s="369"/>
      <c r="X128" s="369"/>
    </row>
    <row r="129" spans="2:24" s="371" customFormat="1" ht="15" customHeight="1">
      <c r="B129" s="369"/>
      <c r="C129" s="369"/>
      <c r="N129" s="369"/>
      <c r="O129" s="369"/>
      <c r="P129" s="369"/>
      <c r="Q129" s="369"/>
      <c r="R129" s="369"/>
      <c r="S129" s="369"/>
      <c r="T129" s="369"/>
      <c r="U129" s="369"/>
      <c r="V129" s="369"/>
      <c r="W129" s="369"/>
      <c r="X129" s="369"/>
    </row>
    <row r="130" spans="2:24" s="371" customFormat="1" ht="15" customHeight="1">
      <c r="B130" s="369"/>
      <c r="C130" s="369"/>
      <c r="N130" s="369"/>
      <c r="O130" s="369"/>
      <c r="P130" s="369"/>
      <c r="Q130" s="369"/>
      <c r="R130" s="369"/>
      <c r="S130" s="369"/>
      <c r="T130" s="369"/>
      <c r="U130" s="369"/>
      <c r="V130" s="369"/>
      <c r="W130" s="369"/>
      <c r="X130" s="369"/>
    </row>
    <row r="131" spans="2:24" s="371" customFormat="1" ht="15" customHeight="1">
      <c r="B131" s="369"/>
      <c r="C131" s="369"/>
      <c r="N131" s="369"/>
      <c r="O131" s="369"/>
      <c r="P131" s="369"/>
      <c r="Q131" s="369"/>
      <c r="R131" s="369"/>
      <c r="S131" s="369"/>
      <c r="T131" s="369"/>
      <c r="U131" s="369"/>
      <c r="V131" s="369"/>
      <c r="W131" s="369"/>
      <c r="X131" s="369"/>
    </row>
    <row r="132" spans="2:24" s="371" customFormat="1" ht="15" customHeight="1">
      <c r="B132" s="369"/>
      <c r="C132" s="369"/>
      <c r="N132" s="369"/>
      <c r="O132" s="369"/>
      <c r="P132" s="369"/>
      <c r="Q132" s="369"/>
      <c r="R132" s="369"/>
      <c r="S132" s="369"/>
      <c r="T132" s="369"/>
      <c r="U132" s="369"/>
      <c r="V132" s="369"/>
      <c r="W132" s="369"/>
      <c r="X132" s="369"/>
    </row>
    <row r="133" spans="2:24" s="371" customFormat="1" ht="15" customHeight="1">
      <c r="B133" s="369"/>
      <c r="C133" s="369"/>
      <c r="N133" s="369"/>
      <c r="O133" s="369"/>
      <c r="P133" s="369"/>
      <c r="Q133" s="369"/>
      <c r="R133" s="369"/>
      <c r="S133" s="369"/>
      <c r="T133" s="369"/>
      <c r="U133" s="369"/>
      <c r="V133" s="369"/>
      <c r="W133" s="369"/>
      <c r="X133" s="369"/>
    </row>
    <row r="134" spans="2:24" s="371" customFormat="1" ht="15" customHeight="1">
      <c r="B134" s="369"/>
      <c r="C134" s="369"/>
      <c r="N134" s="369"/>
      <c r="O134" s="369"/>
      <c r="P134" s="369"/>
      <c r="Q134" s="369"/>
      <c r="R134" s="369"/>
      <c r="S134" s="369"/>
      <c r="T134" s="369"/>
      <c r="U134" s="369"/>
      <c r="V134" s="369"/>
      <c r="W134" s="369"/>
      <c r="X134" s="369"/>
    </row>
    <row r="135" spans="2:24" s="371" customFormat="1" ht="15" customHeight="1">
      <c r="B135" s="369"/>
      <c r="C135" s="369"/>
      <c r="N135" s="369"/>
      <c r="O135" s="369"/>
      <c r="P135" s="369"/>
      <c r="Q135" s="369"/>
      <c r="R135" s="369"/>
      <c r="S135" s="369"/>
      <c r="T135" s="369"/>
      <c r="U135" s="369"/>
      <c r="V135" s="369"/>
      <c r="W135" s="369"/>
      <c r="X135" s="369"/>
    </row>
    <row r="136" spans="2:24" s="371" customFormat="1" ht="15" customHeight="1">
      <c r="B136" s="369"/>
      <c r="C136" s="369"/>
      <c r="N136" s="369"/>
      <c r="O136" s="369"/>
      <c r="P136" s="369"/>
      <c r="Q136" s="369"/>
      <c r="R136" s="369"/>
      <c r="S136" s="369"/>
      <c r="T136" s="369"/>
      <c r="U136" s="369"/>
      <c r="V136" s="369"/>
      <c r="W136" s="369"/>
      <c r="X136" s="369"/>
    </row>
    <row r="137" spans="2:24" s="371" customFormat="1" ht="15" customHeight="1">
      <c r="B137" s="369"/>
      <c r="C137" s="369"/>
      <c r="N137" s="369"/>
      <c r="O137" s="369"/>
      <c r="P137" s="369"/>
      <c r="Q137" s="369"/>
      <c r="R137" s="369"/>
      <c r="S137" s="369"/>
      <c r="T137" s="369"/>
      <c r="U137" s="369"/>
      <c r="V137" s="369"/>
      <c r="W137" s="369"/>
      <c r="X137" s="369"/>
    </row>
    <row r="138" spans="2:24" s="371" customFormat="1" ht="15" customHeight="1">
      <c r="B138" s="369"/>
      <c r="C138" s="369"/>
      <c r="N138" s="369"/>
      <c r="O138" s="369"/>
      <c r="P138" s="369"/>
      <c r="Q138" s="369"/>
      <c r="R138" s="369"/>
      <c r="S138" s="369"/>
      <c r="T138" s="369"/>
      <c r="U138" s="369"/>
      <c r="V138" s="369"/>
      <c r="W138" s="369"/>
      <c r="X138" s="369"/>
    </row>
    <row r="139" spans="2:24" s="371" customFormat="1" ht="15" customHeight="1">
      <c r="B139" s="369"/>
      <c r="C139" s="369"/>
      <c r="N139" s="369"/>
      <c r="O139" s="369"/>
      <c r="P139" s="369"/>
      <c r="Q139" s="369"/>
      <c r="R139" s="369"/>
      <c r="S139" s="369"/>
      <c r="T139" s="369"/>
      <c r="U139" s="369"/>
      <c r="V139" s="369"/>
      <c r="W139" s="369"/>
      <c r="X139" s="369"/>
    </row>
    <row r="140" spans="2:24" s="371" customFormat="1" ht="15" customHeight="1">
      <c r="B140" s="369"/>
      <c r="C140" s="369"/>
      <c r="N140" s="369"/>
      <c r="O140" s="369"/>
      <c r="P140" s="369"/>
      <c r="Q140" s="369"/>
      <c r="R140" s="369"/>
      <c r="S140" s="369"/>
      <c r="T140" s="369"/>
      <c r="U140" s="369"/>
      <c r="V140" s="369"/>
      <c r="W140" s="369"/>
      <c r="X140" s="369"/>
    </row>
    <row r="141" spans="2:24" s="371" customFormat="1" ht="15" customHeight="1">
      <c r="B141" s="369"/>
      <c r="C141" s="369"/>
      <c r="N141" s="369"/>
      <c r="O141" s="369"/>
      <c r="P141" s="369"/>
      <c r="Q141" s="369"/>
      <c r="R141" s="369"/>
      <c r="S141" s="369"/>
      <c r="T141" s="369"/>
      <c r="U141" s="369"/>
      <c r="V141" s="369"/>
      <c r="W141" s="369"/>
      <c r="X141" s="369"/>
    </row>
    <row r="142" spans="2:24" s="371" customFormat="1" ht="15" customHeight="1">
      <c r="B142" s="369"/>
      <c r="C142" s="369"/>
      <c r="N142" s="369"/>
      <c r="O142" s="369"/>
      <c r="P142" s="369"/>
      <c r="Q142" s="369"/>
      <c r="R142" s="369"/>
      <c r="S142" s="369"/>
      <c r="T142" s="369"/>
      <c r="U142" s="369"/>
      <c r="V142" s="369"/>
      <c r="W142" s="369"/>
      <c r="X142" s="369"/>
    </row>
    <row r="143" spans="2:24" s="371" customFormat="1" ht="15" customHeight="1">
      <c r="B143" s="369"/>
      <c r="C143" s="369"/>
      <c r="N143" s="369"/>
      <c r="O143" s="369"/>
      <c r="P143" s="369"/>
      <c r="Q143" s="369"/>
      <c r="R143" s="369"/>
      <c r="S143" s="369"/>
      <c r="T143" s="369"/>
      <c r="U143" s="369"/>
      <c r="V143" s="369"/>
      <c r="W143" s="369"/>
      <c r="X143" s="369"/>
    </row>
    <row r="144" spans="2:24" s="371" customFormat="1" ht="15" customHeight="1">
      <c r="B144" s="369"/>
      <c r="C144" s="369"/>
      <c r="N144" s="369"/>
      <c r="O144" s="369"/>
      <c r="P144" s="369"/>
      <c r="Q144" s="369"/>
      <c r="R144" s="369"/>
      <c r="S144" s="369"/>
      <c r="T144" s="369"/>
      <c r="U144" s="369"/>
      <c r="V144" s="369"/>
      <c r="W144" s="369"/>
      <c r="X144" s="369"/>
    </row>
    <row r="145" spans="1:24" s="371" customFormat="1" ht="15" customHeight="1">
      <c r="B145" s="369"/>
      <c r="C145" s="369"/>
      <c r="N145" s="369"/>
      <c r="O145" s="369"/>
      <c r="P145" s="369"/>
      <c r="Q145" s="369"/>
      <c r="R145" s="369"/>
      <c r="S145" s="369"/>
      <c r="T145" s="369"/>
      <c r="U145" s="369"/>
      <c r="V145" s="369"/>
      <c r="W145" s="369"/>
      <c r="X145" s="369"/>
    </row>
    <row r="146" spans="1:24" s="371" customFormat="1" ht="15" customHeight="1">
      <c r="B146" s="369"/>
      <c r="C146" s="369"/>
      <c r="N146" s="369"/>
      <c r="O146" s="369"/>
      <c r="P146" s="369"/>
      <c r="Q146" s="369"/>
      <c r="R146" s="369"/>
      <c r="S146" s="369"/>
      <c r="T146" s="369"/>
      <c r="U146" s="369"/>
      <c r="V146" s="369"/>
      <c r="W146" s="369"/>
      <c r="X146" s="369"/>
    </row>
    <row r="147" spans="1:24" s="371" customFormat="1" ht="15" customHeight="1">
      <c r="A147" s="379"/>
      <c r="B147" s="97"/>
      <c r="C147" s="97"/>
      <c r="D147" s="379"/>
      <c r="E147" s="379"/>
      <c r="F147" s="379"/>
      <c r="G147" s="379"/>
      <c r="H147" s="379"/>
      <c r="I147" s="379"/>
      <c r="J147" s="379"/>
      <c r="K147" s="379"/>
      <c r="L147" s="379"/>
      <c r="M147" s="379"/>
      <c r="N147" s="369"/>
      <c r="O147" s="369"/>
      <c r="P147" s="369"/>
      <c r="Q147" s="369"/>
      <c r="R147" s="369"/>
      <c r="S147" s="369"/>
      <c r="T147" s="369"/>
      <c r="U147" s="369"/>
      <c r="V147" s="369"/>
      <c r="W147" s="369"/>
      <c r="X147" s="369"/>
    </row>
    <row r="148" spans="1:24" s="371" customFormat="1" ht="15" customHeight="1">
      <c r="A148" s="379"/>
      <c r="B148" s="97"/>
      <c r="C148" s="97"/>
      <c r="D148" s="379"/>
      <c r="E148" s="379"/>
      <c r="F148" s="379"/>
      <c r="G148" s="379"/>
      <c r="H148" s="379"/>
      <c r="I148" s="379"/>
      <c r="J148" s="379"/>
      <c r="K148" s="379"/>
      <c r="L148" s="379"/>
      <c r="M148" s="379"/>
      <c r="N148" s="369"/>
      <c r="O148" s="369"/>
      <c r="P148" s="369"/>
      <c r="Q148" s="369"/>
      <c r="R148" s="369"/>
      <c r="S148" s="369"/>
      <c r="T148" s="369"/>
      <c r="U148" s="369"/>
      <c r="V148" s="369"/>
      <c r="W148" s="369"/>
      <c r="X148" s="369"/>
    </row>
    <row r="149" spans="1:24" s="371" customFormat="1" ht="15" customHeight="1">
      <c r="A149" s="379"/>
      <c r="B149" s="97"/>
      <c r="C149" s="97"/>
      <c r="D149" s="379"/>
      <c r="E149" s="379"/>
      <c r="F149" s="379"/>
      <c r="G149" s="379"/>
      <c r="H149" s="379"/>
      <c r="I149" s="379"/>
      <c r="J149" s="379"/>
      <c r="K149" s="379"/>
      <c r="L149" s="379"/>
      <c r="M149" s="379"/>
      <c r="N149" s="369"/>
      <c r="O149" s="369"/>
      <c r="P149" s="369"/>
      <c r="Q149" s="369"/>
      <c r="R149" s="369"/>
      <c r="S149" s="369"/>
      <c r="T149" s="369"/>
      <c r="U149" s="369"/>
      <c r="V149" s="369"/>
      <c r="W149" s="369"/>
      <c r="X149" s="369"/>
    </row>
    <row r="150" spans="1:24" s="371" customFormat="1" ht="15" customHeight="1">
      <c r="A150" s="379"/>
      <c r="B150" s="97"/>
      <c r="C150" s="97"/>
      <c r="D150" s="379"/>
      <c r="E150" s="379"/>
      <c r="F150" s="379"/>
      <c r="G150" s="379"/>
      <c r="H150" s="379"/>
      <c r="I150" s="379"/>
      <c r="J150" s="379"/>
      <c r="K150" s="379"/>
      <c r="L150" s="379"/>
      <c r="M150" s="379"/>
      <c r="N150" s="369"/>
      <c r="O150" s="369"/>
      <c r="P150" s="369"/>
      <c r="Q150" s="369"/>
      <c r="R150" s="369"/>
      <c r="S150" s="369"/>
      <c r="T150" s="369"/>
      <c r="U150" s="369"/>
      <c r="V150" s="369"/>
      <c r="W150" s="369"/>
      <c r="X150" s="369"/>
    </row>
    <row r="151" spans="1:24" s="371" customFormat="1" ht="15" customHeight="1">
      <c r="A151" s="379"/>
      <c r="B151" s="97"/>
      <c r="C151" s="97"/>
      <c r="D151" s="379"/>
      <c r="E151" s="379"/>
      <c r="F151" s="379"/>
      <c r="G151" s="379"/>
      <c r="H151" s="379"/>
      <c r="I151" s="379"/>
      <c r="J151" s="379"/>
      <c r="K151" s="379"/>
      <c r="L151" s="379"/>
      <c r="M151" s="379"/>
      <c r="N151" s="369"/>
      <c r="O151" s="369"/>
      <c r="P151" s="369"/>
      <c r="Q151" s="369"/>
      <c r="R151" s="369"/>
      <c r="S151" s="369"/>
      <c r="T151" s="369"/>
      <c r="U151" s="369"/>
      <c r="V151" s="369"/>
      <c r="W151" s="369"/>
      <c r="X151" s="369"/>
    </row>
    <row r="152" spans="1:24" s="371" customFormat="1" ht="15" customHeight="1">
      <c r="A152" s="379"/>
      <c r="B152" s="97"/>
      <c r="C152" s="97"/>
      <c r="D152" s="379"/>
      <c r="E152" s="379"/>
      <c r="F152" s="379"/>
      <c r="G152" s="379"/>
      <c r="H152" s="379"/>
      <c r="I152" s="379"/>
      <c r="J152" s="379"/>
      <c r="K152" s="379"/>
      <c r="L152" s="379"/>
      <c r="M152" s="379"/>
      <c r="N152" s="369"/>
      <c r="O152" s="369"/>
      <c r="P152" s="369"/>
      <c r="Q152" s="369"/>
      <c r="R152" s="369"/>
      <c r="S152" s="369"/>
      <c r="T152" s="369"/>
      <c r="U152" s="369"/>
      <c r="V152" s="369"/>
      <c r="W152" s="369"/>
      <c r="X152" s="369"/>
    </row>
    <row r="153" spans="1:24" s="371" customFormat="1" ht="15" customHeight="1">
      <c r="A153" s="379"/>
      <c r="B153" s="97"/>
      <c r="C153" s="97"/>
      <c r="D153" s="379"/>
      <c r="E153" s="379"/>
      <c r="F153" s="379"/>
      <c r="G153" s="379"/>
      <c r="H153" s="379"/>
      <c r="I153" s="379"/>
      <c r="J153" s="379"/>
      <c r="K153" s="379"/>
      <c r="L153" s="379"/>
      <c r="M153" s="379"/>
      <c r="N153" s="369"/>
      <c r="O153" s="369"/>
      <c r="P153" s="369"/>
      <c r="Q153" s="369"/>
      <c r="R153" s="369"/>
      <c r="S153" s="369"/>
      <c r="T153" s="369"/>
      <c r="U153" s="369"/>
      <c r="V153" s="369"/>
      <c r="W153" s="369"/>
      <c r="X153" s="369"/>
    </row>
    <row r="154" spans="1:24" s="371" customFormat="1" ht="15" customHeight="1">
      <c r="A154" s="379"/>
      <c r="B154" s="97"/>
      <c r="C154" s="97"/>
      <c r="D154" s="379"/>
      <c r="E154" s="379"/>
      <c r="F154" s="379"/>
      <c r="G154" s="379"/>
      <c r="H154" s="379"/>
      <c r="I154" s="379"/>
      <c r="J154" s="379"/>
      <c r="K154" s="379"/>
      <c r="L154" s="379"/>
      <c r="M154" s="379"/>
      <c r="N154" s="369"/>
      <c r="O154" s="369"/>
      <c r="P154" s="369"/>
      <c r="Q154" s="369"/>
      <c r="R154" s="369"/>
      <c r="S154" s="369"/>
      <c r="T154" s="369"/>
      <c r="U154" s="369"/>
      <c r="V154" s="369"/>
      <c r="W154" s="369"/>
      <c r="X154" s="369"/>
    </row>
    <row r="155" spans="1:24" s="371" customFormat="1" ht="15" customHeight="1">
      <c r="A155" s="379"/>
      <c r="B155" s="97"/>
      <c r="C155" s="97"/>
      <c r="D155" s="379"/>
      <c r="E155" s="379"/>
      <c r="F155" s="379"/>
      <c r="G155" s="379"/>
      <c r="H155" s="379"/>
      <c r="I155" s="379"/>
      <c r="J155" s="379"/>
      <c r="K155" s="379"/>
      <c r="L155" s="379"/>
      <c r="M155" s="379"/>
      <c r="N155" s="369"/>
      <c r="O155" s="369"/>
      <c r="P155" s="369"/>
      <c r="Q155" s="369"/>
      <c r="R155" s="369"/>
      <c r="S155" s="369"/>
      <c r="T155" s="369"/>
      <c r="U155" s="369"/>
      <c r="V155" s="369"/>
      <c r="W155" s="369"/>
      <c r="X155" s="369"/>
    </row>
    <row r="156" spans="1:24" s="371" customFormat="1" ht="15" customHeight="1">
      <c r="A156" s="379"/>
      <c r="B156" s="97"/>
      <c r="C156" s="97"/>
      <c r="D156" s="379"/>
      <c r="E156" s="379"/>
      <c r="F156" s="379"/>
      <c r="G156" s="379"/>
      <c r="H156" s="379"/>
      <c r="I156" s="379"/>
      <c r="J156" s="379"/>
      <c r="K156" s="379"/>
      <c r="L156" s="379"/>
      <c r="M156" s="379"/>
      <c r="N156" s="369"/>
      <c r="O156" s="369"/>
      <c r="P156" s="369"/>
      <c r="Q156" s="369"/>
      <c r="R156" s="369"/>
      <c r="S156" s="369"/>
      <c r="T156" s="369"/>
      <c r="U156" s="369"/>
      <c r="V156" s="369"/>
      <c r="W156" s="369"/>
      <c r="X156" s="369"/>
    </row>
    <row r="157" spans="1:24" s="371" customFormat="1" ht="15" customHeight="1">
      <c r="A157" s="379"/>
      <c r="B157" s="97"/>
      <c r="C157" s="97"/>
      <c r="D157" s="379"/>
      <c r="E157" s="379"/>
      <c r="F157" s="379"/>
      <c r="G157" s="379"/>
      <c r="H157" s="379"/>
      <c r="I157" s="379"/>
      <c r="J157" s="379"/>
      <c r="K157" s="379"/>
      <c r="L157" s="379"/>
      <c r="M157" s="379"/>
      <c r="N157" s="369"/>
      <c r="O157" s="369"/>
      <c r="P157" s="369"/>
      <c r="Q157" s="369"/>
      <c r="R157" s="369"/>
      <c r="S157" s="369"/>
      <c r="T157" s="369"/>
      <c r="U157" s="369"/>
      <c r="V157" s="369"/>
      <c r="W157" s="369"/>
      <c r="X157" s="369"/>
    </row>
    <row r="158" spans="1:24" s="371" customFormat="1" ht="15" customHeight="1">
      <c r="A158" s="379"/>
      <c r="B158" s="97"/>
      <c r="C158" s="97"/>
      <c r="D158" s="379"/>
      <c r="E158" s="379"/>
      <c r="F158" s="379"/>
      <c r="G158" s="379"/>
      <c r="H158" s="379"/>
      <c r="I158" s="379"/>
      <c r="J158" s="379"/>
      <c r="K158" s="379"/>
      <c r="L158" s="379"/>
      <c r="M158" s="379"/>
      <c r="N158" s="369"/>
      <c r="O158" s="369"/>
      <c r="P158" s="369"/>
      <c r="Q158" s="369"/>
      <c r="R158" s="369"/>
      <c r="S158" s="369"/>
      <c r="T158" s="369"/>
      <c r="U158" s="369"/>
      <c r="V158" s="369"/>
      <c r="W158" s="369"/>
      <c r="X158" s="369"/>
    </row>
    <row r="159" spans="1:24" s="371" customFormat="1" ht="15" customHeight="1">
      <c r="A159" s="379"/>
      <c r="B159" s="97"/>
      <c r="C159" s="97"/>
      <c r="D159" s="379"/>
      <c r="E159" s="379"/>
      <c r="F159" s="379"/>
      <c r="G159" s="379"/>
      <c r="H159" s="379"/>
      <c r="I159" s="379"/>
      <c r="J159" s="379"/>
      <c r="K159" s="379"/>
      <c r="L159" s="379"/>
      <c r="M159" s="379"/>
      <c r="N159" s="369"/>
      <c r="O159" s="369"/>
      <c r="P159" s="369"/>
      <c r="Q159" s="369"/>
      <c r="R159" s="369"/>
      <c r="S159" s="369"/>
      <c r="T159" s="369"/>
      <c r="U159" s="369"/>
      <c r="V159" s="369"/>
      <c r="W159" s="369"/>
      <c r="X159" s="369"/>
    </row>
    <row r="160" spans="1:24" s="371" customFormat="1" ht="15" customHeight="1">
      <c r="A160" s="379"/>
      <c r="B160" s="97"/>
      <c r="C160" s="97"/>
      <c r="D160" s="379"/>
      <c r="E160" s="379"/>
      <c r="F160" s="379"/>
      <c r="G160" s="379"/>
      <c r="H160" s="379"/>
      <c r="I160" s="379"/>
      <c r="J160" s="379"/>
      <c r="K160" s="379"/>
      <c r="L160" s="379"/>
      <c r="M160" s="379"/>
      <c r="N160" s="369"/>
      <c r="O160" s="369"/>
      <c r="P160" s="369"/>
      <c r="Q160" s="369"/>
      <c r="R160" s="369"/>
      <c r="S160" s="369"/>
      <c r="T160" s="369"/>
      <c r="U160" s="369"/>
      <c r="V160" s="369"/>
      <c r="W160" s="369"/>
      <c r="X160" s="369"/>
    </row>
    <row r="161" spans="1:24" s="371" customFormat="1" ht="15" customHeight="1">
      <c r="A161" s="379"/>
      <c r="B161" s="97"/>
      <c r="C161" s="97"/>
      <c r="D161" s="379"/>
      <c r="E161" s="379"/>
      <c r="F161" s="379"/>
      <c r="G161" s="379"/>
      <c r="H161" s="379"/>
      <c r="I161" s="379"/>
      <c r="J161" s="379"/>
      <c r="K161" s="379"/>
      <c r="L161" s="379"/>
      <c r="M161" s="379"/>
      <c r="N161" s="369"/>
      <c r="O161" s="369"/>
      <c r="P161" s="369"/>
      <c r="Q161" s="369"/>
      <c r="R161" s="369"/>
      <c r="S161" s="369"/>
      <c r="T161" s="369"/>
      <c r="U161" s="369"/>
      <c r="V161" s="369"/>
      <c r="W161" s="369"/>
      <c r="X161" s="369"/>
    </row>
    <row r="162" spans="1:24" s="371" customFormat="1" ht="15" customHeight="1">
      <c r="A162" s="379"/>
      <c r="B162" s="97"/>
      <c r="C162" s="97"/>
      <c r="D162" s="379"/>
      <c r="E162" s="379"/>
      <c r="F162" s="379"/>
      <c r="G162" s="379"/>
      <c r="H162" s="379"/>
      <c r="I162" s="379"/>
      <c r="J162" s="379"/>
      <c r="K162" s="379"/>
      <c r="L162" s="379"/>
      <c r="M162" s="379"/>
      <c r="N162" s="369"/>
      <c r="O162" s="369"/>
      <c r="P162" s="369"/>
      <c r="Q162" s="369"/>
      <c r="R162" s="369"/>
      <c r="S162" s="369"/>
      <c r="T162" s="369"/>
      <c r="U162" s="369"/>
      <c r="V162" s="369"/>
      <c r="W162" s="369"/>
      <c r="X162" s="369"/>
    </row>
    <row r="163" spans="1:24" s="371" customFormat="1" ht="15" customHeight="1">
      <c r="A163" s="379"/>
      <c r="B163" s="97"/>
      <c r="C163" s="97"/>
      <c r="D163" s="379"/>
      <c r="E163" s="379"/>
      <c r="F163" s="379"/>
      <c r="G163" s="379"/>
      <c r="H163" s="379"/>
      <c r="I163" s="379"/>
      <c r="J163" s="379"/>
      <c r="K163" s="379"/>
      <c r="L163" s="379"/>
      <c r="M163" s="379"/>
      <c r="N163" s="369"/>
      <c r="O163" s="369"/>
      <c r="P163" s="369"/>
      <c r="Q163" s="369"/>
      <c r="R163" s="369"/>
      <c r="S163" s="369"/>
      <c r="T163" s="369"/>
      <c r="U163" s="369"/>
      <c r="V163" s="369"/>
      <c r="W163" s="369"/>
      <c r="X163" s="369"/>
    </row>
    <row r="164" spans="1:24" s="371" customFormat="1" ht="15" customHeight="1">
      <c r="A164" s="379"/>
      <c r="B164" s="97"/>
      <c r="C164" s="97"/>
      <c r="D164" s="379"/>
      <c r="E164" s="379"/>
      <c r="F164" s="379"/>
      <c r="G164" s="379"/>
      <c r="H164" s="379"/>
      <c r="I164" s="379"/>
      <c r="J164" s="379"/>
      <c r="K164" s="379"/>
      <c r="L164" s="379"/>
      <c r="M164" s="379"/>
      <c r="N164" s="369"/>
      <c r="O164" s="369"/>
      <c r="P164" s="369"/>
      <c r="Q164" s="369"/>
      <c r="R164" s="369"/>
      <c r="S164" s="369"/>
      <c r="T164" s="369"/>
      <c r="U164" s="369"/>
      <c r="V164" s="369"/>
      <c r="W164" s="369"/>
      <c r="X164" s="369"/>
    </row>
    <row r="165" spans="1:24" ht="15" customHeight="1"/>
    <row r="166" spans="1:24" ht="15" customHeight="1"/>
    <row r="167" spans="1:24" ht="15" customHeight="1"/>
    <row r="168" spans="1:24" ht="15" customHeight="1"/>
    <row r="169" spans="1:24" ht="15" customHeight="1"/>
    <row r="170" spans="1:24" ht="15" customHeight="1"/>
    <row r="171" spans="1:24" ht="15" customHeight="1"/>
    <row r="172" spans="1:24" ht="15" customHeight="1"/>
    <row r="173" spans="1:24" ht="15" customHeight="1"/>
    <row r="174" spans="1:24" ht="15" customHeight="1"/>
    <row r="175" spans="1:24" ht="15" customHeight="1"/>
    <row r="176" spans="1:2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sheetData>
  <phoneticPr fontId="36"/>
  <pageMargins left="0.59055118110236227" right="0.19685039370078736" top="0.39370078740157483" bottom="0.39370078740157483" header="0.31496062992125984" footer="0.19685039370078736"/>
  <pageSetup paperSize="9" scale="92" fitToWidth="1" fitToHeight="1" orientation="portrait" usePrinterDefaults="1" r:id="rId1"/>
  <headerFooter scaleWithDoc="0" alignWithMargins="0">
    <oddFooter>&amp;C&amp;12- 7 -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sheetPr>
  <dimension ref="A1:AJ58"/>
  <sheetViews>
    <sheetView showGridLines="0" view="pageBreakPreview" zoomScaleNormal="120" zoomScaleSheetLayoutView="100" workbookViewId="0"/>
  </sheetViews>
  <sheetFormatPr defaultRowHeight="18" customHeight="1"/>
  <cols>
    <col min="1" max="2" width="2.5" style="407" customWidth="1"/>
    <col min="3" max="13" width="8.125" style="407" customWidth="1"/>
    <col min="14" max="16384" width="9" style="407" customWidth="1"/>
  </cols>
  <sheetData>
    <row r="1" spans="1:36" s="408" customFormat="1" ht="22.5" customHeight="1">
      <c r="A1" s="411">
        <f>'Ｐ１'!J33</f>
        <v>43678</v>
      </c>
      <c r="B1" s="412"/>
      <c r="C1" s="412"/>
      <c r="D1" s="424"/>
      <c r="E1" s="424"/>
      <c r="F1" s="424"/>
      <c r="G1" s="412"/>
      <c r="H1" s="412"/>
      <c r="I1" s="412"/>
      <c r="J1" s="412"/>
      <c r="K1" s="412"/>
      <c r="L1" s="412"/>
      <c r="M1" s="424"/>
    </row>
    <row r="2" spans="1:36" s="409" customFormat="1" ht="18" customHeight="1">
      <c r="D2" s="410"/>
      <c r="E2" s="410"/>
      <c r="F2" s="410"/>
      <c r="M2" s="410"/>
    </row>
    <row r="3" spans="1:36" s="409" customFormat="1" ht="18" customHeight="1">
      <c r="D3" s="410"/>
      <c r="E3" s="410"/>
      <c r="F3" s="410"/>
      <c r="M3" s="410"/>
      <c r="AF3" s="410"/>
    </row>
    <row r="4" spans="1:36" s="410" customFormat="1" ht="18" customHeight="1">
      <c r="L4" s="466" t="s">
        <v>200</v>
      </c>
    </row>
    <row r="5" spans="1:36" s="410" customFormat="1" ht="18" customHeight="1">
      <c r="C5" s="414" t="s">
        <v>185</v>
      </c>
      <c r="D5" s="425"/>
      <c r="E5" s="414" t="s">
        <v>182</v>
      </c>
      <c r="F5" s="425"/>
      <c r="G5" s="414" t="s">
        <v>184</v>
      </c>
      <c r="H5" s="425"/>
      <c r="I5" s="414" t="s">
        <v>118</v>
      </c>
      <c r="J5" s="425"/>
      <c r="K5" s="414" t="s">
        <v>178</v>
      </c>
      <c r="L5" s="425"/>
    </row>
    <row r="6" spans="1:36" s="410" customFormat="1" ht="18" customHeight="1">
      <c r="C6" s="415" t="s">
        <v>186</v>
      </c>
      <c r="D6" s="426"/>
      <c r="E6" s="434">
        <f>市町村別人口増減ランキング!D29</f>
        <v>2</v>
      </c>
      <c r="F6" s="70"/>
      <c r="G6" s="434">
        <f>市町村別人口増減ランキング!D30</f>
        <v>22</v>
      </c>
      <c r="H6" s="70"/>
      <c r="I6" s="434">
        <f>市町村別人口増減ランキング!D31</f>
        <v>1</v>
      </c>
      <c r="J6" s="70"/>
      <c r="K6" s="434">
        <f>SUM(E6:J6)</f>
        <v>25</v>
      </c>
      <c r="L6" s="70"/>
      <c r="M6" s="2"/>
      <c r="N6" s="2"/>
      <c r="O6" s="2"/>
      <c r="P6" s="2"/>
      <c r="Q6" s="2"/>
      <c r="S6" s="2"/>
      <c r="T6" s="2"/>
      <c r="U6" s="2"/>
      <c r="V6" s="2"/>
      <c r="W6" s="2"/>
      <c r="X6" s="2"/>
      <c r="Z6" s="2"/>
      <c r="AA6" s="2"/>
      <c r="AB6" s="2"/>
      <c r="AC6" s="2"/>
      <c r="AD6" s="2"/>
      <c r="AE6" s="2"/>
    </row>
    <row r="7" spans="1:36" s="410" customFormat="1" ht="18" customHeight="1">
      <c r="C7" s="416" t="s">
        <v>189</v>
      </c>
      <c r="D7" s="427"/>
      <c r="E7" s="435">
        <f>市町村別人口増減ランキング!I29</f>
        <v>0</v>
      </c>
      <c r="F7" s="442"/>
      <c r="G7" s="435">
        <f>市町村別人口増減ランキング!I30</f>
        <v>24</v>
      </c>
      <c r="H7" s="442"/>
      <c r="I7" s="435">
        <f>市町村別人口増減ランキング!I31</f>
        <v>1</v>
      </c>
      <c r="J7" s="442"/>
      <c r="K7" s="435">
        <f>SUM(E7:J7)</f>
        <v>25</v>
      </c>
      <c r="L7" s="442"/>
      <c r="M7" s="2"/>
      <c r="N7" s="2"/>
      <c r="O7" s="2"/>
      <c r="P7" s="2"/>
      <c r="Q7" s="2"/>
      <c r="S7" s="2"/>
      <c r="T7" s="2"/>
      <c r="U7" s="2"/>
      <c r="V7" s="2"/>
      <c r="W7" s="2"/>
      <c r="X7" s="2"/>
      <c r="Z7" s="2"/>
      <c r="AA7" s="2"/>
      <c r="AB7" s="2"/>
      <c r="AC7" s="2"/>
      <c r="AD7" s="2"/>
      <c r="AE7" s="2"/>
    </row>
    <row r="8" spans="1:36" s="410" customFormat="1" ht="18" customHeight="1">
      <c r="C8" s="417" t="s">
        <v>191</v>
      </c>
      <c r="D8" s="428"/>
      <c r="E8" s="436">
        <f>市町村別人口増減ランキング!N29</f>
        <v>9</v>
      </c>
      <c r="F8" s="443"/>
      <c r="G8" s="436">
        <f>市町村別人口増減ランキング!N30</f>
        <v>14</v>
      </c>
      <c r="H8" s="443"/>
      <c r="I8" s="436">
        <f>市町村別人口増減ランキング!N31</f>
        <v>2</v>
      </c>
      <c r="J8" s="443"/>
      <c r="K8" s="436">
        <f>SUM(E8:J8)</f>
        <v>25</v>
      </c>
      <c r="L8" s="443"/>
      <c r="M8" s="2"/>
      <c r="N8" s="2"/>
      <c r="O8" s="2"/>
      <c r="P8" s="2"/>
      <c r="Q8" s="2"/>
      <c r="S8" s="2"/>
      <c r="T8" s="2"/>
      <c r="U8" s="2"/>
      <c r="V8" s="2"/>
      <c r="W8" s="2"/>
      <c r="X8" s="2"/>
      <c r="Z8" s="2"/>
      <c r="AA8" s="2"/>
      <c r="AB8" s="2"/>
      <c r="AC8" s="2"/>
      <c r="AD8" s="2"/>
      <c r="AE8" s="2"/>
    </row>
    <row r="9" spans="1:36" s="410" customFormat="1" ht="18" customHeight="1"/>
    <row r="10" spans="1:36" s="410" customFormat="1" ht="18" customHeight="1"/>
    <row r="11" spans="1:36" s="410" customFormat="1" ht="16.5" customHeight="1">
      <c r="B11" s="413" t="s">
        <v>269</v>
      </c>
      <c r="C11" s="413" t="s">
        <v>394</v>
      </c>
    </row>
    <row r="12" spans="1:36" s="410" customFormat="1" ht="16.5" customHeight="1">
      <c r="C12" s="418"/>
      <c r="L12" s="466" t="s">
        <v>199</v>
      </c>
    </row>
    <row r="13" spans="1:36" s="410" customFormat="1" ht="16.5" customHeight="1">
      <c r="C13" s="419" t="s">
        <v>194</v>
      </c>
      <c r="D13" s="419" t="s">
        <v>196</v>
      </c>
      <c r="E13" s="437"/>
      <c r="F13" s="444" t="s">
        <v>195</v>
      </c>
      <c r="G13" s="451"/>
      <c r="H13" s="458" t="s">
        <v>194</v>
      </c>
      <c r="I13" s="419" t="s">
        <v>196</v>
      </c>
      <c r="J13" s="437"/>
      <c r="K13" s="419" t="s">
        <v>198</v>
      </c>
      <c r="L13" s="437"/>
    </row>
    <row r="14" spans="1:36" s="410" customFormat="1" ht="16.5" customHeight="1">
      <c r="C14" s="420">
        <v>1</v>
      </c>
      <c r="D14" s="429" t="s">
        <v>238</v>
      </c>
      <c r="E14" s="438"/>
      <c r="F14" s="445">
        <v>53</v>
      </c>
      <c r="G14" s="452"/>
      <c r="H14" s="459">
        <v>1</v>
      </c>
      <c r="I14" s="429" t="s">
        <v>375</v>
      </c>
      <c r="J14" s="438"/>
      <c r="K14" s="464">
        <v>98</v>
      </c>
      <c r="L14" s="467"/>
      <c r="V14" s="433"/>
      <c r="W14" s="433"/>
      <c r="X14" s="433"/>
      <c r="Y14" s="433"/>
      <c r="AA14" s="2"/>
      <c r="AB14" s="2"/>
      <c r="AC14" s="2"/>
      <c r="AD14" s="2"/>
      <c r="AE14" s="2"/>
      <c r="AF14" s="433"/>
      <c r="AG14" s="2"/>
      <c r="AH14" s="2"/>
      <c r="AI14" s="2"/>
      <c r="AJ14" s="2"/>
    </row>
    <row r="15" spans="1:36" s="410" customFormat="1" ht="16.5" customHeight="1">
      <c r="C15" s="421">
        <v>2</v>
      </c>
      <c r="D15" s="430" t="s">
        <v>408</v>
      </c>
      <c r="E15" s="439"/>
      <c r="F15" s="446">
        <v>3</v>
      </c>
      <c r="G15" s="453"/>
      <c r="H15" s="460">
        <v>2</v>
      </c>
      <c r="I15" s="431" t="s">
        <v>111</v>
      </c>
      <c r="J15" s="440"/>
      <c r="K15" s="450">
        <v>96</v>
      </c>
      <c r="L15" s="468"/>
      <c r="V15" s="433"/>
      <c r="W15" s="433"/>
      <c r="X15" s="433"/>
      <c r="Y15" s="433"/>
      <c r="AA15" s="2"/>
      <c r="AB15" s="2"/>
      <c r="AC15" s="2"/>
      <c r="AD15" s="2"/>
      <c r="AE15" s="2"/>
      <c r="AF15" s="433"/>
      <c r="AG15" s="2"/>
      <c r="AH15" s="2"/>
      <c r="AI15" s="2"/>
      <c r="AJ15" s="2"/>
    </row>
    <row r="16" spans="1:36" s="410" customFormat="1" ht="16.5" customHeight="1">
      <c r="C16" s="421"/>
      <c r="D16" s="430"/>
      <c r="E16" s="439"/>
      <c r="F16" s="446"/>
      <c r="G16" s="453"/>
      <c r="H16" s="460">
        <v>3</v>
      </c>
      <c r="I16" s="431" t="s">
        <v>358</v>
      </c>
      <c r="J16" s="440"/>
      <c r="K16" s="450">
        <v>94</v>
      </c>
      <c r="L16" s="468"/>
      <c r="V16" s="433"/>
      <c r="W16" s="433"/>
      <c r="X16" s="433"/>
      <c r="Y16" s="433"/>
      <c r="AA16" s="2"/>
      <c r="AB16" s="2"/>
      <c r="AC16" s="2"/>
      <c r="AD16" s="2"/>
      <c r="AE16" s="2"/>
      <c r="AF16" s="433"/>
      <c r="AG16" s="2"/>
      <c r="AH16" s="2"/>
      <c r="AI16" s="2"/>
      <c r="AJ16" s="2"/>
    </row>
    <row r="17" spans="2:36" s="410" customFormat="1" ht="16.5" customHeight="1">
      <c r="C17" s="421"/>
      <c r="D17" s="430"/>
      <c r="E17" s="439"/>
      <c r="F17" s="446"/>
      <c r="G17" s="453"/>
      <c r="H17" s="460">
        <v>4</v>
      </c>
      <c r="I17" s="431" t="s">
        <v>376</v>
      </c>
      <c r="J17" s="440"/>
      <c r="K17" s="450">
        <v>63</v>
      </c>
      <c r="L17" s="468"/>
      <c r="V17" s="433"/>
      <c r="W17" s="433"/>
      <c r="X17" s="433"/>
      <c r="Y17" s="433"/>
      <c r="AA17" s="2"/>
      <c r="AB17" s="2"/>
      <c r="AC17" s="2"/>
      <c r="AD17" s="2"/>
      <c r="AE17" s="2"/>
      <c r="AF17" s="433"/>
      <c r="AG17" s="2"/>
      <c r="AH17" s="2"/>
      <c r="AI17" s="2"/>
      <c r="AJ17" s="2"/>
    </row>
    <row r="18" spans="2:36" s="410" customFormat="1" ht="16.5" customHeight="1">
      <c r="C18" s="421"/>
      <c r="D18" s="431"/>
      <c r="E18" s="440"/>
      <c r="F18" s="447"/>
      <c r="G18" s="454"/>
      <c r="H18" s="460">
        <v>5</v>
      </c>
      <c r="I18" s="431" t="s">
        <v>101</v>
      </c>
      <c r="J18" s="440"/>
      <c r="K18" s="450">
        <v>59</v>
      </c>
      <c r="L18" s="468"/>
      <c r="V18" s="433"/>
      <c r="W18" s="433"/>
      <c r="X18" s="433"/>
      <c r="Y18" s="433"/>
      <c r="AA18" s="2"/>
      <c r="AB18" s="2"/>
      <c r="AC18" s="2"/>
      <c r="AD18" s="2"/>
      <c r="AE18" s="2"/>
      <c r="AF18" s="433"/>
      <c r="AG18" s="2"/>
      <c r="AH18" s="2"/>
      <c r="AI18" s="2"/>
      <c r="AJ18" s="2"/>
    </row>
    <row r="19" spans="2:36" s="410" customFormat="1" ht="16.5" customHeight="1">
      <c r="C19" s="421"/>
      <c r="D19" s="430"/>
      <c r="E19" s="439"/>
      <c r="F19" s="448"/>
      <c r="G19" s="455"/>
      <c r="H19" s="460"/>
      <c r="I19" s="430"/>
      <c r="J19" s="439"/>
      <c r="K19" s="450"/>
      <c r="L19" s="468"/>
      <c r="V19" s="433"/>
      <c r="W19" s="433"/>
      <c r="X19" s="433"/>
      <c r="Y19" s="433"/>
      <c r="AA19" s="2"/>
      <c r="AB19" s="2"/>
      <c r="AC19" s="2"/>
      <c r="AD19" s="2"/>
      <c r="AE19" s="2"/>
      <c r="AF19" s="433"/>
      <c r="AG19" s="2"/>
      <c r="AH19" s="2"/>
      <c r="AI19" s="2"/>
      <c r="AJ19" s="2"/>
    </row>
    <row r="20" spans="2:36" s="410" customFormat="1" ht="16.5" customHeight="1">
      <c r="C20" s="421"/>
      <c r="D20" s="430"/>
      <c r="E20" s="439"/>
      <c r="F20" s="448"/>
      <c r="G20" s="455"/>
      <c r="H20" s="460"/>
      <c r="I20" s="430"/>
      <c r="J20" s="439"/>
      <c r="K20" s="421"/>
      <c r="L20" s="469"/>
      <c r="V20" s="433"/>
      <c r="W20" s="433"/>
      <c r="X20" s="433"/>
      <c r="Y20" s="433"/>
      <c r="AA20" s="2"/>
      <c r="AB20" s="2"/>
      <c r="AC20" s="2"/>
      <c r="AD20" s="2"/>
      <c r="AE20" s="2"/>
      <c r="AF20" s="433"/>
      <c r="AG20" s="2"/>
      <c r="AH20" s="2"/>
      <c r="AI20" s="2"/>
      <c r="AJ20" s="2"/>
    </row>
    <row r="21" spans="2:36" s="410" customFormat="1" ht="16.5" customHeight="1">
      <c r="C21" s="422"/>
      <c r="D21" s="432"/>
      <c r="E21" s="441"/>
      <c r="F21" s="449"/>
      <c r="G21" s="456"/>
      <c r="H21" s="461"/>
      <c r="I21" s="432"/>
      <c r="J21" s="441"/>
      <c r="K21" s="422"/>
      <c r="L21" s="470"/>
      <c r="V21" s="433"/>
      <c r="W21" s="433"/>
      <c r="X21" s="433"/>
      <c r="Y21" s="433"/>
      <c r="AA21" s="2"/>
      <c r="AB21" s="2"/>
      <c r="AC21" s="2"/>
      <c r="AD21" s="2"/>
      <c r="AE21" s="2"/>
      <c r="AF21" s="433"/>
      <c r="AG21" s="2"/>
      <c r="AH21" s="2"/>
      <c r="AI21" s="2"/>
      <c r="AJ21" s="2"/>
    </row>
    <row r="22" spans="2:36" s="410" customFormat="1" ht="16.5" customHeight="1"/>
    <row r="23" spans="2:36" s="410" customFormat="1" ht="16.5" customHeight="1">
      <c r="B23" s="413" t="s">
        <v>45</v>
      </c>
      <c r="C23" s="413"/>
    </row>
    <row r="24" spans="2:36" s="410" customFormat="1" ht="16.5" customHeight="1">
      <c r="C24" s="418"/>
      <c r="L24" s="466" t="s">
        <v>199</v>
      </c>
    </row>
    <row r="25" spans="2:36" s="410" customFormat="1" ht="16.5" customHeight="1">
      <c r="C25" s="419" t="s">
        <v>194</v>
      </c>
      <c r="D25" s="419" t="s">
        <v>196</v>
      </c>
      <c r="E25" s="437"/>
      <c r="F25" s="444" t="s">
        <v>195</v>
      </c>
      <c r="G25" s="451"/>
      <c r="H25" s="458" t="s">
        <v>194</v>
      </c>
      <c r="I25" s="419" t="s">
        <v>196</v>
      </c>
      <c r="J25" s="437"/>
      <c r="K25" s="419" t="s">
        <v>198</v>
      </c>
      <c r="L25" s="437"/>
    </row>
    <row r="26" spans="2:36" s="410" customFormat="1" ht="16.5" customHeight="1">
      <c r="C26" s="420"/>
      <c r="D26" s="429"/>
      <c r="E26" s="438"/>
      <c r="F26" s="445"/>
      <c r="G26" s="452"/>
      <c r="H26" s="459">
        <v>1</v>
      </c>
      <c r="I26" s="462" t="s">
        <v>238</v>
      </c>
      <c r="J26" s="463"/>
      <c r="K26" s="465">
        <v>145</v>
      </c>
      <c r="L26" s="471"/>
      <c r="V26" s="433"/>
      <c r="W26" s="433"/>
      <c r="X26" s="433"/>
      <c r="Y26" s="433"/>
      <c r="AA26" s="2"/>
      <c r="AB26" s="2"/>
      <c r="AC26" s="2"/>
      <c r="AD26" s="2"/>
      <c r="AE26" s="2"/>
      <c r="AF26" s="433"/>
      <c r="AG26" s="2"/>
      <c r="AH26" s="2"/>
      <c r="AI26" s="2"/>
      <c r="AJ26" s="2"/>
    </row>
    <row r="27" spans="2:36" s="410" customFormat="1" ht="16.5" customHeight="1">
      <c r="C27" s="421"/>
      <c r="D27" s="430"/>
      <c r="E27" s="439"/>
      <c r="F27" s="448"/>
      <c r="G27" s="455"/>
      <c r="H27" s="460">
        <v>2</v>
      </c>
      <c r="I27" s="431" t="s">
        <v>375</v>
      </c>
      <c r="J27" s="440"/>
      <c r="K27" s="450">
        <v>94</v>
      </c>
      <c r="L27" s="468"/>
      <c r="V27" s="433"/>
      <c r="W27" s="433"/>
      <c r="X27" s="433"/>
      <c r="Y27" s="433"/>
      <c r="AA27" s="2"/>
      <c r="AB27" s="2"/>
      <c r="AC27" s="2"/>
      <c r="AD27" s="2"/>
      <c r="AE27" s="2"/>
      <c r="AF27" s="433"/>
      <c r="AG27" s="2"/>
      <c r="AH27" s="2"/>
      <c r="AI27" s="2"/>
      <c r="AJ27" s="2"/>
    </row>
    <row r="28" spans="2:36" s="410" customFormat="1" ht="16.5" customHeight="1">
      <c r="C28" s="421"/>
      <c r="D28" s="430"/>
      <c r="E28" s="439"/>
      <c r="F28" s="448"/>
      <c r="G28" s="455"/>
      <c r="H28" s="460">
        <v>3</v>
      </c>
      <c r="I28" s="431" t="s">
        <v>111</v>
      </c>
      <c r="J28" s="440"/>
      <c r="K28" s="450">
        <v>89</v>
      </c>
      <c r="L28" s="468"/>
      <c r="V28" s="433"/>
      <c r="W28" s="433"/>
      <c r="X28" s="433"/>
      <c r="Y28" s="433"/>
      <c r="AA28" s="2"/>
      <c r="AB28" s="2"/>
      <c r="AC28" s="2"/>
      <c r="AD28" s="2"/>
      <c r="AE28" s="2"/>
      <c r="AF28" s="433"/>
      <c r="AG28" s="2"/>
      <c r="AH28" s="2"/>
      <c r="AI28" s="2"/>
      <c r="AJ28" s="2"/>
    </row>
    <row r="29" spans="2:36" s="410" customFormat="1" ht="16.5" customHeight="1">
      <c r="C29" s="421"/>
      <c r="D29" s="430"/>
      <c r="E29" s="439"/>
      <c r="F29" s="448"/>
      <c r="G29" s="455"/>
      <c r="H29" s="460">
        <v>4</v>
      </c>
      <c r="I29" s="431" t="s">
        <v>25</v>
      </c>
      <c r="J29" s="440"/>
      <c r="K29" s="450">
        <v>73</v>
      </c>
      <c r="L29" s="468"/>
      <c r="V29" s="433"/>
      <c r="W29" s="433"/>
      <c r="X29" s="433"/>
      <c r="Y29" s="433"/>
      <c r="AA29" s="2"/>
      <c r="AB29" s="2"/>
      <c r="AC29" s="2"/>
      <c r="AD29" s="2"/>
      <c r="AE29" s="2"/>
      <c r="AF29" s="433"/>
      <c r="AG29" s="2"/>
      <c r="AH29" s="2"/>
      <c r="AI29" s="2"/>
      <c r="AJ29" s="2"/>
    </row>
    <row r="30" spans="2:36" s="410" customFormat="1" ht="16.5" customHeight="1">
      <c r="C30" s="421"/>
      <c r="D30" s="430"/>
      <c r="E30" s="439"/>
      <c r="F30" s="448"/>
      <c r="G30" s="455"/>
      <c r="H30" s="460">
        <v>5</v>
      </c>
      <c r="I30" s="431" t="s">
        <v>358</v>
      </c>
      <c r="J30" s="440"/>
      <c r="K30" s="450">
        <v>72</v>
      </c>
      <c r="L30" s="468"/>
      <c r="V30" s="433"/>
      <c r="W30" s="433"/>
      <c r="X30" s="433"/>
      <c r="Y30" s="433"/>
      <c r="AA30" s="2"/>
      <c r="AB30" s="2"/>
      <c r="AC30" s="2"/>
      <c r="AD30" s="2"/>
      <c r="AE30" s="2"/>
      <c r="AF30" s="433"/>
      <c r="AG30" s="2"/>
      <c r="AH30" s="2"/>
      <c r="AI30" s="2"/>
      <c r="AJ30" s="2"/>
    </row>
    <row r="31" spans="2:36" s="410" customFormat="1" ht="16.5" customHeight="1">
      <c r="C31" s="421"/>
      <c r="D31" s="430"/>
      <c r="E31" s="439"/>
      <c r="F31" s="448"/>
      <c r="G31" s="455"/>
      <c r="H31" s="460"/>
      <c r="I31" s="430"/>
      <c r="J31" s="439"/>
      <c r="K31" s="421"/>
      <c r="L31" s="469"/>
      <c r="V31" s="433"/>
      <c r="W31" s="433"/>
      <c r="X31" s="433"/>
      <c r="Y31" s="433"/>
      <c r="AA31" s="2"/>
      <c r="AB31" s="2"/>
      <c r="AC31" s="2"/>
      <c r="AD31" s="2"/>
      <c r="AE31" s="2"/>
      <c r="AF31" s="433"/>
      <c r="AG31" s="2"/>
      <c r="AH31" s="2"/>
      <c r="AI31" s="2"/>
      <c r="AJ31" s="2"/>
    </row>
    <row r="32" spans="2:36" s="410" customFormat="1" ht="16.5" customHeight="1">
      <c r="C32" s="421"/>
      <c r="D32" s="430"/>
      <c r="E32" s="439"/>
      <c r="F32" s="448"/>
      <c r="G32" s="455"/>
      <c r="H32" s="460"/>
      <c r="I32" s="430"/>
      <c r="J32" s="439"/>
      <c r="K32" s="421"/>
      <c r="L32" s="469"/>
      <c r="V32" s="433"/>
      <c r="W32" s="433"/>
      <c r="X32" s="433"/>
      <c r="Y32" s="433"/>
      <c r="AA32" s="2"/>
      <c r="AB32" s="2"/>
      <c r="AC32" s="2"/>
      <c r="AD32" s="2"/>
      <c r="AE32" s="2"/>
      <c r="AF32" s="433"/>
      <c r="AG32" s="2"/>
      <c r="AH32" s="2"/>
      <c r="AI32" s="2"/>
      <c r="AJ32" s="2"/>
    </row>
    <row r="33" spans="2:36" s="410" customFormat="1" ht="16.5" customHeight="1">
      <c r="C33" s="422"/>
      <c r="D33" s="432"/>
      <c r="E33" s="441"/>
      <c r="F33" s="449"/>
      <c r="G33" s="456"/>
      <c r="H33" s="461"/>
      <c r="I33" s="432"/>
      <c r="J33" s="441"/>
      <c r="K33" s="422"/>
      <c r="L33" s="470"/>
      <c r="V33" s="433"/>
      <c r="W33" s="433"/>
      <c r="X33" s="433"/>
      <c r="Y33" s="433"/>
      <c r="AA33" s="2"/>
      <c r="AB33" s="2"/>
      <c r="AC33" s="2"/>
      <c r="AD33" s="2"/>
      <c r="AE33" s="2"/>
      <c r="AF33" s="433"/>
      <c r="AG33" s="2"/>
      <c r="AH33" s="2"/>
      <c r="AI33" s="2"/>
      <c r="AJ33" s="2"/>
    </row>
    <row r="34" spans="2:36" s="410" customFormat="1" ht="16.5" customHeight="1">
      <c r="C34" s="418"/>
    </row>
    <row r="35" spans="2:36" s="410" customFormat="1" ht="16.5" customHeight="1">
      <c r="B35" s="413" t="s">
        <v>280</v>
      </c>
      <c r="C35" s="413"/>
    </row>
    <row r="36" spans="2:36" s="410" customFormat="1" ht="16.5" customHeight="1">
      <c r="C36" s="418"/>
      <c r="L36" s="466" t="s">
        <v>199</v>
      </c>
    </row>
    <row r="37" spans="2:36" s="410" customFormat="1" ht="16.5" customHeight="1">
      <c r="C37" s="419" t="s">
        <v>194</v>
      </c>
      <c r="D37" s="419" t="s">
        <v>196</v>
      </c>
      <c r="E37" s="437"/>
      <c r="F37" s="444" t="s">
        <v>195</v>
      </c>
      <c r="G37" s="451"/>
      <c r="H37" s="458" t="s">
        <v>194</v>
      </c>
      <c r="I37" s="419" t="s">
        <v>196</v>
      </c>
      <c r="J37" s="437"/>
      <c r="K37" s="419" t="s">
        <v>198</v>
      </c>
      <c r="L37" s="437"/>
    </row>
    <row r="38" spans="2:36" s="410" customFormat="1" ht="16.5" customHeight="1">
      <c r="C38" s="420">
        <v>1</v>
      </c>
      <c r="D38" s="429" t="s">
        <v>238</v>
      </c>
      <c r="E38" s="438"/>
      <c r="F38" s="445">
        <v>198</v>
      </c>
      <c r="G38" s="452"/>
      <c r="H38" s="420">
        <v>1</v>
      </c>
      <c r="I38" s="462" t="s">
        <v>358</v>
      </c>
      <c r="J38" s="463"/>
      <c r="K38" s="464">
        <v>22</v>
      </c>
      <c r="L38" s="472"/>
      <c r="V38" s="433"/>
      <c r="W38" s="433"/>
      <c r="X38" s="433"/>
      <c r="Y38" s="433"/>
      <c r="AA38" s="2"/>
      <c r="AB38" s="2"/>
      <c r="AC38" s="2"/>
      <c r="AD38" s="2"/>
      <c r="AE38" s="2"/>
      <c r="AF38" s="433"/>
      <c r="AG38" s="2"/>
      <c r="AH38" s="2"/>
      <c r="AI38" s="2"/>
      <c r="AJ38" s="2"/>
    </row>
    <row r="39" spans="2:36" s="410" customFormat="1" ht="16.5" customHeight="1">
      <c r="C39" s="421">
        <v>2</v>
      </c>
      <c r="D39" s="431" t="s">
        <v>25</v>
      </c>
      <c r="E39" s="440"/>
      <c r="F39" s="450">
        <v>22</v>
      </c>
      <c r="G39" s="457"/>
      <c r="H39" s="421">
        <v>2</v>
      </c>
      <c r="I39" s="431" t="s">
        <v>410</v>
      </c>
      <c r="J39" s="440"/>
      <c r="K39" s="450">
        <v>14</v>
      </c>
      <c r="L39" s="468"/>
      <c r="V39" s="433"/>
      <c r="W39" s="433"/>
      <c r="X39" s="433"/>
      <c r="Y39" s="433"/>
      <c r="AA39" s="2"/>
      <c r="AB39" s="2"/>
      <c r="AC39" s="2"/>
      <c r="AD39" s="2"/>
      <c r="AE39" s="2"/>
      <c r="AF39" s="433"/>
      <c r="AG39" s="2"/>
      <c r="AH39" s="2"/>
      <c r="AI39" s="2"/>
      <c r="AJ39" s="2"/>
    </row>
    <row r="40" spans="2:36" s="410" customFormat="1" ht="16.5" customHeight="1">
      <c r="C40" s="421">
        <v>3</v>
      </c>
      <c r="D40" s="431" t="s">
        <v>408</v>
      </c>
      <c r="E40" s="440"/>
      <c r="F40" s="450">
        <v>7</v>
      </c>
      <c r="G40" s="457"/>
      <c r="H40" s="421">
        <v>3</v>
      </c>
      <c r="I40" s="431" t="s">
        <v>357</v>
      </c>
      <c r="J40" s="440"/>
      <c r="K40" s="450">
        <v>11</v>
      </c>
      <c r="L40" s="468"/>
      <c r="V40" s="433"/>
      <c r="W40" s="433"/>
      <c r="X40" s="433"/>
      <c r="Y40" s="433"/>
      <c r="AA40" s="2"/>
      <c r="AB40" s="2"/>
      <c r="AC40" s="2"/>
      <c r="AD40" s="2"/>
      <c r="AE40" s="2"/>
      <c r="AF40" s="433"/>
      <c r="AG40" s="2"/>
      <c r="AH40" s="2"/>
      <c r="AI40" s="2"/>
      <c r="AJ40" s="2"/>
    </row>
    <row r="41" spans="2:36" s="410" customFormat="1" ht="16.5" customHeight="1">
      <c r="C41" s="421">
        <v>4</v>
      </c>
      <c r="D41" s="431" t="s">
        <v>229</v>
      </c>
      <c r="E41" s="440"/>
      <c r="F41" s="450">
        <v>6</v>
      </c>
      <c r="G41" s="457"/>
      <c r="H41" s="421">
        <v>4</v>
      </c>
      <c r="I41" s="431" t="s">
        <v>411</v>
      </c>
      <c r="J41" s="440"/>
      <c r="K41" s="450">
        <v>10</v>
      </c>
      <c r="L41" s="468"/>
      <c r="V41" s="433"/>
      <c r="W41" s="433"/>
      <c r="X41" s="433"/>
      <c r="Y41" s="433"/>
      <c r="AA41" s="2"/>
      <c r="AB41" s="2"/>
      <c r="AC41" s="2"/>
      <c r="AD41" s="2"/>
      <c r="AE41" s="2"/>
      <c r="AF41" s="433"/>
      <c r="AG41" s="2"/>
      <c r="AH41" s="2"/>
      <c r="AI41" s="2"/>
      <c r="AJ41" s="2"/>
    </row>
    <row r="42" spans="2:36" s="410" customFormat="1" ht="16.5" customHeight="1">
      <c r="C42" s="421">
        <v>5</v>
      </c>
      <c r="D42" s="431" t="s">
        <v>409</v>
      </c>
      <c r="E42" s="440"/>
      <c r="F42" s="450">
        <v>4</v>
      </c>
      <c r="G42" s="457"/>
      <c r="H42" s="421">
        <v>4</v>
      </c>
      <c r="I42" s="431" t="s">
        <v>151</v>
      </c>
      <c r="J42" s="440"/>
      <c r="K42" s="450">
        <v>10</v>
      </c>
      <c r="L42" s="468"/>
      <c r="V42" s="433"/>
      <c r="W42" s="433"/>
      <c r="X42" s="433"/>
      <c r="Y42" s="433"/>
      <c r="AA42" s="2"/>
      <c r="AB42" s="2"/>
      <c r="AC42" s="2"/>
      <c r="AD42" s="2"/>
      <c r="AE42" s="2"/>
      <c r="AF42" s="433"/>
      <c r="AG42" s="2"/>
      <c r="AH42" s="2"/>
      <c r="AI42" s="2"/>
      <c r="AJ42" s="2"/>
    </row>
    <row r="43" spans="2:36" s="410" customFormat="1" ht="16.5" customHeight="1">
      <c r="C43" s="421"/>
      <c r="D43" s="430"/>
      <c r="E43" s="439"/>
      <c r="F43" s="448"/>
      <c r="G43" s="455"/>
      <c r="H43" s="460"/>
      <c r="I43" s="430"/>
      <c r="J43" s="439"/>
      <c r="K43" s="421"/>
      <c r="L43" s="469"/>
      <c r="V43" s="433"/>
      <c r="W43" s="433"/>
      <c r="X43" s="433"/>
      <c r="Y43" s="433"/>
      <c r="AA43" s="2"/>
      <c r="AB43" s="2"/>
      <c r="AC43" s="2"/>
      <c r="AD43" s="2"/>
      <c r="AE43" s="2"/>
      <c r="AF43" s="433"/>
      <c r="AG43" s="2"/>
      <c r="AH43" s="2"/>
      <c r="AI43" s="2"/>
      <c r="AJ43" s="2"/>
    </row>
    <row r="44" spans="2:36" s="410" customFormat="1" ht="16.5" customHeight="1">
      <c r="C44" s="421"/>
      <c r="D44" s="430"/>
      <c r="E44" s="439"/>
      <c r="F44" s="448"/>
      <c r="G44" s="455"/>
      <c r="H44" s="460"/>
      <c r="I44" s="430"/>
      <c r="J44" s="439"/>
      <c r="K44" s="421"/>
      <c r="L44" s="469"/>
      <c r="V44" s="433"/>
      <c r="W44" s="433"/>
      <c r="X44" s="433"/>
      <c r="Y44" s="433"/>
      <c r="AA44" s="2"/>
      <c r="AB44" s="2"/>
      <c r="AC44" s="2"/>
      <c r="AD44" s="2"/>
      <c r="AE44" s="2"/>
      <c r="AF44" s="433"/>
      <c r="AG44" s="2"/>
      <c r="AH44" s="2"/>
      <c r="AI44" s="2"/>
      <c r="AJ44" s="2"/>
    </row>
    <row r="45" spans="2:36" s="410" customFormat="1" ht="16.5" customHeight="1">
      <c r="C45" s="422"/>
      <c r="D45" s="432"/>
      <c r="E45" s="441"/>
      <c r="F45" s="449"/>
      <c r="G45" s="456"/>
      <c r="H45" s="461"/>
      <c r="I45" s="432"/>
      <c r="J45" s="441"/>
      <c r="K45" s="422"/>
      <c r="L45" s="470"/>
      <c r="V45" s="433"/>
      <c r="W45" s="433"/>
      <c r="X45" s="433"/>
      <c r="Y45" s="433"/>
      <c r="AA45" s="2"/>
      <c r="AB45" s="2"/>
      <c r="AC45" s="2"/>
      <c r="AD45" s="2"/>
      <c r="AE45" s="2"/>
      <c r="AF45" s="433"/>
      <c r="AG45" s="2"/>
      <c r="AH45" s="2"/>
      <c r="AI45" s="2"/>
      <c r="AJ45" s="2"/>
    </row>
    <row r="46" spans="2:36" s="410" customFormat="1" ht="18" customHeight="1">
      <c r="C46" s="418"/>
    </row>
    <row r="47" spans="2:36" s="410" customFormat="1" ht="18" customHeight="1"/>
    <row r="48" spans="2:36" s="410" customFormat="1" ht="18" customHeight="1">
      <c r="D48" s="433"/>
      <c r="E48" s="433"/>
      <c r="F48" s="433"/>
      <c r="G48" s="433"/>
      <c r="V48" s="433"/>
      <c r="W48" s="433"/>
      <c r="X48" s="433"/>
      <c r="Y48" s="433"/>
      <c r="AF48" s="433"/>
      <c r="AG48" s="433"/>
      <c r="AH48" s="433"/>
      <c r="AI48" s="433"/>
      <c r="AJ48" s="433"/>
    </row>
    <row r="49" spans="3:36" s="410" customFormat="1" ht="18" customHeight="1">
      <c r="D49" s="433"/>
      <c r="E49" s="433"/>
      <c r="F49" s="433"/>
      <c r="G49" s="433"/>
      <c r="V49" s="433"/>
      <c r="W49" s="433"/>
      <c r="X49" s="433"/>
      <c r="Y49" s="433"/>
      <c r="AF49" s="433"/>
      <c r="AG49" s="433"/>
      <c r="AH49" s="433"/>
      <c r="AI49" s="433"/>
      <c r="AJ49" s="433"/>
    </row>
    <row r="50" spans="3:36" s="410" customFormat="1" ht="18" customHeight="1">
      <c r="D50" s="433"/>
      <c r="E50" s="433"/>
      <c r="F50" s="433"/>
      <c r="G50" s="433"/>
      <c r="V50" s="433"/>
      <c r="W50" s="433"/>
      <c r="X50" s="433"/>
      <c r="Y50" s="433"/>
      <c r="AF50" s="433"/>
      <c r="AG50" s="433"/>
      <c r="AH50" s="433"/>
      <c r="AI50" s="433"/>
      <c r="AJ50" s="433"/>
    </row>
    <row r="51" spans="3:36" s="410" customFormat="1" ht="18" customHeight="1">
      <c r="D51" s="433"/>
      <c r="E51" s="433"/>
      <c r="F51" s="433"/>
      <c r="G51" s="433"/>
      <c r="V51" s="433"/>
      <c r="W51" s="433"/>
      <c r="X51" s="433"/>
      <c r="Y51" s="433"/>
      <c r="AF51" s="433"/>
      <c r="AG51" s="433"/>
      <c r="AH51" s="433"/>
      <c r="AI51" s="433"/>
      <c r="AJ51" s="433"/>
    </row>
    <row r="52" spans="3:36" s="410" customFormat="1" ht="18" customHeight="1">
      <c r="D52" s="433"/>
      <c r="E52" s="433"/>
      <c r="F52" s="433"/>
      <c r="G52" s="433"/>
      <c r="V52" s="433"/>
      <c r="W52" s="433"/>
      <c r="X52" s="433"/>
      <c r="Y52" s="433"/>
      <c r="AF52" s="433"/>
      <c r="AG52" s="433"/>
      <c r="AH52" s="433"/>
      <c r="AI52" s="433"/>
      <c r="AJ52" s="433"/>
    </row>
    <row r="53" spans="3:36" s="410" customFormat="1" ht="18" customHeight="1">
      <c r="D53" s="433"/>
      <c r="E53" s="433"/>
      <c r="F53" s="433"/>
      <c r="G53" s="433"/>
      <c r="V53" s="433"/>
      <c r="W53" s="433"/>
      <c r="X53" s="433"/>
      <c r="Y53" s="433"/>
      <c r="AF53" s="433"/>
      <c r="AG53" s="433"/>
      <c r="AH53" s="433"/>
      <c r="AI53" s="433"/>
      <c r="AJ53" s="433"/>
    </row>
    <row r="54" spans="3:36" s="410" customFormat="1" ht="18" customHeight="1">
      <c r="D54" s="433"/>
      <c r="E54" s="433"/>
      <c r="F54" s="433"/>
      <c r="G54" s="433"/>
      <c r="V54" s="433"/>
      <c r="W54" s="433"/>
      <c r="X54" s="433"/>
      <c r="Y54" s="433"/>
      <c r="AF54" s="433"/>
      <c r="AG54" s="433"/>
      <c r="AH54" s="433"/>
      <c r="AI54" s="433"/>
      <c r="AJ54" s="433"/>
    </row>
    <row r="55" spans="3:36" s="410" customFormat="1" ht="18" customHeight="1">
      <c r="D55" s="433"/>
      <c r="E55" s="433"/>
      <c r="F55" s="433"/>
      <c r="G55" s="433"/>
      <c r="V55" s="433"/>
      <c r="W55" s="433"/>
      <c r="X55" s="433"/>
      <c r="Y55" s="433"/>
      <c r="AF55" s="433"/>
      <c r="AG55" s="433"/>
      <c r="AH55" s="433"/>
      <c r="AI55" s="433"/>
      <c r="AJ55" s="433"/>
    </row>
    <row r="56" spans="3:36" s="410" customFormat="1" ht="18" customHeight="1"/>
    <row r="57" spans="3:36" s="410" customFormat="1" ht="18" customHeight="1"/>
    <row r="58" spans="3:36" ht="18" customHeight="1">
      <c r="C58" s="423"/>
    </row>
  </sheetData>
  <mergeCells count="128">
    <mergeCell ref="C5:D5"/>
    <mergeCell ref="E5:F5"/>
    <mergeCell ref="G5:H5"/>
    <mergeCell ref="I5:J5"/>
    <mergeCell ref="K5:L5"/>
    <mergeCell ref="C6:D6"/>
    <mergeCell ref="E6:F6"/>
    <mergeCell ref="G6:H6"/>
    <mergeCell ref="I6:J6"/>
    <mergeCell ref="K6:L6"/>
    <mergeCell ref="C7:D7"/>
    <mergeCell ref="E7:F7"/>
    <mergeCell ref="G7:H7"/>
    <mergeCell ref="I7:J7"/>
    <mergeCell ref="K7:L7"/>
    <mergeCell ref="C8:D8"/>
    <mergeCell ref="E8:F8"/>
    <mergeCell ref="G8:H8"/>
    <mergeCell ref="I8:J8"/>
    <mergeCell ref="K8:L8"/>
    <mergeCell ref="D13:E13"/>
    <mergeCell ref="F13:G13"/>
    <mergeCell ref="I13:J13"/>
    <mergeCell ref="K13:L13"/>
    <mergeCell ref="D14:E14"/>
    <mergeCell ref="F14:G14"/>
    <mergeCell ref="I14:J14"/>
    <mergeCell ref="K14:L14"/>
    <mergeCell ref="D15:E15"/>
    <mergeCell ref="F15:G15"/>
    <mergeCell ref="I15:J15"/>
    <mergeCell ref="K15:L15"/>
    <mergeCell ref="D16:E16"/>
    <mergeCell ref="F16:G16"/>
    <mergeCell ref="I16:J16"/>
    <mergeCell ref="K16:L16"/>
    <mergeCell ref="D17:E17"/>
    <mergeCell ref="F17:G17"/>
    <mergeCell ref="I17:J17"/>
    <mergeCell ref="K17:L17"/>
    <mergeCell ref="D18:E18"/>
    <mergeCell ref="F18:G18"/>
    <mergeCell ref="I18:J18"/>
    <mergeCell ref="K18:L18"/>
    <mergeCell ref="D19:E19"/>
    <mergeCell ref="F19:G19"/>
    <mergeCell ref="I19:J19"/>
    <mergeCell ref="K19:L19"/>
    <mergeCell ref="D20:E20"/>
    <mergeCell ref="F20:G20"/>
    <mergeCell ref="I20:J20"/>
    <mergeCell ref="K20:L20"/>
    <mergeCell ref="D21:E21"/>
    <mergeCell ref="F21:G21"/>
    <mergeCell ref="I21:J21"/>
    <mergeCell ref="K21:L21"/>
    <mergeCell ref="D25:E25"/>
    <mergeCell ref="F25:G25"/>
    <mergeCell ref="I25:J25"/>
    <mergeCell ref="K25:L25"/>
    <mergeCell ref="D26:E26"/>
    <mergeCell ref="F26:G26"/>
    <mergeCell ref="I26:J26"/>
    <mergeCell ref="K26:L26"/>
    <mergeCell ref="D27:E27"/>
    <mergeCell ref="F27:G27"/>
    <mergeCell ref="I27:J27"/>
    <mergeCell ref="K27:L27"/>
    <mergeCell ref="D28:E28"/>
    <mergeCell ref="F28:G28"/>
    <mergeCell ref="I28:J28"/>
    <mergeCell ref="K28:L28"/>
    <mergeCell ref="D29:E29"/>
    <mergeCell ref="F29:G29"/>
    <mergeCell ref="I29:J29"/>
    <mergeCell ref="K29:L29"/>
    <mergeCell ref="D30:E30"/>
    <mergeCell ref="F30:G30"/>
    <mergeCell ref="I30:J30"/>
    <mergeCell ref="K30:L30"/>
    <mergeCell ref="D31:E31"/>
    <mergeCell ref="F31:G31"/>
    <mergeCell ref="I31:J31"/>
    <mergeCell ref="K31:L31"/>
    <mergeCell ref="D32:E32"/>
    <mergeCell ref="F32:G32"/>
    <mergeCell ref="I32:J32"/>
    <mergeCell ref="K32:L32"/>
    <mergeCell ref="D33:E33"/>
    <mergeCell ref="F33:G33"/>
    <mergeCell ref="I33:J33"/>
    <mergeCell ref="K33:L33"/>
    <mergeCell ref="D37:E37"/>
    <mergeCell ref="F37:G37"/>
    <mergeCell ref="I37:J37"/>
    <mergeCell ref="K37:L37"/>
    <mergeCell ref="D38:E38"/>
    <mergeCell ref="F38:G38"/>
    <mergeCell ref="I38:J38"/>
    <mergeCell ref="K38:L38"/>
    <mergeCell ref="D39:E39"/>
    <mergeCell ref="F39:G39"/>
    <mergeCell ref="I39:J39"/>
    <mergeCell ref="K39:L39"/>
    <mergeCell ref="D40:E40"/>
    <mergeCell ref="F40:G40"/>
    <mergeCell ref="I40:J40"/>
    <mergeCell ref="K40:L40"/>
    <mergeCell ref="D41:E41"/>
    <mergeCell ref="F41:G41"/>
    <mergeCell ref="I41:J41"/>
    <mergeCell ref="K41:L41"/>
    <mergeCell ref="D42:E42"/>
    <mergeCell ref="F42:G42"/>
    <mergeCell ref="I42:J42"/>
    <mergeCell ref="K42:L42"/>
    <mergeCell ref="D43:E43"/>
    <mergeCell ref="F43:G43"/>
    <mergeCell ref="I43:J43"/>
    <mergeCell ref="K43:L43"/>
    <mergeCell ref="D44:E44"/>
    <mergeCell ref="F44:G44"/>
    <mergeCell ref="I44:J44"/>
    <mergeCell ref="K44:L44"/>
    <mergeCell ref="D45:E45"/>
    <mergeCell ref="F45:G45"/>
    <mergeCell ref="I45:J45"/>
    <mergeCell ref="K45:L45"/>
  </mergeCells>
  <phoneticPr fontId="4"/>
  <printOptions horizontalCentered="1"/>
  <pageMargins left="0.19685039370078741" right="0.19685039370078741" top="0.70866141732283472" bottom="0.98425196850393681" header="0.27559055118110237" footer="0.19685039370078741"/>
  <pageSetup paperSize="9" fitToWidth="1" fitToHeight="1" orientation="portrait" usePrinterDefaults="1" r:id="rId1"/>
  <headerFooter alignWithMargins="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sheetPr>
  <dimension ref="A1:Y64"/>
  <sheetViews>
    <sheetView showGridLines="0" view="pageBreakPreview" zoomScaleSheetLayoutView="100" workbookViewId="0"/>
  </sheetViews>
  <sheetFormatPr defaultRowHeight="12" customHeight="1"/>
  <cols>
    <col min="1" max="1" width="10.625" customWidth="1"/>
    <col min="2" max="2" width="7.625" customWidth="1"/>
    <col min="3" max="3" width="15.625" customWidth="1"/>
    <col min="4" max="4" width="11.25" customWidth="1"/>
    <col min="5" max="7" width="13.625" customWidth="1"/>
    <col min="8" max="11" width="11.25" customWidth="1"/>
    <col min="12" max="12" width="11.25" style="473" customWidth="1"/>
    <col min="13" max="14" width="11.25" customWidth="1"/>
    <col min="15" max="15" width="7.625" customWidth="1"/>
    <col min="16" max="16" width="8.625" customWidth="1"/>
    <col min="17" max="17" width="7.5" customWidth="1"/>
    <col min="18" max="18" width="7.25" customWidth="1"/>
    <col min="19" max="24" width="5.625" customWidth="1"/>
    <col min="25" max="25" width="6.125" style="473" customWidth="1"/>
    <col min="31" max="31" width="8.875" customWidth="1"/>
  </cols>
  <sheetData>
    <row r="1" spans="1:25" ht="30.75" customHeight="1">
      <c r="A1" s="476" t="s">
        <v>147</v>
      </c>
    </row>
    <row r="2" spans="1:25" s="474" customFormat="1" ht="24" customHeight="1">
      <c r="B2" s="477"/>
      <c r="C2" s="480" t="s">
        <v>162</v>
      </c>
      <c r="E2" s="477"/>
      <c r="F2" s="477"/>
      <c r="G2" s="477"/>
      <c r="H2" s="477"/>
      <c r="I2" s="502">
        <f>'Ｐ１'!M8</f>
        <v>43709</v>
      </c>
      <c r="J2" s="504"/>
      <c r="K2" s="504"/>
      <c r="L2" s="480" t="s">
        <v>171</v>
      </c>
      <c r="N2" s="477"/>
      <c r="O2" s="477"/>
      <c r="P2" s="477"/>
      <c r="Q2" s="477"/>
      <c r="R2" s="477"/>
      <c r="S2" s="477"/>
      <c r="T2" s="477"/>
      <c r="U2" s="477"/>
      <c r="V2" s="477"/>
      <c r="W2" s="477"/>
      <c r="X2" s="477"/>
      <c r="Y2" s="509"/>
    </row>
    <row r="3" spans="1:25" s="474" customFormat="1" ht="13.5" customHeight="1">
      <c r="A3" s="477"/>
      <c r="B3" s="477"/>
      <c r="C3" s="477"/>
      <c r="D3" s="477"/>
      <c r="E3" s="477"/>
      <c r="F3" s="477"/>
      <c r="G3" s="477"/>
      <c r="H3" s="477"/>
      <c r="I3" s="477"/>
      <c r="J3" s="477"/>
      <c r="K3" s="477"/>
      <c r="L3" s="509"/>
      <c r="M3" s="477"/>
      <c r="N3" s="477"/>
      <c r="O3" s="477"/>
      <c r="P3" s="477"/>
      <c r="Q3" s="477"/>
      <c r="R3" s="477"/>
      <c r="S3" s="477"/>
      <c r="T3" s="477"/>
      <c r="U3" s="477"/>
      <c r="V3" s="477"/>
      <c r="W3" s="477"/>
      <c r="X3" s="477"/>
      <c r="Y3" s="509"/>
    </row>
    <row r="4" spans="1:25" s="475" customFormat="1" ht="13.5" customHeight="1">
      <c r="L4" s="510"/>
      <c r="P4" s="379"/>
      <c r="Q4" s="379"/>
      <c r="Y4" s="510"/>
    </row>
    <row r="5" spans="1:25" s="475" customFormat="1" ht="15" customHeight="1">
      <c r="J5" s="475" t="s">
        <v>255</v>
      </c>
      <c r="P5" s="379"/>
      <c r="Q5" s="379"/>
      <c r="Y5" s="510"/>
    </row>
    <row r="6" spans="1:25" s="475" customFormat="1" ht="16.5" customHeight="1">
      <c r="I6" s="503"/>
      <c r="J6" s="505" t="s">
        <v>240</v>
      </c>
      <c r="K6" s="508" t="s">
        <v>412</v>
      </c>
      <c r="L6" s="511"/>
      <c r="M6" s="511"/>
      <c r="N6" s="516" t="str">
        <f>'Ｐ8'!E6&amp;"市町"</f>
        <v>2市町</v>
      </c>
      <c r="P6" s="379"/>
      <c r="Q6" s="379"/>
      <c r="Y6" s="510"/>
    </row>
    <row r="7" spans="1:25" s="475" customFormat="1" ht="16.5" customHeight="1">
      <c r="A7" s="478"/>
      <c r="B7" s="478"/>
      <c r="H7" s="379"/>
      <c r="I7" s="503"/>
      <c r="J7" s="505" t="s">
        <v>253</v>
      </c>
      <c r="K7" s="508" t="s">
        <v>390</v>
      </c>
      <c r="L7" s="511"/>
      <c r="M7" s="511"/>
      <c r="N7" s="516" t="str">
        <f>'Ｐ8'!G6&amp;"市町村"</f>
        <v>22市町村</v>
      </c>
      <c r="V7" s="524"/>
      <c r="Y7" s="510"/>
    </row>
    <row r="8" spans="1:25" s="475" customFormat="1" ht="16.5" customHeight="1">
      <c r="A8" s="478"/>
      <c r="B8" s="478"/>
      <c r="H8" s="379"/>
      <c r="I8" s="503"/>
      <c r="J8" s="505" t="s">
        <v>252</v>
      </c>
      <c r="K8" s="508" t="s">
        <v>413</v>
      </c>
      <c r="L8" s="511"/>
      <c r="M8" s="511"/>
      <c r="N8" s="516" t="str">
        <f>'Ｐ8'!I6&amp;"村"</f>
        <v>1村</v>
      </c>
      <c r="V8" s="524"/>
      <c r="Y8" s="510"/>
    </row>
    <row r="9" spans="1:25" ht="15" customHeight="1">
      <c r="C9" s="481" t="s">
        <v>38</v>
      </c>
      <c r="D9" s="481" t="s">
        <v>112</v>
      </c>
      <c r="E9" s="493" t="s">
        <v>46</v>
      </c>
      <c r="F9" s="498"/>
      <c r="G9" s="500" t="s">
        <v>48</v>
      </c>
      <c r="H9" s="501" t="s">
        <v>116</v>
      </c>
      <c r="I9" s="501" t="s">
        <v>119</v>
      </c>
      <c r="J9" s="494" t="s">
        <v>71</v>
      </c>
      <c r="K9" s="494"/>
      <c r="L9" s="494" t="s">
        <v>107</v>
      </c>
      <c r="M9" s="494"/>
      <c r="N9" s="517" t="s">
        <v>104</v>
      </c>
      <c r="O9" s="522"/>
      <c r="P9" s="523"/>
      <c r="Q9" s="154"/>
      <c r="R9" s="523"/>
      <c r="S9" s="154"/>
      <c r="T9" s="154"/>
      <c r="U9" s="523"/>
      <c r="V9" s="523"/>
      <c r="W9" s="523"/>
      <c r="X9" s="523"/>
      <c r="Y9" s="525"/>
    </row>
    <row r="10" spans="1:25" ht="15" customHeight="1">
      <c r="C10" s="482"/>
      <c r="D10" s="482"/>
      <c r="E10" s="494" t="s">
        <v>109</v>
      </c>
      <c r="F10" s="499" t="s">
        <v>24</v>
      </c>
      <c r="G10" s="494" t="s">
        <v>9</v>
      </c>
      <c r="H10" s="482"/>
      <c r="I10" s="482"/>
      <c r="J10" s="506" t="s">
        <v>120</v>
      </c>
      <c r="K10" s="506" t="s">
        <v>123</v>
      </c>
      <c r="L10" s="506" t="s">
        <v>120</v>
      </c>
      <c r="M10" s="506" t="s">
        <v>123</v>
      </c>
      <c r="N10" s="482"/>
      <c r="O10" s="522"/>
      <c r="P10" s="523"/>
      <c r="Q10" s="523"/>
      <c r="R10" s="523"/>
      <c r="S10" s="523"/>
      <c r="T10" s="523"/>
      <c r="U10" s="523"/>
      <c r="V10" s="523"/>
      <c r="W10" s="523"/>
      <c r="X10" s="523"/>
      <c r="Y10" s="525"/>
    </row>
    <row r="11" spans="1:25" ht="15" customHeight="1">
      <c r="C11" s="483" t="s">
        <v>125</v>
      </c>
      <c r="D11" s="483">
        <f>'Ｐ6'!B6</f>
        <v>389490</v>
      </c>
      <c r="E11" s="483">
        <f>'Ｐ4～5'!B7</f>
        <v>966964</v>
      </c>
      <c r="F11" s="483">
        <f>'Ｐ4～5'!C7</f>
        <v>454708</v>
      </c>
      <c r="G11" s="483">
        <f>'Ｐ4～5'!D7</f>
        <v>512256</v>
      </c>
      <c r="H11" s="483">
        <f>'Ｐ4～5'!H7</f>
        <v>385</v>
      </c>
      <c r="I11" s="483">
        <f>'Ｐ4～5'!K7</f>
        <v>1268</v>
      </c>
      <c r="J11" s="507" t="s">
        <v>54</v>
      </c>
      <c r="K11" s="483">
        <f>'Ｐ4～5'!U7</f>
        <v>1076</v>
      </c>
      <c r="L11" s="507" t="s">
        <v>54</v>
      </c>
      <c r="M11" s="483">
        <f>'Ｐ4～5'!Z7</f>
        <v>969</v>
      </c>
      <c r="N11" s="518">
        <f>'Ｐ4～5'!E7</f>
        <v>-776</v>
      </c>
      <c r="O11" s="154"/>
      <c r="P11" s="154"/>
      <c r="Q11" s="154"/>
      <c r="R11" s="154"/>
      <c r="S11" s="154"/>
      <c r="T11" s="154"/>
      <c r="U11" s="154"/>
      <c r="V11" s="154"/>
      <c r="W11" s="154"/>
      <c r="X11" s="154"/>
      <c r="Y11" s="154"/>
    </row>
    <row r="12" spans="1:25" ht="15" customHeight="1">
      <c r="C12" s="484" t="s">
        <v>127</v>
      </c>
      <c r="D12" s="484">
        <f>'Ｐ6'!B7</f>
        <v>357089</v>
      </c>
      <c r="E12" s="484">
        <f>'Ｐ4～5'!B9</f>
        <v>877446</v>
      </c>
      <c r="F12" s="484">
        <f>'Ｐ4～5'!C9</f>
        <v>412691</v>
      </c>
      <c r="G12" s="484">
        <f>'Ｐ4～5'!D9</f>
        <v>464755</v>
      </c>
      <c r="H12" s="484">
        <f>'Ｐ4～5'!H9</f>
        <v>360</v>
      </c>
      <c r="I12" s="484">
        <f>'Ｐ4～5'!K9</f>
        <v>1121</v>
      </c>
      <c r="J12" s="484">
        <f>'Ｐ4～5'!T9</f>
        <v>510</v>
      </c>
      <c r="K12" s="484">
        <f>'Ｐ4～5'!U9</f>
        <v>1028</v>
      </c>
      <c r="L12" s="484">
        <f>'Ｐ4～5'!Y9</f>
        <v>460</v>
      </c>
      <c r="M12" s="484">
        <f>'Ｐ4～5'!Z9</f>
        <v>912</v>
      </c>
      <c r="N12" s="518">
        <f>'Ｐ4～5'!E9</f>
        <v>-595</v>
      </c>
      <c r="O12" s="154"/>
      <c r="P12" s="154"/>
      <c r="Q12" s="154"/>
      <c r="R12" s="154"/>
      <c r="S12" s="154"/>
      <c r="T12" s="154"/>
      <c r="U12" s="154"/>
      <c r="V12" s="154"/>
      <c r="W12" s="154"/>
      <c r="X12" s="154"/>
      <c r="Y12" s="526"/>
    </row>
    <row r="13" spans="1:25" ht="15" customHeight="1">
      <c r="C13" s="485" t="s">
        <v>117</v>
      </c>
      <c r="D13" s="485">
        <f>'Ｐ6'!B8</f>
        <v>32401</v>
      </c>
      <c r="E13" s="485">
        <f>'Ｐ4～5'!B10</f>
        <v>89567</v>
      </c>
      <c r="F13" s="485">
        <f>'Ｐ4～5'!C10</f>
        <v>42044</v>
      </c>
      <c r="G13" s="485">
        <f>'Ｐ4～5'!D10</f>
        <v>47523</v>
      </c>
      <c r="H13" s="485">
        <f>'Ｐ4～5'!H10</f>
        <v>25</v>
      </c>
      <c r="I13" s="485">
        <f>'Ｐ4～5'!K10</f>
        <v>147</v>
      </c>
      <c r="J13" s="485">
        <f>'Ｐ4～5'!T10</f>
        <v>65</v>
      </c>
      <c r="K13" s="485">
        <f>'Ｐ4～5'!U10</f>
        <v>48</v>
      </c>
      <c r="L13" s="485">
        <f>'Ｐ4～5'!Y10</f>
        <v>91</v>
      </c>
      <c r="M13" s="485">
        <f>'Ｐ4～5'!Z10</f>
        <v>57</v>
      </c>
      <c r="N13" s="492">
        <f>'Ｐ4～5'!E10</f>
        <v>-157</v>
      </c>
      <c r="O13" s="154"/>
      <c r="P13" s="154"/>
      <c r="Q13" s="154"/>
      <c r="R13" s="154"/>
      <c r="S13" s="154"/>
      <c r="T13" s="154"/>
      <c r="U13" s="154"/>
      <c r="V13" s="154"/>
      <c r="W13" s="154"/>
      <c r="X13" s="154"/>
      <c r="Y13" s="154"/>
    </row>
    <row r="14" spans="1:25" ht="15" customHeight="1">
      <c r="C14" s="484" t="s">
        <v>128</v>
      </c>
      <c r="D14" s="484">
        <f>'Ｐ6'!B9</f>
        <v>136799</v>
      </c>
      <c r="E14" s="484">
        <f>'Ｐ4～5'!B11</f>
        <v>306374</v>
      </c>
      <c r="F14" s="484">
        <f>'Ｐ4～5'!C11</f>
        <v>144465</v>
      </c>
      <c r="G14" s="484">
        <f>'Ｐ4～5'!D11</f>
        <v>161909</v>
      </c>
      <c r="H14" s="484">
        <f>'Ｐ4～5'!H11</f>
        <v>159</v>
      </c>
      <c r="I14" s="484">
        <f>'Ｐ4～5'!K11</f>
        <v>304</v>
      </c>
      <c r="J14" s="484">
        <f>'Ｐ4～5'!T11</f>
        <v>177</v>
      </c>
      <c r="K14" s="484">
        <f>'Ｐ4～5'!U11</f>
        <v>600</v>
      </c>
      <c r="L14" s="484">
        <f>'Ｐ4～5'!Y11</f>
        <v>111</v>
      </c>
      <c r="M14" s="484">
        <f>'Ｐ4～5'!Z11</f>
        <v>468</v>
      </c>
      <c r="N14" s="519">
        <f>'Ｐ4～5'!E11</f>
        <v>53</v>
      </c>
      <c r="O14" s="154"/>
      <c r="P14" s="154"/>
      <c r="Q14" s="154"/>
      <c r="R14" s="154"/>
      <c r="S14" s="154"/>
      <c r="T14" s="154"/>
      <c r="U14" s="154"/>
      <c r="V14" s="154"/>
      <c r="W14" s="154"/>
      <c r="X14" s="154"/>
      <c r="Y14" s="526"/>
    </row>
    <row r="15" spans="1:25" ht="15" customHeight="1">
      <c r="C15" s="484" t="s">
        <v>129</v>
      </c>
      <c r="D15" s="484">
        <f>'Ｐ6'!B10</f>
        <v>22002</v>
      </c>
      <c r="E15" s="484">
        <f>'Ｐ4～5'!B12</f>
        <v>50867</v>
      </c>
      <c r="F15" s="484">
        <f>'Ｐ4～5'!C12</f>
        <v>23368</v>
      </c>
      <c r="G15" s="484">
        <f>'Ｐ4～5'!D12</f>
        <v>27499</v>
      </c>
      <c r="H15" s="484">
        <f>'Ｐ4～5'!H12</f>
        <v>21</v>
      </c>
      <c r="I15" s="484">
        <f>'Ｐ4～5'!K12</f>
        <v>83</v>
      </c>
      <c r="J15" s="484">
        <f>'Ｐ4～5'!T12</f>
        <v>31</v>
      </c>
      <c r="K15" s="484">
        <f>'Ｐ4～5'!U12</f>
        <v>44</v>
      </c>
      <c r="L15" s="484">
        <f>'Ｐ4～5'!Y12</f>
        <v>25</v>
      </c>
      <c r="M15" s="484">
        <f>'Ｐ4～5'!Z12</f>
        <v>47</v>
      </c>
      <c r="N15" s="519">
        <f>'Ｐ4～5'!E12</f>
        <v>-59</v>
      </c>
      <c r="O15" s="154"/>
      <c r="P15" s="154"/>
      <c r="Q15" s="154"/>
      <c r="R15" s="154"/>
      <c r="S15" s="154"/>
      <c r="T15" s="154"/>
      <c r="U15" s="154"/>
      <c r="V15" s="154"/>
      <c r="W15" s="154"/>
      <c r="X15" s="154"/>
      <c r="Y15" s="526"/>
    </row>
    <row r="16" spans="1:25" ht="15" customHeight="1">
      <c r="C16" s="484" t="s">
        <v>99</v>
      </c>
      <c r="D16" s="484">
        <f>'Ｐ6'!B11</f>
        <v>31183</v>
      </c>
      <c r="E16" s="484">
        <f>'Ｐ4～5'!B13</f>
        <v>86635</v>
      </c>
      <c r="F16" s="484">
        <f>'Ｐ4～5'!C13</f>
        <v>40683</v>
      </c>
      <c r="G16" s="484">
        <f>'Ｐ4～5'!D13</f>
        <v>45952</v>
      </c>
      <c r="H16" s="484">
        <f>'Ｐ4～5'!H13</f>
        <v>34</v>
      </c>
      <c r="I16" s="484">
        <f>'Ｐ4～5'!K13</f>
        <v>128</v>
      </c>
      <c r="J16" s="484">
        <f>'Ｐ4～5'!T13</f>
        <v>47</v>
      </c>
      <c r="K16" s="484">
        <f>'Ｐ4～5'!U13</f>
        <v>65</v>
      </c>
      <c r="L16" s="484">
        <f>'Ｐ4～5'!Y13</f>
        <v>45</v>
      </c>
      <c r="M16" s="484">
        <f>'Ｐ4～5'!Z13</f>
        <v>71</v>
      </c>
      <c r="N16" s="519">
        <f>'Ｐ4～5'!E13</f>
        <v>-98</v>
      </c>
      <c r="O16" s="154"/>
      <c r="P16" s="154"/>
      <c r="Q16" s="154"/>
      <c r="R16" s="154"/>
      <c r="S16" s="154"/>
      <c r="T16" s="154"/>
      <c r="U16" s="154"/>
      <c r="V16" s="154"/>
      <c r="W16" s="154"/>
      <c r="X16" s="154"/>
      <c r="Y16" s="526"/>
    </row>
    <row r="17" spans="3:25" ht="15" customHeight="1">
      <c r="C17" s="484" t="s">
        <v>131</v>
      </c>
      <c r="D17" s="484">
        <f>'Ｐ6'!B12</f>
        <v>28325</v>
      </c>
      <c r="E17" s="484">
        <f>'Ｐ4～5'!B14</f>
        <v>70159</v>
      </c>
      <c r="F17" s="484">
        <f>'Ｐ4～5'!C14</f>
        <v>32824</v>
      </c>
      <c r="G17" s="484">
        <f>'Ｐ4～5'!D14</f>
        <v>37335</v>
      </c>
      <c r="H17" s="484">
        <f>'Ｐ4～5'!H14</f>
        <v>30</v>
      </c>
      <c r="I17" s="484">
        <f>'Ｐ4～5'!K14</f>
        <v>103</v>
      </c>
      <c r="J17" s="484">
        <f>'Ｐ4～5'!T14</f>
        <v>45</v>
      </c>
      <c r="K17" s="484">
        <f>'Ｐ4～5'!U14</f>
        <v>48</v>
      </c>
      <c r="L17" s="484">
        <f>'Ｐ4～5'!Y14</f>
        <v>17</v>
      </c>
      <c r="M17" s="484">
        <f>'Ｐ4～5'!Z14</f>
        <v>54</v>
      </c>
      <c r="N17" s="519">
        <f>'Ｐ4～5'!E14</f>
        <v>-51</v>
      </c>
      <c r="O17" s="154"/>
      <c r="P17" s="154"/>
      <c r="Q17" s="154"/>
      <c r="R17" s="154"/>
      <c r="S17" s="154"/>
      <c r="T17" s="154"/>
      <c r="U17" s="154"/>
      <c r="V17" s="154"/>
      <c r="W17" s="154"/>
      <c r="X17" s="154"/>
      <c r="Y17" s="154"/>
    </row>
    <row r="18" spans="3:25" ht="15" customHeight="1">
      <c r="C18" s="484" t="s">
        <v>47</v>
      </c>
      <c r="D18" s="484">
        <f>'Ｐ6'!B13</f>
        <v>10790</v>
      </c>
      <c r="E18" s="484">
        <f>'Ｐ4～5'!B15</f>
        <v>25686</v>
      </c>
      <c r="F18" s="484">
        <f>'Ｐ4～5'!C15</f>
        <v>12107</v>
      </c>
      <c r="G18" s="484">
        <f>'Ｐ4～5'!D15</f>
        <v>13579</v>
      </c>
      <c r="H18" s="484">
        <f>'Ｐ4～5'!H15</f>
        <v>6</v>
      </c>
      <c r="I18" s="484">
        <f>'Ｐ4～5'!K15</f>
        <v>43</v>
      </c>
      <c r="J18" s="484">
        <f>'Ｐ4～5'!T15</f>
        <v>15</v>
      </c>
      <c r="K18" s="484">
        <f>'Ｐ4～5'!U15</f>
        <v>16</v>
      </c>
      <c r="L18" s="484">
        <f>'Ｐ4～5'!Y15</f>
        <v>16</v>
      </c>
      <c r="M18" s="484">
        <f>'Ｐ4～5'!Z15</f>
        <v>12</v>
      </c>
      <c r="N18" s="519">
        <f>'Ｐ4～5'!E15</f>
        <v>-34</v>
      </c>
      <c r="O18" s="154"/>
      <c r="P18" s="154"/>
      <c r="Q18" s="154"/>
      <c r="R18" s="154"/>
      <c r="S18" s="154"/>
      <c r="T18" s="154"/>
      <c r="U18" s="154"/>
      <c r="V18" s="154"/>
      <c r="W18" s="154"/>
      <c r="X18" s="154"/>
      <c r="Y18" s="526"/>
    </row>
    <row r="19" spans="3:25" ht="15" customHeight="1">
      <c r="C19" s="484" t="s">
        <v>132</v>
      </c>
      <c r="D19" s="484">
        <f>'Ｐ6'!B14</f>
        <v>17192</v>
      </c>
      <c r="E19" s="484">
        <f>'Ｐ4～5'!B16</f>
        <v>42955</v>
      </c>
      <c r="F19" s="484">
        <f>'Ｐ4～5'!C16</f>
        <v>20504</v>
      </c>
      <c r="G19" s="484">
        <f>'Ｐ4～5'!D16</f>
        <v>22451</v>
      </c>
      <c r="H19" s="484">
        <f>'Ｐ4～5'!H16</f>
        <v>4</v>
      </c>
      <c r="I19" s="484">
        <f>'Ｐ4～5'!K16</f>
        <v>76</v>
      </c>
      <c r="J19" s="484">
        <f>'Ｐ4～5'!T16</f>
        <v>31</v>
      </c>
      <c r="K19" s="484">
        <f>'Ｐ4～5'!U16</f>
        <v>27</v>
      </c>
      <c r="L19" s="484">
        <f>'Ｐ4～5'!Y16</f>
        <v>33</v>
      </c>
      <c r="M19" s="484">
        <f>'Ｐ4～5'!Z16</f>
        <v>47</v>
      </c>
      <c r="N19" s="519">
        <f>'Ｐ4～5'!E16</f>
        <v>-94</v>
      </c>
      <c r="O19" s="154"/>
      <c r="P19" s="154"/>
      <c r="Q19" s="154"/>
      <c r="R19" s="154"/>
      <c r="S19" s="154"/>
      <c r="T19" s="154"/>
      <c r="U19" s="154"/>
      <c r="V19" s="154"/>
      <c r="W19" s="154"/>
      <c r="X19" s="154"/>
      <c r="Y19" s="526"/>
    </row>
    <row r="20" spans="3:25" ht="15" customHeight="1">
      <c r="C20" s="484" t="s">
        <v>134</v>
      </c>
      <c r="D20" s="484">
        <f>'Ｐ6'!B15</f>
        <v>11210</v>
      </c>
      <c r="E20" s="484">
        <f>'Ｐ4～5'!B17</f>
        <v>29748</v>
      </c>
      <c r="F20" s="484">
        <f>'Ｐ4～5'!C17</f>
        <v>13904</v>
      </c>
      <c r="G20" s="484">
        <f>'Ｐ4～5'!D17</f>
        <v>15844</v>
      </c>
      <c r="H20" s="484">
        <f>'Ｐ4～5'!H17</f>
        <v>10</v>
      </c>
      <c r="I20" s="484">
        <f>'Ｐ4～5'!K17</f>
        <v>35</v>
      </c>
      <c r="J20" s="484">
        <f>'Ｐ4～5'!T17</f>
        <v>8</v>
      </c>
      <c r="K20" s="484">
        <f>'Ｐ4～5'!U17</f>
        <v>18</v>
      </c>
      <c r="L20" s="484">
        <f>'Ｐ4～5'!Y17</f>
        <v>16</v>
      </c>
      <c r="M20" s="484">
        <f>'Ｐ4～5'!Z17</f>
        <v>20</v>
      </c>
      <c r="N20" s="519">
        <f>'Ｐ4～5'!E17</f>
        <v>-35</v>
      </c>
      <c r="O20" s="154"/>
      <c r="P20" s="154"/>
      <c r="Q20" s="154"/>
      <c r="R20" s="154"/>
      <c r="S20" s="154"/>
      <c r="T20" s="154"/>
      <c r="U20" s="154"/>
      <c r="V20" s="154"/>
      <c r="W20" s="154"/>
      <c r="X20" s="154"/>
      <c r="Y20" s="526"/>
    </row>
    <row r="21" spans="3:25" ht="15" customHeight="1">
      <c r="C21" s="484" t="s">
        <v>137</v>
      </c>
      <c r="D21" s="484">
        <f>'Ｐ6'!B16</f>
        <v>28525</v>
      </c>
      <c r="E21" s="484">
        <f>'Ｐ4～5'!B18</f>
        <v>75507</v>
      </c>
      <c r="F21" s="484">
        <f>'Ｐ4～5'!C18</f>
        <v>36115</v>
      </c>
      <c r="G21" s="484">
        <f>'Ｐ4～5'!D18</f>
        <v>39392</v>
      </c>
      <c r="H21" s="484">
        <f>'Ｐ4～5'!H18</f>
        <v>28</v>
      </c>
      <c r="I21" s="484">
        <f>'Ｐ4～5'!K18</f>
        <v>88</v>
      </c>
      <c r="J21" s="484">
        <f>'Ｐ4～5'!T18</f>
        <v>33</v>
      </c>
      <c r="K21" s="484">
        <f>'Ｐ4～5'!U18</f>
        <v>63</v>
      </c>
      <c r="L21" s="484">
        <f>'Ｐ4～5'!Y18</f>
        <v>42</v>
      </c>
      <c r="M21" s="484">
        <f>'Ｐ4～5'!Z18</f>
        <v>57</v>
      </c>
      <c r="N21" s="519">
        <f>'Ｐ4～5'!E18</f>
        <v>-63</v>
      </c>
      <c r="O21" s="154"/>
      <c r="P21" s="154"/>
      <c r="Q21" s="154"/>
      <c r="R21" s="154"/>
      <c r="S21" s="154"/>
      <c r="T21" s="154"/>
      <c r="U21" s="154"/>
      <c r="V21" s="154"/>
      <c r="W21" s="154"/>
      <c r="X21" s="154"/>
      <c r="Y21" s="526"/>
    </row>
    <row r="22" spans="3:25" ht="15" customHeight="1">
      <c r="C22" s="484" t="s">
        <v>138</v>
      </c>
      <c r="D22" s="484">
        <f>'Ｐ6'!B17</f>
        <v>12403</v>
      </c>
      <c r="E22" s="484">
        <f>'Ｐ4～5'!B19</f>
        <v>31959</v>
      </c>
      <c r="F22" s="484">
        <f>'Ｐ4～5'!C19</f>
        <v>15020</v>
      </c>
      <c r="G22" s="484">
        <f>'Ｐ4～5'!D19</f>
        <v>16939</v>
      </c>
      <c r="H22" s="484">
        <f>'Ｐ4～5'!H19</f>
        <v>17</v>
      </c>
      <c r="I22" s="484">
        <f>'Ｐ4～5'!K19</f>
        <v>28</v>
      </c>
      <c r="J22" s="484">
        <f>'Ｐ4～5'!T19</f>
        <v>46</v>
      </c>
      <c r="K22" s="484">
        <f>'Ｐ4～5'!U19</f>
        <v>25</v>
      </c>
      <c r="L22" s="484">
        <f>'Ｐ4～5'!Y19</f>
        <v>40</v>
      </c>
      <c r="M22" s="484">
        <f>'Ｐ4～5'!Z19</f>
        <v>25</v>
      </c>
      <c r="N22" s="519">
        <f>'Ｐ4～5'!E19</f>
        <v>-5</v>
      </c>
      <c r="O22" s="154"/>
      <c r="P22" s="154"/>
      <c r="Q22" s="154"/>
      <c r="R22" s="154"/>
      <c r="S22" s="154"/>
      <c r="T22" s="154"/>
      <c r="U22" s="154"/>
      <c r="V22" s="154"/>
      <c r="W22" s="154"/>
      <c r="X22" s="154"/>
      <c r="Y22" s="526"/>
    </row>
    <row r="23" spans="3:25" ht="15" customHeight="1">
      <c r="C23" s="486" t="s">
        <v>140</v>
      </c>
      <c r="D23" s="486">
        <f>'Ｐ6'!B18</f>
        <v>28485</v>
      </c>
      <c r="E23" s="486">
        <f>'Ｐ4～5'!B20</f>
        <v>77975</v>
      </c>
      <c r="F23" s="486">
        <f>'Ｐ4～5'!C20</f>
        <v>36422</v>
      </c>
      <c r="G23" s="486">
        <f>'Ｐ4～5'!D20</f>
        <v>41553</v>
      </c>
      <c r="H23" s="486">
        <f>'Ｐ4～5'!H20</f>
        <v>28</v>
      </c>
      <c r="I23" s="486">
        <f>'Ｐ4～5'!K20</f>
        <v>117</v>
      </c>
      <c r="J23" s="486">
        <f>'Ｐ4～5'!T20</f>
        <v>40</v>
      </c>
      <c r="K23" s="486">
        <f>'Ｐ4～5'!U20</f>
        <v>56</v>
      </c>
      <c r="L23" s="486">
        <f>'Ｐ4～5'!Y20</f>
        <v>54</v>
      </c>
      <c r="M23" s="486">
        <f>'Ｐ4～5'!Z20</f>
        <v>49</v>
      </c>
      <c r="N23" s="519">
        <f>'Ｐ4～5'!E20</f>
        <v>-96</v>
      </c>
      <c r="O23" s="154"/>
      <c r="P23" s="154"/>
      <c r="Q23" s="154"/>
      <c r="R23" s="154"/>
      <c r="S23" s="154"/>
      <c r="T23" s="154"/>
      <c r="U23" s="154"/>
      <c r="V23" s="154"/>
      <c r="W23" s="154"/>
      <c r="X23" s="154"/>
      <c r="Y23" s="526"/>
    </row>
    <row r="24" spans="3:25" ht="15" customHeight="1">
      <c r="C24" s="486" t="s">
        <v>36</v>
      </c>
      <c r="D24" s="486">
        <f>'Ｐ6'!B19</f>
        <v>11993</v>
      </c>
      <c r="E24" s="486">
        <f>'Ｐ4～5'!B21</f>
        <v>30608</v>
      </c>
      <c r="F24" s="486">
        <f>'Ｐ4～5'!C21</f>
        <v>14308</v>
      </c>
      <c r="G24" s="486">
        <f>'Ｐ4～5'!D21</f>
        <v>16300</v>
      </c>
      <c r="H24" s="486">
        <f>'Ｐ4～5'!H21</f>
        <v>8</v>
      </c>
      <c r="I24" s="486">
        <f>'Ｐ4～5'!K21</f>
        <v>46</v>
      </c>
      <c r="J24" s="486">
        <f>'Ｐ4～5'!T21</f>
        <v>22</v>
      </c>
      <c r="K24" s="486">
        <f>'Ｐ4～5'!U21</f>
        <v>19</v>
      </c>
      <c r="L24" s="486">
        <f>'Ｐ4～5'!Y21</f>
        <v>23</v>
      </c>
      <c r="M24" s="486">
        <f>'Ｐ4～5'!Z21</f>
        <v>28</v>
      </c>
      <c r="N24" s="519">
        <f>'Ｐ4～5'!E21</f>
        <v>-48</v>
      </c>
      <c r="O24" s="154"/>
      <c r="P24" s="154"/>
      <c r="Q24" s="154"/>
      <c r="R24" s="154"/>
      <c r="S24" s="154"/>
      <c r="T24" s="154"/>
      <c r="U24" s="154"/>
      <c r="V24" s="154"/>
      <c r="W24" s="154"/>
      <c r="X24" s="154"/>
      <c r="Y24" s="526"/>
    </row>
    <row r="25" spans="3:25" ht="15" customHeight="1">
      <c r="C25" s="486" t="s">
        <v>141</v>
      </c>
      <c r="D25" s="486">
        <f>'Ｐ6'!B20</f>
        <v>8744</v>
      </c>
      <c r="E25" s="486">
        <f>'Ｐ4～5'!B22</f>
        <v>23634</v>
      </c>
      <c r="F25" s="486">
        <f>'Ｐ4～5'!C22</f>
        <v>11237</v>
      </c>
      <c r="G25" s="486">
        <f>'Ｐ4～5'!D22</f>
        <v>12397</v>
      </c>
      <c r="H25" s="486">
        <f>'Ｐ4～5'!H22</f>
        <v>7</v>
      </c>
      <c r="I25" s="486">
        <f>'Ｐ4～5'!K22</f>
        <v>32</v>
      </c>
      <c r="J25" s="486">
        <f>'Ｐ4～5'!T22</f>
        <v>7</v>
      </c>
      <c r="K25" s="486">
        <f>'Ｐ4～5'!U22</f>
        <v>22</v>
      </c>
      <c r="L25" s="486">
        <f>'Ｐ4～5'!Y22</f>
        <v>14</v>
      </c>
      <c r="M25" s="486">
        <f>'Ｐ4～5'!Z22</f>
        <v>11</v>
      </c>
      <c r="N25" s="519">
        <f>'Ｐ4～5'!E22</f>
        <v>-21</v>
      </c>
      <c r="O25" s="154"/>
      <c r="P25" s="154"/>
      <c r="Q25" s="154"/>
      <c r="R25" s="154"/>
      <c r="S25" s="154"/>
      <c r="T25" s="154"/>
      <c r="U25" s="154"/>
      <c r="V25" s="154"/>
      <c r="W25" s="154"/>
      <c r="X25" s="154"/>
      <c r="Y25" s="526"/>
    </row>
    <row r="26" spans="3:25" ht="15" customHeight="1">
      <c r="C26" s="486" t="s">
        <v>23</v>
      </c>
      <c r="D26" s="484">
        <f>'Ｐ6'!B21</f>
        <v>9438</v>
      </c>
      <c r="E26" s="484">
        <f>'Ｐ4～5'!B23</f>
        <v>25339</v>
      </c>
      <c r="F26" s="484">
        <f>'Ｐ4～5'!C23</f>
        <v>11734</v>
      </c>
      <c r="G26" s="484">
        <f>'Ｐ4～5'!D23</f>
        <v>13605</v>
      </c>
      <c r="H26" s="484">
        <f>'Ｐ4～5'!H23</f>
        <v>8</v>
      </c>
      <c r="I26" s="484">
        <f>'Ｐ4～5'!K23</f>
        <v>38</v>
      </c>
      <c r="J26" s="484">
        <f>'Ｐ4～5'!T23</f>
        <v>8</v>
      </c>
      <c r="K26" s="484">
        <f>'Ｐ4～5'!U23</f>
        <v>25</v>
      </c>
      <c r="L26" s="484">
        <f>'Ｐ4～5'!Y23</f>
        <v>24</v>
      </c>
      <c r="M26" s="484">
        <f>'Ｐ4～5'!Z23</f>
        <v>23</v>
      </c>
      <c r="N26" s="519">
        <f>'Ｐ4～5'!E23</f>
        <v>-44</v>
      </c>
      <c r="O26" s="154"/>
      <c r="P26" s="154"/>
      <c r="Q26" s="154"/>
      <c r="R26" s="154"/>
      <c r="S26" s="154"/>
      <c r="T26" s="154"/>
      <c r="U26" s="154"/>
      <c r="V26" s="154"/>
      <c r="W26" s="154"/>
      <c r="X26" s="154"/>
      <c r="Y26" s="154"/>
    </row>
    <row r="27" spans="3:25" ht="15" customHeight="1">
      <c r="C27" s="487" t="s">
        <v>143</v>
      </c>
      <c r="D27" s="487">
        <f>'Ｐ6'!B22</f>
        <v>2057</v>
      </c>
      <c r="E27" s="487">
        <f>'Ｐ4～5'!B24</f>
        <v>4853</v>
      </c>
      <c r="F27" s="487">
        <f>'Ｐ4～5'!C24</f>
        <v>2250</v>
      </c>
      <c r="G27" s="487">
        <f>'Ｐ4～5'!D24</f>
        <v>2603</v>
      </c>
      <c r="H27" s="487">
        <f>'Ｐ4～5'!H24</f>
        <v>2</v>
      </c>
      <c r="I27" s="487">
        <f>'Ｐ4～5'!K24</f>
        <v>5</v>
      </c>
      <c r="J27" s="487">
        <f>'Ｐ4～5'!T24</f>
        <v>4</v>
      </c>
      <c r="K27" s="487">
        <f>'Ｐ4～5'!U24</f>
        <v>5</v>
      </c>
      <c r="L27" s="487">
        <f>'Ｐ4～5'!Y24</f>
        <v>10</v>
      </c>
      <c r="M27" s="487">
        <f>'Ｐ4～5'!Z24</f>
        <v>10</v>
      </c>
      <c r="N27" s="491">
        <f>'Ｐ4～5'!E24</f>
        <v>-14</v>
      </c>
      <c r="O27" s="154"/>
      <c r="P27" s="154"/>
      <c r="Q27" s="154"/>
      <c r="R27" s="154"/>
      <c r="S27" s="154"/>
      <c r="T27" s="154"/>
      <c r="U27" s="154"/>
      <c r="V27" s="154"/>
      <c r="W27" s="154"/>
      <c r="X27" s="154"/>
      <c r="Y27" s="526"/>
    </row>
    <row r="28" spans="3:25" ht="15" customHeight="1">
      <c r="C28" s="488" t="s">
        <v>405</v>
      </c>
      <c r="D28" s="488">
        <f>'Ｐ6'!B23</f>
        <v>2057</v>
      </c>
      <c r="E28" s="488">
        <f>'Ｐ4～5'!B25</f>
        <v>4853</v>
      </c>
      <c r="F28" s="488">
        <f>'Ｐ4～5'!C25</f>
        <v>2250</v>
      </c>
      <c r="G28" s="488">
        <f>'Ｐ4～5'!D25</f>
        <v>2603</v>
      </c>
      <c r="H28" s="488">
        <f>'Ｐ4～5'!H25</f>
        <v>2</v>
      </c>
      <c r="I28" s="488">
        <f>'Ｐ4～5'!K25</f>
        <v>5</v>
      </c>
      <c r="J28" s="488">
        <f>'Ｐ4～5'!T25</f>
        <v>4</v>
      </c>
      <c r="K28" s="488">
        <f>'Ｐ4～5'!U25</f>
        <v>5</v>
      </c>
      <c r="L28" s="488">
        <f>'Ｐ4～5'!Y25</f>
        <v>10</v>
      </c>
      <c r="M28" s="488">
        <f>'Ｐ4～5'!Z25</f>
        <v>10</v>
      </c>
      <c r="N28" s="520">
        <f>'Ｐ4～5'!E25</f>
        <v>-14</v>
      </c>
      <c r="O28" s="154"/>
      <c r="P28" s="154"/>
      <c r="Q28" s="154"/>
      <c r="R28" s="154"/>
      <c r="S28" s="154"/>
      <c r="T28" s="154"/>
      <c r="U28" s="154"/>
      <c r="V28" s="154"/>
      <c r="W28" s="154"/>
      <c r="X28" s="154"/>
      <c r="Y28" s="526"/>
    </row>
    <row r="29" spans="3:25" ht="15" customHeight="1">
      <c r="C29" s="487" t="s">
        <v>144</v>
      </c>
      <c r="D29" s="487">
        <f>'Ｐ6'!B24</f>
        <v>857</v>
      </c>
      <c r="E29" s="487">
        <f>'Ｐ4～5'!B26</f>
        <v>2100</v>
      </c>
      <c r="F29" s="487">
        <f>'Ｐ4～5'!C26</f>
        <v>972</v>
      </c>
      <c r="G29" s="487">
        <f>'Ｐ4～5'!D26</f>
        <v>1128</v>
      </c>
      <c r="H29" s="487">
        <f>'Ｐ4～5'!H26</f>
        <v>1</v>
      </c>
      <c r="I29" s="487">
        <f>'Ｐ4～5'!K26</f>
        <v>6</v>
      </c>
      <c r="J29" s="487">
        <f>'Ｐ4～5'!T26</f>
        <v>2</v>
      </c>
      <c r="K29" s="487">
        <f>'Ｐ4～5'!U26</f>
        <v>0</v>
      </c>
      <c r="L29" s="487">
        <f>'Ｐ4～5'!Y26</f>
        <v>5</v>
      </c>
      <c r="M29" s="487">
        <f>'Ｐ4～5'!Z26</f>
        <v>3</v>
      </c>
      <c r="N29" s="491">
        <f>'Ｐ4～5'!E26</f>
        <v>-11</v>
      </c>
      <c r="Y29" s="527"/>
    </row>
    <row r="30" spans="3:25" ht="15" customHeight="1">
      <c r="C30" s="488" t="s">
        <v>145</v>
      </c>
      <c r="D30" s="488">
        <f>'Ｐ6'!B25</f>
        <v>857</v>
      </c>
      <c r="E30" s="488">
        <f>'Ｐ4～5'!B27</f>
        <v>2100</v>
      </c>
      <c r="F30" s="488">
        <f>'Ｐ4～5'!C27</f>
        <v>972</v>
      </c>
      <c r="G30" s="488">
        <f>'Ｐ4～5'!D27</f>
        <v>1128</v>
      </c>
      <c r="H30" s="488">
        <f>'Ｐ4～5'!H27</f>
        <v>1</v>
      </c>
      <c r="I30" s="488">
        <f>'Ｐ4～5'!K27</f>
        <v>6</v>
      </c>
      <c r="J30" s="488">
        <f>'Ｐ4～5'!T27</f>
        <v>2</v>
      </c>
      <c r="K30" s="488">
        <f>'Ｐ4～5'!U27</f>
        <v>0</v>
      </c>
      <c r="L30" s="488">
        <f>'Ｐ4～5'!Y27</f>
        <v>5</v>
      </c>
      <c r="M30" s="488">
        <f>'Ｐ4～5'!Z27</f>
        <v>3</v>
      </c>
      <c r="N30" s="520">
        <f>'Ｐ4～5'!E27</f>
        <v>-11</v>
      </c>
      <c r="Y30" s="527"/>
    </row>
    <row r="31" spans="3:25" ht="15" customHeight="1">
      <c r="C31" s="487" t="s">
        <v>146</v>
      </c>
      <c r="D31" s="487">
        <f>'Ｐ6'!B26</f>
        <v>9735</v>
      </c>
      <c r="E31" s="487">
        <f>'Ｐ4～5'!B28</f>
        <v>25247</v>
      </c>
      <c r="F31" s="487">
        <f>'Ｐ4～5'!C28</f>
        <v>11725</v>
      </c>
      <c r="G31" s="487">
        <f>'Ｐ4～5'!D28</f>
        <v>13522</v>
      </c>
      <c r="H31" s="487">
        <f>'Ｐ4～5'!H28</f>
        <v>3</v>
      </c>
      <c r="I31" s="487">
        <f>'Ｐ4～5'!K28</f>
        <v>50</v>
      </c>
      <c r="J31" s="487">
        <f>'Ｐ4～5'!T28</f>
        <v>7</v>
      </c>
      <c r="K31" s="487">
        <f>'Ｐ4～5'!U28</f>
        <v>17</v>
      </c>
      <c r="L31" s="487">
        <f>'Ｐ4～5'!Y28</f>
        <v>15</v>
      </c>
      <c r="M31" s="487">
        <f>'Ｐ4～5'!Z28</f>
        <v>14</v>
      </c>
      <c r="N31" s="491">
        <f>'Ｐ4～5'!E28</f>
        <v>-52</v>
      </c>
      <c r="Y31" s="527"/>
    </row>
    <row r="32" spans="3:25" ht="15" customHeight="1">
      <c r="C32" s="484" t="s">
        <v>148</v>
      </c>
      <c r="D32" s="484">
        <f>'Ｐ6'!B27</f>
        <v>1155</v>
      </c>
      <c r="E32" s="484">
        <f>'Ｐ4～5'!B29</f>
        <v>3008</v>
      </c>
      <c r="F32" s="484">
        <f>'Ｐ4～5'!C29</f>
        <v>1442</v>
      </c>
      <c r="G32" s="484">
        <f>'Ｐ4～5'!D29</f>
        <v>1566</v>
      </c>
      <c r="H32" s="484">
        <f>'Ｐ4～5'!H29</f>
        <v>0</v>
      </c>
      <c r="I32" s="484">
        <f>'Ｐ4～5'!K29</f>
        <v>7</v>
      </c>
      <c r="J32" s="484">
        <f>'Ｐ4～5'!T29</f>
        <v>1</v>
      </c>
      <c r="K32" s="484">
        <f>'Ｐ4～5'!U29</f>
        <v>5</v>
      </c>
      <c r="L32" s="484">
        <f>'Ｐ4～5'!Y29</f>
        <v>3</v>
      </c>
      <c r="M32" s="484">
        <f>'Ｐ4～5'!Z29</f>
        <v>3</v>
      </c>
      <c r="N32" s="519">
        <f>'Ｐ4～5'!E29</f>
        <v>-7</v>
      </c>
      <c r="O32" s="154"/>
      <c r="P32" s="154"/>
      <c r="Q32" s="154"/>
      <c r="R32" s="154"/>
      <c r="S32" s="154"/>
      <c r="T32" s="154"/>
      <c r="U32" s="154"/>
      <c r="V32" s="154"/>
      <c r="W32" s="154"/>
      <c r="X32" s="154"/>
      <c r="Y32" s="526"/>
    </row>
    <row r="33" spans="1:25" ht="15" customHeight="1">
      <c r="C33" s="484" t="s">
        <v>150</v>
      </c>
      <c r="D33" s="484">
        <f>'Ｐ6'!B28</f>
        <v>5925</v>
      </c>
      <c r="E33" s="484">
        <f>'Ｐ4～5'!B30</f>
        <v>15574</v>
      </c>
      <c r="F33" s="484">
        <f>'Ｐ4～5'!C30</f>
        <v>7166</v>
      </c>
      <c r="G33" s="484">
        <f>'Ｐ4～5'!D30</f>
        <v>8408</v>
      </c>
      <c r="H33" s="484">
        <f>'Ｐ4～5'!H30</f>
        <v>2</v>
      </c>
      <c r="I33" s="484">
        <f>'Ｐ4～5'!K30</f>
        <v>29</v>
      </c>
      <c r="J33" s="484">
        <f>'Ｐ4～5'!T30</f>
        <v>4</v>
      </c>
      <c r="K33" s="484">
        <f>'Ｐ4～5'!U30</f>
        <v>9</v>
      </c>
      <c r="L33" s="484">
        <f>'Ｐ4～5'!Y30</f>
        <v>11</v>
      </c>
      <c r="M33" s="484">
        <f>'Ｐ4～5'!Z30</f>
        <v>10</v>
      </c>
      <c r="N33" s="519">
        <f>'Ｐ4～5'!E30</f>
        <v>-35</v>
      </c>
      <c r="O33" s="154"/>
      <c r="P33" s="154"/>
      <c r="Q33" s="154"/>
      <c r="R33" s="154"/>
      <c r="S33" s="154"/>
      <c r="T33" s="154"/>
      <c r="U33" s="154"/>
      <c r="V33" s="154"/>
      <c r="W33" s="154"/>
      <c r="X33" s="154"/>
      <c r="Y33" s="526"/>
    </row>
    <row r="34" spans="1:25" ht="15" customHeight="1">
      <c r="C34" s="484" t="s">
        <v>152</v>
      </c>
      <c r="D34" s="484">
        <f>'Ｐ6'!B29</f>
        <v>2655</v>
      </c>
      <c r="E34" s="484">
        <f>'Ｐ4～5'!B31</f>
        <v>6665</v>
      </c>
      <c r="F34" s="484">
        <f>'Ｐ4～5'!C31</f>
        <v>3117</v>
      </c>
      <c r="G34" s="484">
        <f>'Ｐ4～5'!D31</f>
        <v>3548</v>
      </c>
      <c r="H34" s="484">
        <f>'Ｐ4～5'!H31</f>
        <v>1</v>
      </c>
      <c r="I34" s="484">
        <f>'Ｐ4～5'!K31</f>
        <v>14</v>
      </c>
      <c r="J34" s="484">
        <f>'Ｐ4～5'!T31</f>
        <v>2</v>
      </c>
      <c r="K34" s="484">
        <f>'Ｐ4～5'!U31</f>
        <v>3</v>
      </c>
      <c r="L34" s="484">
        <f>'Ｐ4～5'!Y31</f>
        <v>1</v>
      </c>
      <c r="M34" s="484">
        <f>'Ｐ4～5'!Z31</f>
        <v>1</v>
      </c>
      <c r="N34" s="519">
        <f>'Ｐ4～5'!E31</f>
        <v>-10</v>
      </c>
      <c r="O34" s="154"/>
      <c r="P34" s="154"/>
      <c r="Q34" s="154"/>
      <c r="R34" s="154"/>
      <c r="S34" s="154"/>
      <c r="T34" s="154"/>
      <c r="U34" s="154"/>
      <c r="V34" s="154"/>
      <c r="W34" s="154"/>
      <c r="X34" s="154"/>
      <c r="Y34" s="526"/>
    </row>
    <row r="35" spans="1:25" ht="15" customHeight="1">
      <c r="C35" s="487" t="s">
        <v>62</v>
      </c>
      <c r="D35" s="487">
        <f>'Ｐ6'!B30</f>
        <v>8021</v>
      </c>
      <c r="E35" s="487">
        <f>'Ｐ4～5'!B32</f>
        <v>21830</v>
      </c>
      <c r="F35" s="487">
        <f>'Ｐ4～5'!C32</f>
        <v>10234</v>
      </c>
      <c r="G35" s="487">
        <f>'Ｐ4～5'!D32</f>
        <v>11596</v>
      </c>
      <c r="H35" s="487">
        <f>'Ｐ4～5'!H32</f>
        <v>7</v>
      </c>
      <c r="I35" s="487">
        <f>'Ｐ4～5'!K32</f>
        <v>32</v>
      </c>
      <c r="J35" s="487">
        <f>'Ｐ4～5'!T32</f>
        <v>23</v>
      </c>
      <c r="K35" s="487">
        <f>'Ｐ4～5'!U32</f>
        <v>13</v>
      </c>
      <c r="L35" s="487">
        <f>'Ｐ4～5'!Y32</f>
        <v>24</v>
      </c>
      <c r="M35" s="487">
        <f>'Ｐ4～5'!Z32</f>
        <v>14</v>
      </c>
      <c r="N35" s="491">
        <f>'Ｐ4～5'!E32</f>
        <v>-27</v>
      </c>
      <c r="O35" s="154"/>
      <c r="P35" s="154"/>
      <c r="Q35" s="154"/>
      <c r="R35" s="154"/>
      <c r="S35" s="154"/>
      <c r="T35" s="154"/>
      <c r="U35" s="154"/>
      <c r="V35" s="154"/>
      <c r="W35" s="154"/>
      <c r="X35" s="154"/>
      <c r="Y35" s="526"/>
    </row>
    <row r="36" spans="1:25" ht="14.25" customHeight="1">
      <c r="C36" s="484" t="s">
        <v>153</v>
      </c>
      <c r="D36" s="484">
        <f>'Ｐ6'!B31</f>
        <v>3406</v>
      </c>
      <c r="E36" s="484">
        <f>'Ｐ4～5'!B33</f>
        <v>8528</v>
      </c>
      <c r="F36" s="484">
        <f>'Ｐ4～5'!C33</f>
        <v>3974</v>
      </c>
      <c r="G36" s="484">
        <f>'Ｐ4～5'!D33</f>
        <v>4554</v>
      </c>
      <c r="H36" s="484">
        <f>'Ｐ4～5'!H33</f>
        <v>0</v>
      </c>
      <c r="I36" s="484">
        <f>'Ｐ4～5'!K33</f>
        <v>15</v>
      </c>
      <c r="J36" s="484">
        <f>'Ｐ4～5'!T33</f>
        <v>7</v>
      </c>
      <c r="K36" s="484">
        <f>'Ｐ4～5'!U33</f>
        <v>6</v>
      </c>
      <c r="L36" s="484">
        <f>'Ｐ4～5'!Y33</f>
        <v>12</v>
      </c>
      <c r="M36" s="484">
        <f>'Ｐ4～5'!Z33</f>
        <v>7</v>
      </c>
      <c r="N36" s="519">
        <f>'Ｐ4～5'!E33</f>
        <v>-21</v>
      </c>
      <c r="O36" s="154"/>
      <c r="P36" s="154"/>
      <c r="Q36" s="154"/>
      <c r="R36" s="154"/>
      <c r="S36" s="154"/>
      <c r="T36" s="154"/>
      <c r="U36" s="154"/>
      <c r="V36" s="154"/>
      <c r="W36" s="154"/>
      <c r="X36" s="154"/>
      <c r="Y36" s="526"/>
    </row>
    <row r="37" spans="1:25" ht="15" customHeight="1">
      <c r="C37" s="484" t="s">
        <v>155</v>
      </c>
      <c r="D37" s="484">
        <f>'Ｐ6'!B32</f>
        <v>2206</v>
      </c>
      <c r="E37" s="484">
        <f>'Ｐ4～5'!B34</f>
        <v>5651</v>
      </c>
      <c r="F37" s="484">
        <f>'Ｐ4～5'!C34</f>
        <v>2578</v>
      </c>
      <c r="G37" s="484">
        <f>'Ｐ4～5'!D34</f>
        <v>3073</v>
      </c>
      <c r="H37" s="484">
        <f>'Ｐ4～5'!H34</f>
        <v>2</v>
      </c>
      <c r="I37" s="484">
        <f>'Ｐ4～5'!K34</f>
        <v>6</v>
      </c>
      <c r="J37" s="484">
        <f>'Ｐ4～5'!T34</f>
        <v>13</v>
      </c>
      <c r="K37" s="484">
        <f>'Ｐ4～5'!U34</f>
        <v>4</v>
      </c>
      <c r="L37" s="484">
        <f>'Ｐ4～5'!Y34</f>
        <v>5</v>
      </c>
      <c r="M37" s="484">
        <f>'Ｐ4～5'!Z34</f>
        <v>5</v>
      </c>
      <c r="N37" s="519">
        <f>'Ｐ4～5'!E34</f>
        <v>3</v>
      </c>
      <c r="O37" s="154"/>
      <c r="P37" s="154"/>
      <c r="Q37" s="154"/>
      <c r="R37" s="154"/>
      <c r="S37" s="154"/>
      <c r="T37" s="154"/>
      <c r="U37" s="154"/>
      <c r="V37" s="154"/>
      <c r="W37" s="154"/>
      <c r="X37" s="154"/>
      <c r="Y37" s="526"/>
    </row>
    <row r="38" spans="1:25" ht="15" customHeight="1">
      <c r="C38" s="484" t="s">
        <v>157</v>
      </c>
      <c r="D38" s="484">
        <f>'Ｐ6'!B33</f>
        <v>1560</v>
      </c>
      <c r="E38" s="484">
        <f>'Ｐ4～5'!B35</f>
        <v>4614</v>
      </c>
      <c r="F38" s="484">
        <f>'Ｐ4～5'!C35</f>
        <v>2152</v>
      </c>
      <c r="G38" s="484">
        <f>'Ｐ4～5'!D35</f>
        <v>2462</v>
      </c>
      <c r="H38" s="484">
        <f>'Ｐ4～5'!H35</f>
        <v>3</v>
      </c>
      <c r="I38" s="484">
        <f>'Ｐ4～5'!K35</f>
        <v>8</v>
      </c>
      <c r="J38" s="484">
        <f>'Ｐ4～5'!T35</f>
        <v>0</v>
      </c>
      <c r="K38" s="484">
        <f>'Ｐ4～5'!U35</f>
        <v>2</v>
      </c>
      <c r="L38" s="484">
        <f>'Ｐ4～5'!Y35</f>
        <v>5</v>
      </c>
      <c r="M38" s="484">
        <f>'Ｐ4～5'!Z35</f>
        <v>1</v>
      </c>
      <c r="N38" s="519">
        <f>'Ｐ4～5'!E35</f>
        <v>-9</v>
      </c>
      <c r="O38" s="154"/>
      <c r="P38" s="154"/>
      <c r="Q38" s="154"/>
      <c r="R38" s="154"/>
      <c r="S38" s="154"/>
      <c r="T38" s="154"/>
      <c r="U38" s="154"/>
      <c r="V38" s="154"/>
      <c r="W38" s="154"/>
      <c r="X38" s="154"/>
      <c r="Y38" s="154"/>
    </row>
    <row r="39" spans="1:25" ht="15" customHeight="1">
      <c r="C39" s="484" t="s">
        <v>399</v>
      </c>
      <c r="D39" s="484">
        <f>'Ｐ6'!B34</f>
        <v>849</v>
      </c>
      <c r="E39" s="484">
        <f>'Ｐ4～5'!B36</f>
        <v>3037</v>
      </c>
      <c r="F39" s="484">
        <f>'Ｐ4～5'!C36</f>
        <v>1530</v>
      </c>
      <c r="G39" s="484">
        <f>'Ｐ4～5'!D36</f>
        <v>1507</v>
      </c>
      <c r="H39" s="484">
        <f>'Ｐ4～5'!H36</f>
        <v>2</v>
      </c>
      <c r="I39" s="484">
        <f>'Ｐ4～5'!K36</f>
        <v>3</v>
      </c>
      <c r="J39" s="484">
        <f>'Ｐ4～5'!T36</f>
        <v>3</v>
      </c>
      <c r="K39" s="484">
        <f>'Ｐ4～5'!U36</f>
        <v>1</v>
      </c>
      <c r="L39" s="484">
        <f>'Ｐ4～5'!Y36</f>
        <v>2</v>
      </c>
      <c r="M39" s="484">
        <f>'Ｐ4～5'!Z36</f>
        <v>1</v>
      </c>
      <c r="N39" s="519">
        <f>'Ｐ4～5'!E36</f>
        <v>0</v>
      </c>
      <c r="O39" s="154"/>
      <c r="P39" s="154"/>
      <c r="Q39" s="154"/>
      <c r="R39" s="154"/>
      <c r="S39" s="154"/>
      <c r="T39" s="154"/>
      <c r="U39" s="154"/>
      <c r="V39" s="154"/>
      <c r="W39" s="154"/>
      <c r="X39" s="154"/>
      <c r="Y39" s="526"/>
    </row>
    <row r="40" spans="1:25" ht="15" customHeight="1">
      <c r="C40" s="487" t="s">
        <v>158</v>
      </c>
      <c r="D40" s="491">
        <f>'Ｐ6'!B35</f>
        <v>6117</v>
      </c>
      <c r="E40" s="495">
        <f>'Ｐ4～5'!B37</f>
        <v>19016</v>
      </c>
      <c r="F40" s="487">
        <f>'Ｐ4～5'!C37</f>
        <v>8903</v>
      </c>
      <c r="G40" s="487">
        <f>'Ｐ4～5'!D37</f>
        <v>10113</v>
      </c>
      <c r="H40" s="487">
        <f>'Ｐ4～5'!H37</f>
        <v>3</v>
      </c>
      <c r="I40" s="487">
        <f>'Ｐ4～5'!K37</f>
        <v>31</v>
      </c>
      <c r="J40" s="487">
        <f>'Ｐ4～5'!T37</f>
        <v>21</v>
      </c>
      <c r="K40" s="487">
        <f>'Ｐ4～5'!U37</f>
        <v>2</v>
      </c>
      <c r="L40" s="487">
        <f>'Ｐ4～5'!Y37</f>
        <v>15</v>
      </c>
      <c r="M40" s="487">
        <f>'Ｐ4～5'!Z37</f>
        <v>8</v>
      </c>
      <c r="N40" s="491">
        <f>'Ｐ4～5'!E37</f>
        <v>-28</v>
      </c>
      <c r="O40" s="154"/>
      <c r="P40" s="154"/>
      <c r="Q40" s="154"/>
      <c r="R40" s="154"/>
      <c r="S40" s="154"/>
      <c r="T40" s="154"/>
      <c r="U40" s="154"/>
      <c r="V40" s="154"/>
      <c r="W40" s="154"/>
      <c r="X40" s="154"/>
      <c r="Y40" s="526"/>
    </row>
    <row r="41" spans="1:25" ht="15" customHeight="1">
      <c r="C41" s="484" t="s">
        <v>159</v>
      </c>
      <c r="D41" s="486">
        <f>'Ｐ6'!B36</f>
        <v>6117</v>
      </c>
      <c r="E41" s="496">
        <f>'Ｐ4～5'!B38</f>
        <v>19016</v>
      </c>
      <c r="F41" s="484">
        <f>'Ｐ4～5'!C38</f>
        <v>8903</v>
      </c>
      <c r="G41" s="484">
        <f>'Ｐ4～5'!D38</f>
        <v>10113</v>
      </c>
      <c r="H41" s="484">
        <f>'Ｐ4～5'!H38</f>
        <v>3</v>
      </c>
      <c r="I41" s="484">
        <f>'Ｐ4～5'!K38</f>
        <v>31</v>
      </c>
      <c r="J41" s="484">
        <f>'Ｐ4～5'!T38</f>
        <v>21</v>
      </c>
      <c r="K41" s="484">
        <f>'Ｐ4～5'!U38</f>
        <v>2</v>
      </c>
      <c r="L41" s="484">
        <f>'Ｐ4～5'!Y38</f>
        <v>15</v>
      </c>
      <c r="M41" s="484">
        <f>'Ｐ4～5'!Z38</f>
        <v>8</v>
      </c>
      <c r="N41" s="519">
        <f>'Ｐ4～5'!E38</f>
        <v>-28</v>
      </c>
      <c r="O41" s="154"/>
      <c r="P41" s="154"/>
      <c r="Q41" s="154"/>
      <c r="R41" s="154"/>
      <c r="S41" s="154"/>
      <c r="T41" s="154"/>
      <c r="U41" s="154"/>
      <c r="V41" s="154"/>
      <c r="W41" s="154"/>
      <c r="X41" s="154"/>
      <c r="Y41" s="526"/>
    </row>
    <row r="42" spans="1:25" ht="15" customHeight="1">
      <c r="C42" s="487" t="s">
        <v>160</v>
      </c>
      <c r="D42" s="491">
        <f>'Ｐ6'!B37</f>
        <v>5614</v>
      </c>
      <c r="E42" s="495">
        <f>'Ｐ4～5'!B39</f>
        <v>16521</v>
      </c>
      <c r="F42" s="487">
        <f>'Ｐ4～5'!C39</f>
        <v>7960</v>
      </c>
      <c r="G42" s="487">
        <f>'Ｐ4～5'!D39</f>
        <v>8561</v>
      </c>
      <c r="H42" s="487">
        <f>'Ｐ4～5'!H39</f>
        <v>9</v>
      </c>
      <c r="I42" s="487">
        <f>'Ｐ4～5'!K39</f>
        <v>23</v>
      </c>
      <c r="J42" s="487">
        <f>'Ｐ4～5'!T39</f>
        <v>8</v>
      </c>
      <c r="K42" s="487">
        <f>'Ｐ4～5'!U39</f>
        <v>11</v>
      </c>
      <c r="L42" s="487">
        <f>'Ｐ4～5'!Y39</f>
        <v>22</v>
      </c>
      <c r="M42" s="487">
        <f>'Ｐ4～5'!Z39</f>
        <v>8</v>
      </c>
      <c r="N42" s="491">
        <f>'Ｐ4～5'!E39</f>
        <v>-25</v>
      </c>
      <c r="O42" s="154"/>
      <c r="P42" s="154"/>
      <c r="Q42" s="154"/>
      <c r="R42" s="154"/>
      <c r="S42" s="154"/>
      <c r="T42" s="154"/>
      <c r="U42" s="154"/>
      <c r="V42" s="154"/>
      <c r="W42" s="154"/>
      <c r="X42" s="154"/>
      <c r="Y42" s="526"/>
    </row>
    <row r="43" spans="1:25" ht="15" customHeight="1">
      <c r="C43" s="484" t="s">
        <v>108</v>
      </c>
      <c r="D43" s="486">
        <f>'Ｐ6'!B38</f>
        <v>4748</v>
      </c>
      <c r="E43" s="496">
        <f>'Ｐ4～5'!B40</f>
        <v>14013</v>
      </c>
      <c r="F43" s="484">
        <f>'Ｐ4～5'!C40</f>
        <v>6737</v>
      </c>
      <c r="G43" s="484">
        <f>'Ｐ4～5'!D40</f>
        <v>7276</v>
      </c>
      <c r="H43" s="484">
        <f>'Ｐ4～5'!H40</f>
        <v>8</v>
      </c>
      <c r="I43" s="484">
        <f>'Ｐ4～5'!K40</f>
        <v>22</v>
      </c>
      <c r="J43" s="484">
        <f>'Ｐ4～5'!T40</f>
        <v>7</v>
      </c>
      <c r="K43" s="484">
        <f>'Ｐ4～5'!U40</f>
        <v>6</v>
      </c>
      <c r="L43" s="484">
        <f>'Ｐ4～5'!Y40</f>
        <v>13</v>
      </c>
      <c r="M43" s="484">
        <f>'Ｐ4～5'!Z40</f>
        <v>7</v>
      </c>
      <c r="N43" s="519">
        <f>'Ｐ4～5'!E40</f>
        <v>-21</v>
      </c>
      <c r="O43" s="154"/>
      <c r="P43" s="154"/>
      <c r="Q43" s="154"/>
      <c r="R43" s="154"/>
      <c r="S43" s="154"/>
      <c r="T43" s="154"/>
      <c r="U43" s="154"/>
      <c r="V43" s="154"/>
      <c r="W43" s="154"/>
      <c r="X43" s="154"/>
      <c r="Y43" s="526"/>
    </row>
    <row r="44" spans="1:25" ht="15" customHeight="1">
      <c r="C44" s="485" t="s">
        <v>78</v>
      </c>
      <c r="D44" s="492">
        <f>'Ｐ6'!B39</f>
        <v>866</v>
      </c>
      <c r="E44" s="497">
        <f>'Ｐ4～5'!B41</f>
        <v>2508</v>
      </c>
      <c r="F44" s="485">
        <f>'Ｐ4～5'!C41</f>
        <v>1223</v>
      </c>
      <c r="G44" s="485">
        <f>'Ｐ4～5'!D41</f>
        <v>1285</v>
      </c>
      <c r="H44" s="485">
        <f>'Ｐ4～5'!H41</f>
        <v>1</v>
      </c>
      <c r="I44" s="485">
        <f>'Ｐ4～5'!K41</f>
        <v>1</v>
      </c>
      <c r="J44" s="485">
        <f>'Ｐ4～5'!T41</f>
        <v>1</v>
      </c>
      <c r="K44" s="485">
        <f>'Ｐ4～5'!U41</f>
        <v>5</v>
      </c>
      <c r="L44" s="485">
        <f>'Ｐ4～5'!Y41</f>
        <v>9</v>
      </c>
      <c r="M44" s="485">
        <f>'Ｐ4～5'!Z41</f>
        <v>1</v>
      </c>
      <c r="N44" s="521">
        <f>'Ｐ4～5'!E41</f>
        <v>-4</v>
      </c>
      <c r="O44" s="112"/>
      <c r="P44" s="112"/>
      <c r="Q44" s="112"/>
      <c r="R44" s="112"/>
      <c r="S44" s="112"/>
      <c r="T44" s="112"/>
      <c r="U44" s="112"/>
      <c r="V44" s="112"/>
      <c r="W44" s="112"/>
      <c r="X44" s="112"/>
      <c r="Y44" s="514"/>
    </row>
    <row r="45" spans="1:25" ht="15" customHeight="1">
      <c r="A45" s="154"/>
      <c r="B45" s="154"/>
      <c r="C45" s="489"/>
      <c r="D45" s="489"/>
      <c r="E45" s="489"/>
      <c r="F45" s="489"/>
      <c r="G45" s="489"/>
      <c r="H45" s="489"/>
      <c r="I45" s="489"/>
      <c r="J45" s="489"/>
      <c r="K45" s="489"/>
      <c r="L45" s="512"/>
      <c r="M45" s="490"/>
      <c r="N45" s="490"/>
      <c r="O45" s="112"/>
      <c r="P45" s="112"/>
      <c r="Q45" s="112"/>
      <c r="R45" s="112"/>
      <c r="S45" s="112"/>
      <c r="T45" s="112"/>
      <c r="U45" s="112"/>
      <c r="V45" s="112"/>
      <c r="W45" s="112"/>
      <c r="X45" s="112"/>
      <c r="Y45" s="514"/>
    </row>
    <row r="46" spans="1:25" ht="15" customHeight="1">
      <c r="B46" s="112"/>
      <c r="C46" s="16" t="s">
        <v>303</v>
      </c>
      <c r="D46" s="490"/>
      <c r="E46" s="490"/>
      <c r="F46" s="490"/>
      <c r="G46" s="490"/>
      <c r="H46" s="490"/>
      <c r="I46" s="490"/>
      <c r="J46" s="490"/>
      <c r="K46" s="490"/>
      <c r="L46" s="513"/>
      <c r="M46" s="490"/>
      <c r="N46" s="490"/>
      <c r="O46" s="112"/>
      <c r="P46" s="112"/>
      <c r="Q46" s="112"/>
      <c r="R46" s="112"/>
      <c r="S46" s="112"/>
      <c r="T46" s="112"/>
      <c r="U46" s="112"/>
      <c r="V46" s="112"/>
      <c r="W46" s="112"/>
      <c r="X46" s="112"/>
      <c r="Y46" s="514"/>
    </row>
    <row r="47" spans="1:25" ht="15" customHeight="1">
      <c r="B47" s="112"/>
      <c r="C47" s="490" t="s">
        <v>216</v>
      </c>
      <c r="D47" s="490"/>
      <c r="E47" s="490"/>
      <c r="F47" s="490"/>
      <c r="G47" s="490"/>
      <c r="H47" s="490"/>
      <c r="I47" s="490"/>
      <c r="J47" s="490"/>
      <c r="K47" s="490"/>
      <c r="L47" s="513"/>
      <c r="M47" s="490"/>
      <c r="N47" s="490"/>
      <c r="O47" s="112"/>
      <c r="P47" s="112"/>
      <c r="Q47" s="112"/>
      <c r="R47" s="112"/>
      <c r="S47" s="112"/>
      <c r="T47" s="112"/>
      <c r="U47" s="112"/>
      <c r="V47" s="112"/>
      <c r="W47" s="112"/>
      <c r="X47" s="112"/>
      <c r="Y47" s="514"/>
    </row>
    <row r="48" spans="1:25" ht="13.5" customHeight="1">
      <c r="A48" s="112"/>
      <c r="B48" s="112"/>
      <c r="C48" s="490" t="s">
        <v>219</v>
      </c>
      <c r="D48" s="490"/>
      <c r="E48" s="490"/>
      <c r="F48" s="490"/>
      <c r="G48" s="490"/>
      <c r="H48" s="490"/>
      <c r="I48" s="490"/>
      <c r="J48" s="490"/>
      <c r="K48" s="490"/>
      <c r="L48" s="513"/>
      <c r="M48" s="490"/>
      <c r="N48" s="490"/>
      <c r="O48" s="112"/>
      <c r="P48" s="112"/>
      <c r="Q48" s="112"/>
      <c r="R48" s="112"/>
      <c r="S48" s="112"/>
      <c r="T48" s="112"/>
      <c r="U48" s="112"/>
      <c r="V48" s="112"/>
      <c r="W48" s="112"/>
      <c r="X48" s="112"/>
      <c r="Y48" s="514"/>
    </row>
    <row r="49" spans="1:25" ht="13.5" customHeight="1">
      <c r="A49" s="112"/>
      <c r="B49" s="112"/>
      <c r="C49" s="112"/>
      <c r="D49" s="112"/>
      <c r="E49" s="112"/>
      <c r="F49" s="112"/>
      <c r="G49" s="112"/>
      <c r="H49" s="112"/>
      <c r="I49" s="112"/>
      <c r="J49" s="112"/>
      <c r="K49" s="112"/>
      <c r="L49" s="514"/>
      <c r="M49" s="112"/>
      <c r="N49" s="112"/>
      <c r="O49" s="112"/>
      <c r="P49" s="112"/>
      <c r="Q49" s="112"/>
      <c r="R49" s="112"/>
      <c r="S49" s="112"/>
      <c r="T49" s="112"/>
      <c r="U49" s="112"/>
      <c r="V49" s="112"/>
      <c r="W49" s="112"/>
      <c r="X49" s="112"/>
      <c r="Y49" s="514"/>
    </row>
    <row r="50" spans="1:25" ht="13.5" customHeight="1">
      <c r="A50" s="112"/>
      <c r="B50" s="112"/>
      <c r="C50" s="112"/>
      <c r="D50" s="112"/>
      <c r="E50" s="112"/>
      <c r="F50" s="112"/>
      <c r="G50" s="112"/>
      <c r="H50" s="112"/>
      <c r="I50" s="112"/>
      <c r="J50" s="112"/>
      <c r="K50" s="112"/>
      <c r="L50" s="514"/>
      <c r="M50" s="112"/>
      <c r="N50" s="112"/>
      <c r="O50" s="112"/>
      <c r="P50" s="112"/>
      <c r="Q50" s="112"/>
      <c r="R50" s="112"/>
      <c r="S50" s="112"/>
      <c r="T50" s="112"/>
      <c r="U50" s="112"/>
      <c r="V50" s="112"/>
      <c r="W50" s="112"/>
      <c r="X50" s="112"/>
      <c r="Y50" s="514"/>
    </row>
    <row r="51" spans="1:25" ht="12" customHeight="1">
      <c r="A51" s="112"/>
      <c r="B51" s="112"/>
      <c r="C51" s="112"/>
      <c r="D51" s="112"/>
      <c r="E51" s="112"/>
      <c r="F51" s="112"/>
      <c r="G51" s="112"/>
      <c r="H51" s="112"/>
      <c r="I51" s="112"/>
      <c r="J51" s="112"/>
      <c r="K51" s="112"/>
      <c r="L51" s="514"/>
      <c r="M51" s="112"/>
      <c r="N51" s="479"/>
      <c r="O51" s="479"/>
      <c r="P51" s="479"/>
      <c r="Q51" s="479"/>
      <c r="R51" s="479"/>
      <c r="S51" s="479"/>
      <c r="T51" s="479"/>
      <c r="U51" s="479"/>
      <c r="V51" s="479"/>
      <c r="W51" s="479"/>
      <c r="X51" s="479"/>
      <c r="Y51" s="515"/>
    </row>
    <row r="52" spans="1:25" ht="12" customHeight="1">
      <c r="A52" s="112"/>
      <c r="B52" s="112"/>
      <c r="C52" s="112"/>
      <c r="D52" s="112"/>
      <c r="E52" s="112"/>
      <c r="F52" s="112"/>
      <c r="G52" s="112"/>
      <c r="H52" s="112"/>
      <c r="I52" s="112"/>
      <c r="J52" s="112"/>
      <c r="K52" s="112"/>
      <c r="L52" s="514"/>
      <c r="M52" s="112"/>
      <c r="N52" s="112"/>
      <c r="O52" s="112"/>
      <c r="P52" s="112"/>
      <c r="Q52" s="112"/>
      <c r="R52" s="112"/>
      <c r="S52" s="112"/>
      <c r="T52" s="112"/>
      <c r="U52" s="112"/>
      <c r="V52" s="112"/>
      <c r="W52" s="112"/>
      <c r="X52" s="112"/>
      <c r="Y52" s="514"/>
    </row>
    <row r="53" spans="1:25" ht="12" customHeight="1">
      <c r="A53" s="112"/>
      <c r="B53" s="112"/>
      <c r="C53" s="112"/>
      <c r="D53" s="112"/>
      <c r="E53" s="112"/>
      <c r="F53" s="112"/>
      <c r="G53" s="112"/>
      <c r="H53" s="112"/>
      <c r="I53" s="112"/>
      <c r="J53" s="112"/>
      <c r="K53" s="112"/>
      <c r="L53" s="514"/>
      <c r="M53" s="112"/>
      <c r="N53" s="112"/>
      <c r="O53" s="112"/>
      <c r="P53" s="112"/>
      <c r="Q53" s="112"/>
      <c r="R53" s="112"/>
      <c r="S53" s="112"/>
      <c r="T53" s="112"/>
      <c r="U53" s="112"/>
      <c r="V53" s="112"/>
      <c r="W53" s="112"/>
      <c r="X53" s="112"/>
      <c r="Y53" s="514"/>
    </row>
    <row r="54" spans="1:25" ht="12" customHeight="1">
      <c r="A54" s="112"/>
      <c r="B54" s="112"/>
      <c r="C54" s="112"/>
      <c r="D54" s="112"/>
      <c r="E54" s="112"/>
      <c r="F54" s="112"/>
      <c r="G54" s="112"/>
      <c r="H54" s="112"/>
      <c r="I54" s="112"/>
      <c r="J54" s="112"/>
      <c r="K54" s="112"/>
      <c r="L54" s="514"/>
      <c r="M54" s="112"/>
      <c r="N54" s="112"/>
      <c r="O54" s="112"/>
      <c r="P54" s="112"/>
      <c r="Q54" s="112"/>
      <c r="R54" s="112"/>
      <c r="S54" s="112"/>
      <c r="T54" s="112"/>
      <c r="U54" s="112"/>
      <c r="V54" s="112"/>
      <c r="W54" s="112"/>
      <c r="X54" s="112"/>
      <c r="Y54" s="514"/>
    </row>
    <row r="55" spans="1:25" ht="12" customHeight="1">
      <c r="B55" s="112"/>
      <c r="C55" s="112"/>
      <c r="D55" s="112"/>
      <c r="E55" s="112"/>
      <c r="F55" s="112"/>
      <c r="G55" s="112"/>
      <c r="H55" s="112"/>
      <c r="I55" s="112"/>
      <c r="J55" s="112"/>
      <c r="K55" s="112"/>
      <c r="L55" s="514"/>
      <c r="M55" s="112"/>
      <c r="N55" s="112"/>
      <c r="O55" s="112"/>
      <c r="P55" s="112"/>
      <c r="Q55" s="112"/>
      <c r="R55" s="112"/>
      <c r="S55" s="112"/>
      <c r="T55" s="112"/>
      <c r="U55" s="112"/>
      <c r="V55" s="112"/>
      <c r="W55" s="112"/>
      <c r="X55" s="112"/>
      <c r="Y55" s="514"/>
    </row>
    <row r="56" spans="1:25" ht="12" customHeight="1">
      <c r="A56" s="112"/>
      <c r="B56" s="112"/>
      <c r="C56" s="112"/>
      <c r="D56" s="112"/>
      <c r="E56" s="112"/>
      <c r="F56" s="112"/>
      <c r="G56" s="112"/>
      <c r="H56" s="112"/>
      <c r="I56" s="112"/>
      <c r="J56" s="112"/>
      <c r="K56" s="112"/>
      <c r="L56" s="514"/>
      <c r="M56" s="112"/>
      <c r="N56" s="479"/>
      <c r="O56" s="479"/>
      <c r="P56" s="479"/>
      <c r="Q56" s="479"/>
      <c r="R56" s="479"/>
      <c r="S56" s="479"/>
      <c r="T56" s="479"/>
      <c r="U56" s="479"/>
      <c r="V56" s="479"/>
      <c r="W56" s="479"/>
      <c r="X56" s="479"/>
      <c r="Y56" s="515"/>
    </row>
    <row r="57" spans="1:25" ht="12" customHeight="1">
      <c r="A57" s="112"/>
      <c r="B57" s="112"/>
      <c r="C57" s="112"/>
      <c r="D57" s="112"/>
      <c r="E57" s="112"/>
      <c r="F57" s="112"/>
      <c r="G57" s="112"/>
      <c r="H57" s="112"/>
      <c r="I57" s="112"/>
      <c r="J57" s="112"/>
      <c r="K57" s="112"/>
      <c r="L57" s="514"/>
      <c r="M57" s="112"/>
      <c r="N57" s="112"/>
      <c r="O57" s="112"/>
      <c r="P57" s="112"/>
      <c r="Q57" s="112"/>
      <c r="R57" s="112"/>
      <c r="S57" s="112"/>
      <c r="T57" s="112"/>
      <c r="U57" s="112"/>
      <c r="V57" s="112"/>
      <c r="W57" s="112"/>
      <c r="X57" s="112"/>
      <c r="Y57" s="514"/>
    </row>
    <row r="58" spans="1:25" ht="12" customHeight="1">
      <c r="A58" s="112"/>
      <c r="B58" s="112"/>
      <c r="C58" s="112"/>
      <c r="D58" s="112"/>
      <c r="E58" s="112"/>
      <c r="F58" s="112"/>
      <c r="G58" s="112"/>
      <c r="H58" s="112"/>
      <c r="I58" s="112"/>
      <c r="J58" s="112"/>
      <c r="K58" s="112"/>
      <c r="L58" s="514"/>
      <c r="M58" s="112"/>
      <c r="N58" s="112"/>
      <c r="O58" s="112"/>
      <c r="P58" s="112"/>
      <c r="Q58" s="112"/>
      <c r="R58" s="112"/>
      <c r="S58" s="112"/>
      <c r="T58" s="112"/>
      <c r="U58" s="112"/>
      <c r="V58" s="112"/>
      <c r="W58" s="112"/>
      <c r="X58" s="112"/>
      <c r="Y58" s="514"/>
    </row>
    <row r="59" spans="1:25" ht="12" customHeight="1">
      <c r="A59" s="112" t="s">
        <v>106</v>
      </c>
      <c r="B59" s="112"/>
      <c r="C59" s="112"/>
      <c r="D59" s="112"/>
      <c r="E59" s="112"/>
      <c r="F59" s="112"/>
      <c r="G59" s="112"/>
      <c r="H59" s="112"/>
      <c r="I59" s="112"/>
      <c r="J59" s="112"/>
      <c r="K59" s="112"/>
      <c r="L59" s="514"/>
      <c r="M59" s="112"/>
      <c r="N59" s="112"/>
      <c r="O59" s="112"/>
      <c r="P59" s="112"/>
      <c r="Q59" s="112"/>
      <c r="R59" s="112"/>
      <c r="S59" s="112"/>
      <c r="T59" s="112"/>
      <c r="U59" s="112"/>
      <c r="V59" s="112"/>
      <c r="W59" s="112"/>
      <c r="X59" s="112"/>
      <c r="Y59" s="514"/>
    </row>
    <row r="60" spans="1:25" ht="12" customHeight="1">
      <c r="A60" s="112"/>
      <c r="B60" s="112"/>
      <c r="C60" s="112"/>
      <c r="D60" s="112"/>
      <c r="E60" s="112"/>
      <c r="F60" s="112"/>
      <c r="G60" s="112"/>
      <c r="H60" s="112"/>
      <c r="I60" s="112"/>
      <c r="J60" s="112"/>
      <c r="K60" s="112"/>
      <c r="L60" s="514"/>
      <c r="M60" s="112"/>
      <c r="N60" s="112"/>
      <c r="O60" s="112"/>
      <c r="P60" s="112"/>
      <c r="Q60" s="112"/>
      <c r="R60" s="112"/>
      <c r="S60" s="112"/>
      <c r="T60" s="112"/>
      <c r="U60" s="112"/>
      <c r="V60" s="112"/>
      <c r="W60" s="112"/>
      <c r="X60" s="112"/>
      <c r="Y60" s="514"/>
    </row>
    <row r="61" spans="1:25" ht="12" customHeight="1">
      <c r="A61" s="112"/>
      <c r="B61" s="112"/>
      <c r="C61" s="112"/>
      <c r="D61" s="112"/>
      <c r="E61" s="112"/>
      <c r="F61" s="112"/>
      <c r="G61" s="112"/>
      <c r="H61" s="112"/>
      <c r="I61" s="112"/>
      <c r="J61" s="112"/>
      <c r="K61" s="112"/>
      <c r="L61" s="514"/>
      <c r="M61" s="112"/>
      <c r="N61" s="112"/>
      <c r="O61" s="112"/>
      <c r="P61" s="112"/>
      <c r="Q61" s="112"/>
      <c r="R61" s="112"/>
      <c r="S61" s="112"/>
      <c r="T61" s="112"/>
      <c r="U61" s="112"/>
      <c r="V61" s="112"/>
      <c r="W61" s="112"/>
      <c r="X61" s="112"/>
      <c r="Y61" s="514"/>
    </row>
    <row r="62" spans="1:25" s="475" customFormat="1" ht="12" customHeight="1">
      <c r="A62" s="479"/>
      <c r="B62" s="479"/>
      <c r="C62" s="479"/>
      <c r="D62" s="479"/>
      <c r="E62" s="479"/>
      <c r="F62" s="479"/>
      <c r="G62" s="479"/>
      <c r="H62" s="479"/>
      <c r="I62" s="479"/>
      <c r="J62" s="479"/>
      <c r="K62" s="479"/>
      <c r="L62" s="515"/>
      <c r="M62" s="479"/>
      <c r="N62" s="112"/>
      <c r="O62" s="112"/>
      <c r="P62" s="112"/>
      <c r="Q62" s="112"/>
      <c r="R62" s="112"/>
      <c r="S62" s="112"/>
      <c r="T62" s="112"/>
      <c r="U62" s="112"/>
      <c r="V62" s="112"/>
      <c r="W62" s="112"/>
      <c r="X62" s="112"/>
      <c r="Y62" s="514"/>
    </row>
    <row r="63" spans="1:25" ht="12" customHeight="1">
      <c r="A63" s="112" t="s">
        <v>106</v>
      </c>
      <c r="B63" s="112"/>
      <c r="C63" s="112"/>
      <c r="D63" s="112"/>
      <c r="E63" s="112"/>
      <c r="F63" s="112"/>
      <c r="G63" s="112"/>
      <c r="H63" s="112"/>
      <c r="I63" s="112"/>
      <c r="J63" s="112"/>
      <c r="K63" s="112"/>
      <c r="L63" s="514"/>
      <c r="M63" s="112"/>
      <c r="N63" s="112"/>
      <c r="O63" s="112"/>
      <c r="P63" s="112"/>
      <c r="Q63" s="112"/>
      <c r="R63" s="112"/>
      <c r="S63" s="112"/>
      <c r="T63" s="112"/>
      <c r="U63" s="112"/>
      <c r="V63" s="112"/>
      <c r="W63" s="112"/>
      <c r="X63" s="112"/>
      <c r="Y63" s="514"/>
    </row>
    <row r="64" spans="1:25" ht="12" customHeight="1">
      <c r="A64" s="112"/>
      <c r="B64" s="112"/>
      <c r="C64" s="112"/>
      <c r="D64" s="112"/>
      <c r="E64" s="112"/>
      <c r="F64" s="112"/>
      <c r="G64" s="112"/>
      <c r="H64" s="112"/>
      <c r="I64" s="112"/>
      <c r="J64" s="112"/>
      <c r="K64" s="112"/>
      <c r="L64" s="514"/>
      <c r="M64" s="112"/>
      <c r="N64" s="112"/>
      <c r="O64" s="112"/>
      <c r="P64" s="112"/>
      <c r="Q64" s="112"/>
      <c r="R64" s="112"/>
      <c r="S64" s="112"/>
      <c r="T64" s="112"/>
      <c r="U64" s="112"/>
      <c r="V64" s="112"/>
      <c r="W64" s="112"/>
      <c r="X64" s="112"/>
      <c r="Y64" s="514"/>
    </row>
  </sheetData>
  <mergeCells count="6">
    <mergeCell ref="I2:K2"/>
    <mergeCell ref="C9:C10"/>
    <mergeCell ref="D9:D10"/>
    <mergeCell ref="H9:H10"/>
    <mergeCell ref="I9:I10"/>
    <mergeCell ref="N9:N10"/>
  </mergeCells>
  <phoneticPr fontId="4"/>
  <printOptions horizontalCentered="1" verticalCentered="1"/>
  <pageMargins left="0.35433070866141736" right="0.19685039370078741" top="0.59055118110236227" bottom="0.39370078740157483" header="0.23622047244094488" footer="0.19685039370078741"/>
  <pageSetup paperSize="9" scale="75" fitToWidth="1" fitToHeight="1" orientation="landscape"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000"/>
  </sheetPr>
  <dimension ref="A1:F42"/>
  <sheetViews>
    <sheetView view="pageBreakPreview" topLeftCell="A16" zoomScaleSheetLayoutView="100" workbookViewId="0">
      <selection activeCell="A364" sqref="A364"/>
    </sheetView>
  </sheetViews>
  <sheetFormatPr defaultRowHeight="13.5"/>
  <cols>
    <col min="1" max="1" width="7.375" style="232" customWidth="1"/>
    <col min="2" max="3" width="10" style="232" customWidth="1"/>
    <col min="4" max="4" width="9.75" style="232" customWidth="1"/>
    <col min="5" max="5" width="5.625" style="232" customWidth="1"/>
    <col min="6" max="16384" width="9" style="232" customWidth="1"/>
  </cols>
  <sheetData>
    <row r="1" spans="1:5">
      <c r="A1" s="529" t="s">
        <v>297</v>
      </c>
      <c r="B1" s="538"/>
      <c r="C1" s="545"/>
      <c r="E1" s="232" t="s">
        <v>142</v>
      </c>
    </row>
    <row r="2" spans="1:5" ht="36">
      <c r="A2" s="530"/>
      <c r="B2" s="539" t="s">
        <v>72</v>
      </c>
      <c r="C2" s="546" t="s">
        <v>275</v>
      </c>
    </row>
    <row r="3" spans="1:5">
      <c r="A3" s="531" t="s">
        <v>90</v>
      </c>
      <c r="B3" s="540">
        <v>995.37400000000002</v>
      </c>
      <c r="C3" s="547">
        <v>-1.41</v>
      </c>
      <c r="D3" s="232" t="s">
        <v>79</v>
      </c>
    </row>
    <row r="4" spans="1:5">
      <c r="A4" s="532"/>
      <c r="B4" s="540">
        <v>994.62800000000004</v>
      </c>
      <c r="C4" s="547">
        <v>-1.41</v>
      </c>
    </row>
    <row r="5" spans="1:5">
      <c r="A5" s="532"/>
      <c r="B5" s="541">
        <v>993.66899999999998</v>
      </c>
      <c r="C5" s="548">
        <v>-1.41</v>
      </c>
    </row>
    <row r="6" spans="1:5">
      <c r="A6" s="532" t="s">
        <v>324</v>
      </c>
      <c r="B6" s="541">
        <v>992.46199999999999</v>
      </c>
      <c r="C6" s="548">
        <v>-1.41</v>
      </c>
    </row>
    <row r="7" spans="1:5">
      <c r="A7" s="532"/>
      <c r="B7" s="541">
        <v>991.16200000000003</v>
      </c>
      <c r="C7" s="548">
        <v>-1.41</v>
      </c>
      <c r="D7" s="232" t="s">
        <v>387</v>
      </c>
    </row>
    <row r="8" spans="1:5">
      <c r="A8" s="532"/>
      <c r="B8" s="541">
        <v>989.85199999999998</v>
      </c>
      <c r="C8" s="548">
        <v>-1.44</v>
      </c>
    </row>
    <row r="9" spans="1:5">
      <c r="A9" s="531" t="s">
        <v>314</v>
      </c>
      <c r="B9" s="541">
        <v>985.02099999999996</v>
      </c>
      <c r="C9" s="548">
        <v>-1.46</v>
      </c>
    </row>
    <row r="10" spans="1:5">
      <c r="A10" s="532"/>
      <c r="B10" s="541">
        <v>984.84199999999998</v>
      </c>
      <c r="C10" s="548">
        <v>-1.46</v>
      </c>
    </row>
    <row r="11" spans="1:5">
      <c r="A11" s="531"/>
      <c r="B11" s="541">
        <v>983.92899999999997</v>
      </c>
      <c r="C11" s="548">
        <v>-1.47</v>
      </c>
    </row>
    <row r="12" spans="1:5">
      <c r="A12" s="532" t="s">
        <v>374</v>
      </c>
      <c r="B12" s="541">
        <v>983</v>
      </c>
      <c r="C12" s="548">
        <v>-1.48</v>
      </c>
    </row>
    <row r="13" spans="1:5">
      <c r="A13" s="532"/>
      <c r="B13" s="541">
        <v>982.28499999999997</v>
      </c>
      <c r="C13" s="548">
        <v>-1.47</v>
      </c>
    </row>
    <row r="14" spans="1:5">
      <c r="A14" s="532"/>
      <c r="B14" s="541">
        <v>981.64300000000003</v>
      </c>
      <c r="C14" s="548">
        <v>-1.47</v>
      </c>
    </row>
    <row r="15" spans="1:5">
      <c r="A15" s="532" t="s">
        <v>341</v>
      </c>
      <c r="B15" s="541">
        <v>980.68399999999997</v>
      </c>
      <c r="C15" s="548">
        <v>-1.48</v>
      </c>
    </row>
    <row r="16" spans="1:5">
      <c r="A16" s="532"/>
      <c r="B16" s="541">
        <v>979.76499999999999</v>
      </c>
      <c r="C16" s="548">
        <v>-1.49</v>
      </c>
    </row>
    <row r="17" spans="1:6">
      <c r="A17" s="532"/>
      <c r="B17" s="541">
        <v>978.75400000000002</v>
      </c>
      <c r="C17" s="548">
        <v>-1.5</v>
      </c>
    </row>
    <row r="18" spans="1:6">
      <c r="A18" s="532" t="s">
        <v>377</v>
      </c>
      <c r="B18" s="541">
        <v>977.67499999999995</v>
      </c>
      <c r="C18" s="548">
        <v>-1.49</v>
      </c>
    </row>
    <row r="19" spans="1:6">
      <c r="A19" s="532"/>
      <c r="B19" s="541">
        <v>976.41099999999994</v>
      </c>
      <c r="C19" s="548">
        <v>-1.49</v>
      </c>
      <c r="D19" s="232" t="s">
        <v>397</v>
      </c>
    </row>
    <row r="20" spans="1:6">
      <c r="A20" s="532"/>
      <c r="B20" s="541">
        <v>975.19</v>
      </c>
      <c r="C20" s="548">
        <v>-1.48</v>
      </c>
    </row>
    <row r="21" spans="1:6">
      <c r="A21" s="532" t="s">
        <v>314</v>
      </c>
      <c r="B21" s="541">
        <v>970.702</v>
      </c>
      <c r="C21" s="548">
        <v>-1.45</v>
      </c>
    </row>
    <row r="22" spans="1:6">
      <c r="A22" s="532" t="s">
        <v>115</v>
      </c>
      <c r="B22" s="541">
        <v>970.49599999999998</v>
      </c>
      <c r="C22" s="548">
        <v>-1.46</v>
      </c>
    </row>
    <row r="23" spans="1:6">
      <c r="A23" s="532"/>
      <c r="B23" s="541">
        <v>969.46199999999999</v>
      </c>
      <c r="C23" s="548">
        <v>-1.47</v>
      </c>
      <c r="D23" s="232" t="s">
        <v>39</v>
      </c>
    </row>
    <row r="24" spans="1:6">
      <c r="A24" s="533" t="s">
        <v>374</v>
      </c>
      <c r="B24" s="541">
        <v>968.58</v>
      </c>
      <c r="C24" s="548">
        <v>-1.47</v>
      </c>
    </row>
    <row r="25" spans="1:6">
      <c r="A25" s="533"/>
      <c r="B25" s="541">
        <v>967.74</v>
      </c>
      <c r="C25" s="548">
        <v>-1.48</v>
      </c>
    </row>
    <row r="26" spans="1:6">
      <c r="A26" s="534" t="s">
        <v>404</v>
      </c>
      <c r="B26" s="542">
        <f>'Ｐ4～5'!B7/1000</f>
        <v>966.96400000000006</v>
      </c>
      <c r="C26" s="549">
        <f>ROUND('Ｐ2'!G49,2)</f>
        <v>-1.5</v>
      </c>
      <c r="E26" s="558"/>
    </row>
    <row r="29" spans="1:6">
      <c r="A29" s="232" t="s">
        <v>298</v>
      </c>
      <c r="F29" s="232" t="s">
        <v>121</v>
      </c>
    </row>
    <row r="30" spans="1:6" s="528" customFormat="1" ht="42" customHeight="1">
      <c r="A30" s="530"/>
      <c r="B30" s="543" t="s">
        <v>29</v>
      </c>
      <c r="C30" s="550" t="s">
        <v>14</v>
      </c>
      <c r="D30" s="554" t="s">
        <v>6</v>
      </c>
    </row>
    <row r="31" spans="1:6" s="528" customFormat="1">
      <c r="A31" s="535" t="s">
        <v>183</v>
      </c>
      <c r="B31" s="544">
        <v>-790</v>
      </c>
      <c r="C31" s="551">
        <v>-169</v>
      </c>
      <c r="D31" s="555">
        <v>-959</v>
      </c>
    </row>
    <row r="32" spans="1:6" s="528" customFormat="1" ht="16.5" customHeight="1">
      <c r="A32" s="536" t="s">
        <v>341</v>
      </c>
      <c r="B32" s="541">
        <v>-941</v>
      </c>
      <c r="C32" s="552">
        <v>22</v>
      </c>
      <c r="D32" s="556">
        <v>-919</v>
      </c>
    </row>
    <row r="33" spans="1:4" s="528" customFormat="1" ht="16.5" customHeight="1">
      <c r="A33" s="535" t="s">
        <v>379</v>
      </c>
      <c r="B33" s="541">
        <v>-897</v>
      </c>
      <c r="C33" s="552">
        <v>-114</v>
      </c>
      <c r="D33" s="556">
        <v>-1011</v>
      </c>
    </row>
    <row r="34" spans="1:4" s="528" customFormat="1" ht="16.5" customHeight="1">
      <c r="A34" s="536" t="s">
        <v>172</v>
      </c>
      <c r="B34" s="541">
        <v>-990</v>
      </c>
      <c r="C34" s="552">
        <v>-89</v>
      </c>
      <c r="D34" s="556">
        <v>-1079</v>
      </c>
    </row>
    <row r="35" spans="1:4" s="528" customFormat="1" ht="16.5" customHeight="1">
      <c r="A35" s="536" t="s">
        <v>377</v>
      </c>
      <c r="B35" s="541">
        <v>-1109</v>
      </c>
      <c r="C35" s="552">
        <v>-155</v>
      </c>
      <c r="D35" s="556">
        <v>-1264</v>
      </c>
    </row>
    <row r="36" spans="1:4" s="528" customFormat="1" ht="16.5" customHeight="1">
      <c r="A36" s="536" t="s">
        <v>392</v>
      </c>
      <c r="B36" s="541">
        <v>-892</v>
      </c>
      <c r="C36" s="552">
        <v>-329</v>
      </c>
      <c r="D36" s="556">
        <v>-1221</v>
      </c>
    </row>
    <row r="37" spans="1:4" s="528" customFormat="1">
      <c r="A37" s="535" t="s">
        <v>391</v>
      </c>
      <c r="B37" s="541">
        <v>-925</v>
      </c>
      <c r="C37" s="552">
        <v>-3563</v>
      </c>
      <c r="D37" s="556">
        <v>-4488</v>
      </c>
    </row>
    <row r="38" spans="1:4" s="528" customFormat="1" ht="16.5" customHeight="1">
      <c r="A38" s="536" t="s">
        <v>314</v>
      </c>
      <c r="B38" s="541">
        <v>-905</v>
      </c>
      <c r="C38" s="552">
        <v>699</v>
      </c>
      <c r="D38" s="556">
        <v>-206</v>
      </c>
    </row>
    <row r="39" spans="1:4" s="528" customFormat="1" ht="16.5" customHeight="1">
      <c r="A39" s="536" t="s">
        <v>115</v>
      </c>
      <c r="B39" s="541">
        <v>-939</v>
      </c>
      <c r="C39" s="552">
        <v>-95</v>
      </c>
      <c r="D39" s="556">
        <v>-1034</v>
      </c>
    </row>
    <row r="40" spans="1:4" s="528" customFormat="1" ht="16.5" customHeight="1">
      <c r="A40" s="536" t="s">
        <v>234</v>
      </c>
      <c r="B40" s="541">
        <v>-749</v>
      </c>
      <c r="C40" s="552">
        <v>-133</v>
      </c>
      <c r="D40" s="556">
        <v>-882</v>
      </c>
    </row>
    <row r="41" spans="1:4" s="528" customFormat="1" ht="16.5" customHeight="1">
      <c r="A41" s="536" t="s">
        <v>374</v>
      </c>
      <c r="B41" s="541">
        <v>-798</v>
      </c>
      <c r="C41" s="552">
        <v>-42</v>
      </c>
      <c r="D41" s="556">
        <v>-840</v>
      </c>
    </row>
    <row r="42" spans="1:4" s="528" customFormat="1" ht="16.5" customHeight="1">
      <c r="A42" s="537" t="s">
        <v>403</v>
      </c>
      <c r="B42" s="542">
        <f>'Ｐ4～5'!N7</f>
        <v>-883</v>
      </c>
      <c r="C42" s="553">
        <f>'Ｐ4～5'!AA7</f>
        <v>107</v>
      </c>
      <c r="D42" s="557">
        <f>B42+C42</f>
        <v>-776</v>
      </c>
    </row>
  </sheetData>
  <phoneticPr fontId="4"/>
  <pageMargins left="0.39370078740157483" right="0.39370078740157483" top="0.74803149606299213" bottom="0.74803149606299213" header="0.31496062992125984" footer="0.31496062992125984"/>
  <pageSetup paperSize="9" fitToWidth="1" fitToHeight="1" orientation="landscape" usePrinterDefaults="1" r:id="rId1"/>
  <rowBreaks count="1" manualBreakCount="1">
    <brk id="28"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Ｐ１</vt:lpstr>
      <vt:lpstr>Ｐ2</vt:lpstr>
      <vt:lpstr>Ｐ3</vt:lpstr>
      <vt:lpstr>Ｐ4～5</vt:lpstr>
      <vt:lpstr>Ｐ6</vt:lpstr>
      <vt:lpstr>Ｐ7</vt:lpstr>
      <vt:lpstr>Ｐ8</vt:lpstr>
      <vt:lpstr>【要約表】</vt:lpstr>
      <vt:lpstr>図１・図２作成用</vt:lpstr>
      <vt:lpstr>市町村別人口増減ランキング</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高橋　寿樹</dc:creator>
  <cp:lastModifiedBy>斉藤　敏</cp:lastModifiedBy>
  <cp:lastPrinted>2019-07-17T08:55:48Z</cp:lastPrinted>
  <dcterms:created xsi:type="dcterms:W3CDTF">1999-11-22T06:59:10Z</dcterms:created>
  <dcterms:modified xsi:type="dcterms:W3CDTF">2019-09-17T06:34:36Z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3.0.4.0</vt:lpwstr>
      <vt:lpwstr>3.1.2.0</vt:lpwstr>
    </vt:vector>
  </property>
  <property fmtid="{DCFEDD21-7773-49B2-8022-6FC58DB5260B}" pid="3" name="LastSavedVersion">
    <vt:lpwstr>3.1.2.0</vt:lpwstr>
  </property>
  <property fmtid="{DCFEDD21-7773-49B2-8022-6FC58DB5260B}" pid="4" name="LastSavedDate">
    <vt:filetime>2019-09-17T06:34:36Z</vt:filetime>
  </property>
</Properties>
</file>