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N8" i="27" l="1"/>
  <c r="B49" i="47"/>
  <c r="C49" i="47"/>
  <c r="D49" i="47"/>
  <c r="E49" i="47"/>
  <c r="F49" i="47"/>
  <c r="G49" i="47"/>
  <c r="H49" i="47"/>
  <c r="M51" i="15" l="1"/>
  <c r="L51" i="15"/>
  <c r="K51" i="15"/>
  <c r="J51" i="15"/>
  <c r="I51" i="15"/>
  <c r="H51" i="15"/>
  <c r="G51" i="15"/>
  <c r="F51" i="15"/>
  <c r="E51" i="15"/>
  <c r="D51" i="15"/>
  <c r="C51" i="15"/>
  <c r="M43" i="15"/>
  <c r="L43" i="15"/>
  <c r="K43" i="15"/>
  <c r="J43" i="15"/>
  <c r="I43" i="15"/>
  <c r="H43" i="15"/>
  <c r="G43" i="15"/>
  <c r="F43" i="15"/>
  <c r="E43" i="15"/>
  <c r="D43" i="15"/>
  <c r="C43" i="15"/>
  <c r="M26" i="15"/>
  <c r="L26" i="15"/>
  <c r="K26" i="15"/>
  <c r="J26" i="15"/>
  <c r="I26" i="15"/>
  <c r="H26" i="15"/>
  <c r="G26" i="15"/>
  <c r="F26" i="15"/>
  <c r="E26" i="15"/>
  <c r="D26" i="15"/>
  <c r="C26" i="15"/>
  <c r="M18" i="15"/>
  <c r="L18" i="15"/>
  <c r="K18" i="15"/>
  <c r="J18" i="15"/>
  <c r="I18" i="15"/>
  <c r="H18" i="15"/>
  <c r="G18" i="15"/>
  <c r="F18" i="15"/>
  <c r="E18" i="15"/>
  <c r="D18" i="15"/>
  <c r="C18" i="15"/>
  <c r="A58" i="15"/>
  <c r="A57" i="15"/>
  <c r="A56" i="15"/>
  <c r="A55" i="15"/>
  <c r="A54" i="15"/>
  <c r="A50" i="15"/>
  <c r="A49" i="15"/>
  <c r="A48" i="15"/>
  <c r="A47" i="15"/>
  <c r="A46" i="15"/>
  <c r="A42" i="15"/>
  <c r="A41" i="15"/>
  <c r="A40" i="15"/>
  <c r="A39" i="15"/>
  <c r="A38" i="15"/>
  <c r="A33" i="15"/>
  <c r="A32" i="15"/>
  <c r="A31" i="15"/>
  <c r="A30" i="15"/>
  <c r="A29" i="15"/>
  <c r="A25" i="15"/>
  <c r="A24" i="15"/>
  <c r="A23" i="15"/>
  <c r="A22" i="15"/>
  <c r="A21" i="15"/>
  <c r="A17" i="15"/>
  <c r="A16" i="15"/>
  <c r="A15" i="15"/>
  <c r="A14" i="15"/>
  <c r="A13" i="15"/>
  <c r="M9" i="15"/>
  <c r="L9" i="15"/>
  <c r="K9" i="15"/>
  <c r="J9" i="15"/>
  <c r="I9" i="15"/>
  <c r="H9" i="15"/>
  <c r="G9" i="15"/>
  <c r="F9" i="15"/>
  <c r="E9" i="15"/>
  <c r="D9" i="15"/>
  <c r="C9" i="15"/>
  <c r="E34" i="15" l="1"/>
  <c r="I34" i="15"/>
  <c r="M34" i="15"/>
  <c r="C59" i="15"/>
  <c r="G59" i="15"/>
  <c r="K59" i="15"/>
  <c r="F34" i="15"/>
  <c r="J34" i="15"/>
  <c r="D59" i="15"/>
  <c r="H59" i="15"/>
  <c r="L59" i="15"/>
  <c r="C34" i="15"/>
  <c r="K34" i="15"/>
  <c r="I59" i="15"/>
  <c r="D34" i="15"/>
  <c r="H34" i="15"/>
  <c r="L34" i="15"/>
  <c r="F59" i="15"/>
  <c r="J59" i="15"/>
  <c r="G34" i="15"/>
  <c r="E59" i="15"/>
  <c r="A3" i="23"/>
  <c r="J33" i="34" l="1"/>
  <c r="J28" i="34" l="1"/>
  <c r="F28" i="34"/>
  <c r="F9" i="34" l="1"/>
  <c r="J9" i="34"/>
  <c r="F10" i="34"/>
  <c r="J10" i="34"/>
  <c r="F11" i="34"/>
  <c r="J11" i="34"/>
  <c r="F12" i="34"/>
  <c r="J12" i="34"/>
  <c r="F13" i="34"/>
  <c r="J13" i="34"/>
  <c r="F14" i="34"/>
  <c r="J14" i="34"/>
  <c r="F15" i="34"/>
  <c r="J15" i="34"/>
  <c r="F16" i="34"/>
  <c r="J16" i="34"/>
  <c r="F17" i="34"/>
  <c r="J17" i="34"/>
  <c r="F18" i="34"/>
  <c r="J18" i="34"/>
  <c r="F19" i="34"/>
  <c r="J19" i="34"/>
  <c r="F20" i="34"/>
  <c r="J20" i="34"/>
  <c r="F21" i="34"/>
  <c r="J21" i="34"/>
  <c r="C22" i="34"/>
  <c r="D22" i="34"/>
  <c r="E22" i="34"/>
  <c r="G22" i="34"/>
  <c r="H22" i="34"/>
  <c r="I22" i="34"/>
  <c r="F23" i="34"/>
  <c r="F22" i="34" s="1"/>
  <c r="J23" i="34"/>
  <c r="J22" i="34" s="1"/>
  <c r="C24" i="34"/>
  <c r="D24" i="34"/>
  <c r="E24" i="34"/>
  <c r="G24" i="34"/>
  <c r="H24" i="34"/>
  <c r="I24" i="34"/>
  <c r="F25" i="34"/>
  <c r="F24" i="34" s="1"/>
  <c r="J25" i="34"/>
  <c r="J24" i="34" s="1"/>
  <c r="C26" i="34"/>
  <c r="D26" i="34"/>
  <c r="E26" i="34"/>
  <c r="G26" i="34"/>
  <c r="H26" i="34"/>
  <c r="I26" i="34"/>
  <c r="F27" i="34"/>
  <c r="J27" i="34"/>
  <c r="F29" i="34"/>
  <c r="J29" i="34"/>
  <c r="C30" i="34"/>
  <c r="D30" i="34"/>
  <c r="E30" i="34"/>
  <c r="G30" i="34"/>
  <c r="H30" i="34"/>
  <c r="I30" i="34"/>
  <c r="F31" i="34"/>
  <c r="J31" i="34"/>
  <c r="F32" i="34"/>
  <c r="J32" i="34"/>
  <c r="F33" i="34"/>
  <c r="F34" i="34"/>
  <c r="J34" i="34"/>
  <c r="C35" i="34"/>
  <c r="D35" i="34"/>
  <c r="E35" i="34"/>
  <c r="G35" i="34"/>
  <c r="H35" i="34"/>
  <c r="I35" i="34"/>
  <c r="F36" i="34"/>
  <c r="F35" i="34" s="1"/>
  <c r="J36" i="34"/>
  <c r="J35" i="34" s="1"/>
  <c r="C37" i="34"/>
  <c r="D37" i="34"/>
  <c r="E37" i="34"/>
  <c r="G37" i="34"/>
  <c r="H37" i="34"/>
  <c r="I37" i="34"/>
  <c r="F38" i="34"/>
  <c r="J38" i="34"/>
  <c r="F39" i="34"/>
  <c r="J39" i="34"/>
  <c r="K33" i="34" l="1"/>
  <c r="J26" i="34"/>
  <c r="K27" i="34"/>
  <c r="K20" i="34"/>
  <c r="K16" i="34"/>
  <c r="K12" i="34"/>
  <c r="K32" i="34"/>
  <c r="K28" i="34"/>
  <c r="K19" i="34"/>
  <c r="K17" i="34"/>
  <c r="K13" i="34"/>
  <c r="K11" i="34"/>
  <c r="K39" i="34"/>
  <c r="F37" i="34"/>
  <c r="J37" i="34"/>
  <c r="K34" i="34"/>
  <c r="J30" i="34"/>
  <c r="F30" i="34"/>
  <c r="K29" i="34"/>
  <c r="K24" i="34"/>
  <c r="K25" i="34"/>
  <c r="K22" i="34"/>
  <c r="K23" i="34"/>
  <c r="K21" i="34"/>
  <c r="K18" i="34"/>
  <c r="K15" i="34"/>
  <c r="K14" i="34"/>
  <c r="K10" i="34"/>
  <c r="K9" i="34"/>
  <c r="K35" i="34"/>
  <c r="F26" i="34"/>
  <c r="K38" i="34"/>
  <c r="K36" i="34"/>
  <c r="K31" i="34"/>
  <c r="M11" i="32"/>
  <c r="M23" i="32"/>
  <c r="M3" i="32"/>
  <c r="M20" i="32"/>
  <c r="M26" i="32"/>
  <c r="M4" i="32"/>
  <c r="M5" i="32"/>
  <c r="M19" i="32"/>
  <c r="M27" i="32"/>
  <c r="M6" i="32"/>
  <c r="M25" i="32"/>
  <c r="M24" i="32"/>
  <c r="M21" i="32"/>
  <c r="M17" i="32"/>
  <c r="M9" i="32"/>
  <c r="M7" i="32"/>
  <c r="M15" i="32"/>
  <c r="M14" i="32"/>
  <c r="M18" i="32"/>
  <c r="M8" i="32"/>
  <c r="M22" i="32"/>
  <c r="M10" i="32"/>
  <c r="M12" i="32"/>
  <c r="M13" i="32"/>
  <c r="M16" i="32"/>
  <c r="H27" i="32"/>
  <c r="H26" i="32"/>
  <c r="H24" i="32"/>
  <c r="H25" i="32"/>
  <c r="H23" i="32"/>
  <c r="H21" i="32"/>
  <c r="H18" i="32"/>
  <c r="H22" i="32"/>
  <c r="H19" i="32"/>
  <c r="H16" i="32"/>
  <c r="H12" i="32"/>
  <c r="H14" i="32"/>
  <c r="H15" i="32"/>
  <c r="H20" i="32"/>
  <c r="H17" i="32"/>
  <c r="H13" i="32"/>
  <c r="H8" i="32"/>
  <c r="H7" i="32"/>
  <c r="H11" i="32"/>
  <c r="H10" i="32"/>
  <c r="H9" i="32"/>
  <c r="H6" i="32"/>
  <c r="H3" i="32"/>
  <c r="H4" i="32"/>
  <c r="H5" i="32"/>
  <c r="K26" i="34" l="1"/>
  <c r="K37" i="34"/>
  <c r="K30" i="34"/>
  <c r="I10" i="32"/>
  <c r="N10" i="32"/>
  <c r="N17" i="32"/>
  <c r="N6" i="32"/>
  <c r="N8" i="32"/>
  <c r="N24" i="32"/>
  <c r="N13" i="32"/>
  <c r="N7" i="32"/>
  <c r="N26" i="32"/>
  <c r="N11" i="32"/>
  <c r="N14" i="32"/>
  <c r="N3" i="32"/>
  <c r="I21" i="32"/>
  <c r="I5" i="32"/>
  <c r="I14" i="32"/>
  <c r="I25" i="32"/>
  <c r="N5" i="32"/>
  <c r="N16" i="32"/>
  <c r="N12" i="32"/>
  <c r="N22" i="32"/>
  <c r="N18" i="32"/>
  <c r="N15" i="32"/>
  <c r="N9" i="32"/>
  <c r="N21" i="32"/>
  <c r="N25" i="32"/>
  <c r="N27" i="32"/>
  <c r="N19" i="32"/>
  <c r="N4" i="32"/>
  <c r="N20" i="32"/>
  <c r="N23" i="32"/>
  <c r="I4" i="32"/>
  <c r="I11" i="32"/>
  <c r="I13" i="32"/>
  <c r="I12" i="32"/>
  <c r="I22" i="32"/>
  <c r="I24" i="32"/>
  <c r="I9" i="32"/>
  <c r="I7" i="32"/>
  <c r="I15" i="32"/>
  <c r="I16" i="32"/>
  <c r="I23" i="32"/>
  <c r="I26" i="32"/>
  <c r="I3" i="32"/>
  <c r="I17" i="32"/>
  <c r="I18" i="32"/>
  <c r="I6" i="32"/>
  <c r="I8" i="32"/>
  <c r="I20" i="32"/>
  <c r="I19" i="32"/>
  <c r="I27" i="32"/>
  <c r="M59" i="15" l="1"/>
  <c r="I2" i="27" l="1"/>
  <c r="A3" i="34"/>
  <c r="BR13" i="53" l="1"/>
  <c r="J33" i="53"/>
  <c r="A1" i="35" s="1"/>
  <c r="M22" i="53"/>
  <c r="BA16" i="53"/>
  <c r="T16" i="53"/>
  <c r="DN13" i="53"/>
  <c r="CY13" i="53"/>
  <c r="CJ13" i="53"/>
  <c r="BC13" i="53"/>
  <c r="AN13" i="53"/>
  <c r="V13" i="53"/>
  <c r="BA10" i="53"/>
  <c r="T10" i="53"/>
  <c r="BO9" i="53"/>
  <c r="AM9" i="53"/>
  <c r="DJ8" i="53"/>
  <c r="CJ8" i="53"/>
  <c r="BL8" i="53"/>
  <c r="C36" i="46" l="1"/>
  <c r="B42" i="48" l="1"/>
  <c r="C42" i="48"/>
  <c r="B26" i="48"/>
  <c r="N18" i="15" l="1"/>
  <c r="N9" i="15"/>
  <c r="D42" i="48"/>
  <c r="N26" i="15"/>
  <c r="A18" i="15"/>
  <c r="A43" i="15" l="1"/>
  <c r="A26" i="15"/>
  <c r="N34" i="15"/>
  <c r="N51" i="15"/>
  <c r="N43" i="15"/>
  <c r="N59" i="15"/>
  <c r="A51" i="15" l="1"/>
  <c r="A34" i="15"/>
  <c r="A59" i="15" s="1"/>
  <c r="F50" i="47"/>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9" i="32" l="1"/>
  <c r="C18" i="32"/>
  <c r="I7" i="34" l="1"/>
  <c r="H7" i="34"/>
  <c r="G7" i="34"/>
  <c r="E7" i="34"/>
  <c r="D7" i="34"/>
  <c r="C7" i="34"/>
  <c r="C5" i="32"/>
  <c r="C14" i="32"/>
  <c r="C15" i="32"/>
  <c r="C3" i="32"/>
  <c r="C13" i="32"/>
  <c r="C10" i="32"/>
  <c r="C11" i="32"/>
  <c r="C6" i="32"/>
  <c r="C12" i="32"/>
  <c r="C8" i="32"/>
  <c r="C4" i="32"/>
  <c r="C17" i="32"/>
  <c r="C16" i="32"/>
  <c r="C21" i="32"/>
  <c r="C26" i="32"/>
  <c r="C7" i="32"/>
  <c r="C22" i="32"/>
  <c r="C19" i="32"/>
  <c r="C20" i="32"/>
  <c r="C23" i="32"/>
  <c r="C25" i="32"/>
  <c r="C24" i="32"/>
  <c r="C27"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B20" i="34"/>
  <c r="B25" i="34"/>
  <c r="B31" i="34"/>
  <c r="B33" i="34"/>
  <c r="B38" i="34"/>
  <c r="B24" i="34"/>
  <c r="D6" i="32"/>
  <c r="D14" i="32"/>
  <c r="B10" i="34"/>
  <c r="B12" i="34"/>
  <c r="B36" i="34"/>
  <c r="D10" i="32"/>
  <c r="D21" i="32"/>
  <c r="B9" i="34"/>
  <c r="B11" i="34"/>
  <c r="B17" i="34"/>
  <c r="B19" i="34"/>
  <c r="D26" i="32"/>
  <c r="D13" i="32"/>
  <c r="N30" i="32"/>
  <c r="G8" i="35" s="1"/>
  <c r="D18" i="32"/>
  <c r="D20" i="32"/>
  <c r="D15" i="32"/>
  <c r="D12" i="32"/>
  <c r="D27" i="32"/>
  <c r="I30" i="32"/>
  <c r="G7" i="35" s="1"/>
  <c r="D24" i="32"/>
  <c r="D19" i="32"/>
  <c r="I29" i="32"/>
  <c r="E7" i="35" s="1"/>
  <c r="B34" i="34"/>
  <c r="B23" i="34"/>
  <c r="E8" i="34"/>
  <c r="E6" i="34" s="1"/>
  <c r="N31" i="32"/>
  <c r="I8" i="35" s="1"/>
  <c r="M33" i="32"/>
  <c r="N29" i="32"/>
  <c r="E8" i="35" s="1"/>
  <c r="I31" i="32"/>
  <c r="I7" i="35" s="1"/>
  <c r="H33" i="32"/>
  <c r="D31" i="32"/>
  <c r="I6" i="35" s="1"/>
  <c r="D22" i="32"/>
  <c r="D8" i="32"/>
  <c r="D9" i="32"/>
  <c r="D17" i="32"/>
  <c r="D23" i="32"/>
  <c r="D5" i="32"/>
  <c r="D16" i="32"/>
  <c r="D29" i="32"/>
  <c r="E6" i="35" s="1"/>
  <c r="N6" i="27" s="1"/>
  <c r="D7" i="32"/>
  <c r="D4" i="32"/>
  <c r="D25" i="32"/>
  <c r="D3" i="32"/>
  <c r="D11" i="32"/>
  <c r="D30" i="32"/>
  <c r="B29" i="34"/>
  <c r="B22" i="34"/>
  <c r="B39" i="34"/>
  <c r="B21" i="34"/>
  <c r="B28" i="34"/>
  <c r="C8" i="34"/>
  <c r="C6" i="34" s="1"/>
  <c r="B14" i="34"/>
  <c r="G8" i="34"/>
  <c r="G6" i="34" s="1"/>
  <c r="J7" i="34"/>
  <c r="B18" i="34"/>
  <c r="I8" i="34"/>
  <c r="I6" i="34" s="1"/>
  <c r="B32" i="34"/>
  <c r="F7" i="34"/>
  <c r="B16" i="34"/>
  <c r="H8" i="34"/>
  <c r="H6" i="34" s="1"/>
  <c r="B35" i="34"/>
  <c r="D8" i="34"/>
  <c r="D6" i="34" s="1"/>
  <c r="B15" i="34"/>
  <c r="B27" i="34"/>
  <c r="B13" i="34"/>
  <c r="G6" i="35" l="1"/>
  <c r="N7" i="27" s="1"/>
  <c r="K8" i="35"/>
  <c r="K7" i="35"/>
  <c r="D43" i="27"/>
  <c r="D41" i="27"/>
  <c r="D36" i="27"/>
  <c r="D39" i="27"/>
  <c r="D38" i="27"/>
  <c r="D34" i="27"/>
  <c r="D33" i="27"/>
  <c r="D29" i="27"/>
  <c r="D30" i="27"/>
  <c r="D28" i="27"/>
  <c r="D19" i="27"/>
  <c r="D23" i="27"/>
  <c r="D22" i="27"/>
  <c r="D17" i="27"/>
  <c r="D14" i="27"/>
  <c r="D26" i="27"/>
  <c r="D24" i="27"/>
  <c r="D16" i="27"/>
  <c r="D15" i="27"/>
  <c r="D25" i="27"/>
  <c r="B37" i="34"/>
  <c r="B30" i="34"/>
  <c r="B26" i="34"/>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<sst xmlns="http://schemas.openxmlformats.org/spreadsheetml/2006/main" count="746" uniqueCount="423">
  <si>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</si>
  <si>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</si>
  <si>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</si>
  <si>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</si>
  <si>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</si>
  <si>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</si>
  <si>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</si>
  <si>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</si>
  <si>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</si>
  <si>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</si>
  <si>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</si>
  <si>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</si>
  <si>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</si>
  <si>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</si>
  <si>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</si>
  <si>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</si>
  <si>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</si>
  <si>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</si>
  <si>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</si>
  <si>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</si>
  <si>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</si>
  <si>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</si>
  <si>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</si>
  <si>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</si>
  <si>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</si>
  <si>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</si>
  <si>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</si>
  <si>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</si>
  <si>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</si>
  <si>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</si>
  <si>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</si>
  <si>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</si>
  <si>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</si>
  <si>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</si>
  <si>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</si>
  <si>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</si>
  <si>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</si>
  <si>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</si>
  <si>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</si>
  <si>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</si>
  <si>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</si>
  <si>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</si>
  <si>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</si>
  <si>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</si>
  <si>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</si>
  <si>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</si>
  <si>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</si>
  <si>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</si>
  <si>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</si>
  <si>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</si>
  <si>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</si>
  <si>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</si>
  <si>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</si>
  <si>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</si>
  <si>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</si>
  <si>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</si>
  <si>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</si>
  <si>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</si>
  <si>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</si>
  <si>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</si>
  <si>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</si>
  <si>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</si>
  <si>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</si>
  <si>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</si>
  <si>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</si>
  <si>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</si>
  <si>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</si>
  <si>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</si>
  <si>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</si>
  <si>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</si>
  <si>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</si>
  <si>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</si>
  <si>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</si>
  <si>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</si>
  <si>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</si>
  <si>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</si>
  <si>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</si>
  <si>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</si>
  <si>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</si>
  <si>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</si>
  <si>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</si>
  <si>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</si>
  <si>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</si>
  <si>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</si>
  <si>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</si>
  <si>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</si>
  <si>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</si>
  <si>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</si>
  <si>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</si>
  <si>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</si>
  <si>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</si>
  <si>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</si>
  <si>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</si>
  <si>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</si>
  <si>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</si>
  <si>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</si>
  <si>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</si>
  <si>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</si>
  <si>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</si>
  <si>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</si>
  <si>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</si>
  <si>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</si>
  <si>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</si>
  <si>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</si>
  <si>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</si>
  <si>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3"/>
  </si>
  <si>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</si>
  <si>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</si>
  <si>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</si>
  <si>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</si>
  <si>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</si>
  <si>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</si>
  <si>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</si>
  <si>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</si>
  <si>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</si>
  <si>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</si>
  <si>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</si>
  <si>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</si>
  <si>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</si>
  <si>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</si>
  <si>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</si>
  <si>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</si>
  <si>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</si>
  <si>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</si>
  <si>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</si>
  <si>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</si>
  <si>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</si>
  <si>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</si>
  <si>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</si>
  <si>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</si>
  <si>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</si>
  <si>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</si>
  <si>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</si>
  <si>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</si>
  <si>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</si>
  <si>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</si>
  <si>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</si>
  <si>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</si>
  <si>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</si>
  <si>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</si>
  <si>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</si>
  <si>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</si>
  <si>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</si>
  <si>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</si>
  <si>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</si>
  <si>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</si>
  <si>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</si>
  <si>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人　　　　口</t>
    <rPh sb="0" eb="1">
      <t>ヒト</t>
    </rPh>
    <rPh sb="5" eb="6">
      <t>クチ</t>
    </rPh>
    <phoneticPr fontId="3"/>
  </si>
  <si>
    <t>出　　生</t>
    <rPh sb="0" eb="1">
      <t>シュツ</t>
    </rPh>
    <rPh sb="3" eb="4">
      <t>セイ</t>
    </rPh>
    <phoneticPr fontId="3"/>
  </si>
  <si>
    <t>死　　亡</t>
    <rPh sb="0" eb="1">
      <t>シ</t>
    </rPh>
    <rPh sb="3" eb="4">
      <t>ボウ</t>
    </rPh>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</si>
  <si>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</si>
  <si>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</si>
  <si>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</si>
  <si>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</si>
  <si>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</si>
  <si>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</si>
  <si>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</si>
  <si>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</si>
  <si>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</si>
  <si>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</si>
  <si>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</si>
  <si>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</si>
  <si>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</si>
  <si>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</si>
  <si>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</si>
  <si>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</si>
  <si>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</si>
  <si>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</si>
  <si>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</si>
  <si>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</si>
  <si>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</si>
  <si>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</si>
  <si>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</si>
  <si>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</si>
  <si>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</si>
  <si>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</si>
  <si>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</si>
  <si>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</si>
  <si>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</si>
  <si>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</si>
  <si>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</si>
  <si>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</si>
  <si>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</si>
  <si>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</si>
  <si>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</si>
  <si>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</si>
  <si>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</si>
  <si>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</si>
  <si>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</si>
  <si>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</si>
  <si>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</si>
  <si>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</si>
  <si>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</si>
  <si>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</si>
  <si>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</si>
  <si>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【要約表】市町村別人口と世帯</t>
    <rPh sb="1" eb="3">
      <t>ヨウヤク</t>
    </rPh>
    <rPh sb="3" eb="4">
      <t>ヒョウ</t>
    </rPh>
    <rPh sb="5" eb="8">
      <t>シチョウソン</t>
    </rPh>
    <rPh sb="8" eb="9">
      <t>ベツ</t>
    </rPh>
    <rPh sb="9" eb="11">
      <t>ジンコウ</t>
    </rPh>
    <rPh sb="12" eb="14">
      <t>セタイ</t>
    </rPh>
    <phoneticPr fontId="7"/>
  </si>
  <si>
    <t>7月</t>
    <rPh sb="1" eb="2">
      <t>ツキ</t>
    </rPh>
    <phoneticPr fontId="7"/>
  </si>
  <si>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</si>
  <si>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</si>
  <si>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</si>
  <si>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</si>
  <si>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</si>
  <si>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</si>
  <si>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</si>
  <si>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</si>
  <si>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</si>
  <si>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</si>
  <si>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</si>
  <si>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</si>
  <si>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</si>
  <si>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</si>
  <si>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</si>
  <si>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</si>
  <si>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</si>
  <si>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</si>
  <si>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</si>
  <si>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</si>
  <si>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</si>
  <si>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</si>
  <si>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</si>
  <si>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</si>
  <si>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</si>
  <si>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</si>
  <si>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</si>
  <si>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</si>
  <si>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</si>
  <si>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</si>
  <si>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</si>
  <si>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</si>
  <si>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</si>
  <si>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</si>
  <si>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</si>
  <si>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</si>
  <si>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</si>
  <si>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</si>
  <si>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</si>
  <si>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</si>
  <si>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</si>
  <si>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</si>
  <si>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</si>
  <si>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</si>
  <si>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</si>
  <si>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H26.10.1 ～ H27.9.30</t>
  </si>
  <si>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</si>
  <si>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</si>
  <si>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</si>
  <si>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</si>
  <si>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</si>
  <si>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</si>
  <si>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</si>
  <si>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</si>
  <si>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</si>
  <si>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</si>
  <si>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</si>
  <si>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</si>
  <si>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</si>
  <si>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</si>
  <si>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</si>
  <si>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</si>
  <si>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</si>
  <si>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５　市町村別の世帯数</t>
    <phoneticPr fontId="7"/>
  </si>
  <si>
    <t>６　人口増減の月別推移</t>
    <rPh sb="4" eb="6">
      <t>ゾウゲン</t>
    </rPh>
    <phoneticPr fontId="4"/>
  </si>
  <si>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</si>
  <si>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</si>
  <si>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</si>
  <si>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</si>
  <si>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</si>
  <si>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</si>
  <si>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</si>
  <si>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</si>
  <si>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</si>
  <si>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</si>
  <si>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</si>
  <si>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</si>
  <si>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</si>
  <si>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平成自年/月～至年/月</t>
    <rPh sb="0" eb="2">
      <t>ヘイセイ</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</si>
  <si>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</si>
  <si>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</si>
  <si>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</si>
  <si>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H27</t>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</si>
  <si>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</si>
  <si>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</si>
  <si>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</si>
  <si>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</si>
  <si>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</si>
  <si>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</si>
  <si>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</si>
  <si>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</si>
  <si>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</si>
  <si>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</si>
  <si>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</si>
  <si>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</si>
  <si>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</si>
  <si>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</si>
  <si>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</si>
  <si>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</si>
  <si>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</si>
  <si>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</si>
  <si>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</si>
  <si>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</si>
  <si>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</si>
  <si>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</si>
  <si>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</si>
  <si>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</si>
  <si>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</si>
  <si>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</si>
  <si>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</si>
  <si>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</si>
  <si>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</si>
  <si>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</si>
  <si>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</si>
  <si>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</si>
  <si>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</si>
  <si>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平成28年10月～29年 9月</t>
    <rPh sb="0" eb="2">
      <t>ヘイセイ</t>
    </rPh>
    <rPh sb="4" eb="5">
      <t>ネン</t>
    </rPh>
    <rPh sb="7" eb="8">
      <t>ツキ</t>
    </rPh>
    <rPh sb="11" eb="12">
      <t>ネン</t>
    </rPh>
    <rPh sb="14" eb="15">
      <t>ガツ</t>
    </rPh>
    <phoneticPr fontId="4"/>
  </si>
  <si>
    <t>H27.10.1 ～ H28.9.30</t>
  </si>
  <si>
    <t>（案の１）</t>
    <rPh sb="1" eb="2">
      <t>アン</t>
    </rPh>
    <phoneticPr fontId="7"/>
  </si>
  <si>
    <t>平成30年</t>
    <rPh sb="0" eb="2">
      <t>ヘイセイ</t>
    </rPh>
    <rPh sb="4" eb="5">
      <t>ネン</t>
    </rPh>
    <phoneticPr fontId="7"/>
  </si>
  <si>
    <t>12月</t>
  </si>
  <si>
    <t>H30. 1.1</t>
  </si>
  <si>
    <t>1月</t>
  </si>
  <si>
    <t>2.1</t>
  </si>
  <si>
    <t>4月</t>
    <rPh sb="1" eb="2">
      <t>ガツ</t>
    </rPh>
    <phoneticPr fontId="7"/>
  </si>
  <si>
    <t>2月</t>
  </si>
  <si>
    <t>3.1</t>
  </si>
  <si>
    <t>県　計</t>
  </si>
  <si>
    <t>市郡計</t>
  </si>
  <si>
    <t>市部計</t>
  </si>
  <si>
    <t>郡部計</t>
  </si>
  <si>
    <t>秋田市</t>
  </si>
  <si>
    <t>能代市</t>
  </si>
  <si>
    <t>横手市</t>
  </si>
  <si>
    <t>大館市</t>
  </si>
  <si>
    <t>男鹿市</t>
  </si>
  <si>
    <t>湯沢市</t>
  </si>
  <si>
    <t>鹿角市</t>
  </si>
  <si>
    <t>由利本荘市</t>
  </si>
  <si>
    <t>潟上市</t>
  </si>
  <si>
    <t>大仙市</t>
  </si>
  <si>
    <t>北秋田市</t>
  </si>
  <si>
    <t>にかほ市</t>
  </si>
  <si>
    <t>仙北市</t>
  </si>
  <si>
    <t>鹿角郡</t>
  </si>
  <si>
    <t>小坂町</t>
  </si>
  <si>
    <t>北秋田郡</t>
  </si>
  <si>
    <t>上小阿仁村</t>
  </si>
  <si>
    <t>山本郡</t>
  </si>
  <si>
    <t>藤里町</t>
  </si>
  <si>
    <t>三種町</t>
  </si>
  <si>
    <t>八峰町</t>
  </si>
  <si>
    <t>南秋田郡</t>
  </si>
  <si>
    <t>五城目町</t>
  </si>
  <si>
    <t>八郎潟町</t>
  </si>
  <si>
    <t>井川町</t>
  </si>
  <si>
    <t>大潟村</t>
  </si>
  <si>
    <t>仙北郡</t>
  </si>
  <si>
    <t>美郷町</t>
  </si>
  <si>
    <t>雄勝郡</t>
  </si>
  <si>
    <t>羽後町</t>
  </si>
  <si>
    <t>東成瀬村</t>
  </si>
  <si>
    <t>3月</t>
  </si>
  <si>
    <t>4.1</t>
  </si>
  <si>
    <t>H28</t>
  </si>
  <si>
    <t>H29</t>
  </si>
  <si>
    <t>4月</t>
  </si>
  <si>
    <t>5.1</t>
  </si>
  <si>
    <t>7月</t>
    <rPh sb="1" eb="2">
      <t>ガツ</t>
    </rPh>
    <phoneticPr fontId="7"/>
  </si>
  <si>
    <t>5月</t>
  </si>
  <si>
    <t>6.1</t>
  </si>
  <si>
    <t>大仙市</t>
    <rPh sb="0" eb="3">
      <t>ダイセンシ</t>
    </rPh>
    <phoneticPr fontId="7"/>
  </si>
  <si>
    <t>秋田市</t>
    <rPh sb="0" eb="3">
      <t>アキタシ</t>
    </rPh>
    <phoneticPr fontId="7"/>
  </si>
  <si>
    <t>横手市</t>
    <rPh sb="0" eb="3">
      <t>ヨコテシ</t>
    </rPh>
    <phoneticPr fontId="7"/>
  </si>
  <si>
    <t>6月</t>
  </si>
  <si>
    <t>7.1</t>
  </si>
  <si>
    <t>由利本荘市</t>
    <rPh sb="0" eb="5">
      <t>ユリホンジョウシ</t>
    </rPh>
    <phoneticPr fontId="7"/>
  </si>
  <si>
    <t>潟上市</t>
    <rPh sb="0" eb="3">
      <t>カタガミシ</t>
    </rPh>
    <phoneticPr fontId="7"/>
  </si>
  <si>
    <t>7月</t>
  </si>
  <si>
    <t>8.1</t>
  </si>
  <si>
    <t>11月</t>
    <rPh sb="2" eb="3">
      <t>ガツ</t>
    </rPh>
    <phoneticPr fontId="7"/>
  </si>
  <si>
    <t>10月</t>
    <rPh sb="2" eb="3">
      <t>ガツ</t>
    </rPh>
    <phoneticPr fontId="7"/>
  </si>
  <si>
    <t>8月</t>
  </si>
  <si>
    <t>9.1</t>
  </si>
  <si>
    <t>H28.10.1 ～ H29.9.30</t>
  </si>
  <si>
    <t>H29.10.1 ～ H30.9.30</t>
    <phoneticPr fontId="4"/>
  </si>
  <si>
    <t>平成29年10月～30年 9月</t>
    <rPh sb="0" eb="2">
      <t>ヘイセイ</t>
    </rPh>
    <rPh sb="4" eb="5">
      <t>ネン</t>
    </rPh>
    <rPh sb="7" eb="8">
      <t>ツキ</t>
    </rPh>
    <rPh sb="11" eb="12">
      <t>ネン</t>
    </rPh>
    <rPh sb="14" eb="15">
      <t>ガツ</t>
    </rPh>
    <phoneticPr fontId="4"/>
  </si>
  <si>
    <t>４　市 町 村 別 の 人 口</t>
    <phoneticPr fontId="3"/>
  </si>
  <si>
    <t>(単位：人）</t>
    <phoneticPr fontId="3"/>
  </si>
  <si>
    <t>対前月増減数</t>
    <phoneticPr fontId="3"/>
  </si>
  <si>
    <t>転　　　　　　　入</t>
    <phoneticPr fontId="3"/>
  </si>
  <si>
    <t>転　　　　　　　出</t>
    <phoneticPr fontId="3"/>
  </si>
  <si>
    <t>区 分</t>
    <phoneticPr fontId="3"/>
  </si>
  <si>
    <t>県 内</t>
    <phoneticPr fontId="3"/>
  </si>
  <si>
    <t>県 外</t>
    <phoneticPr fontId="3"/>
  </si>
  <si>
    <t>総   数</t>
    <phoneticPr fontId="3"/>
  </si>
  <si>
    <t>男鹿市</t>
    <rPh sb="0" eb="3">
      <t>オガシ</t>
    </rPh>
    <phoneticPr fontId="7"/>
  </si>
  <si>
    <t>12月</t>
    <rPh sb="2" eb="3">
      <t>ガツ</t>
    </rPh>
    <phoneticPr fontId="7"/>
  </si>
  <si>
    <t>9月</t>
  </si>
  <si>
    <t>10.1</t>
  </si>
  <si>
    <t>H29. 11月　一か月間</t>
    <rPh sb="7" eb="8">
      <t>ツキ</t>
    </rPh>
    <rPh sb="9" eb="10">
      <t>イチ</t>
    </rPh>
    <rPh sb="11" eb="13">
      <t>ゲツカン</t>
    </rPh>
    <phoneticPr fontId="4"/>
  </si>
  <si>
    <t xml:space="preserve">     10月　　〃　　</t>
    <rPh sb="7" eb="8">
      <t>ツキ</t>
    </rPh>
    <phoneticPr fontId="4"/>
  </si>
  <si>
    <t>能代市</t>
    <rPh sb="0" eb="3">
      <t>ノシロシ</t>
    </rPh>
    <phoneticPr fontId="7"/>
  </si>
  <si>
    <t>湯沢市</t>
    <rPh sb="0" eb="3">
      <t>ユザワシ</t>
    </rPh>
    <phoneticPr fontId="7"/>
  </si>
  <si>
    <t>仙北市</t>
    <rPh sb="0" eb="3">
      <t>センボクシ</t>
    </rPh>
    <phoneticPr fontId="7"/>
  </si>
  <si>
    <t>H30.  1月　　〃　　</t>
    <rPh sb="7" eb="8">
      <t>ツキ</t>
    </rPh>
    <phoneticPr fontId="4"/>
  </si>
  <si>
    <t xml:space="preserve">      2月　　〃　　</t>
    <rPh sb="7" eb="8">
      <t>ツキ</t>
    </rPh>
    <phoneticPr fontId="4"/>
  </si>
  <si>
    <t xml:space="preserve">      3月　　〃　　</t>
    <rPh sb="7" eb="8">
      <t>ツキ</t>
    </rPh>
    <phoneticPr fontId="4"/>
  </si>
  <si>
    <t xml:space="preserve">      4月　　〃　　</t>
    <rPh sb="7" eb="8">
      <t>ツキ</t>
    </rPh>
    <phoneticPr fontId="4"/>
  </si>
  <si>
    <t xml:space="preserve">      5月　　〃　　</t>
    <rPh sb="7" eb="8">
      <t>ツキ</t>
    </rPh>
    <phoneticPr fontId="4"/>
  </si>
  <si>
    <t xml:space="preserve">      6月　　〃　　</t>
    <rPh sb="7" eb="8">
      <t>ツキ</t>
    </rPh>
    <phoneticPr fontId="4"/>
  </si>
  <si>
    <t xml:space="preserve">      7月　　〃　　</t>
    <rPh sb="7" eb="8">
      <t>ツキ</t>
    </rPh>
    <phoneticPr fontId="4"/>
  </si>
  <si>
    <t xml:space="preserve">      8月　　〃　　</t>
    <rPh sb="7" eb="8">
      <t>ツキ</t>
    </rPh>
    <phoneticPr fontId="4"/>
  </si>
  <si>
    <t xml:space="preserve">      9月　　〃　　</t>
    <rPh sb="7" eb="8">
      <t>ツキ</t>
    </rPh>
    <phoneticPr fontId="4"/>
  </si>
  <si>
    <t>11.1</t>
  </si>
  <si>
    <t>H29.12.1</t>
    <phoneticPr fontId="7"/>
  </si>
  <si>
    <t>12.1</t>
    <phoneticPr fontId="7"/>
  </si>
  <si>
    <t>H29. 12月　一か月間</t>
    <rPh sb="7" eb="8">
      <t>ツキ</t>
    </rPh>
    <rPh sb="9" eb="10">
      <t>イチ</t>
    </rPh>
    <rPh sb="11" eb="13">
      <t>ゲツカン</t>
    </rPh>
    <phoneticPr fontId="4"/>
  </si>
  <si>
    <t xml:space="preserve">     11月　　〃　　</t>
    <rPh sb="7" eb="8">
      <t>ツキ</t>
    </rPh>
    <phoneticPr fontId="4"/>
  </si>
  <si>
    <t>12月</t>
    <phoneticPr fontId="7"/>
  </si>
  <si>
    <t>平成30年10月～30年11月</t>
    <rPh sb="0" eb="2">
      <t>ヘイセイ</t>
    </rPh>
    <rPh sb="4" eb="5">
      <t>ネン</t>
    </rPh>
    <rPh sb="7" eb="8">
      <t>ツキ</t>
    </rPh>
    <rPh sb="11" eb="12">
      <t>ネン</t>
    </rPh>
    <rPh sb="14" eb="15">
      <t>ガツ</t>
    </rPh>
    <phoneticPr fontId="4"/>
  </si>
  <si>
    <t>大館市</t>
    <rPh sb="0" eb="3">
      <t>オオダテシ</t>
    </rPh>
    <phoneticPr fontId="7"/>
  </si>
  <si>
    <t>大潟村</t>
    <rPh sb="0" eb="3">
      <t>オオガタムラ</t>
    </rPh>
    <phoneticPr fontId="7"/>
  </si>
  <si>
    <t>北秋田市</t>
    <rPh sb="0" eb="4">
      <t>キタアキタシ</t>
    </rPh>
    <phoneticPr fontId="7"/>
  </si>
  <si>
    <t>秋田市、大仙市、大館市等</t>
    <rPh sb="0" eb="3">
      <t>アキタシ</t>
    </rPh>
    <rPh sb="4" eb="6">
      <t>ダイセン</t>
    </rPh>
    <rPh sb="6" eb="7">
      <t>シ</t>
    </rPh>
    <rPh sb="8" eb="10">
      <t>オオダテ</t>
    </rPh>
    <rPh sb="10" eb="11">
      <t>シ</t>
    </rPh>
    <rPh sb="11" eb="12">
      <t>トウ</t>
    </rPh>
    <phoneticPr fontId="7"/>
  </si>
  <si>
    <t>大潟村</t>
    <rPh sb="0" eb="3">
      <t>オオガタムラ</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</si>
</sst>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10"/>
      <color indexed="12"/>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9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54">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7" fillId="0" borderId="0" xfId="1" applyFont="1" applyAlignment="1">
      <alignment horizontal="centerContinuous"/>
    </xf>
    <xf numFmtId="38" fontId="17" fillId="0" borderId="0" xfId="1" applyFont="1"/>
    <xf numFmtId="38" fontId="19" fillId="0" borderId="0" xfId="1" applyFont="1"/>
    <xf numFmtId="49" fontId="19" fillId="0" borderId="0" xfId="1" applyNumberFormat="1" applyFont="1"/>
    <xf numFmtId="38" fontId="19" fillId="0" borderId="1" xfId="1" applyFont="1" applyBorder="1"/>
    <xf numFmtId="38" fontId="19" fillId="0" borderId="0" xfId="1" applyFont="1" applyBorder="1"/>
    <xf numFmtId="0" fontId="19" fillId="0" borderId="0" xfId="0" applyFont="1"/>
    <xf numFmtId="0" fontId="18" fillId="0" borderId="0" xfId="0" applyFont="1"/>
    <xf numFmtId="49" fontId="19" fillId="0" borderId="0" xfId="1" applyNumberFormat="1" applyFont="1" applyBorder="1"/>
    <xf numFmtId="38" fontId="2" fillId="0" borderId="0" xfId="1"/>
    <xf numFmtId="38" fontId="17" fillId="0" borderId="0" xfId="1" applyFont="1" applyAlignment="1">
      <alignment vertical="center"/>
    </xf>
    <xf numFmtId="38" fontId="17" fillId="0" borderId="0" xfId="1" applyFont="1" applyAlignment="1">
      <alignment horizontal="centerContinuous" vertical="center"/>
    </xf>
    <xf numFmtId="38" fontId="19" fillId="0" borderId="0" xfId="1" applyFont="1" applyAlignment="1">
      <alignment horizontal="centerContinuous" vertical="center"/>
    </xf>
    <xf numFmtId="38" fontId="19" fillId="0" borderId="0" xfId="1" applyFont="1" applyAlignment="1">
      <alignment vertical="center"/>
    </xf>
    <xf numFmtId="38" fontId="18" fillId="0" borderId="0" xfId="1" applyFont="1" applyAlignment="1">
      <alignment vertical="center"/>
    </xf>
    <xf numFmtId="37" fontId="21" fillId="0" borderId="0" xfId="2" applyNumberFormat="1" applyFont="1" applyAlignment="1" applyProtection="1">
      <alignment horizontal="left"/>
    </xf>
    <xf numFmtId="37" fontId="23" fillId="0" borderId="0" xfId="2" applyNumberFormat="1" applyFont="1" applyProtection="1"/>
    <xf numFmtId="37" fontId="24" fillId="0" borderId="6" xfId="2" applyNumberFormat="1" applyFont="1" applyBorder="1" applyProtection="1"/>
    <xf numFmtId="37" fontId="24" fillId="0" borderId="8" xfId="2" applyNumberFormat="1" applyFont="1" applyBorder="1" applyProtection="1"/>
    <xf numFmtId="37" fontId="24" fillId="2" borderId="8" xfId="2" applyNumberFormat="1" applyFont="1" applyFill="1" applyBorder="1" applyAlignment="1" applyProtection="1">
      <alignment horizontal="center"/>
    </xf>
    <xf numFmtId="37" fontId="25" fillId="2" borderId="8" xfId="2" applyNumberFormat="1" applyFont="1" applyFill="1" applyBorder="1" applyProtection="1"/>
    <xf numFmtId="37" fontId="25" fillId="0" borderId="9" xfId="2" applyNumberFormat="1" applyFont="1" applyBorder="1" applyProtection="1"/>
    <xf numFmtId="37" fontId="25" fillId="0" borderId="7" xfId="2" applyNumberFormat="1" applyFont="1" applyBorder="1" applyProtection="1"/>
    <xf numFmtId="37" fontId="23" fillId="0" borderId="2" xfId="2" applyNumberFormat="1" applyFont="1" applyBorder="1" applyProtection="1"/>
    <xf numFmtId="37" fontId="24" fillId="0" borderId="7"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5" fillId="0" borderId="8" xfId="2" applyNumberFormat="1" applyFont="1" applyBorder="1" applyProtection="1"/>
    <xf numFmtId="37" fontId="24" fillId="0" borderId="0" xfId="2" applyNumberFormat="1" applyFont="1" applyProtection="1"/>
    <xf numFmtId="0" fontId="23" fillId="0" borderId="2" xfId="3" applyFont="1" applyBorder="1" applyAlignment="1" applyProtection="1">
      <alignment horizontal="distributed"/>
    </xf>
    <xf numFmtId="0" fontId="23" fillId="2" borderId="2" xfId="3" applyFont="1" applyFill="1" applyBorder="1" applyAlignment="1" applyProtection="1">
      <alignment horizontal="distributed"/>
    </xf>
    <xf numFmtId="37" fontId="23" fillId="2" borderId="2" xfId="3" applyNumberFormat="1" applyFont="1" applyFill="1" applyBorder="1" applyProtection="1"/>
    <xf numFmtId="0" fontId="23" fillId="2" borderId="8" xfId="3" applyFont="1" applyFill="1" applyBorder="1" applyAlignment="1" applyProtection="1">
      <alignment horizontal="distributed"/>
    </xf>
    <xf numFmtId="0" fontId="23" fillId="0" borderId="1" xfId="3" applyFont="1" applyBorder="1" applyAlignment="1" applyProtection="1">
      <alignment horizontal="distributed"/>
    </xf>
    <xf numFmtId="37" fontId="23" fillId="0" borderId="1" xfId="3" applyNumberFormat="1" applyFont="1" applyBorder="1" applyProtection="1"/>
    <xf numFmtId="0" fontId="23" fillId="0" borderId="7" xfId="3" applyFont="1" applyBorder="1" applyAlignment="1" applyProtection="1">
      <alignment horizontal="distributed"/>
    </xf>
    <xf numFmtId="37" fontId="23" fillId="0" borderId="2" xfId="3" applyNumberFormat="1" applyFont="1" applyBorder="1" applyProtection="1"/>
    <xf numFmtId="37" fontId="23" fillId="0" borderId="8" xfId="3" applyNumberFormat="1" applyFont="1" applyBorder="1" applyProtection="1"/>
    <xf numFmtId="0" fontId="23" fillId="0" borderId="8" xfId="3" applyFont="1" applyBorder="1" applyAlignment="1" applyProtection="1">
      <alignment horizontal="distributed"/>
    </xf>
    <xf numFmtId="0" fontId="22" fillId="0" borderId="1" xfId="3" applyFont="1" applyBorder="1" applyProtection="1">
      <protection locked="0"/>
    </xf>
    <xf numFmtId="37" fontId="22" fillId="0" borderId="1" xfId="3" applyNumberFormat="1" applyFont="1" applyBorder="1" applyProtection="1">
      <protection locked="0"/>
    </xf>
    <xf numFmtId="0" fontId="22" fillId="0" borderId="2" xfId="3" applyFont="1" applyBorder="1" applyProtection="1">
      <protection locked="0"/>
    </xf>
    <xf numFmtId="0" fontId="23" fillId="2" borderId="30" xfId="3" applyFont="1" applyFill="1" applyBorder="1" applyAlignment="1" applyProtection="1">
      <alignment horizontal="distributed"/>
    </xf>
    <xf numFmtId="37" fontId="23" fillId="2" borderId="30" xfId="3" applyNumberFormat="1" applyFont="1" applyFill="1" applyBorder="1" applyProtection="1"/>
    <xf numFmtId="37" fontId="27" fillId="2" borderId="30" xfId="3" applyNumberFormat="1" applyFont="1" applyFill="1" applyBorder="1" applyProtection="1"/>
    <xf numFmtId="0" fontId="23" fillId="2" borderId="17" xfId="3" applyFont="1" applyFill="1" applyBorder="1" applyAlignment="1" applyProtection="1">
      <alignment horizontal="distributed"/>
    </xf>
    <xf numFmtId="0" fontId="23" fillId="0" borderId="29" xfId="3" applyFont="1" applyBorder="1" applyAlignment="1" applyProtection="1">
      <alignment horizontal="distributed"/>
    </xf>
    <xf numFmtId="37" fontId="23" fillId="0" borderId="29" xfId="3" applyNumberFormat="1" applyFont="1" applyBorder="1" applyProtection="1"/>
    <xf numFmtId="0" fontId="23" fillId="0" borderId="24" xfId="3" applyFont="1" applyBorder="1" applyAlignment="1" applyProtection="1">
      <alignment horizontal="distributed"/>
    </xf>
    <xf numFmtId="37" fontId="23" fillId="2" borderId="30" xfId="3" applyNumberFormat="1" applyFont="1" applyFill="1" applyBorder="1" applyAlignment="1" applyProtection="1">
      <alignment horizontal="distributed"/>
    </xf>
    <xf numFmtId="37" fontId="23" fillId="2" borderId="17" xfId="3" applyNumberFormat="1" applyFont="1" applyFill="1" applyBorder="1" applyAlignment="1" applyProtection="1">
      <alignment horizontal="distributed"/>
    </xf>
    <xf numFmtId="37" fontId="23" fillId="0" borderId="1" xfId="3" applyNumberFormat="1" applyFont="1" applyBorder="1" applyAlignment="1" applyProtection="1">
      <alignment horizontal="distributed"/>
    </xf>
    <xf numFmtId="37" fontId="23" fillId="0" borderId="7" xfId="3" applyNumberFormat="1" applyFont="1" applyBorder="1" applyAlignment="1" applyProtection="1">
      <alignment horizontal="distributed"/>
    </xf>
    <xf numFmtId="37" fontId="23" fillId="0" borderId="2" xfId="3" applyNumberFormat="1" applyFont="1" applyBorder="1" applyAlignment="1" applyProtection="1">
      <alignment horizontal="distributed"/>
    </xf>
    <xf numFmtId="37" fontId="23" fillId="0" borderId="8" xfId="3" applyNumberFormat="1" applyFont="1" applyBorder="1" applyAlignment="1" applyProtection="1">
      <alignment horizontal="distributed"/>
    </xf>
    <xf numFmtId="37" fontId="23" fillId="2" borderId="19" xfId="3" applyNumberFormat="1" applyFont="1" applyFill="1" applyBorder="1" applyProtection="1"/>
    <xf numFmtId="0" fontId="26" fillId="0" borderId="2" xfId="3" applyFont="1" applyBorder="1" applyProtection="1">
      <protection locked="0"/>
    </xf>
    <xf numFmtId="37" fontId="24" fillId="0" borderId="0" xfId="2" applyNumberFormat="1" applyFont="1" applyBorder="1" applyAlignment="1" applyProtection="1">
      <alignment horizontal="center"/>
    </xf>
    <xf numFmtId="37" fontId="25" fillId="0" borderId="0" xfId="2" applyNumberFormat="1" applyFont="1" applyBorder="1" applyProtection="1"/>
    <xf numFmtId="37" fontId="23" fillId="2" borderId="27" xfId="3" applyNumberFormat="1" applyFont="1" applyFill="1" applyBorder="1" applyAlignment="1" applyProtection="1">
      <alignment horizontal="distributed"/>
    </xf>
    <xf numFmtId="37" fontId="23" fillId="2" borderId="27" xfId="3" applyNumberFormat="1" applyFont="1" applyFill="1" applyBorder="1" applyProtection="1"/>
    <xf numFmtId="37" fontId="27" fillId="2" borderId="27" xfId="3" applyNumberFormat="1" applyFont="1" applyFill="1" applyBorder="1" applyProtection="1"/>
    <xf numFmtId="37" fontId="23" fillId="2" borderId="19" xfId="3" applyNumberFormat="1" applyFont="1" applyFill="1" applyBorder="1" applyAlignment="1" applyProtection="1">
      <alignment horizontal="distributed"/>
    </xf>
    <xf numFmtId="0" fontId="27" fillId="2" borderId="27" xfId="3" applyFont="1" applyFill="1" applyBorder="1" applyProtection="1"/>
    <xf numFmtId="37" fontId="29"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3"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27" fillId="2" borderId="17" xfId="3" applyNumberFormat="1" applyFont="1" applyFill="1" applyBorder="1" applyProtection="1"/>
    <xf numFmtId="0" fontId="22" fillId="0" borderId="29" xfId="3" applyFont="1" applyBorder="1" applyProtection="1">
      <protection locked="0"/>
    </xf>
    <xf numFmtId="37" fontId="27" fillId="0" borderId="29" xfId="3" applyNumberFormat="1" applyFont="1" applyBorder="1" applyProtection="1"/>
    <xf numFmtId="37" fontId="22" fillId="0" borderId="0" xfId="2" applyNumberFormat="1" applyFont="1" applyAlignment="1" applyProtection="1">
      <alignment horizontal="left"/>
    </xf>
    <xf numFmtId="37" fontId="22" fillId="0" borderId="0" xfId="2" applyNumberFormat="1" applyFont="1" applyAlignment="1" applyProtection="1">
      <alignment horizontal="centerContinuous"/>
    </xf>
    <xf numFmtId="37" fontId="23" fillId="0" borderId="0" xfId="2" applyNumberFormat="1" applyFont="1" applyBorder="1" applyProtection="1"/>
    <xf numFmtId="37" fontId="23" fillId="0" borderId="10" xfId="2" applyNumberFormat="1" applyFont="1" applyBorder="1" applyAlignment="1" applyProtection="1">
      <alignment horizontal="centerContinuous"/>
    </xf>
    <xf numFmtId="37" fontId="23" fillId="0" borderId="15" xfId="2" applyNumberFormat="1" applyFont="1" applyBorder="1" applyAlignment="1" applyProtection="1">
      <alignment horizontal="centerContinuous"/>
    </xf>
    <xf numFmtId="37" fontId="23" fillId="0" borderId="15" xfId="2" applyNumberFormat="1" applyFont="1" applyBorder="1" applyAlignment="1" applyProtection="1">
      <alignment horizontal="center"/>
    </xf>
    <xf numFmtId="37" fontId="23" fillId="0" borderId="13" xfId="2" applyNumberFormat="1" applyFont="1" applyBorder="1" applyAlignment="1" applyProtection="1">
      <alignment horizontal="center"/>
    </xf>
    <xf numFmtId="37" fontId="23" fillId="0" borderId="11" xfId="2" applyNumberFormat="1" applyFont="1" applyBorder="1" applyAlignment="1" applyProtection="1">
      <alignment horizontal="center"/>
    </xf>
    <xf numFmtId="37" fontId="25" fillId="0" borderId="0" xfId="2" applyNumberFormat="1" applyFont="1" applyProtection="1"/>
    <xf numFmtId="37" fontId="23" fillId="0" borderId="10" xfId="2" applyNumberFormat="1" applyFont="1" applyBorder="1" applyAlignment="1" applyProtection="1">
      <alignment horizontal="center"/>
    </xf>
    <xf numFmtId="37" fontId="23" fillId="0" borderId="3" xfId="2" applyNumberFormat="1" applyFont="1" applyBorder="1" applyProtection="1"/>
    <xf numFmtId="37" fontId="23" fillId="0" borderId="12" xfId="2" applyNumberFormat="1" applyFont="1" applyBorder="1" applyProtection="1"/>
    <xf numFmtId="37" fontId="23" fillId="0" borderId="3" xfId="2" applyNumberFormat="1" applyFont="1" applyBorder="1" applyAlignment="1" applyProtection="1">
      <alignment horizontal="center"/>
    </xf>
    <xf numFmtId="37" fontId="23" fillId="0" borderId="8" xfId="2" applyNumberFormat="1" applyFont="1" applyBorder="1" applyAlignment="1" applyProtection="1">
      <alignment horizontal="center"/>
    </xf>
    <xf numFmtId="37" fontId="23"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2" fillId="0" borderId="0" xfId="2" applyNumberFormat="1" applyFont="1" applyAlignment="1" applyProtection="1"/>
    <xf numFmtId="37" fontId="23" fillId="0" borderId="15" xfId="2" applyNumberFormat="1" applyFont="1" applyFill="1" applyBorder="1" applyAlignment="1" applyProtection="1">
      <alignment horizontal="center"/>
    </xf>
    <xf numFmtId="37" fontId="23" fillId="0" borderId="13" xfId="2" applyNumberFormat="1" applyFont="1" applyFill="1" applyBorder="1" applyAlignment="1" applyProtection="1">
      <alignment horizontal="center"/>
    </xf>
    <xf numFmtId="37" fontId="22" fillId="0" borderId="0" xfId="2" applyNumberFormat="1" applyFont="1" applyProtection="1"/>
    <xf numFmtId="37" fontId="24" fillId="0" borderId="7" xfId="2" applyNumberFormat="1" applyFont="1" applyBorder="1" applyAlignment="1" applyProtection="1">
      <alignment horizontal="center" shrinkToFit="1"/>
    </xf>
    <xf numFmtId="37" fontId="32" fillId="0" borderId="8" xfId="2" applyNumberFormat="1" applyFont="1" applyBorder="1" applyProtection="1"/>
    <xf numFmtId="37" fontId="32" fillId="0" borderId="53" xfId="2" applyNumberFormat="1" applyFont="1" applyBorder="1" applyProtection="1"/>
    <xf numFmtId="0" fontId="31" fillId="0" borderId="13" xfId="2" applyNumberFormat="1" applyFont="1" applyBorder="1" applyAlignment="1" applyProtection="1">
      <alignment horizontal="center" vertical="center"/>
    </xf>
    <xf numFmtId="37" fontId="32" fillId="0" borderId="15" xfId="2" applyNumberFormat="1" applyFont="1" applyBorder="1" applyProtection="1"/>
    <xf numFmtId="37" fontId="32" fillId="0" borderId="54" xfId="2" applyNumberFormat="1" applyFont="1" applyBorder="1" applyProtection="1"/>
    <xf numFmtId="0" fontId="31" fillId="0" borderId="55" xfId="2" applyNumberFormat="1" applyFont="1" applyBorder="1" applyAlignment="1" applyProtection="1">
      <alignment horizontal="center" vertical="center"/>
    </xf>
    <xf numFmtId="37" fontId="32" fillId="0" borderId="56" xfId="2" applyNumberFormat="1" applyFont="1" applyBorder="1" applyProtection="1"/>
    <xf numFmtId="37" fontId="32" fillId="0" borderId="57" xfId="2" applyNumberFormat="1" applyFont="1" applyBorder="1" applyProtection="1"/>
    <xf numFmtId="0" fontId="31" fillId="0" borderId="8" xfId="2" applyNumberFormat="1" applyFont="1" applyBorder="1" applyAlignment="1" applyProtection="1">
      <alignment horizontal="center" vertical="center"/>
    </xf>
    <xf numFmtId="0" fontId="31" fillId="0" borderId="15" xfId="2" applyNumberFormat="1" applyFont="1" applyBorder="1" applyAlignment="1" applyProtection="1">
      <alignment horizontal="center" vertical="center"/>
    </xf>
    <xf numFmtId="0" fontId="31" fillId="0" borderId="15" xfId="2" applyNumberFormat="1" applyFont="1" applyFill="1" applyBorder="1" applyAlignment="1" applyProtection="1">
      <alignment horizontal="center" vertical="center"/>
    </xf>
    <xf numFmtId="0" fontId="31" fillId="0" borderId="56" xfId="2" applyNumberFormat="1" applyFont="1" applyBorder="1" applyAlignment="1" applyProtection="1">
      <alignment horizontal="center" vertical="center"/>
    </xf>
    <xf numFmtId="0" fontId="28" fillId="0" borderId="0" xfId="3" applyFont="1" applyAlignment="1" applyProtection="1">
      <alignment horizontal="centerContinuous"/>
    </xf>
    <xf numFmtId="0" fontId="14" fillId="0" borderId="0" xfId="3" applyAlignment="1" applyProtection="1">
      <alignment horizontal="centerContinuous"/>
    </xf>
    <xf numFmtId="0" fontId="27" fillId="0" borderId="0" xfId="3" applyFont="1" applyProtection="1"/>
    <xf numFmtId="0" fontId="23" fillId="0" borderId="3" xfId="3" applyFont="1" applyBorder="1" applyProtection="1"/>
    <xf numFmtId="0" fontId="23" fillId="0" borderId="0" xfId="3" applyFont="1" applyProtection="1"/>
    <xf numFmtId="37" fontId="23" fillId="0" borderId="0" xfId="3" applyNumberFormat="1" applyFont="1" applyProtection="1"/>
    <xf numFmtId="0" fontId="27" fillId="2" borderId="27" xfId="3" applyFont="1" applyFill="1" applyBorder="1" applyAlignment="1" applyProtection="1">
      <alignment horizontal="distributed"/>
    </xf>
    <xf numFmtId="0" fontId="27" fillId="2" borderId="19" xfId="3" applyFont="1" applyFill="1" applyBorder="1" applyAlignment="1" applyProtection="1">
      <alignment horizontal="distributed"/>
    </xf>
    <xf numFmtId="0" fontId="27" fillId="0" borderId="1" xfId="3" applyFont="1" applyBorder="1" applyAlignment="1" applyProtection="1">
      <alignment horizontal="distributed"/>
    </xf>
    <xf numFmtId="37" fontId="27" fillId="0" borderId="1" xfId="3" applyNumberFormat="1" applyFont="1" applyBorder="1" applyProtection="1"/>
    <xf numFmtId="0" fontId="27" fillId="0" borderId="7" xfId="3" applyFont="1" applyBorder="1" applyAlignment="1" applyProtection="1">
      <alignment horizontal="distributed"/>
    </xf>
    <xf numFmtId="37" fontId="22" fillId="0" borderId="0" xfId="3" applyNumberFormat="1" applyFont="1" applyBorder="1" applyProtection="1"/>
    <xf numFmtId="0" fontId="22" fillId="0" borderId="24" xfId="3" applyFont="1" applyBorder="1" applyProtection="1">
      <protection locked="0"/>
    </xf>
    <xf numFmtId="37" fontId="23" fillId="2" borderId="8" xfId="3" applyNumberFormat="1" applyFont="1" applyFill="1" applyBorder="1" applyProtection="1">
      <protection locked="0"/>
    </xf>
    <xf numFmtId="37" fontId="23" fillId="0" borderId="7" xfId="3" applyNumberFormat="1" applyFont="1" applyBorder="1" applyProtection="1">
      <protection locked="0"/>
    </xf>
    <xf numFmtId="37" fontId="23" fillId="0" borderId="8" xfId="3" applyNumberFormat="1" applyFont="1" applyBorder="1" applyProtection="1">
      <protection locked="0"/>
    </xf>
    <xf numFmtId="37" fontId="23" fillId="2" borderId="17" xfId="3" applyNumberFormat="1" applyFont="1" applyFill="1" applyBorder="1" applyProtection="1">
      <protection locked="0"/>
    </xf>
    <xf numFmtId="37" fontId="23" fillId="0" borderId="24" xfId="3" applyNumberFormat="1" applyFont="1" applyBorder="1" applyProtection="1">
      <protection locked="0"/>
    </xf>
    <xf numFmtId="37" fontId="27" fillId="2" borderId="19" xfId="3" applyNumberFormat="1" applyFont="1" applyFill="1" applyBorder="1" applyProtection="1">
      <protection locked="0"/>
    </xf>
    <xf numFmtId="37" fontId="27" fillId="0" borderId="7" xfId="3" applyNumberFormat="1" applyFont="1" applyBorder="1" applyProtection="1">
      <protection locked="0"/>
    </xf>
    <xf numFmtId="37" fontId="23" fillId="2" borderId="19" xfId="3" applyNumberFormat="1" applyFont="1" applyFill="1" applyBorder="1" applyProtection="1">
      <protection locked="0"/>
    </xf>
    <xf numFmtId="0" fontId="33" fillId="0" borderId="0" xfId="0" applyFont="1"/>
    <xf numFmtId="38" fontId="8" fillId="0" borderId="29" xfId="1" applyFont="1" applyBorder="1"/>
    <xf numFmtId="3" fontId="8" fillId="0" borderId="24" xfId="1" applyNumberFormat="1" applyFont="1" applyBorder="1"/>
    <xf numFmtId="37" fontId="24" fillId="0" borderId="64" xfId="2" applyNumberFormat="1" applyFont="1" applyBorder="1" applyAlignment="1" applyProtection="1">
      <alignment horizontal="center"/>
    </xf>
    <xf numFmtId="37" fontId="24" fillId="0" borderId="64" xfId="2" applyNumberFormat="1" applyFont="1" applyBorder="1" applyAlignment="1" applyProtection="1">
      <alignment horizontal="center" shrinkToFit="1"/>
    </xf>
    <xf numFmtId="37" fontId="24" fillId="0" borderId="64" xfId="2" applyNumberFormat="1" applyFont="1" applyFill="1" applyBorder="1" applyAlignment="1" applyProtection="1">
      <alignment horizontal="center"/>
    </xf>
    <xf numFmtId="37" fontId="24" fillId="0" borderId="24" xfId="2" applyNumberFormat="1" applyFont="1" applyBorder="1" applyAlignment="1" applyProtection="1">
      <alignment horizontal="center"/>
    </xf>
    <xf numFmtId="0" fontId="22" fillId="0" borderId="2" xfId="3" applyNumberFormat="1" applyFont="1" applyBorder="1" applyProtection="1">
      <protection locked="0"/>
    </xf>
    <xf numFmtId="37" fontId="23" fillId="0" borderId="0" xfId="2" applyNumberFormat="1" applyFont="1" applyAlignment="1" applyProtection="1">
      <alignment horizontal="right"/>
    </xf>
    <xf numFmtId="178" fontId="25"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4" fillId="2" borderId="19" xfId="2" applyNumberFormat="1" applyFont="1" applyFill="1" applyBorder="1" applyAlignment="1" applyProtection="1">
      <alignment horizontal="distributed"/>
    </xf>
    <xf numFmtId="37" fontId="24" fillId="0" borderId="6" xfId="2" applyNumberFormat="1" applyFont="1" applyBorder="1" applyAlignment="1" applyProtection="1">
      <alignment horizontal="distributed"/>
    </xf>
    <xf numFmtId="37" fontId="24" fillId="0" borderId="7" xfId="2" applyNumberFormat="1" applyFont="1" applyBorder="1" applyAlignment="1" applyProtection="1">
      <alignment horizontal="distributed"/>
    </xf>
    <xf numFmtId="37" fontId="24" fillId="0" borderId="8" xfId="2" applyNumberFormat="1" applyFont="1" applyBorder="1" applyAlignment="1" applyProtection="1">
      <alignment horizontal="distributed"/>
    </xf>
    <xf numFmtId="37" fontId="32" fillId="0" borderId="58" xfId="2" applyNumberFormat="1" applyFont="1" applyBorder="1" applyAlignment="1" applyProtection="1">
      <alignment horizontal="center" vertical="center"/>
    </xf>
    <xf numFmtId="37" fontId="32" fillId="0" borderId="59" xfId="2" applyNumberFormat="1" applyFont="1" applyBorder="1" applyAlignment="1" applyProtection="1">
      <alignment horizontal="center" vertical="center"/>
    </xf>
    <xf numFmtId="37" fontId="32" fillId="0" borderId="60" xfId="2" applyNumberFormat="1" applyFont="1" applyBorder="1" applyAlignment="1" applyProtection="1">
      <alignment horizontal="center" vertical="center"/>
    </xf>
    <xf numFmtId="37" fontId="32" fillId="0" borderId="61" xfId="2" applyNumberFormat="1" applyFont="1" applyBorder="1" applyAlignment="1" applyProtection="1">
      <alignment horizontal="center" vertical="center"/>
    </xf>
    <xf numFmtId="37" fontId="32" fillId="0" borderId="62" xfId="2" applyNumberFormat="1" applyFont="1" applyBorder="1" applyAlignment="1" applyProtection="1">
      <alignment horizontal="center" vertical="center"/>
    </xf>
    <xf numFmtId="37" fontId="32" fillId="0" borderId="63" xfId="2" applyNumberFormat="1" applyFont="1" applyBorder="1" applyAlignment="1" applyProtection="1">
      <alignment horizontal="center" vertical="center"/>
    </xf>
    <xf numFmtId="37" fontId="23" fillId="0" borderId="0" xfId="2" applyNumberFormat="1" applyFont="1" applyAlignment="1" applyProtection="1">
      <alignment vertical="center"/>
    </xf>
    <xf numFmtId="38" fontId="17" fillId="0" borderId="0" xfId="1" applyFont="1" applyFill="1" applyBorder="1" applyAlignment="1">
      <alignment vertical="center"/>
    </xf>
    <xf numFmtId="38" fontId="19" fillId="0" borderId="0" xfId="1" applyFont="1" applyFill="1" applyBorder="1" applyAlignment="1">
      <alignment vertical="center"/>
    </xf>
    <xf numFmtId="0" fontId="2" fillId="0" borderId="0" xfId="0" applyFont="1" applyFill="1" applyBorder="1" applyAlignment="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176" fontId="19" fillId="0" borderId="0" xfId="1" applyNumberFormat="1" applyFont="1" applyFill="1" applyBorder="1" applyAlignment="1">
      <alignment vertical="center"/>
    </xf>
    <xf numFmtId="38" fontId="19" fillId="3" borderId="68" xfId="1" applyFont="1" applyFill="1" applyBorder="1" applyAlignment="1">
      <alignment horizontal="center" vertical="center"/>
    </xf>
    <xf numFmtId="38" fontId="19" fillId="0" borderId="0" xfId="1" applyFont="1" applyFill="1" applyBorder="1" applyAlignment="1">
      <alignment horizontal="right" vertical="center"/>
    </xf>
    <xf numFmtId="38" fontId="19" fillId="3"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19" fillId="0" borderId="20"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23" xfId="1" applyFont="1" applyFill="1"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38" fontId="19"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3" fillId="0" borderId="7" xfId="2" applyNumberFormat="1" applyFont="1" applyBorder="1" applyAlignment="1" applyProtection="1">
      <alignment horizontal="center"/>
    </xf>
    <xf numFmtId="37" fontId="23" fillId="0" borderId="11" xfId="2" applyNumberFormat="1" applyFont="1" applyBorder="1" applyAlignment="1" applyProtection="1">
      <alignment horizontal="centerContinuous"/>
    </xf>
    <xf numFmtId="37" fontId="23" fillId="0" borderId="13" xfId="2" applyNumberFormat="1" applyFont="1" applyBorder="1" applyAlignment="1" applyProtection="1">
      <alignment horizontal="centerContinuous"/>
    </xf>
    <xf numFmtId="0" fontId="23" fillId="0" borderId="3" xfId="3" applyFont="1" applyBorder="1" applyAlignment="1" applyProtection="1">
      <alignment horizontal="centerContinuous"/>
    </xf>
    <xf numFmtId="38" fontId="19" fillId="0" borderId="0" xfId="1" applyFont="1" applyAlignment="1">
      <alignment horizontal="right"/>
    </xf>
    <xf numFmtId="0" fontId="23" fillId="0" borderId="2" xfId="3" applyFont="1" applyBorder="1" applyAlignment="1" applyProtection="1">
      <alignment horizontal="center" vertical="center" shrinkToFit="1"/>
    </xf>
    <xf numFmtId="0" fontId="23" fillId="0" borderId="2" xfId="3" applyFont="1" applyBorder="1" applyAlignment="1" applyProtection="1">
      <alignment horizontal="center" vertical="center"/>
    </xf>
    <xf numFmtId="0" fontId="23" fillId="0" borderId="2" xfId="3" applyFont="1" applyBorder="1" applyAlignment="1" applyProtection="1">
      <alignment horizontal="centerContinuous" vertical="center"/>
    </xf>
    <xf numFmtId="37" fontId="3" fillId="0" borderId="0" xfId="2" applyNumberFormat="1" applyFont="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3" fillId="0" borderId="3" xfId="3" applyFont="1" applyBorder="1" applyAlignment="1" applyProtection="1">
      <alignment horizontal="right"/>
    </xf>
    <xf numFmtId="0" fontId="23"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19" fillId="0" borderId="11" xfId="1" applyFont="1" applyBorder="1" applyAlignment="1">
      <alignment horizontal="centerContinuous"/>
    </xf>
    <xf numFmtId="0" fontId="34" fillId="0" borderId="0" xfId="0" applyFont="1"/>
    <xf numFmtId="179" fontId="17"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15" fillId="0" borderId="0" xfId="2" applyNumberFormat="1" applyFont="1" applyAlignment="1" applyProtection="1">
      <alignment horizontal="centerContinuous"/>
    </xf>
    <xf numFmtId="37" fontId="23" fillId="0" borderId="0" xfId="2" applyNumberFormat="1" applyFont="1" applyAlignment="1" applyProtection="1">
      <alignment horizontal="centerContinuous"/>
    </xf>
    <xf numFmtId="37" fontId="21"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0" fillId="0" borderId="0" xfId="0" applyFont="1" applyAlignment="1">
      <alignment vertical="center"/>
    </xf>
    <xf numFmtId="0" fontId="36" fillId="0" borderId="0" xfId="0" applyFont="1" applyAlignment="1">
      <alignment horizontal="centerContinuous" vertical="center"/>
    </xf>
    <xf numFmtId="38" fontId="19" fillId="2" borderId="0" xfId="1" applyNumberFormat="1" applyFont="1" applyFill="1" applyBorder="1" applyProtection="1">
      <protection locked="0"/>
    </xf>
    <xf numFmtId="38" fontId="19" fillId="0" borderId="0" xfId="1" applyNumberFormat="1" applyFont="1"/>
    <xf numFmtId="38" fontId="19" fillId="0" borderId="0" xfId="0" applyNumberFormat="1" applyFont="1"/>
    <xf numFmtId="38" fontId="0" fillId="0" borderId="0" xfId="0" applyNumberFormat="1"/>
    <xf numFmtId="181" fontId="19" fillId="0" borderId="0" xfId="1" applyNumberFormat="1" applyFont="1"/>
    <xf numFmtId="181" fontId="19"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37"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37"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79"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38" fillId="0" borderId="0" xfId="0" applyFont="1" applyProtection="1"/>
    <xf numFmtId="0" fontId="39"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79"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0"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19" fillId="0" borderId="13" xfId="1" applyFont="1" applyBorder="1" applyAlignment="1">
      <alignment horizontal="center" shrinkToFit="1"/>
    </xf>
    <xf numFmtId="38" fontId="19" fillId="0" borderId="81" xfId="1" applyFont="1" applyBorder="1" applyAlignment="1">
      <alignment horizontal="centerContinuous"/>
    </xf>
    <xf numFmtId="181" fontId="19" fillId="3" borderId="82" xfId="1" applyNumberFormat="1" applyFont="1" applyFill="1" applyBorder="1"/>
    <xf numFmtId="49" fontId="19" fillId="0" borderId="14" xfId="1" applyNumberFormat="1" applyFont="1" applyBorder="1" applyAlignment="1">
      <alignment horizontal="center" shrinkToFit="1"/>
    </xf>
    <xf numFmtId="49" fontId="19" fillId="0" borderId="9" xfId="1" applyNumberFormat="1" applyFont="1" applyBorder="1" applyAlignment="1">
      <alignment horizontal="center" shrinkToFit="1"/>
    </xf>
    <xf numFmtId="38" fontId="19" fillId="0" borderId="4" xfId="0" applyNumberFormat="1" applyFont="1" applyBorder="1"/>
    <xf numFmtId="38" fontId="19" fillId="0" borderId="84" xfId="0" applyNumberFormat="1" applyFont="1" applyBorder="1"/>
    <xf numFmtId="38" fontId="19" fillId="0" borderId="0" xfId="0" applyNumberFormat="1" applyFont="1" applyBorder="1"/>
    <xf numFmtId="38" fontId="19" fillId="0" borderId="38" xfId="0" applyNumberFormat="1" applyFont="1" applyBorder="1"/>
    <xf numFmtId="38" fontId="19" fillId="0" borderId="83" xfId="1" applyFont="1" applyBorder="1" applyAlignment="1">
      <alignment horizontal="centerContinuous"/>
    </xf>
    <xf numFmtId="181" fontId="19" fillId="2" borderId="82" xfId="1" applyNumberFormat="1" applyFont="1" applyFill="1" applyBorder="1"/>
    <xf numFmtId="181" fontId="19" fillId="3" borderId="29" xfId="1" applyNumberFormat="1" applyFont="1" applyFill="1" applyBorder="1"/>
    <xf numFmtId="181" fontId="19" fillId="3" borderId="85" xfId="1" applyNumberFormat="1" applyFont="1" applyFill="1" applyBorder="1"/>
    <xf numFmtId="181" fontId="19" fillId="3" borderId="85" xfId="0" applyNumberFormat="1" applyFont="1" applyFill="1" applyBorder="1"/>
    <xf numFmtId="181" fontId="19" fillId="3" borderId="86" xfId="0" applyNumberFormat="1" applyFont="1" applyFill="1" applyBorder="1"/>
    <xf numFmtId="181" fontId="19" fillId="2" borderId="85" xfId="1" applyNumberFormat="1" applyFont="1" applyFill="1" applyBorder="1" applyProtection="1">
      <protection locked="0"/>
    </xf>
    <xf numFmtId="181" fontId="19" fillId="2" borderId="86"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5" xfId="1" applyFont="1" applyFill="1" applyBorder="1" applyProtection="1"/>
    <xf numFmtId="38" fontId="6" fillId="2" borderId="85" xfId="1" applyNumberFormat="1" applyFont="1" applyFill="1" applyBorder="1" applyProtection="1"/>
    <xf numFmtId="0" fontId="3" fillId="3" borderId="85" xfId="0" applyFont="1" applyFill="1" applyBorder="1" applyAlignment="1">
      <alignment horizontal="left"/>
    </xf>
    <xf numFmtId="38" fontId="6" fillId="2" borderId="29" xfId="1" applyFont="1" applyFill="1" applyBorder="1" applyAlignment="1">
      <alignment horizontal="right"/>
    </xf>
    <xf numFmtId="38" fontId="6" fillId="2" borderId="85" xfId="1" applyNumberFormat="1" applyFont="1" applyFill="1" applyBorder="1" applyAlignment="1"/>
    <xf numFmtId="40" fontId="6" fillId="2" borderId="85" xfId="0" applyNumberFormat="1" applyFont="1" applyFill="1" applyBorder="1"/>
    <xf numFmtId="38" fontId="6" fillId="2" borderId="85" xfId="0" applyNumberFormat="1" applyFont="1" applyFill="1" applyBorder="1"/>
    <xf numFmtId="38" fontId="6" fillId="2" borderId="85" xfId="1" applyNumberFormat="1" applyFont="1" applyFill="1" applyBorder="1"/>
    <xf numFmtId="37" fontId="6" fillId="2" borderId="85"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7" xfId="0" applyFont="1" applyBorder="1" applyAlignment="1">
      <alignment horizontal="centerContinuous" vertical="center"/>
    </xf>
    <xf numFmtId="0" fontId="6" fillId="0" borderId="78" xfId="0" applyFont="1" applyBorder="1" applyAlignment="1">
      <alignment horizontal="center" vertical="center"/>
    </xf>
    <xf numFmtId="0" fontId="6" fillId="0" borderId="74" xfId="0" applyFont="1" applyBorder="1" applyAlignment="1">
      <alignment horizontal="centerContinuous" vertical="center"/>
    </xf>
    <xf numFmtId="0" fontId="6" fillId="0" borderId="73"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4" borderId="50" xfId="0" applyNumberFormat="1" applyFill="1" applyBorder="1" applyProtection="1"/>
    <xf numFmtId="180" fontId="0" fillId="4"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2" fillId="0" borderId="0" xfId="2" applyNumberFormat="1" applyFont="1" applyBorder="1" applyProtection="1"/>
    <xf numFmtId="37" fontId="32"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4" borderId="51" xfId="0" applyNumberFormat="1" applyFill="1" applyBorder="1" applyProtection="1"/>
    <xf numFmtId="177" fontId="0" fillId="4"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3" borderId="25" xfId="0" applyNumberFormat="1" applyFont="1" applyFill="1" applyBorder="1" applyAlignment="1" applyProtection="1">
      <alignment horizontal="right"/>
      <protection locked="0"/>
    </xf>
    <xf numFmtId="0" fontId="12" fillId="0" borderId="0" xfId="0" applyFont="1" applyAlignment="1">
      <alignment horizontal="right"/>
    </xf>
    <xf numFmtId="183" fontId="17"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0"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0"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0" fillId="0" borderId="0" xfId="0" applyFont="1"/>
    <xf numFmtId="0" fontId="0" fillId="0" borderId="0" xfId="0" applyBorder="1" applyAlignment="1">
      <alignment horizontal="center"/>
    </xf>
    <xf numFmtId="58" fontId="40" fillId="0" borderId="0" xfId="0" applyNumberFormat="1" applyFont="1" applyBorder="1" applyAlignment="1" applyProtection="1"/>
    <xf numFmtId="0" fontId="30" fillId="0" borderId="0" xfId="0" applyFont="1" applyAlignment="1">
      <alignment horizontal="centerContinuous" vertical="center"/>
    </xf>
    <xf numFmtId="0" fontId="35" fillId="0" borderId="0" xfId="0" applyFont="1" applyAlignment="1">
      <alignment vertical="center"/>
    </xf>
    <xf numFmtId="0" fontId="36" fillId="0" borderId="0" xfId="0" applyFont="1" applyAlignment="1">
      <alignment vertical="center"/>
    </xf>
    <xf numFmtId="0" fontId="12" fillId="0" borderId="0" xfId="0" applyFont="1" applyBorder="1" applyAlignment="1"/>
    <xf numFmtId="0" fontId="30"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1" fillId="0" borderId="0" xfId="0" applyFont="1"/>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25" fillId="2" borderId="97" xfId="2" applyNumberFormat="1" applyFont="1" applyFill="1" applyBorder="1" applyProtection="1"/>
    <xf numFmtId="37" fontId="25" fillId="0" borderId="98" xfId="2" applyNumberFormat="1" applyFont="1" applyBorder="1" applyProtection="1"/>
    <xf numFmtId="0" fontId="23" fillId="0" borderId="1" xfId="3" applyFont="1" applyBorder="1" applyProtection="1"/>
    <xf numFmtId="0" fontId="23" fillId="0" borderId="2" xfId="3" applyFont="1" applyBorder="1" applyProtection="1"/>
    <xf numFmtId="56" fontId="0" fillId="0" borderId="24" xfId="0" applyNumberFormat="1" applyBorder="1" applyAlignment="1" applyProtection="1">
      <alignment horizontal="right"/>
      <protection locked="0"/>
    </xf>
    <xf numFmtId="49" fontId="32" fillId="0" borderId="0" xfId="2" applyNumberFormat="1" applyFont="1" applyProtection="1"/>
    <xf numFmtId="177" fontId="0" fillId="0" borderId="24" xfId="0" applyNumberFormat="1" applyBorder="1" applyAlignment="1" applyProtection="1">
      <alignment horizontal="right"/>
      <protection locked="0"/>
    </xf>
    <xf numFmtId="49" fontId="19" fillId="3" borderId="25" xfId="1" applyNumberFormat="1" applyFont="1" applyFill="1" applyBorder="1" applyAlignment="1" applyProtection="1">
      <alignment horizontal="center" shrinkToFit="1"/>
      <protection locked="0"/>
    </xf>
    <xf numFmtId="38" fontId="19" fillId="0" borderId="21" xfId="1" applyFont="1" applyFill="1" applyBorder="1" applyAlignment="1" applyProtection="1">
      <alignment horizontal="center" vertical="center"/>
      <protection locked="0"/>
    </xf>
    <xf numFmtId="0" fontId="31" fillId="0" borderId="12" xfId="2" applyNumberFormat="1" applyFont="1" applyBorder="1" applyAlignment="1" applyProtection="1">
      <alignment horizontal="center" vertical="center"/>
    </xf>
    <xf numFmtId="0" fontId="31" fillId="0" borderId="13" xfId="2" applyNumberFormat="1" applyFont="1" applyFill="1" applyBorder="1" applyAlignment="1" applyProtection="1">
      <alignment horizontal="center" vertical="center"/>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11" fillId="0" borderId="0" xfId="2" applyNumberFormat="1" applyFont="1" applyBorder="1" applyAlignment="1" applyProtection="1">
      <alignment horizontal="left"/>
    </xf>
    <xf numFmtId="37" fontId="25" fillId="0" borderId="7" xfId="2" applyNumberFormat="1" applyFont="1" applyBorder="1" applyProtection="1">
      <protection locked="0"/>
    </xf>
    <xf numFmtId="37" fontId="25" fillId="0" borderId="7" xfId="2" applyNumberFormat="1" applyFont="1" applyFill="1" applyBorder="1" applyProtection="1"/>
    <xf numFmtId="37" fontId="25" fillId="0" borderId="8" xfId="2" applyNumberFormat="1" applyFont="1" applyBorder="1" applyProtection="1">
      <protection locked="0"/>
    </xf>
    <xf numFmtId="38" fontId="19" fillId="0" borderId="5" xfId="1" applyNumberFormat="1" applyFont="1" applyBorder="1"/>
    <xf numFmtId="38" fontId="19" fillId="0" borderId="4" xfId="1" applyNumberFormat="1" applyFont="1" applyBorder="1"/>
    <xf numFmtId="38" fontId="19" fillId="0" borderId="83" xfId="1" applyNumberFormat="1" applyFont="1" applyBorder="1"/>
    <xf numFmtId="38" fontId="19" fillId="0" borderId="1" xfId="1" applyNumberFormat="1" applyFont="1" applyBorder="1"/>
    <xf numFmtId="38" fontId="19" fillId="0" borderId="0" xfId="1" applyNumberFormat="1" applyFont="1" applyBorder="1"/>
    <xf numFmtId="38" fontId="19" fillId="0" borderId="16" xfId="1" applyNumberFormat="1" applyFont="1" applyBorder="1"/>
    <xf numFmtId="38" fontId="19" fillId="0" borderId="84" xfId="1" applyNumberFormat="1" applyFont="1" applyBorder="1"/>
    <xf numFmtId="38" fontId="19" fillId="0" borderId="38" xfId="1" applyNumberFormat="1" applyFont="1" applyBorder="1"/>
    <xf numFmtId="38" fontId="19" fillId="5" borderId="0" xfId="1" applyNumberFormat="1" applyFont="1" applyFill="1" applyBorder="1" applyProtection="1">
      <protection locked="0"/>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188" fontId="0" fillId="0" borderId="0" xfId="0" applyNumberFormat="1" applyFont="1" applyBorder="1" applyAlignment="1">
      <alignment horizontal="distributed"/>
    </xf>
    <xf numFmtId="0" fontId="0" fillId="0" borderId="0" xfId="0"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0" fontId="12" fillId="0" borderId="0" xfId="0" applyFont="1" applyAlignment="1" applyProtection="1">
      <alignment horizontal="distributed"/>
      <protection locked="0"/>
    </xf>
    <xf numFmtId="31" fontId="12" fillId="0" borderId="0" xfId="0" quotePrefix="1" applyNumberFormat="1" applyFont="1" applyAlignment="1" applyProtection="1">
      <alignment horizontal="center"/>
      <protection locked="0"/>
    </xf>
    <xf numFmtId="191" fontId="30"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58" fontId="40" fillId="0" borderId="0" xfId="0" applyNumberFormat="1" applyFont="1" applyBorder="1" applyAlignment="1" applyProtection="1">
      <alignment horizontal="distributed"/>
      <protection locked="0"/>
    </xf>
    <xf numFmtId="0" fontId="0" fillId="0" borderId="0" xfId="0" applyAlignment="1"/>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28" xfId="0" applyFont="1"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2" xfId="0" applyBorder="1" applyAlignment="1">
      <alignment horizontal="center" vertical="center"/>
    </xf>
    <xf numFmtId="0" fontId="0" fillId="0" borderId="18" xfId="0" applyBorder="1" applyAlignment="1">
      <alignment horizontal="center" vertical="center"/>
    </xf>
    <xf numFmtId="192" fontId="40" fillId="0" borderId="0" xfId="0" applyNumberFormat="1" applyFont="1" applyBorder="1" applyAlignment="1"/>
    <xf numFmtId="177" fontId="0" fillId="0" borderId="29" xfId="0" applyNumberFormat="1" applyFont="1" applyBorder="1" applyAlignment="1">
      <alignment horizontal="center"/>
    </xf>
    <xf numFmtId="0" fontId="0" fillId="0" borderId="85" xfId="0" applyBorder="1" applyAlignment="1">
      <alignment horizontal="center"/>
    </xf>
    <xf numFmtId="0" fontId="0" fillId="0" borderId="87" xfId="0" applyBorder="1" applyAlignment="1">
      <alignment horizontal="center"/>
    </xf>
    <xf numFmtId="177" fontId="0" fillId="0" borderId="88" xfId="0" applyNumberFormat="1" applyFont="1" applyBorder="1" applyAlignment="1">
      <alignment horizontal="center"/>
    </xf>
    <xf numFmtId="0" fontId="0" fillId="0" borderId="85" xfId="0" applyBorder="1" applyAlignment="1"/>
    <xf numFmtId="0" fontId="0" fillId="0" borderId="87" xfId="0" applyBorder="1" applyAlignment="1"/>
    <xf numFmtId="0" fontId="0" fillId="0" borderId="25" xfId="0" applyBorder="1" applyAlignment="1"/>
    <xf numFmtId="0" fontId="0" fillId="0" borderId="25" xfId="0" applyBorder="1" applyAlignment="1">
      <alignment horizontal="center"/>
    </xf>
    <xf numFmtId="0" fontId="4" fillId="0" borderId="89" xfId="0" applyFont="1" applyBorder="1" applyAlignment="1">
      <alignment horizontal="center" vertical="center"/>
    </xf>
    <xf numFmtId="0" fontId="0" fillId="0" borderId="90" xfId="0" applyBorder="1" applyAlignment="1"/>
    <xf numFmtId="0" fontId="0" fillId="0" borderId="22" xfId="0" applyBorder="1" applyAlignment="1"/>
    <xf numFmtId="188" fontId="0" fillId="0" borderId="0" xfId="0" applyNumberFormat="1" applyAlignment="1">
      <alignment horizontal="distributed"/>
    </xf>
    <xf numFmtId="0" fontId="4" fillId="0" borderId="89" xfId="0" applyFont="1" applyBorder="1" applyAlignment="1">
      <alignment horizontal="center" vertical="center" wrapText="1" shrinkToFit="1"/>
    </xf>
    <xf numFmtId="177" fontId="0" fillId="0" borderId="96"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3" xfId="0" applyFont="1" applyBorder="1" applyAlignment="1">
      <alignment horizontal="center" vertical="center"/>
    </xf>
    <xf numFmtId="0" fontId="0" fillId="0" borderId="94" xfId="0" applyBorder="1" applyAlignment="1"/>
    <xf numFmtId="0" fontId="0" fillId="0" borderId="95" xfId="0" applyBorder="1" applyAlignment="1"/>
    <xf numFmtId="0" fontId="4" fillId="0" borderId="28" xfId="0" applyFont="1" applyBorder="1" applyAlignment="1">
      <alignment horizontal="center" vertical="center" wrapText="1" shrinkToFit="1"/>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177" fontId="0" fillId="0" borderId="2" xfId="0" applyNumberFormat="1" applyFont="1" applyBorder="1" applyAlignment="1">
      <alignment horizontal="center"/>
    </xf>
    <xf numFmtId="177" fontId="0" fillId="0" borderId="85" xfId="0" applyNumberFormat="1" applyFont="1" applyBorder="1" applyAlignment="1">
      <alignment horizontal="center"/>
    </xf>
    <xf numFmtId="177" fontId="0" fillId="0" borderId="25" xfId="0" applyNumberFormat="1" applyFont="1" applyBorder="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7"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78"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3"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37" fontId="23"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3" fillId="0" borderId="6" xfId="2" applyNumberFormat="1" applyFont="1" applyBorder="1" applyAlignment="1" applyProtection="1">
      <alignment horizontal="center" vertical="center"/>
    </xf>
    <xf numFmtId="193" fontId="42" fillId="0" borderId="3" xfId="2" applyNumberFormat="1" applyFont="1" applyBorder="1" applyAlignment="1" applyProtection="1">
      <alignment horizontal="left"/>
    </xf>
    <xf numFmtId="0" fontId="43" fillId="0" borderId="3" xfId="0" applyFont="1" applyBorder="1" applyAlignment="1">
      <alignment horizontal="left"/>
    </xf>
    <xf numFmtId="37" fontId="23" fillId="0" borderId="5" xfId="2" applyNumberFormat="1" applyFont="1" applyBorder="1" applyAlignment="1" applyProtection="1">
      <alignment horizontal="center" vertical="center"/>
    </xf>
    <xf numFmtId="193" fontId="42" fillId="0" borderId="3" xfId="3" applyNumberFormat="1" applyFont="1" applyBorder="1" applyAlignment="1" applyProtection="1">
      <alignment horizontal="left"/>
    </xf>
    <xf numFmtId="0" fontId="23" fillId="0" borderId="6" xfId="3" applyFont="1" applyBorder="1" applyAlignment="1" applyProtection="1">
      <alignment horizontal="center" vertical="center"/>
    </xf>
    <xf numFmtId="0" fontId="23"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19" fillId="0" borderId="21" xfId="1" applyFont="1" applyFill="1" applyBorder="1" applyAlignment="1" applyProtection="1">
      <alignment horizontal="distributed" vertical="center" indent="1"/>
      <protection locked="0"/>
    </xf>
    <xf numFmtId="0" fontId="0" fillId="0" borderId="21" xfId="0" applyBorder="1" applyAlignment="1" applyProtection="1">
      <alignment horizontal="distributed" vertical="center" indent="1"/>
      <protection locked="0"/>
    </xf>
    <xf numFmtId="38" fontId="19" fillId="0" borderId="31"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19" fillId="3" borderId="15" xfId="1" applyFont="1" applyFill="1" applyBorder="1" applyAlignment="1">
      <alignment horizontal="center" vertical="center"/>
    </xf>
    <xf numFmtId="0" fontId="0" fillId="3" borderId="15" xfId="0" applyFill="1" applyBorder="1" applyAlignment="1">
      <alignment horizontal="center" vertical="center"/>
    </xf>
    <xf numFmtId="38" fontId="19" fillId="0" borderId="24" xfId="1" applyFont="1" applyFill="1" applyBorder="1" applyAlignment="1" applyProtection="1">
      <alignment horizontal="distributed" vertical="center" indent="1"/>
      <protection locked="0"/>
    </xf>
    <xf numFmtId="0" fontId="0" fillId="0" borderId="24" xfId="0" applyBorder="1" applyAlignment="1" applyProtection="1">
      <alignment horizontal="distributed" vertical="center" indent="1"/>
      <protection locked="0"/>
    </xf>
    <xf numFmtId="38" fontId="19" fillId="0" borderId="71" xfId="1" applyFont="1" applyFill="1" applyBorder="1" applyAlignment="1" applyProtection="1">
      <alignment horizontal="center" vertical="center"/>
      <protection locked="0"/>
    </xf>
    <xf numFmtId="0" fontId="0" fillId="0" borderId="72" xfId="0"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19" fillId="0" borderId="28" xfId="1" applyFont="1" applyFill="1" applyBorder="1" applyAlignment="1" applyProtection="1">
      <alignment horizontal="distributed" vertical="center" indent="1"/>
      <protection locked="0"/>
    </xf>
    <xf numFmtId="38" fontId="19" fillId="0" borderId="22" xfId="1" applyFont="1" applyFill="1" applyBorder="1" applyAlignment="1" applyProtection="1">
      <alignment horizontal="distributed" vertical="center" indent="1"/>
      <protection locked="0"/>
    </xf>
    <xf numFmtId="38" fontId="19" fillId="0" borderId="28" xfId="1" applyFont="1" applyFill="1" applyBorder="1" applyAlignment="1" applyProtection="1">
      <alignment horizontal="center" vertical="center"/>
      <protection locked="0"/>
    </xf>
    <xf numFmtId="38" fontId="19" fillId="0" borderId="22" xfId="1" applyFont="1" applyFill="1" applyBorder="1" applyAlignment="1" applyProtection="1">
      <alignment horizontal="center" vertical="center"/>
      <protection locked="0"/>
    </xf>
    <xf numFmtId="38" fontId="19" fillId="0" borderId="19" xfId="1" applyFont="1" applyFill="1" applyBorder="1" applyAlignment="1" applyProtection="1">
      <alignment horizontal="distributed" vertical="center" indent="1"/>
      <protection locked="0"/>
    </xf>
    <xf numFmtId="0" fontId="0" fillId="0" borderId="19" xfId="0" applyBorder="1" applyAlignment="1" applyProtection="1">
      <alignment horizontal="distributed" vertical="center" indent="1"/>
      <protection locked="0"/>
    </xf>
    <xf numFmtId="38" fontId="19" fillId="0" borderId="32" xfId="1" applyFont="1" applyFill="1" applyBorder="1" applyAlignment="1" applyProtection="1">
      <alignment horizontal="center" vertical="center"/>
      <protection locked="0"/>
    </xf>
    <xf numFmtId="0" fontId="0" fillId="0" borderId="69" xfId="0" applyBorder="1" applyAlignment="1" applyProtection="1">
      <alignment horizontal="center" vertical="center"/>
      <protection locked="0"/>
    </xf>
    <xf numFmtId="38" fontId="19" fillId="0" borderId="27" xfId="1" applyFont="1" applyFill="1" applyBorder="1" applyAlignment="1" applyProtection="1">
      <alignment horizontal="distributed" vertical="center" indent="1"/>
      <protection locked="0"/>
    </xf>
    <xf numFmtId="38" fontId="19" fillId="0" borderId="18" xfId="1" applyFont="1" applyFill="1" applyBorder="1" applyAlignment="1" applyProtection="1">
      <alignment horizontal="distributed" vertical="center" indent="1"/>
      <protection locked="0"/>
    </xf>
    <xf numFmtId="38" fontId="19"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19" fillId="3" borderId="11" xfId="1" applyFont="1" applyFill="1" applyBorder="1" applyAlignment="1">
      <alignment horizontal="center" vertical="center"/>
    </xf>
    <xf numFmtId="0" fontId="0" fillId="3" borderId="13" xfId="0" applyFill="1" applyBorder="1" applyAlignment="1">
      <alignment horizontal="center" vertical="center"/>
    </xf>
    <xf numFmtId="38" fontId="19" fillId="3" borderId="27" xfId="1" applyFont="1" applyFill="1" applyBorder="1" applyAlignment="1">
      <alignment horizontal="center" vertical="center"/>
    </xf>
    <xf numFmtId="0" fontId="0" fillId="3" borderId="18" xfId="0" applyFill="1" applyBorder="1" applyAlignment="1">
      <alignment horizontal="center" vertical="center"/>
    </xf>
    <xf numFmtId="38" fontId="19" fillId="3" borderId="28" xfId="1" applyFont="1" applyFill="1" applyBorder="1" applyAlignment="1">
      <alignment horizontal="center" vertical="center"/>
    </xf>
    <xf numFmtId="0" fontId="0" fillId="3" borderId="22" xfId="0" applyFill="1" applyBorder="1" applyAlignment="1">
      <alignment horizontal="center" vertical="center"/>
    </xf>
    <xf numFmtId="38" fontId="19" fillId="3" borderId="29" xfId="1" applyFont="1" applyFill="1" applyBorder="1" applyAlignment="1">
      <alignment horizontal="center" vertical="center"/>
    </xf>
    <xf numFmtId="0" fontId="0" fillId="3" borderId="25" xfId="0" applyFill="1" applyBorder="1" applyAlignment="1">
      <alignment horizontal="center" vertical="center"/>
    </xf>
    <xf numFmtId="38" fontId="19" fillId="0" borderId="27" xfId="1" applyFont="1" applyFill="1" applyBorder="1" applyAlignment="1">
      <alignment horizontal="center" vertical="center"/>
    </xf>
    <xf numFmtId="38" fontId="19" fillId="0" borderId="28" xfId="1" applyFont="1" applyFill="1" applyBorder="1" applyAlignment="1">
      <alignment horizontal="center" vertical="center"/>
    </xf>
    <xf numFmtId="0" fontId="0" fillId="0" borderId="22" xfId="0" applyBorder="1" applyAlignment="1">
      <alignment horizontal="center" vertical="center"/>
    </xf>
    <xf numFmtId="38" fontId="19" fillId="0" borderId="29" xfId="1" applyFont="1" applyFill="1" applyBorder="1" applyAlignment="1">
      <alignment horizontal="center" vertical="center"/>
    </xf>
    <xf numFmtId="0" fontId="0" fillId="0" borderId="25" xfId="0" applyBorder="1" applyAlignment="1">
      <alignment horizontal="center" vertical="center"/>
    </xf>
    <xf numFmtId="38" fontId="19" fillId="0" borderId="65" xfId="1" applyFont="1" applyFill="1" applyBorder="1" applyAlignment="1" applyProtection="1">
      <alignment horizontal="center" vertical="center"/>
      <protection locked="0"/>
    </xf>
    <xf numFmtId="38" fontId="19" fillId="3" borderId="66" xfId="1" applyFont="1" applyFill="1" applyBorder="1" applyAlignment="1">
      <alignment horizontal="center" vertical="center"/>
    </xf>
    <xf numFmtId="0" fontId="0" fillId="3" borderId="67" xfId="0" applyFill="1" applyBorder="1" applyAlignment="1">
      <alignment horizontal="center" vertical="center"/>
    </xf>
    <xf numFmtId="38" fontId="19" fillId="0" borderId="27" xfId="1" applyFont="1" applyFill="1" applyBorder="1" applyAlignment="1" applyProtection="1">
      <alignment horizontal="center" vertical="center"/>
      <protection locked="0"/>
    </xf>
    <xf numFmtId="38" fontId="19" fillId="0" borderId="18" xfId="1" applyFont="1" applyFill="1" applyBorder="1" applyAlignment="1" applyProtection="1">
      <alignment horizontal="center" vertical="center"/>
      <protection locked="0"/>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27711616"/>
        <c:axId val="227726080"/>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27727616"/>
        <c:axId val="227880960"/>
      </c:lineChart>
      <c:catAx>
        <c:axId val="227711616"/>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7726080"/>
        <c:crossesAt val="0"/>
        <c:auto val="0"/>
        <c:lblAlgn val="ctr"/>
        <c:lblOffset val="100"/>
        <c:tickLblSkip val="11"/>
        <c:tickMarkSkip val="1"/>
        <c:noMultiLvlLbl val="0"/>
      </c:catAx>
      <c:valAx>
        <c:axId val="22772608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7711616"/>
        <c:crosses val="autoZero"/>
        <c:crossBetween val="between"/>
      </c:valAx>
      <c:catAx>
        <c:axId val="227727616"/>
        <c:scaling>
          <c:orientation val="minMax"/>
        </c:scaling>
        <c:delete val="1"/>
        <c:axPos val="b"/>
        <c:majorTickMark val="out"/>
        <c:minorTickMark val="none"/>
        <c:tickLblPos val="nextTo"/>
        <c:crossAx val="227880960"/>
        <c:crosses val="autoZero"/>
        <c:auto val="0"/>
        <c:lblAlgn val="ctr"/>
        <c:lblOffset val="100"/>
        <c:noMultiLvlLbl val="0"/>
      </c:catAx>
      <c:valAx>
        <c:axId val="227880960"/>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7727616"/>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1月</c:v>
                </c:pt>
                <c:pt idx="3">
                  <c:v>4月</c:v>
                </c:pt>
                <c:pt idx="6">
                  <c:v>7月</c:v>
                </c:pt>
                <c:pt idx="9">
                  <c:v>10月</c:v>
                </c:pt>
                <c:pt idx="12">
                  <c:v>1月</c:v>
                </c:pt>
                <c:pt idx="15">
                  <c:v>4月</c:v>
                </c:pt>
                <c:pt idx="18">
                  <c:v>7月</c:v>
                </c:pt>
                <c:pt idx="21">
                  <c:v>10月</c:v>
                </c:pt>
                <c:pt idx="23">
                  <c:v>12月</c:v>
                </c:pt>
              </c:strCache>
            </c:strRef>
          </c:cat>
          <c:val>
            <c:numRef>
              <c:f>図１・図２作成用!$B$3:$B$26</c:f>
              <c:numCache>
                <c:formatCode>#,##0;"▲ "#,##0</c:formatCode>
                <c:ptCount val="24"/>
                <c:pt idx="0">
                  <c:v>1006.617</c:v>
                </c:pt>
                <c:pt idx="1">
                  <c:v>1005.367</c:v>
                </c:pt>
                <c:pt idx="2">
                  <c:v>1004.31</c:v>
                </c:pt>
                <c:pt idx="3">
                  <c:v>1000</c:v>
                </c:pt>
                <c:pt idx="4">
                  <c:v>999.44399999999996</c:v>
                </c:pt>
                <c:pt idx="5">
                  <c:v>998.63300000000004</c:v>
                </c:pt>
                <c:pt idx="6">
                  <c:v>997.71799999999996</c:v>
                </c:pt>
                <c:pt idx="7">
                  <c:v>996.98299999999995</c:v>
                </c:pt>
                <c:pt idx="8">
                  <c:v>996.30700000000002</c:v>
                </c:pt>
                <c:pt idx="9">
                  <c:v>995.37400000000002</c:v>
                </c:pt>
                <c:pt idx="10">
                  <c:v>994.62800000000004</c:v>
                </c:pt>
                <c:pt idx="11">
                  <c:v>993.66899999999998</c:v>
                </c:pt>
                <c:pt idx="12">
                  <c:v>992.46199999999999</c:v>
                </c:pt>
                <c:pt idx="13">
                  <c:v>991.16200000000003</c:v>
                </c:pt>
                <c:pt idx="14">
                  <c:v>989.85199999999998</c:v>
                </c:pt>
                <c:pt idx="15">
                  <c:v>985.02099999999996</c:v>
                </c:pt>
                <c:pt idx="16">
                  <c:v>984.84199999999998</c:v>
                </c:pt>
                <c:pt idx="17">
                  <c:v>983.92899999999997</c:v>
                </c:pt>
                <c:pt idx="18">
                  <c:v>983</c:v>
                </c:pt>
                <c:pt idx="19">
                  <c:v>982.28499999999997</c:v>
                </c:pt>
                <c:pt idx="20">
                  <c:v>981.64300000000003</c:v>
                </c:pt>
                <c:pt idx="21">
                  <c:v>980.68399999999997</c:v>
                </c:pt>
                <c:pt idx="22">
                  <c:v>979.76499999999999</c:v>
                </c:pt>
                <c:pt idx="23">
                  <c:v>978.75400000000002</c:v>
                </c:pt>
              </c:numCache>
            </c:numRef>
          </c:val>
        </c:ser>
        <c:dLbls>
          <c:showLegendKey val="0"/>
          <c:showVal val="0"/>
          <c:showCatName val="0"/>
          <c:showSerName val="0"/>
          <c:showPercent val="0"/>
          <c:showBubbleSize val="0"/>
        </c:dLbls>
        <c:gapWidth val="50"/>
        <c:axId val="222626176"/>
        <c:axId val="226286976"/>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1月</c:v>
                </c:pt>
                <c:pt idx="3">
                  <c:v>4月</c:v>
                </c:pt>
                <c:pt idx="6">
                  <c:v>7月</c:v>
                </c:pt>
                <c:pt idx="9">
                  <c:v>10月</c:v>
                </c:pt>
                <c:pt idx="12">
                  <c:v>1月</c:v>
                </c:pt>
                <c:pt idx="15">
                  <c:v>4月</c:v>
                </c:pt>
                <c:pt idx="18">
                  <c:v>7月</c:v>
                </c:pt>
                <c:pt idx="21">
                  <c:v>10月</c:v>
                </c:pt>
                <c:pt idx="23">
                  <c:v>12月</c:v>
                </c:pt>
              </c:strCache>
            </c:strRef>
          </c:cat>
          <c:val>
            <c:numRef>
              <c:f>図１・図２作成用!$C$3:$C$26</c:f>
              <c:numCache>
                <c:formatCode>#,##0.00_ </c:formatCode>
                <c:ptCount val="24"/>
                <c:pt idx="0">
                  <c:v>-1.36</c:v>
                </c:pt>
                <c:pt idx="1">
                  <c:v>-1.37</c:v>
                </c:pt>
                <c:pt idx="2">
                  <c:v>-1.37</c:v>
                </c:pt>
                <c:pt idx="3">
                  <c:v>-1.39</c:v>
                </c:pt>
                <c:pt idx="4">
                  <c:v>-1.4</c:v>
                </c:pt>
                <c:pt idx="5">
                  <c:v>-1.41</c:v>
                </c:pt>
                <c:pt idx="6">
                  <c:v>-1.42</c:v>
                </c:pt>
                <c:pt idx="7">
                  <c:v>-1.42</c:v>
                </c:pt>
                <c:pt idx="8">
                  <c:v>-1.42</c:v>
                </c:pt>
                <c:pt idx="9">
                  <c:v>-1.41</c:v>
                </c:pt>
                <c:pt idx="10">
                  <c:v>-1.41</c:v>
                </c:pt>
                <c:pt idx="11">
                  <c:v>-1.41</c:v>
                </c:pt>
                <c:pt idx="12">
                  <c:v>-1.41</c:v>
                </c:pt>
                <c:pt idx="13">
                  <c:v>-1.41</c:v>
                </c:pt>
                <c:pt idx="14">
                  <c:v>-1.44</c:v>
                </c:pt>
                <c:pt idx="15">
                  <c:v>-1.46</c:v>
                </c:pt>
                <c:pt idx="16">
                  <c:v>-1.46</c:v>
                </c:pt>
                <c:pt idx="17">
                  <c:v>-1.47</c:v>
                </c:pt>
                <c:pt idx="18">
                  <c:v>-1.48</c:v>
                </c:pt>
                <c:pt idx="19">
                  <c:v>-1.47</c:v>
                </c:pt>
                <c:pt idx="20">
                  <c:v>-1.47</c:v>
                </c:pt>
                <c:pt idx="21">
                  <c:v>-1.48</c:v>
                </c:pt>
                <c:pt idx="22">
                  <c:v>-1.49</c:v>
                </c:pt>
                <c:pt idx="23">
                  <c:v>-1.5</c:v>
                </c:pt>
              </c:numCache>
            </c:numRef>
          </c:val>
          <c:smooth val="0"/>
        </c:ser>
        <c:dLbls>
          <c:showLegendKey val="0"/>
          <c:showVal val="0"/>
          <c:showCatName val="0"/>
          <c:showSerName val="0"/>
          <c:showPercent val="0"/>
          <c:showBubbleSize val="0"/>
        </c:dLbls>
        <c:marker val="1"/>
        <c:smooth val="0"/>
        <c:axId val="222635520"/>
        <c:axId val="222629248"/>
      </c:lineChart>
      <c:catAx>
        <c:axId val="222626176"/>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6286976"/>
        <c:crosses val="autoZero"/>
        <c:auto val="0"/>
        <c:lblAlgn val="ctr"/>
        <c:lblOffset val="100"/>
        <c:tickLblSkip val="1"/>
        <c:tickMarkSkip val="1"/>
        <c:noMultiLvlLbl val="0"/>
      </c:catAx>
      <c:valAx>
        <c:axId val="226286976"/>
        <c:scaling>
          <c:orientation val="minMax"/>
          <c:max val="104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2626176"/>
        <c:crosses val="autoZero"/>
        <c:crossBetween val="between"/>
        <c:majorUnit val="20"/>
      </c:valAx>
      <c:valAx>
        <c:axId val="222629248"/>
        <c:scaling>
          <c:orientation val="minMax"/>
          <c:max val="-1.3"/>
          <c:min val="-1.5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222635520"/>
        <c:crosses val="max"/>
        <c:crossBetween val="between"/>
        <c:majorUnit val="5.000000000000001E-2"/>
      </c:valAx>
      <c:catAx>
        <c:axId val="222635520"/>
        <c:scaling>
          <c:orientation val="minMax"/>
        </c:scaling>
        <c:delete val="1"/>
        <c:axPos val="b"/>
        <c:majorTickMark val="out"/>
        <c:minorTickMark val="none"/>
        <c:tickLblPos val="nextTo"/>
        <c:crossAx val="222629248"/>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12月</c:v>
                </c:pt>
                <c:pt idx="1">
                  <c:v>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図１・図２作成用!$B$31:$B$42</c:f>
              <c:numCache>
                <c:formatCode>#,##0;"▲ "#,##0</c:formatCode>
                <c:ptCount val="12"/>
                <c:pt idx="0">
                  <c:v>-1044</c:v>
                </c:pt>
                <c:pt idx="1">
                  <c:v>-1081</c:v>
                </c:pt>
                <c:pt idx="2">
                  <c:v>-993</c:v>
                </c:pt>
                <c:pt idx="3">
                  <c:v>-898</c:v>
                </c:pt>
                <c:pt idx="4">
                  <c:v>-849</c:v>
                </c:pt>
                <c:pt idx="5">
                  <c:v>-818</c:v>
                </c:pt>
                <c:pt idx="6">
                  <c:v>-771</c:v>
                </c:pt>
                <c:pt idx="7">
                  <c:v>-701</c:v>
                </c:pt>
                <c:pt idx="8">
                  <c:v>-673</c:v>
                </c:pt>
                <c:pt idx="9">
                  <c:v>-790</c:v>
                </c:pt>
                <c:pt idx="10">
                  <c:v>-941</c:v>
                </c:pt>
                <c:pt idx="11">
                  <c:v>-897</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12月</c:v>
                </c:pt>
                <c:pt idx="1">
                  <c:v>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図１・図２作成用!$C$31:$C$42</c:f>
              <c:numCache>
                <c:formatCode>#,##0;"▲ "#,##0</c:formatCode>
                <c:ptCount val="12"/>
                <c:pt idx="0">
                  <c:v>-163</c:v>
                </c:pt>
                <c:pt idx="1">
                  <c:v>-219</c:v>
                </c:pt>
                <c:pt idx="2">
                  <c:v>-317</c:v>
                </c:pt>
                <c:pt idx="3">
                  <c:v>-3933</c:v>
                </c:pt>
                <c:pt idx="4">
                  <c:v>670</c:v>
                </c:pt>
                <c:pt idx="5">
                  <c:v>-95</c:v>
                </c:pt>
                <c:pt idx="6">
                  <c:v>-158</c:v>
                </c:pt>
                <c:pt idx="7">
                  <c:v>-14</c:v>
                </c:pt>
                <c:pt idx="8">
                  <c:v>31</c:v>
                </c:pt>
                <c:pt idx="9">
                  <c:v>-169</c:v>
                </c:pt>
                <c:pt idx="10">
                  <c:v>22</c:v>
                </c:pt>
                <c:pt idx="11">
                  <c:v>-114</c:v>
                </c:pt>
              </c:numCache>
            </c:numRef>
          </c:val>
        </c:ser>
        <c:dLbls>
          <c:showLegendKey val="0"/>
          <c:showVal val="0"/>
          <c:showCatName val="0"/>
          <c:showSerName val="0"/>
          <c:showPercent val="0"/>
          <c:showBubbleSize val="0"/>
        </c:dLbls>
        <c:gapWidth val="150"/>
        <c:axId val="228362880"/>
        <c:axId val="228373248"/>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12月</c:v>
                </c:pt>
                <c:pt idx="1">
                  <c:v>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図１・図２作成用!$D$31:$D$42</c:f>
              <c:numCache>
                <c:formatCode>#,##0;"▲ "#,##0</c:formatCode>
                <c:ptCount val="12"/>
                <c:pt idx="0">
                  <c:v>-1207</c:v>
                </c:pt>
                <c:pt idx="1">
                  <c:v>-1300</c:v>
                </c:pt>
                <c:pt idx="2">
                  <c:v>-1310</c:v>
                </c:pt>
                <c:pt idx="3">
                  <c:v>-4831</c:v>
                </c:pt>
                <c:pt idx="4">
                  <c:v>-179</c:v>
                </c:pt>
                <c:pt idx="5">
                  <c:v>-913</c:v>
                </c:pt>
                <c:pt idx="6">
                  <c:v>-929</c:v>
                </c:pt>
                <c:pt idx="7">
                  <c:v>-715</c:v>
                </c:pt>
                <c:pt idx="8">
                  <c:v>-642</c:v>
                </c:pt>
                <c:pt idx="9">
                  <c:v>-959</c:v>
                </c:pt>
                <c:pt idx="10">
                  <c:v>-919</c:v>
                </c:pt>
                <c:pt idx="11">
                  <c:v>-1011</c:v>
                </c:pt>
              </c:numCache>
            </c:numRef>
          </c:val>
          <c:smooth val="0"/>
        </c:ser>
        <c:dLbls>
          <c:showLegendKey val="0"/>
          <c:showVal val="0"/>
          <c:showCatName val="0"/>
          <c:showSerName val="0"/>
          <c:showPercent val="0"/>
          <c:showBubbleSize val="0"/>
        </c:dLbls>
        <c:marker val="1"/>
        <c:smooth val="0"/>
        <c:axId val="228362880"/>
        <c:axId val="228373248"/>
      </c:lineChart>
      <c:catAx>
        <c:axId val="228362880"/>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8373248"/>
        <c:crossesAt val="0"/>
        <c:auto val="0"/>
        <c:lblAlgn val="ctr"/>
        <c:lblOffset val="100"/>
        <c:tickLblSkip val="1"/>
        <c:tickMarkSkip val="1"/>
        <c:noMultiLvlLbl val="0"/>
      </c:catAx>
      <c:valAx>
        <c:axId val="228373248"/>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8362880"/>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1月</c:v>
                </c:pt>
                <c:pt idx="3">
                  <c:v>4月</c:v>
                </c:pt>
                <c:pt idx="6">
                  <c:v>7月</c:v>
                </c:pt>
                <c:pt idx="9">
                  <c:v>10月</c:v>
                </c:pt>
                <c:pt idx="12">
                  <c:v>1月</c:v>
                </c:pt>
                <c:pt idx="15">
                  <c:v>4月</c:v>
                </c:pt>
                <c:pt idx="18">
                  <c:v>7月</c:v>
                </c:pt>
                <c:pt idx="21">
                  <c:v>10月</c:v>
                </c:pt>
                <c:pt idx="23">
                  <c:v>12月</c:v>
                </c:pt>
              </c:strCache>
            </c:strRef>
          </c:cat>
          <c:val>
            <c:numRef>
              <c:f>図１・図２作成用!$B$3:$B$26</c:f>
              <c:numCache>
                <c:formatCode>#,##0;"▲ "#,##0</c:formatCode>
                <c:ptCount val="24"/>
                <c:pt idx="0">
                  <c:v>1006.617</c:v>
                </c:pt>
                <c:pt idx="1">
                  <c:v>1005.367</c:v>
                </c:pt>
                <c:pt idx="2">
                  <c:v>1004.31</c:v>
                </c:pt>
                <c:pt idx="3">
                  <c:v>1000</c:v>
                </c:pt>
                <c:pt idx="4">
                  <c:v>999.44399999999996</c:v>
                </c:pt>
                <c:pt idx="5">
                  <c:v>998.63300000000004</c:v>
                </c:pt>
                <c:pt idx="6">
                  <c:v>997.71799999999996</c:v>
                </c:pt>
                <c:pt idx="7">
                  <c:v>996.98299999999995</c:v>
                </c:pt>
                <c:pt idx="8">
                  <c:v>996.30700000000002</c:v>
                </c:pt>
                <c:pt idx="9">
                  <c:v>995.37400000000002</c:v>
                </c:pt>
                <c:pt idx="10">
                  <c:v>994.62800000000004</c:v>
                </c:pt>
                <c:pt idx="11">
                  <c:v>993.66899999999998</c:v>
                </c:pt>
                <c:pt idx="12">
                  <c:v>992.46199999999999</c:v>
                </c:pt>
                <c:pt idx="13">
                  <c:v>991.16200000000003</c:v>
                </c:pt>
                <c:pt idx="14">
                  <c:v>989.85199999999998</c:v>
                </c:pt>
                <c:pt idx="15">
                  <c:v>985.02099999999996</c:v>
                </c:pt>
                <c:pt idx="16">
                  <c:v>984.84199999999998</c:v>
                </c:pt>
                <c:pt idx="17">
                  <c:v>983.92899999999997</c:v>
                </c:pt>
                <c:pt idx="18">
                  <c:v>983</c:v>
                </c:pt>
                <c:pt idx="19">
                  <c:v>982.28499999999997</c:v>
                </c:pt>
                <c:pt idx="20">
                  <c:v>981.64300000000003</c:v>
                </c:pt>
                <c:pt idx="21">
                  <c:v>980.68399999999997</c:v>
                </c:pt>
                <c:pt idx="22">
                  <c:v>979.76499999999999</c:v>
                </c:pt>
                <c:pt idx="23">
                  <c:v>978.75400000000002</c:v>
                </c:pt>
              </c:numCache>
            </c:numRef>
          </c:val>
        </c:ser>
        <c:dLbls>
          <c:showLegendKey val="0"/>
          <c:showVal val="0"/>
          <c:showCatName val="0"/>
          <c:showSerName val="0"/>
          <c:showPercent val="0"/>
          <c:showBubbleSize val="0"/>
        </c:dLbls>
        <c:gapWidth val="50"/>
        <c:axId val="226476800"/>
        <c:axId val="226478720"/>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1月</c:v>
                </c:pt>
                <c:pt idx="3">
                  <c:v>4月</c:v>
                </c:pt>
                <c:pt idx="6">
                  <c:v>7月</c:v>
                </c:pt>
                <c:pt idx="9">
                  <c:v>10月</c:v>
                </c:pt>
                <c:pt idx="12">
                  <c:v>1月</c:v>
                </c:pt>
                <c:pt idx="15">
                  <c:v>4月</c:v>
                </c:pt>
                <c:pt idx="18">
                  <c:v>7月</c:v>
                </c:pt>
                <c:pt idx="21">
                  <c:v>10月</c:v>
                </c:pt>
                <c:pt idx="23">
                  <c:v>12月</c:v>
                </c:pt>
              </c:strCache>
            </c:strRef>
          </c:cat>
          <c:val>
            <c:numRef>
              <c:f>図１・図２作成用!$C$3:$C$26</c:f>
              <c:numCache>
                <c:formatCode>#,##0.00_ </c:formatCode>
                <c:ptCount val="24"/>
                <c:pt idx="0">
                  <c:v>-1.36</c:v>
                </c:pt>
                <c:pt idx="1">
                  <c:v>-1.37</c:v>
                </c:pt>
                <c:pt idx="2">
                  <c:v>-1.37</c:v>
                </c:pt>
                <c:pt idx="3">
                  <c:v>-1.39</c:v>
                </c:pt>
                <c:pt idx="4">
                  <c:v>-1.4</c:v>
                </c:pt>
                <c:pt idx="5">
                  <c:v>-1.41</c:v>
                </c:pt>
                <c:pt idx="6">
                  <c:v>-1.42</c:v>
                </c:pt>
                <c:pt idx="7">
                  <c:v>-1.42</c:v>
                </c:pt>
                <c:pt idx="8">
                  <c:v>-1.42</c:v>
                </c:pt>
                <c:pt idx="9">
                  <c:v>-1.41</c:v>
                </c:pt>
                <c:pt idx="10">
                  <c:v>-1.41</c:v>
                </c:pt>
                <c:pt idx="11">
                  <c:v>-1.41</c:v>
                </c:pt>
                <c:pt idx="12">
                  <c:v>-1.41</c:v>
                </c:pt>
                <c:pt idx="13">
                  <c:v>-1.41</c:v>
                </c:pt>
                <c:pt idx="14">
                  <c:v>-1.44</c:v>
                </c:pt>
                <c:pt idx="15">
                  <c:v>-1.46</c:v>
                </c:pt>
                <c:pt idx="16">
                  <c:v>-1.46</c:v>
                </c:pt>
                <c:pt idx="17">
                  <c:v>-1.47</c:v>
                </c:pt>
                <c:pt idx="18">
                  <c:v>-1.48</c:v>
                </c:pt>
                <c:pt idx="19">
                  <c:v>-1.47</c:v>
                </c:pt>
                <c:pt idx="20">
                  <c:v>-1.47</c:v>
                </c:pt>
                <c:pt idx="21">
                  <c:v>-1.48</c:v>
                </c:pt>
                <c:pt idx="22">
                  <c:v>-1.49</c:v>
                </c:pt>
                <c:pt idx="23">
                  <c:v>-1.5</c:v>
                </c:pt>
              </c:numCache>
            </c:numRef>
          </c:val>
          <c:smooth val="0"/>
        </c:ser>
        <c:dLbls>
          <c:showLegendKey val="0"/>
          <c:showVal val="0"/>
          <c:showCatName val="0"/>
          <c:showSerName val="0"/>
          <c:showPercent val="0"/>
          <c:showBubbleSize val="0"/>
        </c:dLbls>
        <c:marker val="1"/>
        <c:smooth val="0"/>
        <c:axId val="226486912"/>
        <c:axId val="226484992"/>
      </c:lineChart>
      <c:catAx>
        <c:axId val="226476800"/>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6478720"/>
        <c:crosses val="autoZero"/>
        <c:auto val="0"/>
        <c:lblAlgn val="ctr"/>
        <c:lblOffset val="100"/>
        <c:tickLblSkip val="1"/>
        <c:tickMarkSkip val="1"/>
        <c:noMultiLvlLbl val="0"/>
      </c:catAx>
      <c:valAx>
        <c:axId val="226478720"/>
        <c:scaling>
          <c:orientation val="minMax"/>
          <c:max val="104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6476800"/>
        <c:crosses val="autoZero"/>
        <c:crossBetween val="between"/>
        <c:majorUnit val="20"/>
      </c:valAx>
      <c:valAx>
        <c:axId val="226484992"/>
        <c:scaling>
          <c:orientation val="minMax"/>
          <c:max val="-1.3"/>
          <c:min val="-1.5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226486912"/>
        <c:crosses val="max"/>
        <c:crossBetween val="between"/>
        <c:majorUnit val="5.000000000000001E-2"/>
      </c:valAx>
      <c:catAx>
        <c:axId val="226486912"/>
        <c:scaling>
          <c:orientation val="minMax"/>
        </c:scaling>
        <c:delete val="1"/>
        <c:axPos val="b"/>
        <c:majorTickMark val="out"/>
        <c:minorTickMark val="none"/>
        <c:tickLblPos val="nextTo"/>
        <c:crossAx val="226484992"/>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12月</c:v>
                </c:pt>
                <c:pt idx="1">
                  <c:v>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図１・図２作成用!$B$31:$B$42</c:f>
              <c:numCache>
                <c:formatCode>#,##0;"▲ "#,##0</c:formatCode>
                <c:ptCount val="12"/>
                <c:pt idx="0">
                  <c:v>-1044</c:v>
                </c:pt>
                <c:pt idx="1">
                  <c:v>-1081</c:v>
                </c:pt>
                <c:pt idx="2">
                  <c:v>-993</c:v>
                </c:pt>
                <c:pt idx="3">
                  <c:v>-898</c:v>
                </c:pt>
                <c:pt idx="4">
                  <c:v>-849</c:v>
                </c:pt>
                <c:pt idx="5">
                  <c:v>-818</c:v>
                </c:pt>
                <c:pt idx="6">
                  <c:v>-771</c:v>
                </c:pt>
                <c:pt idx="7">
                  <c:v>-701</c:v>
                </c:pt>
                <c:pt idx="8">
                  <c:v>-673</c:v>
                </c:pt>
                <c:pt idx="9">
                  <c:v>-790</c:v>
                </c:pt>
                <c:pt idx="10">
                  <c:v>-941</c:v>
                </c:pt>
                <c:pt idx="11">
                  <c:v>-897</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12月</c:v>
                </c:pt>
                <c:pt idx="1">
                  <c:v>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図１・図２作成用!$C$31:$C$42</c:f>
              <c:numCache>
                <c:formatCode>#,##0;"▲ "#,##0</c:formatCode>
                <c:ptCount val="12"/>
                <c:pt idx="0">
                  <c:v>-163</c:v>
                </c:pt>
                <c:pt idx="1">
                  <c:v>-219</c:v>
                </c:pt>
                <c:pt idx="2">
                  <c:v>-317</c:v>
                </c:pt>
                <c:pt idx="3">
                  <c:v>-3933</c:v>
                </c:pt>
                <c:pt idx="4">
                  <c:v>670</c:v>
                </c:pt>
                <c:pt idx="5">
                  <c:v>-95</c:v>
                </c:pt>
                <c:pt idx="6">
                  <c:v>-158</c:v>
                </c:pt>
                <c:pt idx="7">
                  <c:v>-14</c:v>
                </c:pt>
                <c:pt idx="8">
                  <c:v>31</c:v>
                </c:pt>
                <c:pt idx="9">
                  <c:v>-169</c:v>
                </c:pt>
                <c:pt idx="10">
                  <c:v>22</c:v>
                </c:pt>
                <c:pt idx="11">
                  <c:v>-114</c:v>
                </c:pt>
              </c:numCache>
            </c:numRef>
          </c:val>
        </c:ser>
        <c:dLbls>
          <c:showLegendKey val="0"/>
          <c:showVal val="0"/>
          <c:showCatName val="0"/>
          <c:showSerName val="0"/>
          <c:showPercent val="0"/>
          <c:showBubbleSize val="0"/>
        </c:dLbls>
        <c:gapWidth val="150"/>
        <c:axId val="230074624"/>
        <c:axId val="230080896"/>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12月</c:v>
                </c:pt>
                <c:pt idx="1">
                  <c:v>1月</c:v>
                </c:pt>
                <c:pt idx="2">
                  <c:v>2月</c:v>
                </c:pt>
                <c:pt idx="3">
                  <c:v>3月</c:v>
                </c:pt>
                <c:pt idx="4">
                  <c:v>4月</c:v>
                </c:pt>
                <c:pt idx="5">
                  <c:v>5月</c:v>
                </c:pt>
                <c:pt idx="6">
                  <c:v>6月</c:v>
                </c:pt>
                <c:pt idx="7">
                  <c:v>7月</c:v>
                </c:pt>
                <c:pt idx="8">
                  <c:v>8月</c:v>
                </c:pt>
                <c:pt idx="9">
                  <c:v>9月</c:v>
                </c:pt>
                <c:pt idx="10">
                  <c:v>10月</c:v>
                </c:pt>
                <c:pt idx="11">
                  <c:v>11月</c:v>
                </c:pt>
              </c:strCache>
            </c:strRef>
          </c:cat>
          <c:val>
            <c:numRef>
              <c:f>図１・図２作成用!$D$31:$D$42</c:f>
              <c:numCache>
                <c:formatCode>#,##0;"▲ "#,##0</c:formatCode>
                <c:ptCount val="12"/>
                <c:pt idx="0">
                  <c:v>-1207</c:v>
                </c:pt>
                <c:pt idx="1">
                  <c:v>-1300</c:v>
                </c:pt>
                <c:pt idx="2">
                  <c:v>-1310</c:v>
                </c:pt>
                <c:pt idx="3">
                  <c:v>-4831</c:v>
                </c:pt>
                <c:pt idx="4">
                  <c:v>-179</c:v>
                </c:pt>
                <c:pt idx="5">
                  <c:v>-913</c:v>
                </c:pt>
                <c:pt idx="6">
                  <c:v>-929</c:v>
                </c:pt>
                <c:pt idx="7">
                  <c:v>-715</c:v>
                </c:pt>
                <c:pt idx="8">
                  <c:v>-642</c:v>
                </c:pt>
                <c:pt idx="9">
                  <c:v>-959</c:v>
                </c:pt>
                <c:pt idx="10">
                  <c:v>-919</c:v>
                </c:pt>
                <c:pt idx="11">
                  <c:v>-1011</c:v>
                </c:pt>
              </c:numCache>
            </c:numRef>
          </c:val>
          <c:smooth val="0"/>
        </c:ser>
        <c:dLbls>
          <c:showLegendKey val="0"/>
          <c:showVal val="0"/>
          <c:showCatName val="0"/>
          <c:showSerName val="0"/>
          <c:showPercent val="0"/>
          <c:showBubbleSize val="0"/>
        </c:dLbls>
        <c:marker val="1"/>
        <c:smooth val="0"/>
        <c:axId val="230074624"/>
        <c:axId val="230080896"/>
      </c:lineChart>
      <c:catAx>
        <c:axId val="230074624"/>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30080896"/>
        <c:crossesAt val="0"/>
        <c:auto val="0"/>
        <c:lblAlgn val="ctr"/>
        <c:lblOffset val="100"/>
        <c:tickLblSkip val="1"/>
        <c:tickMarkSkip val="1"/>
        <c:noMultiLvlLbl val="0"/>
      </c:catAx>
      <c:valAx>
        <c:axId val="230080896"/>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30074624"/>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141143</xdr:colOff>
      <xdr:row>2</xdr:row>
      <xdr:rowOff>14432</xdr:rowOff>
    </xdr:from>
    <xdr:to>
      <xdr:col>12</xdr:col>
      <xdr:colOff>514893</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0.79797</cdr:y>
    </cdr:from>
    <cdr:to>
      <cdr:x>0.89295</cdr:x>
      <cdr:y>0.81948</cdr:y>
    </cdr:to>
    <cdr:sp macro="" textlink="">
      <cdr:nvSpPr>
        <cdr:cNvPr id="4" name="小波 3"/>
        <cdr:cNvSpPr/>
      </cdr:nvSpPr>
      <cdr:spPr bwMode="auto">
        <a:xfrm xmlns:a="http://schemas.openxmlformats.org/drawingml/2006/main">
          <a:off x="752573" y="2671618"/>
          <a:ext cx="5688000" cy="72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0.04802</cdr:x>
      <cdr:y>0.84178</cdr:y>
    </cdr:from>
    <cdr:to>
      <cdr:x>0.09562</cdr:x>
      <cdr:y>0.90028</cdr:y>
    </cdr:to>
    <cdr:sp macro="" textlink="">
      <cdr:nvSpPr>
        <cdr:cNvPr id="6" name="テキスト ボックス 1"/>
        <cdr:cNvSpPr txBox="1"/>
      </cdr:nvSpPr>
      <cdr:spPr>
        <a:xfrm xmlns:a="http://schemas.openxmlformats.org/drawingml/2006/main">
          <a:off x="346367" y="2818279"/>
          <a:ext cx="343324" cy="195858"/>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0.09498</cdr:x>
      <cdr:y>0.91751</cdr:y>
    </cdr:from>
    <cdr:to>
      <cdr:x>0.16235</cdr:x>
      <cdr:y>0.97126</cdr:y>
    </cdr:to>
    <cdr:sp macro="" textlink="">
      <cdr:nvSpPr>
        <cdr:cNvPr id="8" name="テキスト ボックス 1"/>
        <cdr:cNvSpPr txBox="1"/>
      </cdr:nvSpPr>
      <cdr:spPr>
        <a:xfrm xmlns:a="http://schemas.openxmlformats.org/drawingml/2006/main">
          <a:off x="685037" y="3071823"/>
          <a:ext cx="485920"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0.49303</cdr:x>
      <cdr:y>0.91988</cdr:y>
    </cdr:from>
    <cdr:to>
      <cdr:x>0.5604</cdr:x>
      <cdr:y>0.97363</cdr:y>
    </cdr:to>
    <cdr:sp macro="" textlink="">
      <cdr:nvSpPr>
        <cdr:cNvPr id="11" name="テキスト ボックス 1"/>
        <cdr:cNvSpPr txBox="1"/>
      </cdr:nvSpPr>
      <cdr:spPr>
        <a:xfrm xmlns:a="http://schemas.openxmlformats.org/drawingml/2006/main">
          <a:off x="3556061" y="3079758"/>
          <a:ext cx="485919"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0.22702</cdr:x>
      <cdr:y>0.89377</cdr:y>
    </cdr:from>
    <cdr:to>
      <cdr:x>0.29813</cdr:x>
      <cdr:y>0.94353</cdr:y>
    </cdr:to>
    <cdr:sp macro="" textlink="">
      <cdr:nvSpPr>
        <cdr:cNvPr id="6" name="テキスト ボックス 1"/>
        <cdr:cNvSpPr txBox="1"/>
      </cdr:nvSpPr>
      <cdr:spPr>
        <a:xfrm xmlns:a="http://schemas.openxmlformats.org/drawingml/2006/main">
          <a:off x="1470012" y="3232147"/>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　</a:t>
          </a:r>
          <a:endParaRPr lang="en-US" altLang="ja-JP" sz="800">
            <a:latin typeface="+mj-ea"/>
            <a:ea typeface="+mj-ea"/>
          </a:endParaRPr>
        </a:p>
      </cdr:txBody>
    </cdr:sp>
  </cdr:relSizeAnchor>
  <cdr:relSizeAnchor xmlns:cdr="http://schemas.openxmlformats.org/drawingml/2006/chartDrawing">
    <cdr:from>
      <cdr:x>0.14612</cdr:x>
      <cdr:y>0.89377</cdr:y>
    </cdr:from>
    <cdr:to>
      <cdr:x>0.21723</cdr:x>
      <cdr:y>0.94353</cdr:y>
    </cdr:to>
    <cdr:sp macro="" textlink="">
      <cdr:nvSpPr>
        <cdr:cNvPr id="5" name="テキスト ボックス 1"/>
        <cdr:cNvSpPr txBox="1"/>
      </cdr:nvSpPr>
      <cdr:spPr>
        <a:xfrm xmlns:a="http://schemas.openxmlformats.org/drawingml/2006/main">
          <a:off x="946137" y="3232147"/>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　</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topLeftCell="A2" zoomScaleNormal="110" zoomScaleSheetLayoutView="100" workbookViewId="0">
      <selection activeCell="A2" sqref="A2"/>
    </sheetView>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51"/>
  </cols>
  <sheetData>
    <row r="1" spans="1:154" s="443" customFormat="1" ht="22.5" hidden="1" customHeight="1">
      <c r="A1" s="461" t="s">
        <v>315</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c r="AP1" s="461"/>
      <c r="AQ1" s="461"/>
      <c r="AR1" s="461"/>
      <c r="AS1" s="461"/>
      <c r="AT1" s="461"/>
      <c r="AU1" s="461"/>
      <c r="AV1" s="461"/>
      <c r="AW1" s="461"/>
      <c r="AX1" s="461"/>
      <c r="AY1" s="461"/>
      <c r="AZ1" s="461"/>
      <c r="BA1" s="461"/>
      <c r="BB1" s="461"/>
      <c r="BC1" s="461"/>
      <c r="BD1" s="461"/>
      <c r="BE1" s="461"/>
      <c r="BF1" s="461"/>
      <c r="BG1" s="461"/>
      <c r="BH1" s="461"/>
      <c r="BI1" s="461"/>
      <c r="BJ1" s="461"/>
      <c r="BK1" s="461"/>
      <c r="BL1" s="461"/>
      <c r="BM1" s="461"/>
      <c r="BN1" s="461"/>
      <c r="BO1" s="461"/>
      <c r="BP1" s="461"/>
      <c r="BQ1" s="461"/>
      <c r="BR1" s="461"/>
      <c r="BS1" s="461"/>
      <c r="BT1" s="461"/>
      <c r="BU1" s="461"/>
      <c r="BV1" s="461"/>
      <c r="BW1" s="461"/>
      <c r="BX1" s="461"/>
      <c r="BY1" s="461"/>
      <c r="BZ1" s="461"/>
      <c r="CA1" s="461"/>
      <c r="CB1" s="461"/>
      <c r="CC1" s="461"/>
      <c r="CD1" s="461"/>
      <c r="CE1" s="461"/>
      <c r="CF1" s="461"/>
      <c r="CG1" s="461"/>
      <c r="CH1" s="461"/>
      <c r="CI1" s="461"/>
      <c r="CJ1" s="461"/>
      <c r="CK1" s="461"/>
      <c r="CL1" s="461"/>
      <c r="CM1" s="461"/>
      <c r="CN1" s="461"/>
      <c r="CO1" s="461"/>
      <c r="CP1" s="461"/>
      <c r="CQ1" s="461"/>
      <c r="CR1" s="461"/>
      <c r="CS1" s="461"/>
      <c r="CT1" s="461"/>
      <c r="CU1" s="461"/>
      <c r="CV1" s="461"/>
      <c r="CW1" s="461"/>
      <c r="CX1" s="461"/>
      <c r="CY1" s="461"/>
      <c r="CZ1" s="461"/>
      <c r="DA1" s="461"/>
      <c r="DB1" s="461"/>
      <c r="DC1" s="461"/>
      <c r="DD1" s="461"/>
      <c r="DE1" s="461"/>
      <c r="DF1" s="461"/>
      <c r="DG1" s="461"/>
      <c r="DH1" s="461"/>
      <c r="DI1" s="461"/>
      <c r="DJ1" s="461"/>
      <c r="DK1" s="461"/>
      <c r="DL1" s="461"/>
      <c r="DM1" s="461"/>
      <c r="DN1" s="461"/>
      <c r="DO1" s="461"/>
      <c r="DP1" s="461"/>
      <c r="DQ1" s="461"/>
      <c r="DR1" s="461"/>
      <c r="DS1" s="461"/>
      <c r="DT1" s="461"/>
      <c r="DU1" s="461"/>
      <c r="DV1" s="461"/>
      <c r="DW1" s="461"/>
      <c r="DX1" s="461"/>
      <c r="DY1" s="461"/>
      <c r="DZ1" s="461"/>
      <c r="EA1" s="461"/>
      <c r="EB1" s="461"/>
      <c r="EC1" s="461"/>
      <c r="ED1" s="461"/>
      <c r="EE1" s="461"/>
      <c r="EF1" s="461"/>
      <c r="EG1" s="461"/>
      <c r="EH1" s="461"/>
      <c r="EI1" s="461"/>
      <c r="EJ1" s="461"/>
      <c r="EK1" s="461"/>
      <c r="EL1" s="461"/>
      <c r="EM1" s="461"/>
      <c r="EN1" s="461"/>
      <c r="EO1" s="461"/>
      <c r="EP1" s="461"/>
      <c r="EQ1" s="461"/>
      <c r="ER1" s="462"/>
      <c r="ES1" s="462"/>
      <c r="ET1" s="462"/>
      <c r="EU1" s="462"/>
      <c r="EV1" s="462"/>
      <c r="EW1" s="462"/>
      <c r="EX1" s="462"/>
    </row>
    <row r="2" spans="1:154" s="443" customFormat="1" ht="25.5">
      <c r="A2" s="268" t="s">
        <v>157</v>
      </c>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c r="BS2" s="268"/>
      <c r="BT2" s="268"/>
      <c r="BU2" s="268"/>
      <c r="BV2" s="268"/>
      <c r="BW2" s="268"/>
      <c r="BX2" s="268"/>
      <c r="BY2" s="268"/>
      <c r="BZ2" s="268"/>
      <c r="CA2" s="268"/>
      <c r="CB2" s="268"/>
      <c r="CC2" s="268"/>
      <c r="CD2" s="268"/>
      <c r="CE2" s="268"/>
      <c r="CF2" s="268"/>
      <c r="CG2" s="268"/>
      <c r="CH2" s="268"/>
      <c r="CI2" s="268"/>
      <c r="CJ2" s="268"/>
      <c r="CK2" s="268"/>
      <c r="CL2" s="268"/>
      <c r="CM2" s="268"/>
      <c r="CN2" s="268"/>
      <c r="CO2" s="268"/>
      <c r="CP2" s="268"/>
      <c r="CQ2" s="268"/>
      <c r="CR2" s="268"/>
      <c r="CS2" s="268"/>
      <c r="CT2" s="268"/>
      <c r="CU2" s="268"/>
      <c r="CV2" s="268"/>
      <c r="CW2" s="268"/>
      <c r="CX2" s="268"/>
      <c r="CY2" s="268"/>
      <c r="CZ2" s="268"/>
      <c r="DA2" s="268"/>
      <c r="DB2" s="268"/>
      <c r="DC2" s="268"/>
      <c r="DD2" s="268"/>
      <c r="DE2" s="268"/>
      <c r="DF2" s="268"/>
      <c r="DG2" s="268"/>
      <c r="DH2" s="268"/>
      <c r="DI2" s="268"/>
      <c r="DJ2" s="268"/>
      <c r="DK2" s="268"/>
      <c r="DL2" s="268"/>
      <c r="DM2" s="268"/>
      <c r="DN2" s="268"/>
      <c r="DO2" s="268"/>
      <c r="DP2" s="268"/>
      <c r="DQ2" s="268"/>
      <c r="DR2" s="268"/>
      <c r="DS2" s="268"/>
      <c r="DT2" s="268"/>
      <c r="DU2" s="268"/>
      <c r="DV2" s="268"/>
      <c r="DW2" s="268"/>
      <c r="DX2" s="268"/>
      <c r="DY2" s="268"/>
      <c r="DZ2" s="268"/>
      <c r="EA2" s="268"/>
      <c r="EB2" s="268"/>
      <c r="EC2" s="268"/>
      <c r="ED2" s="268"/>
      <c r="EE2" s="268"/>
      <c r="EF2" s="268"/>
      <c r="EG2" s="268"/>
      <c r="EH2" s="268"/>
      <c r="EI2" s="268"/>
      <c r="EJ2" s="268"/>
      <c r="EK2" s="268"/>
      <c r="EL2" s="268"/>
      <c r="EM2" s="268"/>
      <c r="EN2" s="268"/>
      <c r="EO2" s="268"/>
      <c r="EP2" s="268"/>
      <c r="EQ2" s="268"/>
      <c r="ER2" s="463"/>
      <c r="ES2" s="463"/>
      <c r="ET2" s="463"/>
      <c r="EU2" s="463"/>
      <c r="EV2" s="463"/>
      <c r="EW2" s="463"/>
      <c r="EX2" s="463"/>
    </row>
    <row r="3" spans="1:154" s="441" customFormat="1" ht="26.25" customHeight="1">
      <c r="A3" s="265"/>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265"/>
      <c r="BP3" s="265"/>
      <c r="BQ3" s="265"/>
      <c r="BR3" s="265"/>
      <c r="BS3" s="265"/>
      <c r="BT3" s="265"/>
      <c r="BU3" s="265"/>
      <c r="BV3" s="265"/>
      <c r="BW3" s="265"/>
      <c r="BX3" s="265"/>
      <c r="BY3" s="265"/>
      <c r="BZ3" s="265"/>
      <c r="CA3" s="265"/>
      <c r="CB3" s="265"/>
      <c r="CC3" s="265"/>
      <c r="CD3" s="265"/>
      <c r="CE3" s="265"/>
      <c r="CF3" s="265"/>
      <c r="CG3" s="265"/>
      <c r="CH3" s="265"/>
      <c r="CI3" s="265"/>
      <c r="CJ3" s="265"/>
      <c r="CK3" s="265"/>
      <c r="CL3" s="265"/>
      <c r="CM3" s="265"/>
      <c r="CN3" s="265"/>
      <c r="CO3" s="265"/>
      <c r="CP3" s="265"/>
      <c r="CQ3" s="265"/>
      <c r="DW3" s="265"/>
      <c r="DX3" s="265"/>
      <c r="DY3" s="265"/>
      <c r="DZ3" s="265"/>
      <c r="EA3" s="265"/>
      <c r="EB3" s="265"/>
      <c r="EC3" s="265"/>
      <c r="ED3" s="265"/>
      <c r="EE3" s="265"/>
      <c r="EF3" s="265"/>
      <c r="EG3" s="265"/>
      <c r="EH3" s="265"/>
      <c r="EI3" s="265"/>
      <c r="EJ3" s="265"/>
      <c r="EK3" s="265"/>
      <c r="EL3" s="265"/>
      <c r="EM3" s="265"/>
      <c r="EN3" s="265"/>
      <c r="EO3" s="265"/>
      <c r="EP3" s="265"/>
      <c r="EQ3" s="265"/>
      <c r="ER3" s="265"/>
      <c r="ES3" s="265"/>
      <c r="ET3" s="265"/>
      <c r="EU3" s="265"/>
      <c r="EV3" s="265"/>
      <c r="EW3" s="265"/>
      <c r="EX3" s="265"/>
    </row>
    <row r="4" spans="1:154" s="464" customFormat="1" ht="18" customHeight="1">
      <c r="A4" s="266"/>
      <c r="B4" s="266"/>
      <c r="C4" s="266"/>
      <c r="D4" s="266"/>
      <c r="E4" s="120"/>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6"/>
      <c r="BH4" s="266"/>
      <c r="BI4" s="266"/>
      <c r="BJ4" s="266"/>
      <c r="BK4" s="266"/>
      <c r="BL4" s="266"/>
      <c r="BM4" s="266"/>
      <c r="BN4" s="266"/>
      <c r="BO4" s="266"/>
      <c r="BP4" s="266"/>
      <c r="BQ4" s="266"/>
      <c r="BR4" s="266"/>
      <c r="BS4" s="266"/>
      <c r="BT4" s="266"/>
      <c r="BU4" s="266"/>
      <c r="BV4" s="266"/>
      <c r="BW4" s="266"/>
      <c r="BX4" s="266"/>
      <c r="BY4" s="266"/>
      <c r="BZ4" s="266"/>
      <c r="CA4" s="266"/>
      <c r="CB4" s="266"/>
      <c r="CC4" s="266"/>
      <c r="CD4" s="266"/>
      <c r="CE4" s="266"/>
      <c r="CF4" s="266"/>
      <c r="CG4" s="266"/>
      <c r="CH4" s="266"/>
      <c r="CI4" s="266"/>
      <c r="CJ4" s="266"/>
      <c r="CK4" s="266"/>
      <c r="CL4" s="266"/>
      <c r="CM4" s="266"/>
      <c r="CN4" s="266"/>
      <c r="CO4" s="266"/>
      <c r="CP4" s="266"/>
      <c r="CQ4" s="266"/>
      <c r="CR4" s="508" t="s">
        <v>316</v>
      </c>
      <c r="CS4" s="503"/>
      <c r="CT4" s="503"/>
      <c r="CU4" s="503"/>
      <c r="CV4" s="503"/>
      <c r="CW4" s="503"/>
      <c r="CX4" s="503"/>
      <c r="CY4" s="503"/>
      <c r="CZ4" s="503"/>
      <c r="DA4" s="503"/>
      <c r="DB4" s="503"/>
      <c r="DC4" s="503"/>
      <c r="DD4" s="503"/>
      <c r="DE4" s="503"/>
      <c r="DF4" s="503"/>
      <c r="DG4" s="503"/>
      <c r="DH4" s="503"/>
      <c r="DI4" s="503"/>
      <c r="DJ4" s="503"/>
      <c r="DK4" s="503"/>
      <c r="DL4" s="509" t="s">
        <v>416</v>
      </c>
      <c r="DM4" s="500"/>
      <c r="DN4" s="500"/>
      <c r="DO4" s="500"/>
      <c r="DP4" s="500"/>
      <c r="DQ4" s="500"/>
      <c r="DR4" s="500"/>
      <c r="DS4" s="500"/>
      <c r="DT4" s="500"/>
      <c r="DU4" s="500"/>
      <c r="DV4" s="266" t="s">
        <v>291</v>
      </c>
      <c r="DZ4" s="266"/>
      <c r="EA4" s="436"/>
      <c r="EB4" s="436"/>
      <c r="EC4" s="266"/>
      <c r="ED4" s="266"/>
      <c r="EE4" s="266"/>
      <c r="EF4" s="266"/>
      <c r="EG4" s="434"/>
      <c r="EH4" s="434"/>
      <c r="EI4" s="266"/>
      <c r="EJ4" s="266"/>
      <c r="EK4" s="266"/>
      <c r="EL4" s="266"/>
      <c r="EM4" s="266"/>
      <c r="EN4" s="266"/>
      <c r="EO4" s="266"/>
      <c r="EP4" s="266"/>
      <c r="EQ4" s="266"/>
      <c r="ER4" s="266"/>
      <c r="ES4" s="266"/>
      <c r="ET4" s="266"/>
      <c r="EU4" s="266"/>
      <c r="EV4" s="266"/>
      <c r="EW4" s="266"/>
      <c r="EX4" s="266"/>
    </row>
    <row r="5" spans="1:154" s="465" customFormat="1" ht="18" customHeight="1">
      <c r="A5" s="267"/>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7"/>
      <c r="CL5" s="267"/>
      <c r="CM5" s="267"/>
      <c r="CN5" s="267"/>
      <c r="CO5" s="267"/>
      <c r="CP5" s="267"/>
      <c r="CQ5" s="267"/>
      <c r="CR5" s="510">
        <v>43455</v>
      </c>
      <c r="CS5" s="511"/>
      <c r="CT5" s="511"/>
      <c r="CU5" s="511"/>
      <c r="CV5" s="511"/>
      <c r="CW5" s="511"/>
      <c r="CX5" s="511"/>
      <c r="CY5" s="511"/>
      <c r="CZ5" s="511"/>
      <c r="DA5" s="511"/>
      <c r="DB5" s="511"/>
      <c r="DC5" s="511"/>
      <c r="DD5" s="511"/>
      <c r="DE5" s="511"/>
      <c r="DF5" s="511"/>
      <c r="DG5" s="511"/>
      <c r="DH5" s="511"/>
      <c r="DI5" s="511"/>
      <c r="DJ5" s="511"/>
      <c r="DK5" s="511"/>
      <c r="DL5" s="511"/>
      <c r="DM5" s="511"/>
      <c r="DN5" s="511"/>
      <c r="DO5" s="511"/>
      <c r="DP5" s="511"/>
      <c r="DQ5" s="511"/>
      <c r="DR5" s="511"/>
      <c r="DS5" s="511"/>
      <c r="DT5" s="511"/>
      <c r="DU5" s="511"/>
      <c r="DV5" s="511"/>
      <c r="DW5" s="511"/>
      <c r="DX5" s="511"/>
      <c r="DY5" s="511"/>
      <c r="DZ5" s="511"/>
      <c r="EA5" s="511"/>
      <c r="EB5" s="511"/>
      <c r="EC5" s="511"/>
      <c r="ED5" s="511"/>
      <c r="EE5" s="511"/>
      <c r="EF5" s="511"/>
      <c r="EG5" s="511"/>
      <c r="EH5" s="511"/>
      <c r="EI5" s="511"/>
      <c r="EJ5" s="511"/>
      <c r="EK5" s="511"/>
      <c r="EL5" s="511"/>
      <c r="EP5" s="267"/>
      <c r="EQ5" s="267"/>
      <c r="ER5" s="267"/>
      <c r="ES5" s="267"/>
      <c r="ET5" s="267"/>
      <c r="EU5" s="267"/>
      <c r="EV5" s="267"/>
      <c r="EW5" s="267"/>
      <c r="EX5" s="267"/>
    </row>
    <row r="6" spans="1:154" s="441" customFormat="1" ht="15.75" customHeight="1">
      <c r="A6" s="265"/>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c r="BS6" s="265"/>
      <c r="BT6" s="265"/>
      <c r="BU6" s="265"/>
      <c r="BV6" s="265"/>
      <c r="BW6" s="265"/>
      <c r="BX6" s="265"/>
      <c r="BY6" s="265"/>
      <c r="BZ6" s="265"/>
      <c r="CA6" s="265"/>
      <c r="CB6" s="265"/>
      <c r="CC6" s="265"/>
      <c r="CD6" s="265"/>
      <c r="CE6" s="265"/>
      <c r="CF6" s="265"/>
      <c r="CG6" s="265"/>
      <c r="CH6" s="265"/>
      <c r="CI6" s="265"/>
      <c r="CJ6" s="265"/>
      <c r="CK6" s="265"/>
      <c r="CL6" s="265"/>
      <c r="CM6" s="265"/>
      <c r="CN6" s="265"/>
      <c r="CO6" s="265"/>
      <c r="CP6" s="265"/>
      <c r="CQ6" s="265"/>
      <c r="CR6" s="265"/>
      <c r="CS6" s="265"/>
      <c r="CT6" s="265"/>
      <c r="EP6" s="265"/>
      <c r="EQ6" s="265"/>
      <c r="ER6" s="265"/>
      <c r="ES6" s="265"/>
      <c r="ET6" s="265"/>
      <c r="EU6" s="265"/>
      <c r="EV6" s="265"/>
      <c r="EW6" s="265"/>
      <c r="EX6" s="265"/>
    </row>
    <row r="7" spans="1:154" ht="22.5" customHeight="1">
      <c r="A7" s="451"/>
      <c r="B7" s="451"/>
      <c r="C7" s="451"/>
      <c r="D7" s="451"/>
      <c r="E7" s="451"/>
      <c r="H7" s="468" t="s">
        <v>283</v>
      </c>
    </row>
    <row r="8" spans="1:154" s="449" customFormat="1" ht="18" customHeight="1">
      <c r="H8" s="119"/>
      <c r="I8" s="119"/>
      <c r="J8" s="119"/>
      <c r="K8" s="119"/>
      <c r="L8" s="119"/>
      <c r="M8" s="512">
        <v>43435</v>
      </c>
      <c r="N8" s="513"/>
      <c r="O8" s="513"/>
      <c r="P8" s="513"/>
      <c r="Q8" s="513"/>
      <c r="R8" s="513"/>
      <c r="S8" s="513"/>
      <c r="T8" s="513"/>
      <c r="U8" s="513"/>
      <c r="V8" s="513"/>
      <c r="W8" s="513"/>
      <c r="X8" s="513"/>
      <c r="Y8" s="513"/>
      <c r="Z8" s="513"/>
      <c r="AA8" s="513"/>
      <c r="AB8" s="513"/>
      <c r="AC8" s="513"/>
      <c r="AD8" s="513"/>
      <c r="AE8" s="513"/>
      <c r="AF8" s="513"/>
      <c r="AG8" s="513"/>
      <c r="AH8" s="513"/>
      <c r="AI8" s="513"/>
      <c r="AJ8" s="513"/>
      <c r="AK8" s="513"/>
      <c r="AL8" s="513"/>
      <c r="AM8" s="513"/>
      <c r="AN8" s="513"/>
      <c r="AO8" s="439" t="s">
        <v>297</v>
      </c>
      <c r="AP8" s="119"/>
      <c r="AQ8" s="242"/>
      <c r="AR8" s="242"/>
      <c r="AS8" s="242"/>
      <c r="AT8" s="242"/>
      <c r="AU8" s="119"/>
      <c r="AV8" s="119"/>
      <c r="AW8" s="119"/>
      <c r="AX8" s="119"/>
      <c r="AY8" s="119"/>
      <c r="AZ8" s="119"/>
      <c r="BA8" s="119"/>
      <c r="BB8" s="119"/>
      <c r="BC8" s="119"/>
      <c r="BD8" s="119"/>
      <c r="BE8" s="119"/>
      <c r="BF8" s="119"/>
      <c r="BG8" s="119"/>
      <c r="BH8" s="120"/>
      <c r="BI8" s="120"/>
      <c r="BJ8" s="120"/>
      <c r="BK8" s="120"/>
      <c r="BL8" s="514">
        <f>'Ｐ4～5'!$B$7</f>
        <v>978754</v>
      </c>
      <c r="BM8" s="513"/>
      <c r="BN8" s="513"/>
      <c r="BO8" s="513"/>
      <c r="BP8" s="513"/>
      <c r="BQ8" s="513"/>
      <c r="BR8" s="513"/>
      <c r="BS8" s="513"/>
      <c r="BT8" s="513"/>
      <c r="BU8" s="513"/>
      <c r="BV8" s="513"/>
      <c r="BW8" s="513"/>
      <c r="BX8" s="513"/>
      <c r="BY8" s="513"/>
      <c r="BZ8" s="513"/>
      <c r="CA8" s="513"/>
      <c r="CB8" s="513"/>
      <c r="CC8" s="513"/>
      <c r="CD8" s="513"/>
      <c r="CE8" s="513"/>
      <c r="CF8" s="513"/>
      <c r="CG8" s="513"/>
      <c r="CH8" s="513"/>
      <c r="CI8" s="513"/>
      <c r="CJ8" s="515">
        <f>'Ｐ4～5'!$C$7</f>
        <v>460047</v>
      </c>
      <c r="CK8" s="515"/>
      <c r="CL8" s="515"/>
      <c r="CM8" s="515"/>
      <c r="CN8" s="515"/>
      <c r="CO8" s="515"/>
      <c r="CP8" s="515"/>
      <c r="CQ8" s="515"/>
      <c r="CR8" s="515"/>
      <c r="CS8" s="515"/>
      <c r="CT8" s="515"/>
      <c r="CU8" s="515"/>
      <c r="CV8" s="515"/>
      <c r="CW8" s="515"/>
      <c r="CX8" s="515"/>
      <c r="CY8" s="515"/>
      <c r="CZ8" s="515"/>
      <c r="DA8" s="515"/>
      <c r="DB8" s="515"/>
      <c r="DC8" s="515"/>
      <c r="DD8" s="515"/>
      <c r="DE8" s="515"/>
      <c r="DF8" s="515"/>
      <c r="DG8" s="516"/>
      <c r="DH8" s="517" t="s">
        <v>286</v>
      </c>
      <c r="DI8" s="517"/>
      <c r="DJ8" s="518">
        <f>'Ｐ4～5'!$D$7</f>
        <v>518707</v>
      </c>
      <c r="DK8" s="518"/>
      <c r="DL8" s="518"/>
      <c r="DM8" s="518"/>
      <c r="DN8" s="518"/>
      <c r="DO8" s="518"/>
      <c r="DP8" s="518"/>
      <c r="DQ8" s="518"/>
      <c r="DR8" s="518"/>
      <c r="DS8" s="518"/>
      <c r="DT8" s="518"/>
      <c r="DU8" s="518"/>
      <c r="DV8" s="518"/>
      <c r="DW8" s="518"/>
      <c r="DX8" s="518"/>
      <c r="DY8" s="518"/>
      <c r="DZ8" s="518"/>
      <c r="EA8" s="518"/>
      <c r="EB8" s="518"/>
      <c r="EC8" s="518"/>
      <c r="ED8" s="518"/>
      <c r="EE8" s="518"/>
      <c r="EF8" s="518"/>
      <c r="EG8" s="518"/>
      <c r="EJ8" s="119"/>
      <c r="EK8" s="119"/>
      <c r="EL8" s="119"/>
      <c r="EM8" s="119"/>
      <c r="EN8" s="119"/>
      <c r="EO8" s="119"/>
      <c r="EP8" s="119"/>
      <c r="EQ8" s="119"/>
      <c r="ER8" s="119"/>
      <c r="ES8" s="119"/>
      <c r="ET8" s="119"/>
      <c r="EU8" s="119"/>
      <c r="EV8" s="119"/>
    </row>
    <row r="9" spans="1:154" s="449" customFormat="1" ht="18" customHeight="1">
      <c r="H9" s="119"/>
      <c r="I9" s="119"/>
      <c r="J9" s="119"/>
      <c r="K9" s="119"/>
      <c r="L9" s="119"/>
      <c r="M9" s="119"/>
      <c r="N9" s="119"/>
      <c r="O9" s="119"/>
      <c r="P9" s="450"/>
      <c r="Q9" s="120" t="s">
        <v>287</v>
      </c>
      <c r="R9" s="119"/>
      <c r="S9" s="119"/>
      <c r="T9" s="119"/>
      <c r="U9" s="119"/>
      <c r="V9" s="119"/>
      <c r="W9" s="119"/>
      <c r="X9" s="119"/>
      <c r="Y9" s="445"/>
      <c r="Z9" s="119"/>
      <c r="AA9" s="119"/>
      <c r="AB9" s="119"/>
      <c r="AC9" s="119"/>
      <c r="AD9" s="120"/>
      <c r="AE9" s="120"/>
      <c r="AF9" s="120"/>
      <c r="AG9" s="120"/>
      <c r="AH9" s="120"/>
      <c r="AI9" s="119"/>
      <c r="AJ9" s="119"/>
      <c r="AK9" s="119"/>
      <c r="AL9" s="119"/>
      <c r="AM9" s="499">
        <f>IF('Ｐ4～5'!$E$7&gt;=0,'Ｐ4～5'!$E$7,'Ｐ4～5'!$E$7*(-1))</f>
        <v>1011</v>
      </c>
      <c r="AN9" s="500"/>
      <c r="AO9" s="500"/>
      <c r="AP9" s="500"/>
      <c r="AQ9" s="500"/>
      <c r="AR9" s="500"/>
      <c r="AS9" s="500"/>
      <c r="AT9" s="500"/>
      <c r="AU9" s="500"/>
      <c r="AV9" s="500"/>
      <c r="AW9" s="500"/>
      <c r="AX9" s="500"/>
      <c r="AY9" s="500"/>
      <c r="AZ9" s="501">
        <f>'Ｐ2'!$E$49*-1</f>
        <v>0.1</v>
      </c>
      <c r="BA9" s="500"/>
      <c r="BB9" s="500"/>
      <c r="BC9" s="500"/>
      <c r="BD9" s="500"/>
      <c r="BE9" s="500"/>
      <c r="BF9" s="500"/>
      <c r="BG9" s="500"/>
      <c r="BH9" s="500"/>
      <c r="BI9" s="500"/>
      <c r="BJ9" s="500"/>
      <c r="BK9" s="500"/>
      <c r="BL9" s="500"/>
      <c r="BM9" s="500"/>
      <c r="BN9" s="500"/>
      <c r="BO9" s="120" t="str">
        <f>IF('Ｐ4～5'!E7&lt;0,"減少","増加")</f>
        <v>減少</v>
      </c>
      <c r="BP9" s="119"/>
      <c r="BQ9" s="119"/>
      <c r="BR9" s="119"/>
      <c r="BS9" s="119"/>
      <c r="BT9" s="119"/>
      <c r="BU9" s="119"/>
      <c r="BV9" s="119"/>
      <c r="BW9" s="119"/>
      <c r="BX9" s="119"/>
      <c r="BY9" s="119"/>
      <c r="BZ9" s="119"/>
      <c r="CA9" s="119"/>
      <c r="CB9" s="119"/>
      <c r="CC9" s="119"/>
      <c r="CD9" s="448"/>
      <c r="CE9" s="448"/>
      <c r="CF9" s="448"/>
      <c r="CG9" s="448"/>
      <c r="CH9" s="448"/>
      <c r="CI9" s="448"/>
      <c r="CJ9" s="448"/>
      <c r="CK9" s="448"/>
      <c r="CL9" s="448"/>
      <c r="CM9" s="448"/>
      <c r="CN9" s="448"/>
      <c r="CO9" s="120"/>
      <c r="CP9" s="119"/>
      <c r="CQ9" s="119"/>
      <c r="CR9" s="119"/>
      <c r="CS9" s="119"/>
      <c r="CT9" s="119"/>
      <c r="CU9" s="119"/>
      <c r="CV9" s="119"/>
      <c r="CW9" s="445"/>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448"/>
      <c r="ED9" s="448"/>
      <c r="EE9" s="448"/>
      <c r="EF9" s="448"/>
      <c r="EG9" s="448"/>
      <c r="EH9" s="448"/>
      <c r="EI9" s="448"/>
      <c r="EJ9" s="448"/>
      <c r="EK9" s="119"/>
      <c r="EL9" s="119"/>
      <c r="EM9" s="119"/>
      <c r="EN9" s="119"/>
      <c r="EO9" s="119"/>
      <c r="EP9" s="119"/>
      <c r="EQ9" s="119"/>
      <c r="ER9" s="119"/>
      <c r="ES9" s="119"/>
      <c r="ET9" s="119"/>
      <c r="EU9" s="119"/>
      <c r="EV9" s="119"/>
    </row>
    <row r="10" spans="1:154" s="441" customFormat="1" ht="18" customHeight="1">
      <c r="H10" s="440"/>
      <c r="I10" s="440"/>
      <c r="J10" s="440"/>
      <c r="L10" s="440"/>
      <c r="M10" s="440"/>
      <c r="N10" s="440"/>
      <c r="O10" s="440"/>
      <c r="P10" s="440"/>
      <c r="Q10" s="440"/>
      <c r="R10" s="440"/>
      <c r="S10" s="440"/>
      <c r="T10" s="502">
        <f>EDATE($M$8,-1)</f>
        <v>43405</v>
      </c>
      <c r="U10" s="503"/>
      <c r="V10" s="503"/>
      <c r="W10" s="503"/>
      <c r="X10" s="503"/>
      <c r="Y10" s="503"/>
      <c r="Z10" s="503"/>
      <c r="AA10" s="503"/>
      <c r="AB10" s="503"/>
      <c r="AC10" s="503"/>
      <c r="AD10" s="503"/>
      <c r="AE10" s="503"/>
      <c r="AF10" s="503"/>
      <c r="AG10" s="503"/>
      <c r="AH10" s="503"/>
      <c r="AI10" s="503"/>
      <c r="AJ10" s="503"/>
      <c r="AK10" s="503"/>
      <c r="AL10" s="503"/>
      <c r="AM10" s="503"/>
      <c r="AN10" s="503"/>
      <c r="AO10" s="503"/>
      <c r="AP10" s="503"/>
      <c r="AQ10" s="503"/>
      <c r="AR10" s="503"/>
      <c r="AS10" s="503"/>
      <c r="AT10" s="503"/>
      <c r="AU10" s="504" t="s">
        <v>293</v>
      </c>
      <c r="AV10" s="504"/>
      <c r="AW10" s="504"/>
      <c r="AX10" s="504"/>
      <c r="AY10" s="505"/>
      <c r="AZ10" s="505"/>
      <c r="BA10" s="506">
        <f>EOMONTH($M$8,-1)</f>
        <v>43434</v>
      </c>
      <c r="BB10" s="507"/>
      <c r="BC10" s="507"/>
      <c r="BD10" s="507"/>
      <c r="BE10" s="507"/>
      <c r="BF10" s="507"/>
      <c r="BG10" s="507"/>
      <c r="BH10" s="507"/>
      <c r="BI10" s="507"/>
      <c r="BJ10" s="507"/>
      <c r="BK10" s="507"/>
      <c r="BL10" s="507"/>
      <c r="BM10" s="507"/>
      <c r="BN10" s="507"/>
      <c r="BO10" s="507"/>
      <c r="BP10" s="507"/>
      <c r="BQ10" s="507"/>
      <c r="BR10" s="507"/>
      <c r="BS10" s="507"/>
      <c r="BT10" s="507"/>
      <c r="BU10" s="507"/>
      <c r="BV10" s="507"/>
      <c r="BW10" s="507"/>
      <c r="BX10" s="507"/>
      <c r="BY10" s="507"/>
      <c r="BZ10" s="507"/>
      <c r="CA10" s="507"/>
      <c r="CB10" s="441" t="s">
        <v>294</v>
      </c>
      <c r="CC10" s="440"/>
      <c r="CD10" s="440"/>
      <c r="CE10" s="440"/>
      <c r="CF10" s="440"/>
      <c r="CG10" s="440"/>
      <c r="CH10" s="440"/>
      <c r="CI10" s="440"/>
      <c r="CJ10" s="440"/>
      <c r="CK10" s="440"/>
      <c r="CL10" s="440"/>
      <c r="CM10" s="440"/>
      <c r="CN10" s="440"/>
      <c r="CO10" s="440"/>
      <c r="CP10" s="440"/>
      <c r="CQ10" s="440"/>
      <c r="CR10" s="440"/>
      <c r="CS10" s="440"/>
      <c r="CT10" s="440"/>
      <c r="CU10" s="440"/>
      <c r="CV10" s="446"/>
      <c r="CW10" s="446"/>
      <c r="CX10" s="446"/>
      <c r="CY10" s="446"/>
      <c r="CZ10" s="446"/>
      <c r="DA10" s="446"/>
      <c r="DB10" s="446"/>
      <c r="DC10" s="446"/>
      <c r="DD10" s="440"/>
      <c r="DE10" s="440"/>
      <c r="DF10" s="440"/>
      <c r="DG10" s="440"/>
      <c r="DH10" s="440"/>
      <c r="DI10" s="440"/>
      <c r="DJ10" s="440"/>
      <c r="DK10" s="440"/>
      <c r="DL10" s="440"/>
      <c r="DM10" s="440"/>
      <c r="DN10" s="440"/>
      <c r="DO10" s="440"/>
      <c r="DP10" s="440"/>
      <c r="DQ10" s="440"/>
      <c r="DR10" s="440"/>
      <c r="DS10" s="440"/>
      <c r="DT10" s="440"/>
      <c r="DU10" s="440"/>
      <c r="DV10" s="440"/>
      <c r="DW10" s="440"/>
      <c r="DX10" s="440"/>
      <c r="DY10" s="440"/>
      <c r="DZ10" s="440"/>
      <c r="EA10" s="440"/>
      <c r="EB10" s="440"/>
      <c r="EC10" s="440"/>
      <c r="ED10" s="440"/>
      <c r="EE10" s="440"/>
      <c r="EF10" s="440"/>
      <c r="EG10" s="440"/>
      <c r="EH10" s="440"/>
      <c r="EI10" s="440"/>
      <c r="EJ10" s="440"/>
      <c r="EK10" s="440"/>
      <c r="EL10" s="440"/>
      <c r="EM10" s="440"/>
    </row>
    <row r="11" spans="1:154" s="443" customFormat="1" ht="18" customHeight="1">
      <c r="H11" s="265"/>
      <c r="I11" s="265"/>
      <c r="J11" s="265"/>
      <c r="K11" s="438"/>
      <c r="L11" s="444"/>
      <c r="M11" s="444"/>
      <c r="N11" s="444"/>
      <c r="O11" s="444"/>
      <c r="P11" s="444"/>
      <c r="Q11" s="444"/>
      <c r="R11" s="444"/>
      <c r="S11" s="444"/>
      <c r="T11" s="444"/>
      <c r="U11" s="441"/>
      <c r="V11" s="525" t="s">
        <v>308</v>
      </c>
      <c r="W11" s="526"/>
      <c r="X11" s="526"/>
      <c r="Y11" s="526"/>
      <c r="Z11" s="526"/>
      <c r="AA11" s="526"/>
      <c r="AB11" s="526"/>
      <c r="AC11" s="526"/>
      <c r="AD11" s="526"/>
      <c r="AE11" s="526"/>
      <c r="AF11" s="526"/>
      <c r="AG11" s="526"/>
      <c r="AH11" s="526"/>
      <c r="AI11" s="526"/>
      <c r="AJ11" s="526"/>
      <c r="AK11" s="526"/>
      <c r="AL11" s="526"/>
      <c r="AM11" s="527"/>
      <c r="AN11" s="531" t="s">
        <v>284</v>
      </c>
      <c r="AO11" s="532"/>
      <c r="AP11" s="532"/>
      <c r="AQ11" s="532"/>
      <c r="AR11" s="532"/>
      <c r="AS11" s="532"/>
      <c r="AT11" s="532"/>
      <c r="AU11" s="532"/>
      <c r="AV11" s="532"/>
      <c r="AW11" s="532"/>
      <c r="AX11" s="532"/>
      <c r="AY11" s="532"/>
      <c r="AZ11" s="532"/>
      <c r="BA11" s="532"/>
      <c r="BB11" s="532"/>
      <c r="BC11" s="532"/>
      <c r="BD11" s="532"/>
      <c r="BE11" s="532"/>
      <c r="BF11" s="532"/>
      <c r="BG11" s="532"/>
      <c r="BH11" s="532"/>
      <c r="BI11" s="532"/>
      <c r="BJ11" s="532"/>
      <c r="BK11" s="532"/>
      <c r="BL11" s="532"/>
      <c r="BM11" s="532"/>
      <c r="BN11" s="532"/>
      <c r="BO11" s="532"/>
      <c r="BP11" s="532"/>
      <c r="BQ11" s="532"/>
      <c r="BR11" s="532"/>
      <c r="BS11" s="532"/>
      <c r="BT11" s="532"/>
      <c r="BU11" s="532"/>
      <c r="BV11" s="532"/>
      <c r="BW11" s="532"/>
      <c r="BX11" s="532"/>
      <c r="BY11" s="532"/>
      <c r="BZ11" s="532"/>
      <c r="CA11" s="532"/>
      <c r="CB11" s="532"/>
      <c r="CC11" s="532"/>
      <c r="CD11" s="532"/>
      <c r="CE11" s="532"/>
      <c r="CF11" s="532"/>
      <c r="CG11" s="532"/>
      <c r="CH11" s="532"/>
      <c r="CI11" s="533"/>
      <c r="CJ11" s="555" t="s">
        <v>285</v>
      </c>
      <c r="CK11" s="556"/>
      <c r="CL11" s="556"/>
      <c r="CM11" s="556"/>
      <c r="CN11" s="556"/>
      <c r="CO11" s="556"/>
      <c r="CP11" s="556"/>
      <c r="CQ11" s="556"/>
      <c r="CR11" s="556"/>
      <c r="CS11" s="556"/>
      <c r="CT11" s="556"/>
      <c r="CU11" s="556"/>
      <c r="CV11" s="556"/>
      <c r="CW11" s="556"/>
      <c r="CX11" s="556"/>
      <c r="CY11" s="556"/>
      <c r="CZ11" s="556"/>
      <c r="DA11" s="556"/>
      <c r="DB11" s="556"/>
      <c r="DC11" s="556"/>
      <c r="DD11" s="556"/>
      <c r="DE11" s="556"/>
      <c r="DF11" s="556"/>
      <c r="DG11" s="556"/>
      <c r="DH11" s="556"/>
      <c r="DI11" s="556"/>
      <c r="DJ11" s="556"/>
      <c r="DK11" s="556"/>
      <c r="DL11" s="556"/>
      <c r="DM11" s="556"/>
      <c r="DN11" s="556"/>
      <c r="DO11" s="556"/>
      <c r="DP11" s="556"/>
      <c r="DQ11" s="556"/>
      <c r="DR11" s="556"/>
      <c r="DS11" s="556"/>
      <c r="DT11" s="556"/>
      <c r="DU11" s="556"/>
      <c r="DV11" s="556"/>
      <c r="DW11" s="556"/>
      <c r="DX11" s="556"/>
      <c r="DY11" s="556"/>
      <c r="DZ11" s="556"/>
      <c r="EA11" s="556"/>
      <c r="EB11" s="556"/>
      <c r="EC11" s="556"/>
      <c r="ED11" s="556"/>
      <c r="EE11" s="557"/>
      <c r="EF11" s="457"/>
      <c r="EG11" s="457"/>
      <c r="EH11" s="457"/>
      <c r="EI11" s="457"/>
      <c r="EJ11" s="457"/>
      <c r="EK11" s="457"/>
      <c r="EM11" s="441"/>
      <c r="EN11" s="444"/>
      <c r="EO11" s="444"/>
      <c r="EP11" s="444"/>
      <c r="EQ11" s="444"/>
      <c r="ER11" s="444"/>
      <c r="ES11" s="444"/>
      <c r="ET11" s="444"/>
      <c r="EU11" s="444"/>
      <c r="EV11" s="444"/>
      <c r="EW11" s="444"/>
      <c r="EX11" s="444"/>
    </row>
    <row r="12" spans="1:154" s="441" customFormat="1" ht="27" customHeight="1">
      <c r="H12" s="440"/>
      <c r="I12" s="440"/>
      <c r="J12" s="440"/>
      <c r="O12" s="440"/>
      <c r="P12" s="440"/>
      <c r="Q12" s="440"/>
      <c r="R12" s="440"/>
      <c r="S12" s="440"/>
      <c r="T12" s="440"/>
      <c r="V12" s="528"/>
      <c r="W12" s="529"/>
      <c r="X12" s="529"/>
      <c r="Y12" s="529"/>
      <c r="Z12" s="529"/>
      <c r="AA12" s="529"/>
      <c r="AB12" s="529"/>
      <c r="AC12" s="529"/>
      <c r="AD12" s="529"/>
      <c r="AE12" s="529"/>
      <c r="AF12" s="529"/>
      <c r="AG12" s="529"/>
      <c r="AH12" s="529"/>
      <c r="AI12" s="529"/>
      <c r="AJ12" s="529"/>
      <c r="AK12" s="529"/>
      <c r="AL12" s="529"/>
      <c r="AM12" s="530"/>
      <c r="AN12" s="522" t="s">
        <v>281</v>
      </c>
      <c r="AO12" s="523"/>
      <c r="AP12" s="523"/>
      <c r="AQ12" s="523"/>
      <c r="AR12" s="523"/>
      <c r="AS12" s="523"/>
      <c r="AT12" s="523"/>
      <c r="AU12" s="523"/>
      <c r="AV12" s="523"/>
      <c r="AW12" s="523"/>
      <c r="AX12" s="523"/>
      <c r="AY12" s="523"/>
      <c r="AZ12" s="523"/>
      <c r="BA12" s="523"/>
      <c r="BB12" s="524"/>
      <c r="BC12" s="551" t="s">
        <v>280</v>
      </c>
      <c r="BD12" s="552"/>
      <c r="BE12" s="552"/>
      <c r="BF12" s="552"/>
      <c r="BG12" s="552"/>
      <c r="BH12" s="552"/>
      <c r="BI12" s="552"/>
      <c r="BJ12" s="552"/>
      <c r="BK12" s="552"/>
      <c r="BL12" s="552"/>
      <c r="BM12" s="552"/>
      <c r="BN12" s="552"/>
      <c r="BO12" s="552"/>
      <c r="BP12" s="552"/>
      <c r="BQ12" s="553"/>
      <c r="BR12" s="543" t="s">
        <v>231</v>
      </c>
      <c r="BS12" s="544"/>
      <c r="BT12" s="544"/>
      <c r="BU12" s="544"/>
      <c r="BV12" s="544"/>
      <c r="BW12" s="544"/>
      <c r="BX12" s="544"/>
      <c r="BY12" s="544"/>
      <c r="BZ12" s="544"/>
      <c r="CA12" s="544"/>
      <c r="CB12" s="544"/>
      <c r="CC12" s="544"/>
      <c r="CD12" s="544"/>
      <c r="CE12" s="544"/>
      <c r="CF12" s="544"/>
      <c r="CG12" s="544"/>
      <c r="CH12" s="544"/>
      <c r="CI12" s="545"/>
      <c r="CJ12" s="554" t="s">
        <v>306</v>
      </c>
      <c r="CK12" s="544"/>
      <c r="CL12" s="544"/>
      <c r="CM12" s="544"/>
      <c r="CN12" s="544"/>
      <c r="CO12" s="544"/>
      <c r="CP12" s="544"/>
      <c r="CQ12" s="544"/>
      <c r="CR12" s="544"/>
      <c r="CS12" s="544"/>
      <c r="CT12" s="544"/>
      <c r="CU12" s="544"/>
      <c r="CV12" s="544"/>
      <c r="CW12" s="544"/>
      <c r="CX12" s="544"/>
      <c r="CY12" s="547" t="s">
        <v>307</v>
      </c>
      <c r="CZ12" s="544"/>
      <c r="DA12" s="544"/>
      <c r="DB12" s="544"/>
      <c r="DC12" s="544"/>
      <c r="DD12" s="544"/>
      <c r="DE12" s="544"/>
      <c r="DF12" s="544"/>
      <c r="DG12" s="544"/>
      <c r="DH12" s="544"/>
      <c r="DI12" s="544"/>
      <c r="DJ12" s="544"/>
      <c r="DK12" s="544"/>
      <c r="DL12" s="544"/>
      <c r="DM12" s="544"/>
      <c r="DN12" s="543" t="s">
        <v>282</v>
      </c>
      <c r="DO12" s="544"/>
      <c r="DP12" s="544"/>
      <c r="DQ12" s="544"/>
      <c r="DR12" s="544"/>
      <c r="DS12" s="544"/>
      <c r="DT12" s="544"/>
      <c r="DU12" s="544"/>
      <c r="DV12" s="544"/>
      <c r="DW12" s="544"/>
      <c r="DX12" s="544"/>
      <c r="DY12" s="544"/>
      <c r="DZ12" s="544"/>
      <c r="EA12" s="544"/>
      <c r="EB12" s="544"/>
      <c r="EC12" s="544"/>
      <c r="ED12" s="544"/>
      <c r="EE12" s="545"/>
      <c r="EF12" s="457"/>
      <c r="EG12" s="457"/>
      <c r="EH12" s="457"/>
      <c r="EI12" s="457"/>
      <c r="EJ12" s="457"/>
      <c r="EK12" s="457"/>
      <c r="EM12" s="447"/>
    </row>
    <row r="13" spans="1:154" s="441" customFormat="1" ht="21" customHeight="1">
      <c r="H13" s="440"/>
      <c r="I13" s="440"/>
      <c r="J13" s="440"/>
      <c r="O13" s="440"/>
      <c r="P13" s="440"/>
      <c r="Q13" s="440"/>
      <c r="R13" s="440"/>
      <c r="S13" s="440"/>
      <c r="T13" s="440"/>
      <c r="V13" s="535">
        <f>'Ｐ4～5'!$E$7</f>
        <v>-1011</v>
      </c>
      <c r="W13" s="536"/>
      <c r="X13" s="536"/>
      <c r="Y13" s="536"/>
      <c r="Z13" s="536"/>
      <c r="AA13" s="536"/>
      <c r="AB13" s="536"/>
      <c r="AC13" s="536"/>
      <c r="AD13" s="536"/>
      <c r="AE13" s="536"/>
      <c r="AF13" s="536"/>
      <c r="AG13" s="536"/>
      <c r="AH13" s="536"/>
      <c r="AI13" s="536"/>
      <c r="AJ13" s="536"/>
      <c r="AK13" s="536"/>
      <c r="AL13" s="536"/>
      <c r="AM13" s="542"/>
      <c r="AN13" s="535">
        <f>'Ｐ4～5'!$H$7</f>
        <v>410</v>
      </c>
      <c r="AO13" s="536"/>
      <c r="AP13" s="536"/>
      <c r="AQ13" s="536"/>
      <c r="AR13" s="536"/>
      <c r="AS13" s="536"/>
      <c r="AT13" s="536"/>
      <c r="AU13" s="536"/>
      <c r="AV13" s="536"/>
      <c r="AW13" s="536"/>
      <c r="AX13" s="536"/>
      <c r="AY13" s="536"/>
      <c r="AZ13" s="536"/>
      <c r="BA13" s="536"/>
      <c r="BB13" s="537"/>
      <c r="BC13" s="538">
        <f>'Ｐ4～5'!$K$7</f>
        <v>1307</v>
      </c>
      <c r="BD13" s="539"/>
      <c r="BE13" s="539"/>
      <c r="BF13" s="539"/>
      <c r="BG13" s="539"/>
      <c r="BH13" s="539"/>
      <c r="BI13" s="539"/>
      <c r="BJ13" s="539"/>
      <c r="BK13" s="539"/>
      <c r="BL13" s="539"/>
      <c r="BM13" s="539"/>
      <c r="BN13" s="539"/>
      <c r="BO13" s="539"/>
      <c r="BP13" s="539"/>
      <c r="BQ13" s="540"/>
      <c r="BR13" s="538">
        <f>'Ｐ4～5'!$N$7</f>
        <v>-897</v>
      </c>
      <c r="BS13" s="539"/>
      <c r="BT13" s="539"/>
      <c r="BU13" s="539"/>
      <c r="BV13" s="539"/>
      <c r="BW13" s="539"/>
      <c r="BX13" s="539"/>
      <c r="BY13" s="539"/>
      <c r="BZ13" s="539"/>
      <c r="CA13" s="539"/>
      <c r="CB13" s="539"/>
      <c r="CC13" s="539"/>
      <c r="CD13" s="539"/>
      <c r="CE13" s="539"/>
      <c r="CF13" s="539"/>
      <c r="CG13" s="539"/>
      <c r="CH13" s="539"/>
      <c r="CI13" s="541"/>
      <c r="CJ13" s="558">
        <f>'Ｐ4～5'!$U$7</f>
        <v>650</v>
      </c>
      <c r="CK13" s="549"/>
      <c r="CL13" s="549"/>
      <c r="CM13" s="549"/>
      <c r="CN13" s="549"/>
      <c r="CO13" s="549"/>
      <c r="CP13" s="549"/>
      <c r="CQ13" s="549"/>
      <c r="CR13" s="549"/>
      <c r="CS13" s="549"/>
      <c r="CT13" s="549"/>
      <c r="CU13" s="549"/>
      <c r="CV13" s="549"/>
      <c r="CW13" s="549"/>
      <c r="CX13" s="549"/>
      <c r="CY13" s="548">
        <f>'Ｐ4～5'!$Z$7</f>
        <v>764</v>
      </c>
      <c r="CZ13" s="549"/>
      <c r="DA13" s="549"/>
      <c r="DB13" s="549"/>
      <c r="DC13" s="549"/>
      <c r="DD13" s="549"/>
      <c r="DE13" s="549"/>
      <c r="DF13" s="549"/>
      <c r="DG13" s="549"/>
      <c r="DH13" s="549"/>
      <c r="DI13" s="549"/>
      <c r="DJ13" s="549"/>
      <c r="DK13" s="549"/>
      <c r="DL13" s="549"/>
      <c r="DM13" s="549"/>
      <c r="DN13" s="548">
        <f>'Ｐ4～5'!$AA$7</f>
        <v>-114</v>
      </c>
      <c r="DO13" s="549"/>
      <c r="DP13" s="549"/>
      <c r="DQ13" s="549"/>
      <c r="DR13" s="549"/>
      <c r="DS13" s="549"/>
      <c r="DT13" s="549"/>
      <c r="DU13" s="549"/>
      <c r="DV13" s="549"/>
      <c r="DW13" s="549"/>
      <c r="DX13" s="549"/>
      <c r="DY13" s="549"/>
      <c r="DZ13" s="549"/>
      <c r="EA13" s="549"/>
      <c r="EB13" s="549"/>
      <c r="EC13" s="549"/>
      <c r="ED13" s="549"/>
      <c r="EE13" s="550"/>
      <c r="EF13" s="452"/>
      <c r="EG13" s="452"/>
      <c r="EH13" s="452"/>
      <c r="EI13" s="452"/>
      <c r="EJ13" s="452"/>
      <c r="EK13" s="452"/>
      <c r="EM13" s="442"/>
    </row>
    <row r="14" spans="1:154" s="441" customFormat="1" ht="7.5" customHeight="1">
      <c r="H14" s="265"/>
      <c r="I14" s="265"/>
      <c r="J14" s="265"/>
      <c r="K14" s="438"/>
      <c r="L14" s="438"/>
      <c r="M14" s="438"/>
      <c r="N14" s="438"/>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c r="BR14" s="265"/>
      <c r="BS14" s="265"/>
      <c r="BT14" s="265"/>
      <c r="BU14" s="265"/>
      <c r="BV14" s="265"/>
      <c r="BW14" s="265"/>
      <c r="BX14" s="265"/>
      <c r="BY14" s="265"/>
      <c r="BZ14" s="265"/>
      <c r="CA14" s="265"/>
      <c r="CB14" s="265"/>
      <c r="CC14" s="265"/>
      <c r="CD14" s="265"/>
      <c r="CE14" s="265"/>
      <c r="CF14" s="265"/>
      <c r="CG14" s="265"/>
      <c r="CH14" s="265"/>
      <c r="CI14" s="265"/>
      <c r="CJ14" s="265"/>
      <c r="CK14" s="265"/>
      <c r="CL14" s="265"/>
      <c r="CM14" s="265"/>
      <c r="CN14" s="265"/>
      <c r="CO14" s="265"/>
      <c r="CP14" s="265"/>
      <c r="CQ14" s="265"/>
      <c r="CR14" s="265"/>
      <c r="CS14" s="265"/>
      <c r="CT14" s="265"/>
      <c r="CU14" s="265"/>
      <c r="CV14" s="265"/>
      <c r="CW14" s="265"/>
      <c r="CX14" s="265"/>
      <c r="CY14" s="265"/>
      <c r="CZ14" s="265"/>
      <c r="DA14" s="265"/>
      <c r="DB14" s="265"/>
      <c r="DC14" s="265"/>
      <c r="DD14" s="265"/>
      <c r="DE14" s="265"/>
      <c r="DF14" s="265"/>
      <c r="DG14" s="265"/>
      <c r="DH14" s="265"/>
      <c r="DI14" s="265"/>
      <c r="DJ14" s="265"/>
      <c r="DK14" s="265"/>
      <c r="DL14" s="265"/>
      <c r="DM14" s="265"/>
      <c r="DN14" s="265"/>
      <c r="DO14" s="265"/>
      <c r="DP14" s="265"/>
      <c r="DQ14" s="265"/>
      <c r="DR14" s="265"/>
      <c r="DS14" s="265"/>
      <c r="DT14" s="265"/>
      <c r="DU14" s="265"/>
      <c r="DV14" s="265"/>
      <c r="DW14" s="265"/>
      <c r="DX14" s="265"/>
      <c r="DY14" s="265"/>
      <c r="DZ14" s="265"/>
      <c r="EA14" s="265"/>
      <c r="EB14" s="265"/>
      <c r="EC14" s="265"/>
      <c r="ED14" s="265"/>
      <c r="EE14" s="265"/>
      <c r="EF14" s="265"/>
      <c r="EG14" s="265"/>
      <c r="EH14" s="265"/>
      <c r="EI14" s="265"/>
      <c r="EJ14" s="265"/>
      <c r="EK14" s="265"/>
      <c r="EL14" s="438"/>
      <c r="EM14" s="438"/>
      <c r="EN14" s="438"/>
      <c r="EO14" s="438"/>
      <c r="EP14" s="438"/>
      <c r="EQ14" s="438"/>
      <c r="ER14" s="438"/>
      <c r="ES14" s="438"/>
      <c r="ET14" s="438"/>
      <c r="EU14" s="438"/>
      <c r="EV14" s="438"/>
      <c r="EW14" s="438"/>
      <c r="EX14" s="438"/>
    </row>
    <row r="15" spans="1:154" s="449" customFormat="1" ht="18" customHeight="1">
      <c r="H15" s="119"/>
      <c r="I15" s="119"/>
      <c r="J15" s="119"/>
      <c r="K15" s="120"/>
      <c r="L15" s="119"/>
      <c r="M15" s="119"/>
      <c r="N15" s="119"/>
      <c r="O15" s="119"/>
      <c r="P15" s="119"/>
      <c r="Q15" s="120" t="s">
        <v>288</v>
      </c>
      <c r="R15" s="119"/>
      <c r="S15" s="119"/>
      <c r="T15" s="119"/>
      <c r="U15" s="119"/>
      <c r="V15" s="119"/>
      <c r="W15" s="119"/>
      <c r="X15" s="119"/>
      <c r="Y15" s="445"/>
      <c r="Z15" s="119"/>
      <c r="AA15" s="119"/>
      <c r="AB15" s="119"/>
      <c r="AC15" s="119"/>
      <c r="AD15" s="120"/>
      <c r="AE15" s="120"/>
      <c r="AF15" s="120"/>
      <c r="AG15" s="120"/>
      <c r="AH15" s="120"/>
      <c r="AI15" s="119"/>
      <c r="AJ15" s="119"/>
      <c r="AK15" s="119"/>
      <c r="AL15" s="119"/>
      <c r="AM15" s="119"/>
      <c r="AN15" s="119"/>
      <c r="AO15" s="119"/>
      <c r="AP15" s="119"/>
      <c r="AQ15" s="119"/>
      <c r="AR15" s="119"/>
      <c r="AS15" s="119"/>
      <c r="AT15" s="499">
        <f>'Ｐ2'!$F$49*-1</f>
        <v>14915</v>
      </c>
      <c r="AU15" s="500"/>
      <c r="AV15" s="500"/>
      <c r="AW15" s="500"/>
      <c r="AX15" s="500"/>
      <c r="AY15" s="500"/>
      <c r="AZ15" s="500"/>
      <c r="BA15" s="500"/>
      <c r="BB15" s="500"/>
      <c r="BC15" s="500"/>
      <c r="BD15" s="500"/>
      <c r="BE15" s="500"/>
      <c r="BF15" s="500"/>
      <c r="BG15" s="500"/>
      <c r="BH15" s="500"/>
      <c r="BI15" s="501">
        <f>'Ｐ2'!$G$49*-1</f>
        <v>1.5</v>
      </c>
      <c r="BJ15" s="500"/>
      <c r="BK15" s="500"/>
      <c r="BL15" s="500"/>
      <c r="BM15" s="500"/>
      <c r="BN15" s="500"/>
      <c r="BO15" s="500"/>
      <c r="BP15" s="500"/>
      <c r="BQ15" s="500"/>
      <c r="BR15" s="500"/>
      <c r="BS15" s="500"/>
      <c r="BT15" s="500"/>
      <c r="BU15" s="500"/>
      <c r="BV15" s="500"/>
      <c r="BW15" s="500"/>
      <c r="BX15" s="120" t="str">
        <f>IF('Ｐ2'!$F$49&lt;0,"減少","増加")</f>
        <v>減少</v>
      </c>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G15" s="119"/>
      <c r="EH15" s="120"/>
      <c r="EI15" s="120"/>
      <c r="EJ15" s="120"/>
      <c r="EK15" s="120"/>
      <c r="EL15" s="120"/>
      <c r="EM15" s="120"/>
      <c r="EN15" s="120"/>
      <c r="EO15" s="120"/>
      <c r="EP15" s="120"/>
      <c r="EQ15" s="120"/>
      <c r="ER15" s="120"/>
      <c r="ES15" s="120"/>
      <c r="ET15" s="120"/>
      <c r="EU15" s="120"/>
      <c r="EV15" s="120"/>
      <c r="EW15" s="120"/>
      <c r="EX15" s="120"/>
    </row>
    <row r="16" spans="1:154" s="449" customFormat="1" ht="18" customHeight="1">
      <c r="H16" s="242"/>
      <c r="I16" s="242"/>
      <c r="J16" s="242"/>
      <c r="T16" s="502">
        <f>EDATE($M$8,-12)</f>
        <v>43070</v>
      </c>
      <c r="U16" s="546"/>
      <c r="V16" s="546"/>
      <c r="W16" s="546"/>
      <c r="X16" s="546"/>
      <c r="Y16" s="546"/>
      <c r="Z16" s="546"/>
      <c r="AA16" s="546"/>
      <c r="AB16" s="546"/>
      <c r="AC16" s="546"/>
      <c r="AD16" s="546"/>
      <c r="AE16" s="546"/>
      <c r="AF16" s="546"/>
      <c r="AG16" s="546"/>
      <c r="AH16" s="546"/>
      <c r="AI16" s="546"/>
      <c r="AJ16" s="546"/>
      <c r="AK16" s="546"/>
      <c r="AL16" s="546"/>
      <c r="AM16" s="546"/>
      <c r="AN16" s="546"/>
      <c r="AO16" s="546"/>
      <c r="AP16" s="546"/>
      <c r="AQ16" s="546"/>
      <c r="AR16" s="546"/>
      <c r="AS16" s="546"/>
      <c r="AT16" s="546"/>
      <c r="AU16" s="504" t="s">
        <v>292</v>
      </c>
      <c r="AV16" s="504"/>
      <c r="AW16" s="504"/>
      <c r="AX16" s="504"/>
      <c r="AY16" s="505"/>
      <c r="AZ16" s="505"/>
      <c r="BA16" s="506">
        <f>EOMONTH($M$8,-1)</f>
        <v>43434</v>
      </c>
      <c r="BB16" s="507"/>
      <c r="BC16" s="507"/>
      <c r="BD16" s="507"/>
      <c r="BE16" s="507"/>
      <c r="BF16" s="507"/>
      <c r="BG16" s="507"/>
      <c r="BH16" s="507"/>
      <c r="BI16" s="507"/>
      <c r="BJ16" s="507"/>
      <c r="BK16" s="507"/>
      <c r="BL16" s="507"/>
      <c r="BM16" s="507"/>
      <c r="BN16" s="507"/>
      <c r="BO16" s="507"/>
      <c r="BP16" s="507"/>
      <c r="BQ16" s="507"/>
      <c r="BR16" s="507"/>
      <c r="BS16" s="507"/>
      <c r="BT16" s="507"/>
      <c r="BU16" s="507"/>
      <c r="BV16" s="507"/>
      <c r="BW16" s="507"/>
      <c r="BX16" s="507"/>
      <c r="BY16" s="507"/>
      <c r="BZ16" s="507"/>
      <c r="CA16" s="507"/>
      <c r="CB16" s="441" t="s">
        <v>295</v>
      </c>
      <c r="CC16" s="440"/>
      <c r="CD16" s="440"/>
      <c r="CE16" s="440"/>
      <c r="CF16" s="440"/>
      <c r="CG16" s="440"/>
      <c r="CH16" s="440"/>
      <c r="CI16" s="440"/>
      <c r="CJ16" s="440"/>
      <c r="CK16" s="440"/>
      <c r="CL16" s="440"/>
      <c r="CM16" s="440"/>
      <c r="CN16" s="440"/>
      <c r="CO16" s="440"/>
      <c r="CP16" s="440"/>
      <c r="CQ16" s="440"/>
      <c r="CR16" s="440"/>
      <c r="CS16" s="440"/>
      <c r="CT16" s="440"/>
      <c r="CU16" s="440"/>
      <c r="CV16" s="446"/>
      <c r="CW16" s="446"/>
      <c r="CX16" s="446"/>
      <c r="CY16" s="446"/>
      <c r="CZ16" s="446"/>
      <c r="DA16" s="446"/>
      <c r="DB16" s="446"/>
      <c r="DC16" s="446"/>
      <c r="DD16" s="440"/>
      <c r="DE16" s="440"/>
      <c r="DF16" s="440"/>
      <c r="DG16" s="440"/>
      <c r="DH16" s="440"/>
      <c r="DI16" s="440"/>
      <c r="DJ16" s="440"/>
      <c r="DK16" s="440"/>
      <c r="DL16" s="440"/>
      <c r="DM16" s="440"/>
      <c r="DN16" s="440"/>
      <c r="DO16" s="440"/>
      <c r="DP16" s="440"/>
      <c r="DQ16" s="440"/>
      <c r="DR16" s="440"/>
      <c r="DS16" s="440"/>
      <c r="DT16" s="440"/>
      <c r="DU16" s="440"/>
      <c r="DV16" s="440"/>
      <c r="DW16" s="440"/>
      <c r="DX16" s="440"/>
      <c r="DY16" s="440"/>
      <c r="DZ16" s="440"/>
      <c r="EA16" s="440"/>
      <c r="EB16" s="440"/>
      <c r="EC16" s="440"/>
      <c r="ED16" s="440"/>
      <c r="EE16" s="440"/>
      <c r="EF16" s="440"/>
      <c r="EG16" s="440"/>
      <c r="EH16" s="440"/>
      <c r="EI16" s="440"/>
      <c r="EJ16" s="440"/>
      <c r="EK16" s="440"/>
      <c r="EL16" s="440"/>
    </row>
    <row r="17" spans="1:154" s="449" customFormat="1" ht="18" customHeight="1">
      <c r="H17" s="242"/>
      <c r="I17" s="242"/>
      <c r="J17" s="242"/>
      <c r="T17" s="444"/>
      <c r="V17" s="525" t="s">
        <v>308</v>
      </c>
      <c r="W17" s="526"/>
      <c r="X17" s="526"/>
      <c r="Y17" s="526"/>
      <c r="Z17" s="526"/>
      <c r="AA17" s="526"/>
      <c r="AB17" s="526"/>
      <c r="AC17" s="526"/>
      <c r="AD17" s="526"/>
      <c r="AE17" s="526"/>
      <c r="AF17" s="526"/>
      <c r="AG17" s="526"/>
      <c r="AH17" s="526"/>
      <c r="AI17" s="526"/>
      <c r="AJ17" s="526"/>
      <c r="AK17" s="526"/>
      <c r="AL17" s="526"/>
      <c r="AM17" s="527"/>
      <c r="AN17" s="531" t="s">
        <v>284</v>
      </c>
      <c r="AO17" s="532"/>
      <c r="AP17" s="532"/>
      <c r="AQ17" s="532"/>
      <c r="AR17" s="532"/>
      <c r="AS17" s="532"/>
      <c r="AT17" s="532"/>
      <c r="AU17" s="532"/>
      <c r="AV17" s="532"/>
      <c r="AW17" s="532"/>
      <c r="AX17" s="532"/>
      <c r="AY17" s="532"/>
      <c r="AZ17" s="532"/>
      <c r="BA17" s="532"/>
      <c r="BB17" s="532"/>
      <c r="BC17" s="532"/>
      <c r="BD17" s="532"/>
      <c r="BE17" s="532"/>
      <c r="BF17" s="532"/>
      <c r="BG17" s="532"/>
      <c r="BH17" s="532"/>
      <c r="BI17" s="532"/>
      <c r="BJ17" s="532"/>
      <c r="BK17" s="532"/>
      <c r="BL17" s="532"/>
      <c r="BM17" s="532"/>
      <c r="BN17" s="532"/>
      <c r="BO17" s="532"/>
      <c r="BP17" s="532"/>
      <c r="BQ17" s="532"/>
      <c r="BR17" s="532"/>
      <c r="BS17" s="532"/>
      <c r="BT17" s="532"/>
      <c r="BU17" s="532"/>
      <c r="BV17" s="532"/>
      <c r="BW17" s="532"/>
      <c r="BX17" s="532"/>
      <c r="BY17" s="532"/>
      <c r="BZ17" s="532"/>
      <c r="CA17" s="532"/>
      <c r="CB17" s="532"/>
      <c r="CC17" s="532"/>
      <c r="CD17" s="532"/>
      <c r="CE17" s="532"/>
      <c r="CF17" s="532"/>
      <c r="CG17" s="532"/>
      <c r="CH17" s="532"/>
      <c r="CI17" s="533"/>
      <c r="CJ17" s="555" t="s">
        <v>285</v>
      </c>
      <c r="CK17" s="556"/>
      <c r="CL17" s="556"/>
      <c r="CM17" s="556"/>
      <c r="CN17" s="556"/>
      <c r="CO17" s="556"/>
      <c r="CP17" s="556"/>
      <c r="CQ17" s="556"/>
      <c r="CR17" s="556"/>
      <c r="CS17" s="556"/>
      <c r="CT17" s="556"/>
      <c r="CU17" s="556"/>
      <c r="CV17" s="556"/>
      <c r="CW17" s="556"/>
      <c r="CX17" s="556"/>
      <c r="CY17" s="556"/>
      <c r="CZ17" s="556"/>
      <c r="DA17" s="556"/>
      <c r="DB17" s="556"/>
      <c r="DC17" s="556"/>
      <c r="DD17" s="556"/>
      <c r="DE17" s="556"/>
      <c r="DF17" s="556"/>
      <c r="DG17" s="556"/>
      <c r="DH17" s="556"/>
      <c r="DI17" s="556"/>
      <c r="DJ17" s="556"/>
      <c r="DK17" s="556"/>
      <c r="DL17" s="556"/>
      <c r="DM17" s="556"/>
      <c r="DN17" s="556"/>
      <c r="DO17" s="556"/>
      <c r="DP17" s="556"/>
      <c r="DQ17" s="556"/>
      <c r="DR17" s="556"/>
      <c r="DS17" s="556"/>
      <c r="DT17" s="556"/>
      <c r="DU17" s="556"/>
      <c r="DV17" s="556"/>
      <c r="DW17" s="556"/>
      <c r="DX17" s="556"/>
      <c r="DY17" s="556"/>
      <c r="DZ17" s="556"/>
      <c r="EA17" s="556"/>
      <c r="EB17" s="556"/>
      <c r="EC17" s="556"/>
      <c r="ED17" s="556"/>
      <c r="EE17" s="557"/>
    </row>
    <row r="18" spans="1:154" s="449" customFormat="1" ht="27" customHeight="1">
      <c r="H18" s="242"/>
      <c r="I18" s="242"/>
      <c r="J18" s="242"/>
      <c r="T18" s="440"/>
      <c r="V18" s="528"/>
      <c r="W18" s="529"/>
      <c r="X18" s="529"/>
      <c r="Y18" s="529"/>
      <c r="Z18" s="529"/>
      <c r="AA18" s="529"/>
      <c r="AB18" s="529"/>
      <c r="AC18" s="529"/>
      <c r="AD18" s="529"/>
      <c r="AE18" s="529"/>
      <c r="AF18" s="529"/>
      <c r="AG18" s="529"/>
      <c r="AH18" s="529"/>
      <c r="AI18" s="529"/>
      <c r="AJ18" s="529"/>
      <c r="AK18" s="529"/>
      <c r="AL18" s="529"/>
      <c r="AM18" s="530"/>
      <c r="AN18" s="522" t="s">
        <v>281</v>
      </c>
      <c r="AO18" s="523"/>
      <c r="AP18" s="523"/>
      <c r="AQ18" s="523"/>
      <c r="AR18" s="523"/>
      <c r="AS18" s="523"/>
      <c r="AT18" s="523"/>
      <c r="AU18" s="523"/>
      <c r="AV18" s="523"/>
      <c r="AW18" s="523"/>
      <c r="AX18" s="523"/>
      <c r="AY18" s="523"/>
      <c r="AZ18" s="523"/>
      <c r="BA18" s="523"/>
      <c r="BB18" s="524"/>
      <c r="BC18" s="551" t="s">
        <v>280</v>
      </c>
      <c r="BD18" s="552"/>
      <c r="BE18" s="552"/>
      <c r="BF18" s="552"/>
      <c r="BG18" s="552"/>
      <c r="BH18" s="552"/>
      <c r="BI18" s="552"/>
      <c r="BJ18" s="552"/>
      <c r="BK18" s="552"/>
      <c r="BL18" s="552"/>
      <c r="BM18" s="552"/>
      <c r="BN18" s="552"/>
      <c r="BO18" s="552"/>
      <c r="BP18" s="552"/>
      <c r="BQ18" s="553"/>
      <c r="BR18" s="543" t="s">
        <v>231</v>
      </c>
      <c r="BS18" s="544"/>
      <c r="BT18" s="544"/>
      <c r="BU18" s="544"/>
      <c r="BV18" s="544"/>
      <c r="BW18" s="544"/>
      <c r="BX18" s="544"/>
      <c r="BY18" s="544"/>
      <c r="BZ18" s="544"/>
      <c r="CA18" s="544"/>
      <c r="CB18" s="544"/>
      <c r="CC18" s="544"/>
      <c r="CD18" s="544"/>
      <c r="CE18" s="544"/>
      <c r="CF18" s="544"/>
      <c r="CG18" s="544"/>
      <c r="CH18" s="544"/>
      <c r="CI18" s="545"/>
      <c r="CJ18" s="554" t="s">
        <v>306</v>
      </c>
      <c r="CK18" s="544"/>
      <c r="CL18" s="544"/>
      <c r="CM18" s="544"/>
      <c r="CN18" s="544"/>
      <c r="CO18" s="544"/>
      <c r="CP18" s="544"/>
      <c r="CQ18" s="544"/>
      <c r="CR18" s="544"/>
      <c r="CS18" s="544"/>
      <c r="CT18" s="544"/>
      <c r="CU18" s="544"/>
      <c r="CV18" s="544"/>
      <c r="CW18" s="544"/>
      <c r="CX18" s="544"/>
      <c r="CY18" s="547" t="s">
        <v>307</v>
      </c>
      <c r="CZ18" s="544"/>
      <c r="DA18" s="544"/>
      <c r="DB18" s="544"/>
      <c r="DC18" s="544"/>
      <c r="DD18" s="544"/>
      <c r="DE18" s="544"/>
      <c r="DF18" s="544"/>
      <c r="DG18" s="544"/>
      <c r="DH18" s="544"/>
      <c r="DI18" s="544"/>
      <c r="DJ18" s="544"/>
      <c r="DK18" s="544"/>
      <c r="DL18" s="544"/>
      <c r="DM18" s="544"/>
      <c r="DN18" s="543" t="s">
        <v>282</v>
      </c>
      <c r="DO18" s="544"/>
      <c r="DP18" s="544"/>
      <c r="DQ18" s="544"/>
      <c r="DR18" s="544"/>
      <c r="DS18" s="544"/>
      <c r="DT18" s="544"/>
      <c r="DU18" s="544"/>
      <c r="DV18" s="544"/>
      <c r="DW18" s="544"/>
      <c r="DX18" s="544"/>
      <c r="DY18" s="544"/>
      <c r="DZ18" s="544"/>
      <c r="EA18" s="544"/>
      <c r="EB18" s="544"/>
      <c r="EC18" s="544"/>
      <c r="ED18" s="544"/>
      <c r="EE18" s="545"/>
    </row>
    <row r="19" spans="1:154" s="449" customFormat="1" ht="21" customHeight="1">
      <c r="H19" s="119"/>
      <c r="I19" s="119"/>
      <c r="J19" s="119"/>
      <c r="K19" s="120"/>
      <c r="L19" s="120"/>
      <c r="M19" s="120"/>
      <c r="N19" s="120"/>
      <c r="O19" s="120"/>
      <c r="P19" s="120"/>
      <c r="Q19" s="120"/>
      <c r="R19" s="120"/>
      <c r="S19" s="120"/>
      <c r="T19" s="440"/>
      <c r="V19" s="535">
        <f>'Ｐ3'!$H$50</f>
        <v>-14915</v>
      </c>
      <c r="W19" s="559"/>
      <c r="X19" s="559"/>
      <c r="Y19" s="559"/>
      <c r="Z19" s="559"/>
      <c r="AA19" s="559"/>
      <c r="AB19" s="559"/>
      <c r="AC19" s="559"/>
      <c r="AD19" s="559"/>
      <c r="AE19" s="559"/>
      <c r="AF19" s="559"/>
      <c r="AG19" s="559"/>
      <c r="AH19" s="559"/>
      <c r="AI19" s="559"/>
      <c r="AJ19" s="559"/>
      <c r="AK19" s="559"/>
      <c r="AL19" s="559"/>
      <c r="AM19" s="560"/>
      <c r="AN19" s="535">
        <f>'Ｐ3'!$B$50</f>
        <v>5070</v>
      </c>
      <c r="AO19" s="536"/>
      <c r="AP19" s="536"/>
      <c r="AQ19" s="536"/>
      <c r="AR19" s="536"/>
      <c r="AS19" s="536"/>
      <c r="AT19" s="536"/>
      <c r="AU19" s="536"/>
      <c r="AV19" s="536"/>
      <c r="AW19" s="536"/>
      <c r="AX19" s="536"/>
      <c r="AY19" s="536"/>
      <c r="AZ19" s="536"/>
      <c r="BA19" s="536"/>
      <c r="BB19" s="537"/>
      <c r="BC19" s="538">
        <f>'Ｐ3'!$C$50</f>
        <v>15526</v>
      </c>
      <c r="BD19" s="539"/>
      <c r="BE19" s="539"/>
      <c r="BF19" s="539"/>
      <c r="BG19" s="539"/>
      <c r="BH19" s="539"/>
      <c r="BI19" s="539"/>
      <c r="BJ19" s="539"/>
      <c r="BK19" s="539"/>
      <c r="BL19" s="539"/>
      <c r="BM19" s="539"/>
      <c r="BN19" s="539"/>
      <c r="BO19" s="539"/>
      <c r="BP19" s="539"/>
      <c r="BQ19" s="540"/>
      <c r="BR19" s="538">
        <f>'Ｐ3'!$D$50</f>
        <v>-10456</v>
      </c>
      <c r="BS19" s="539"/>
      <c r="BT19" s="539"/>
      <c r="BU19" s="539"/>
      <c r="BV19" s="539"/>
      <c r="BW19" s="539"/>
      <c r="BX19" s="539"/>
      <c r="BY19" s="539"/>
      <c r="BZ19" s="539"/>
      <c r="CA19" s="539"/>
      <c r="CB19" s="539"/>
      <c r="CC19" s="539"/>
      <c r="CD19" s="539"/>
      <c r="CE19" s="539"/>
      <c r="CF19" s="539"/>
      <c r="CG19" s="539"/>
      <c r="CH19" s="539"/>
      <c r="CI19" s="541"/>
      <c r="CJ19" s="558">
        <f>'Ｐ3'!$E$50</f>
        <v>12199</v>
      </c>
      <c r="CK19" s="549"/>
      <c r="CL19" s="549"/>
      <c r="CM19" s="549"/>
      <c r="CN19" s="549"/>
      <c r="CO19" s="549"/>
      <c r="CP19" s="549"/>
      <c r="CQ19" s="549"/>
      <c r="CR19" s="549"/>
      <c r="CS19" s="549"/>
      <c r="CT19" s="549"/>
      <c r="CU19" s="549"/>
      <c r="CV19" s="549"/>
      <c r="CW19" s="549"/>
      <c r="CX19" s="549"/>
      <c r="CY19" s="548">
        <f>'Ｐ3'!$F$50</f>
        <v>16658</v>
      </c>
      <c r="CZ19" s="549"/>
      <c r="DA19" s="549"/>
      <c r="DB19" s="549"/>
      <c r="DC19" s="549"/>
      <c r="DD19" s="549"/>
      <c r="DE19" s="549"/>
      <c r="DF19" s="549"/>
      <c r="DG19" s="549"/>
      <c r="DH19" s="549"/>
      <c r="DI19" s="549"/>
      <c r="DJ19" s="549"/>
      <c r="DK19" s="549"/>
      <c r="DL19" s="549"/>
      <c r="DM19" s="549"/>
      <c r="DN19" s="548">
        <f>'Ｐ3'!$G$50</f>
        <v>-4459</v>
      </c>
      <c r="DO19" s="549"/>
      <c r="DP19" s="549"/>
      <c r="DQ19" s="549"/>
      <c r="DR19" s="549"/>
      <c r="DS19" s="549"/>
      <c r="DT19" s="549"/>
      <c r="DU19" s="549"/>
      <c r="DV19" s="549"/>
      <c r="DW19" s="549"/>
      <c r="DX19" s="549"/>
      <c r="DY19" s="549"/>
      <c r="DZ19" s="549"/>
      <c r="EA19" s="549"/>
      <c r="EB19" s="549"/>
      <c r="EC19" s="549"/>
      <c r="ED19" s="549"/>
      <c r="EE19" s="550"/>
      <c r="EM19" s="120"/>
      <c r="EN19" s="120"/>
      <c r="EO19" s="120"/>
      <c r="EP19" s="120"/>
      <c r="EQ19" s="120"/>
      <c r="ER19" s="120"/>
      <c r="ES19" s="120"/>
      <c r="ET19" s="120"/>
      <c r="EU19" s="120"/>
      <c r="EV19" s="120"/>
      <c r="EW19" s="120"/>
      <c r="EX19" s="120"/>
    </row>
    <row r="20" spans="1:154" s="449" customFormat="1" ht="11.25" customHeight="1">
      <c r="H20" s="119"/>
      <c r="I20" s="119"/>
      <c r="J20" s="119"/>
      <c r="K20" s="120"/>
      <c r="L20" s="120"/>
      <c r="M20" s="120"/>
      <c r="N20" s="120"/>
      <c r="O20" s="120"/>
      <c r="P20" s="120"/>
      <c r="Q20" s="120"/>
      <c r="R20" s="120"/>
      <c r="S20" s="120"/>
      <c r="T20" s="440"/>
      <c r="U20" s="438"/>
      <c r="V20" s="442"/>
      <c r="W20" s="442"/>
      <c r="X20" s="442"/>
      <c r="Y20" s="442"/>
      <c r="Z20" s="442"/>
      <c r="AA20" s="442"/>
      <c r="AB20" s="442"/>
      <c r="AC20" s="442"/>
      <c r="AD20" s="442"/>
      <c r="AE20" s="442"/>
      <c r="AF20" s="442"/>
      <c r="AG20" s="442"/>
      <c r="AH20" s="442"/>
      <c r="AI20" s="442"/>
      <c r="AJ20" s="442"/>
      <c r="AK20" s="442"/>
      <c r="AL20" s="442"/>
      <c r="AM20" s="442"/>
      <c r="AN20" s="442"/>
      <c r="AO20" s="442"/>
      <c r="AP20" s="442"/>
      <c r="AQ20" s="442"/>
      <c r="AR20" s="442"/>
      <c r="AS20" s="442"/>
      <c r="AT20" s="442"/>
      <c r="AU20" s="442"/>
      <c r="AV20" s="442"/>
      <c r="AW20" s="442"/>
      <c r="AX20" s="442"/>
      <c r="AY20" s="442"/>
      <c r="AZ20" s="442"/>
      <c r="BA20" s="442"/>
      <c r="BB20" s="442"/>
      <c r="BC20" s="442"/>
      <c r="BD20" s="442"/>
      <c r="BE20" s="442"/>
      <c r="BF20" s="442"/>
      <c r="BG20" s="442"/>
      <c r="BH20" s="442"/>
      <c r="BI20" s="442"/>
      <c r="BJ20" s="442"/>
      <c r="BK20" s="442"/>
      <c r="BL20" s="442"/>
      <c r="BM20" s="442"/>
      <c r="BN20" s="442"/>
      <c r="BO20" s="442"/>
      <c r="BP20" s="442"/>
      <c r="BQ20" s="442"/>
      <c r="BR20" s="442"/>
      <c r="BS20" s="442"/>
      <c r="BT20" s="442"/>
      <c r="BU20" s="442"/>
      <c r="BV20" s="442"/>
      <c r="BW20" s="442"/>
      <c r="BX20" s="442"/>
      <c r="BY20" s="442"/>
      <c r="BZ20" s="442"/>
      <c r="CA20" s="442"/>
      <c r="CB20" s="442"/>
      <c r="CC20" s="442"/>
      <c r="CD20" s="442"/>
      <c r="CE20" s="442"/>
      <c r="CF20" s="442"/>
      <c r="CG20" s="442"/>
      <c r="CH20" s="442"/>
      <c r="CI20" s="442"/>
      <c r="CJ20" s="442"/>
      <c r="CK20" s="442"/>
      <c r="CL20" s="442"/>
      <c r="CM20" s="442"/>
      <c r="CN20" s="442"/>
      <c r="CO20" s="442"/>
      <c r="CP20" s="442"/>
      <c r="CQ20" s="442"/>
      <c r="CR20" s="459"/>
      <c r="CS20" s="459"/>
      <c r="CT20" s="459"/>
      <c r="CU20" s="459"/>
      <c r="CV20" s="459"/>
      <c r="CW20" s="459"/>
      <c r="CX20" s="459"/>
      <c r="CY20" s="459"/>
      <c r="CZ20" s="459"/>
      <c r="DA20" s="459"/>
      <c r="DB20" s="459"/>
      <c r="DC20" s="459"/>
      <c r="DD20" s="459"/>
      <c r="DE20" s="459"/>
      <c r="DF20" s="459"/>
      <c r="DG20" s="459"/>
      <c r="DH20" s="459"/>
      <c r="DI20" s="442"/>
      <c r="DJ20" s="459"/>
      <c r="DK20" s="459"/>
      <c r="DL20" s="459"/>
      <c r="DM20" s="459"/>
      <c r="DN20" s="459"/>
      <c r="DO20" s="459"/>
      <c r="DP20" s="459"/>
      <c r="DQ20" s="459"/>
      <c r="DR20" s="459"/>
      <c r="DS20" s="459"/>
      <c r="DT20" s="459"/>
      <c r="DU20" s="459"/>
      <c r="DV20" s="459"/>
      <c r="DW20" s="459"/>
      <c r="DX20" s="459"/>
      <c r="DY20" s="459"/>
      <c r="DZ20" s="459"/>
      <c r="EA20" s="442"/>
      <c r="EB20" s="459"/>
      <c r="EC20" s="459"/>
      <c r="ED20" s="459"/>
      <c r="EE20" s="459"/>
      <c r="EF20" s="459"/>
      <c r="EG20" s="459"/>
      <c r="EH20" s="459"/>
      <c r="EI20" s="459"/>
      <c r="EJ20" s="459"/>
      <c r="EK20" s="459"/>
      <c r="EL20" s="442"/>
      <c r="EM20" s="120"/>
      <c r="EN20" s="120"/>
      <c r="EO20" s="120"/>
      <c r="EP20" s="120"/>
      <c r="EQ20" s="120"/>
      <c r="ER20" s="120"/>
      <c r="ES20" s="120"/>
      <c r="ET20" s="120"/>
      <c r="EU20" s="120"/>
      <c r="EV20" s="120"/>
      <c r="EW20" s="120"/>
      <c r="EX20" s="120"/>
    </row>
    <row r="21" spans="1:154" ht="18" customHeight="1">
      <c r="A21" s="451"/>
      <c r="B21" s="451"/>
      <c r="C21" s="451"/>
      <c r="D21" s="451"/>
      <c r="E21" s="451"/>
      <c r="H21" s="468" t="s">
        <v>290</v>
      </c>
    </row>
    <row r="22" spans="1:154" s="449" customFormat="1" ht="18" customHeight="1">
      <c r="H22" s="119"/>
      <c r="I22" s="119"/>
      <c r="J22" s="119"/>
      <c r="K22" s="120"/>
      <c r="L22" s="241"/>
      <c r="M22" s="512">
        <f>M8</f>
        <v>43435</v>
      </c>
      <c r="N22" s="513"/>
      <c r="O22" s="513"/>
      <c r="P22" s="513"/>
      <c r="Q22" s="513"/>
      <c r="R22" s="513"/>
      <c r="S22" s="513"/>
      <c r="T22" s="513"/>
      <c r="U22" s="513"/>
      <c r="V22" s="513"/>
      <c r="W22" s="513"/>
      <c r="X22" s="513"/>
      <c r="Y22" s="513"/>
      <c r="Z22" s="513"/>
      <c r="AA22" s="513"/>
      <c r="AB22" s="513"/>
      <c r="AC22" s="513"/>
      <c r="AD22" s="513"/>
      <c r="AE22" s="513"/>
      <c r="AF22" s="513"/>
      <c r="AG22" s="513"/>
      <c r="AH22" s="513"/>
      <c r="AI22" s="513"/>
      <c r="AJ22" s="513"/>
      <c r="AK22" s="513"/>
      <c r="AL22" s="513"/>
      <c r="AM22" s="513"/>
      <c r="AN22" s="513"/>
      <c r="AO22" s="120" t="s">
        <v>298</v>
      </c>
      <c r="AP22" s="460"/>
      <c r="AQ22" s="460"/>
      <c r="AR22" s="460"/>
      <c r="AS22" s="460"/>
      <c r="AT22" s="460"/>
      <c r="AU22" s="460"/>
      <c r="AV22" s="460"/>
      <c r="AW22" s="119"/>
      <c r="AX22" s="120"/>
      <c r="AY22" s="120"/>
      <c r="AZ22" s="120"/>
      <c r="BA22" s="120"/>
      <c r="BB22" s="120"/>
      <c r="BC22" s="120"/>
      <c r="BD22" s="120"/>
      <c r="BE22" s="120"/>
      <c r="BF22" s="120"/>
      <c r="BG22" s="120"/>
      <c r="BH22" s="120"/>
      <c r="BI22" s="120"/>
      <c r="BJ22" s="120"/>
      <c r="BK22" s="120"/>
      <c r="BL22" s="120"/>
      <c r="BM22" s="534">
        <f>'Ｐ6'!$B$6</f>
        <v>389225</v>
      </c>
      <c r="BN22" s="513"/>
      <c r="BO22" s="513"/>
      <c r="BP22" s="513"/>
      <c r="BQ22" s="513"/>
      <c r="BR22" s="513"/>
      <c r="BS22" s="513"/>
      <c r="BT22" s="513"/>
      <c r="BU22" s="513"/>
      <c r="BV22" s="513"/>
      <c r="BW22" s="513"/>
      <c r="BX22" s="513"/>
      <c r="BY22" s="513"/>
      <c r="BZ22" s="513"/>
      <c r="CA22" s="513"/>
      <c r="CB22" s="513"/>
      <c r="CC22" s="513"/>
      <c r="CD22" s="513"/>
      <c r="CE22" s="513"/>
      <c r="CF22" s="513"/>
      <c r="CI22" s="242"/>
      <c r="CJ22" s="242"/>
      <c r="CK22" s="242"/>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19"/>
      <c r="DQ22" s="119"/>
      <c r="DR22" s="119"/>
      <c r="DS22" s="119"/>
      <c r="DT22" s="119"/>
      <c r="DU22" s="119"/>
      <c r="DV22" s="119"/>
      <c r="DW22" s="119"/>
      <c r="DX22" s="119"/>
      <c r="DY22" s="119"/>
      <c r="DZ22" s="119"/>
      <c r="EA22" s="120"/>
      <c r="EB22" s="120"/>
      <c r="EC22" s="120"/>
      <c r="ED22" s="120"/>
      <c r="EE22" s="120"/>
      <c r="EF22" s="120"/>
      <c r="EG22" s="120"/>
      <c r="EH22" s="120"/>
      <c r="EI22" s="120"/>
      <c r="EJ22" s="120"/>
      <c r="EK22" s="120"/>
      <c r="EL22" s="120"/>
      <c r="EM22" s="120"/>
      <c r="EN22" s="120"/>
      <c r="EO22" s="120"/>
      <c r="EP22" s="120"/>
      <c r="EQ22" s="120"/>
      <c r="ER22" s="120"/>
      <c r="ES22" s="120"/>
      <c r="ET22" s="120"/>
      <c r="EU22" s="120"/>
      <c r="EV22" s="120"/>
      <c r="EW22" s="120"/>
      <c r="EX22" s="120"/>
    </row>
    <row r="23" spans="1:154" s="449" customFormat="1" ht="18" customHeight="1">
      <c r="H23" s="119"/>
      <c r="I23" s="119"/>
      <c r="J23" s="119"/>
      <c r="K23" s="120"/>
      <c r="L23" s="120"/>
      <c r="M23" s="120"/>
      <c r="N23" s="120"/>
      <c r="O23" s="120"/>
      <c r="P23" s="120"/>
      <c r="Q23" s="120" t="s">
        <v>287</v>
      </c>
      <c r="R23" s="120"/>
      <c r="S23" s="120"/>
      <c r="T23" s="120"/>
      <c r="U23" s="120"/>
      <c r="V23" s="120"/>
      <c r="W23" s="120"/>
      <c r="X23" s="120"/>
      <c r="Y23" s="120"/>
      <c r="Z23" s="120"/>
      <c r="AA23" s="120"/>
      <c r="AB23" s="120"/>
      <c r="AC23" s="120"/>
      <c r="AD23" s="120"/>
      <c r="AE23" s="120"/>
      <c r="AF23" s="120"/>
      <c r="AG23" s="120"/>
      <c r="AH23" s="120"/>
      <c r="AI23" s="120"/>
      <c r="AJ23" s="120"/>
      <c r="AK23" s="120"/>
      <c r="AL23" s="120"/>
      <c r="AM23" s="519">
        <f>IF('Ｐ6'!$K$6&gt;=0,'Ｐ6'!$K$6,'Ｐ6'!$K$6*(-1))</f>
        <v>80</v>
      </c>
      <c r="AN23" s="519"/>
      <c r="AO23" s="519"/>
      <c r="AP23" s="519"/>
      <c r="AQ23" s="519"/>
      <c r="AR23" s="519"/>
      <c r="AS23" s="519"/>
      <c r="AT23" s="519"/>
      <c r="AU23" s="519"/>
      <c r="AV23" s="519"/>
      <c r="AW23" s="120" t="str">
        <f>IF('Ｐ6'!$K$6&lt;0,"世帯減少","世帯増加")</f>
        <v>世帯減少</v>
      </c>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0"/>
      <c r="DV23" s="120"/>
      <c r="DW23" s="120"/>
      <c r="DX23" s="120"/>
      <c r="DY23" s="120"/>
      <c r="DZ23" s="120"/>
      <c r="EA23" s="120"/>
      <c r="EB23" s="120"/>
      <c r="EC23" s="120"/>
      <c r="ED23" s="120"/>
      <c r="EE23" s="120"/>
      <c r="EF23" s="120"/>
      <c r="EG23" s="120"/>
      <c r="EH23" s="120"/>
      <c r="EI23" s="120"/>
      <c r="EJ23" s="120"/>
      <c r="EK23" s="120"/>
      <c r="EL23" s="120"/>
      <c r="EM23" s="120"/>
      <c r="EN23" s="120"/>
      <c r="EO23" s="120"/>
      <c r="EP23" s="120"/>
      <c r="EQ23" s="120"/>
      <c r="ER23" s="120"/>
      <c r="ES23" s="120"/>
      <c r="ET23" s="120"/>
      <c r="EU23" s="120"/>
      <c r="EV23" s="120"/>
      <c r="EW23" s="120"/>
      <c r="EX23" s="120"/>
    </row>
    <row r="24" spans="1:154" ht="18" customHeight="1"/>
    <row r="25" spans="1:154" ht="15" customHeight="1"/>
    <row r="26" spans="1:154" s="441" customFormat="1" ht="15" customHeight="1">
      <c r="F26" s="458" t="s">
        <v>289</v>
      </c>
      <c r="G26" s="7"/>
      <c r="H26" s="7"/>
      <c r="I26" s="7"/>
      <c r="J26" s="7"/>
      <c r="K26" s="8"/>
      <c r="L26" s="7"/>
      <c r="M26" s="7"/>
      <c r="N26" s="7"/>
      <c r="O26" s="7"/>
      <c r="P26" s="7"/>
      <c r="Q26" s="7"/>
      <c r="R26" s="7"/>
      <c r="S26" s="7"/>
      <c r="T26" s="7"/>
      <c r="U26" s="7"/>
      <c r="V26" s="7"/>
      <c r="W26" s="7"/>
      <c r="X26" s="7"/>
      <c r="Y26" s="7"/>
      <c r="Z26" s="7"/>
      <c r="AA26" s="7"/>
      <c r="AB26" s="7"/>
      <c r="AC26" s="7"/>
      <c r="AD26" s="7"/>
      <c r="AE26" s="7"/>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265"/>
      <c r="BF26" s="265"/>
      <c r="BG26" s="265"/>
      <c r="BH26" s="265"/>
      <c r="BI26" s="265"/>
      <c r="BJ26" s="265"/>
      <c r="BK26" s="265"/>
      <c r="BL26" s="265"/>
      <c r="BM26" s="265"/>
      <c r="BN26" s="265"/>
      <c r="BO26" s="265"/>
      <c r="BP26" s="265"/>
      <c r="BQ26" s="265"/>
      <c r="BR26" s="265"/>
      <c r="BS26" s="265"/>
      <c r="BT26" s="265"/>
      <c r="BU26" s="265"/>
      <c r="BV26" s="265"/>
      <c r="BW26" s="265"/>
      <c r="BX26" s="265"/>
      <c r="BY26" s="265"/>
      <c r="BZ26" s="265"/>
      <c r="CA26" s="265"/>
      <c r="CB26" s="265"/>
      <c r="CC26" s="265"/>
      <c r="CD26" s="265"/>
      <c r="CE26" s="265"/>
      <c r="CF26" s="265"/>
      <c r="CG26" s="265"/>
      <c r="CH26" s="265"/>
      <c r="CI26" s="265"/>
      <c r="CJ26" s="265"/>
      <c r="CK26" s="265"/>
      <c r="CL26" s="265"/>
      <c r="CM26" s="265"/>
      <c r="CN26" s="265"/>
      <c r="CO26" s="265"/>
      <c r="CP26" s="265"/>
      <c r="CQ26" s="265"/>
      <c r="CR26" s="265"/>
      <c r="CS26" s="265"/>
      <c r="CT26" s="265"/>
      <c r="CU26" s="265"/>
      <c r="CV26" s="265"/>
      <c r="CW26" s="265"/>
      <c r="CX26" s="265"/>
      <c r="CY26" s="265"/>
      <c r="CZ26" s="265"/>
      <c r="DA26" s="265"/>
      <c r="DB26" s="265"/>
      <c r="DC26" s="265"/>
      <c r="DD26" s="265"/>
      <c r="DE26" s="265"/>
      <c r="DF26" s="265"/>
      <c r="DG26" s="265"/>
      <c r="DH26" s="265"/>
      <c r="DI26" s="265"/>
      <c r="DJ26" s="265"/>
      <c r="DK26" s="265"/>
      <c r="DL26" s="265"/>
      <c r="DM26" s="265"/>
      <c r="DN26" s="265"/>
      <c r="DO26" s="265"/>
      <c r="DP26" s="265"/>
      <c r="DQ26" s="265"/>
      <c r="DR26" s="265"/>
      <c r="DS26" s="265"/>
      <c r="DT26" s="265"/>
      <c r="DU26" s="265"/>
      <c r="DV26" s="265"/>
      <c r="DW26" s="265"/>
      <c r="DX26" s="265"/>
      <c r="DY26" s="265"/>
      <c r="DZ26" s="265"/>
      <c r="EA26" s="265"/>
      <c r="EB26" s="265"/>
      <c r="EC26" s="265"/>
      <c r="ED26" s="265"/>
      <c r="EE26" s="265"/>
      <c r="EF26" s="265"/>
      <c r="EG26" s="265"/>
      <c r="EH26" s="265"/>
      <c r="EI26" s="265"/>
      <c r="EJ26" s="265"/>
      <c r="EK26" s="265"/>
      <c r="EL26" s="265"/>
      <c r="EM26" s="265"/>
      <c r="EN26" s="265"/>
      <c r="EO26" s="265"/>
      <c r="EP26" s="265"/>
      <c r="EQ26" s="265"/>
      <c r="ER26" s="265"/>
      <c r="ES26" s="265"/>
      <c r="ET26" s="265"/>
      <c r="EU26" s="265"/>
      <c r="EV26" s="265"/>
      <c r="EW26" s="265"/>
      <c r="EX26" s="265"/>
    </row>
    <row r="27" spans="1:154" s="466" customFormat="1" ht="13.5" customHeight="1">
      <c r="F27" s="7"/>
      <c r="G27" s="7"/>
      <c r="H27" s="7"/>
      <c r="I27" s="7"/>
      <c r="J27" s="7" t="s">
        <v>252</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0" t="s">
        <v>299</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66" customFormat="1" ht="13.5" customHeight="1">
      <c r="F28" s="7"/>
      <c r="G28" s="7"/>
      <c r="H28" s="7"/>
      <c r="I28" s="7"/>
      <c r="J28" s="7" t="s">
        <v>253</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0" t="s">
        <v>300</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66" customFormat="1" ht="13.5" customHeight="1">
      <c r="F29" s="7"/>
      <c r="G29" s="7"/>
      <c r="H29" s="7"/>
      <c r="I29" s="7"/>
      <c r="J29" s="7" t="s">
        <v>254</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0" t="s">
        <v>301</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66" customFormat="1" ht="13.5" customHeight="1">
      <c r="F30" s="7"/>
      <c r="G30" s="7"/>
      <c r="H30" s="7"/>
      <c r="I30" s="7"/>
      <c r="J30" s="7" t="s">
        <v>255</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0" t="s">
        <v>302</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66" customFormat="1" ht="13.5" customHeight="1">
      <c r="F31" s="7"/>
      <c r="G31" s="7"/>
      <c r="H31" s="7"/>
      <c r="I31" s="7"/>
      <c r="J31" s="7" t="s">
        <v>256</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0" t="s">
        <v>303</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66" customFormat="1" ht="13.5" customHeight="1">
      <c r="F32" s="7"/>
      <c r="G32" s="7"/>
      <c r="H32" s="7"/>
      <c r="I32" s="7"/>
      <c r="J32" s="7" t="s">
        <v>257</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0" t="s">
        <v>304</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66" customFormat="1" ht="13.5" customHeight="1">
      <c r="A33" s="7"/>
      <c r="B33" s="7"/>
      <c r="C33" s="7"/>
      <c r="D33" s="7"/>
      <c r="J33" s="520">
        <f>EDATE(M8,-1)</f>
        <v>43405</v>
      </c>
      <c r="K33" s="521"/>
      <c r="L33" s="521"/>
      <c r="M33" s="521"/>
      <c r="N33" s="521"/>
      <c r="O33" s="521"/>
      <c r="P33" s="521"/>
      <c r="Q33" s="521"/>
      <c r="R33" s="521"/>
      <c r="S33" s="521"/>
      <c r="T33" s="521"/>
      <c r="U33" s="521"/>
      <c r="V33" s="521"/>
      <c r="W33" s="521"/>
      <c r="X33" s="521"/>
      <c r="Y33" s="521"/>
      <c r="Z33" s="521"/>
      <c r="AA33" s="521"/>
      <c r="AB33" s="521"/>
      <c r="AC33" s="521"/>
      <c r="AD33" s="521"/>
      <c r="AE33" s="521"/>
      <c r="AF33" s="521"/>
      <c r="AG33" s="521"/>
      <c r="AH33" s="521"/>
      <c r="AI33" s="521"/>
      <c r="AJ33" s="521"/>
      <c r="AK33" s="521"/>
      <c r="AL33" s="521"/>
      <c r="AM33" s="521"/>
      <c r="AN33" s="521"/>
      <c r="AO33" s="521"/>
      <c r="AP33" s="521"/>
      <c r="AQ33" s="521"/>
      <c r="AR33" s="521"/>
      <c r="AS33" s="521"/>
      <c r="AT33" s="521"/>
      <c r="AU33" s="521"/>
      <c r="AV33" s="521"/>
      <c r="AW33" s="521"/>
      <c r="AX33" s="513"/>
      <c r="AY33" s="7"/>
      <c r="AZ33" s="7"/>
      <c r="BA33" s="7"/>
      <c r="BB33" s="7"/>
      <c r="BC33" s="7"/>
      <c r="BD33" s="7"/>
      <c r="BE33" s="7"/>
      <c r="BF33" s="7"/>
      <c r="BG33" s="7"/>
      <c r="BH33" s="7"/>
      <c r="BI33" s="7"/>
      <c r="BJ33" s="7"/>
      <c r="BL33" s="7"/>
      <c r="BN33" s="7"/>
      <c r="BO33" s="7"/>
      <c r="BP33" s="250" t="s">
        <v>305</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41" customFormat="1" ht="13.5" customHeight="1">
      <c r="A34" s="81"/>
      <c r="B34" s="81"/>
      <c r="C34" s="81"/>
      <c r="D34" s="265"/>
      <c r="F34" s="7"/>
      <c r="G34" s="8"/>
      <c r="H34" s="7"/>
      <c r="I34" s="7"/>
      <c r="J34" s="7" t="s">
        <v>195</v>
      </c>
      <c r="K34" s="265"/>
      <c r="L34" s="265"/>
      <c r="M34" s="81"/>
      <c r="N34" s="81"/>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65"/>
      <c r="AR34" s="265"/>
      <c r="AS34" s="265"/>
      <c r="AT34" s="265"/>
      <c r="AU34" s="265"/>
      <c r="AV34" s="265"/>
      <c r="AW34" s="265"/>
      <c r="AX34" s="265"/>
      <c r="AY34" s="265"/>
      <c r="AZ34" s="265"/>
      <c r="BA34" s="265"/>
      <c r="BB34" s="265"/>
      <c r="BC34" s="265"/>
      <c r="BD34" s="265"/>
      <c r="BE34" s="265"/>
      <c r="BF34" s="265"/>
      <c r="BG34" s="265"/>
      <c r="BH34" s="265"/>
      <c r="BI34" s="265"/>
      <c r="BJ34" s="265"/>
      <c r="BK34" s="265"/>
      <c r="BL34" s="265"/>
      <c r="BM34" s="265"/>
      <c r="BN34" s="265"/>
      <c r="BO34" s="265"/>
      <c r="BP34" s="265"/>
      <c r="BQ34" s="265"/>
      <c r="BR34" s="265"/>
      <c r="BS34" s="265"/>
      <c r="BT34" s="265"/>
      <c r="BU34" s="265"/>
      <c r="BV34" s="265"/>
      <c r="BW34" s="265"/>
      <c r="BX34" s="265"/>
      <c r="BY34" s="265"/>
      <c r="BZ34" s="265"/>
      <c r="CA34" s="265"/>
      <c r="CB34" s="265"/>
      <c r="CC34" s="265"/>
      <c r="CD34" s="265"/>
      <c r="CE34" s="265"/>
      <c r="CF34" s="265"/>
      <c r="CG34" s="265"/>
      <c r="CH34" s="265"/>
      <c r="CI34" s="265"/>
      <c r="CJ34" s="265"/>
      <c r="CK34" s="265"/>
      <c r="CL34" s="265"/>
      <c r="CM34" s="265"/>
      <c r="CN34" s="265"/>
      <c r="CO34" s="265"/>
      <c r="CP34" s="265"/>
      <c r="CQ34" s="265"/>
      <c r="CR34" s="265"/>
      <c r="CS34" s="265"/>
      <c r="CT34" s="265"/>
      <c r="CU34" s="265"/>
      <c r="CV34" s="265"/>
      <c r="CW34" s="265"/>
      <c r="CX34" s="265"/>
      <c r="CY34" s="265"/>
      <c r="CZ34" s="265"/>
      <c r="DA34" s="265"/>
      <c r="DB34" s="265"/>
      <c r="DC34" s="265"/>
      <c r="DD34" s="265"/>
      <c r="DE34" s="265"/>
      <c r="DF34" s="265"/>
      <c r="DG34" s="265"/>
      <c r="DH34" s="265"/>
      <c r="DI34" s="265"/>
      <c r="DJ34" s="265"/>
      <c r="DK34" s="265"/>
      <c r="DL34" s="265"/>
      <c r="DM34" s="265"/>
      <c r="DN34" s="265"/>
      <c r="DO34" s="265"/>
      <c r="DP34" s="265"/>
      <c r="DQ34" s="265"/>
      <c r="DR34" s="265"/>
      <c r="DS34" s="265"/>
      <c r="DT34" s="265"/>
      <c r="DU34" s="265"/>
      <c r="DV34" s="265"/>
      <c r="DW34" s="265"/>
      <c r="DX34" s="265"/>
      <c r="DY34" s="265"/>
      <c r="DZ34" s="265"/>
      <c r="EA34" s="265"/>
      <c r="EB34" s="265"/>
      <c r="EC34" s="265"/>
      <c r="ED34" s="265"/>
      <c r="EE34" s="265"/>
      <c r="EF34" s="265"/>
      <c r="EG34" s="265"/>
      <c r="EH34" s="265"/>
      <c r="EI34" s="265"/>
      <c r="EJ34" s="265"/>
      <c r="EK34" s="265"/>
      <c r="EL34" s="265"/>
      <c r="EM34" s="265"/>
      <c r="EN34" s="265"/>
      <c r="EO34" s="265"/>
      <c r="EP34" s="265"/>
      <c r="EQ34" s="265"/>
      <c r="ER34" s="265"/>
      <c r="ES34" s="265"/>
      <c r="ET34" s="265"/>
      <c r="EU34" s="265"/>
      <c r="EV34" s="265"/>
      <c r="EW34" s="265"/>
      <c r="EX34" s="265"/>
    </row>
    <row r="35" spans="1:154" s="441" customFormat="1" ht="13.5" customHeight="1">
      <c r="A35" s="265"/>
      <c r="B35" s="265"/>
      <c r="C35" s="265"/>
      <c r="D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65"/>
      <c r="BR35" s="265"/>
      <c r="BS35" s="265"/>
      <c r="BT35" s="265"/>
      <c r="BU35" s="265"/>
      <c r="BV35" s="265"/>
      <c r="BW35" s="265"/>
      <c r="BX35" s="265"/>
      <c r="BY35" s="265"/>
      <c r="BZ35" s="265"/>
      <c r="CA35" s="265"/>
      <c r="CB35" s="265"/>
      <c r="CC35" s="265"/>
      <c r="CD35" s="265"/>
      <c r="CE35" s="265"/>
      <c r="CF35" s="265"/>
      <c r="CG35" s="265"/>
      <c r="CH35" s="265"/>
      <c r="CI35" s="265"/>
      <c r="CJ35" s="265"/>
      <c r="CK35" s="265"/>
      <c r="CL35" s="265"/>
      <c r="CM35" s="265"/>
      <c r="CN35" s="265"/>
      <c r="CO35" s="265"/>
      <c r="CP35" s="265"/>
      <c r="CQ35" s="265"/>
      <c r="CR35" s="265"/>
      <c r="CS35" s="265"/>
      <c r="CT35" s="265"/>
      <c r="CU35" s="265"/>
      <c r="CV35" s="265"/>
      <c r="CW35" s="265"/>
      <c r="CX35" s="265"/>
      <c r="CY35" s="265"/>
      <c r="CZ35" s="265"/>
      <c r="DA35" s="265"/>
      <c r="DB35" s="265"/>
      <c r="DC35" s="265"/>
      <c r="DD35" s="265"/>
      <c r="DE35" s="265"/>
      <c r="DF35" s="265"/>
      <c r="DG35" s="265"/>
      <c r="DH35" s="265"/>
      <c r="DI35" s="265"/>
      <c r="DJ35" s="265"/>
      <c r="DK35" s="265"/>
      <c r="DL35" s="265"/>
      <c r="DM35" s="265"/>
      <c r="DN35" s="265"/>
      <c r="DO35" s="265"/>
      <c r="DP35" s="265"/>
      <c r="DQ35" s="265"/>
      <c r="DR35" s="265"/>
      <c r="DS35" s="265"/>
      <c r="DT35" s="265"/>
      <c r="DU35" s="265"/>
      <c r="DV35" s="265"/>
      <c r="DW35" s="265"/>
      <c r="DX35" s="265"/>
      <c r="DY35" s="265"/>
      <c r="DZ35" s="265"/>
      <c r="EA35" s="265"/>
      <c r="EB35" s="265"/>
      <c r="EC35" s="265"/>
      <c r="ED35" s="265"/>
      <c r="EE35" s="265"/>
      <c r="EF35" s="265"/>
      <c r="EG35" s="265"/>
      <c r="EH35" s="265"/>
      <c r="EI35" s="265"/>
      <c r="EJ35" s="265"/>
      <c r="EK35" s="265"/>
      <c r="EL35" s="265"/>
      <c r="EM35" s="265"/>
      <c r="EN35" s="265"/>
      <c r="EO35" s="265"/>
      <c r="EP35" s="265"/>
      <c r="EQ35" s="265"/>
      <c r="ER35" s="265"/>
      <c r="ES35" s="265"/>
      <c r="ET35" s="265"/>
      <c r="EU35" s="265"/>
      <c r="EV35" s="265"/>
      <c r="EW35" s="265"/>
      <c r="EX35" s="265"/>
    </row>
    <row r="36" spans="1:154" s="466" customFormat="1" ht="15" customHeight="1">
      <c r="B36" s="7"/>
      <c r="C36" s="7"/>
      <c r="D36" s="7"/>
      <c r="E36" s="7"/>
      <c r="F36" s="458" t="s">
        <v>296</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66" customFormat="1" ht="12" customHeight="1">
      <c r="A37" s="7"/>
      <c r="B37" s="250"/>
      <c r="C37" s="250"/>
      <c r="D37" s="7"/>
      <c r="E37" s="81"/>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66" customFormat="1" ht="12" customHeight="1">
      <c r="A38" s="7"/>
      <c r="B38" s="250"/>
      <c r="C38" s="250"/>
      <c r="D38" s="7"/>
      <c r="E38" s="81"/>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66" customFormat="1" ht="12" customHeight="1">
      <c r="A39" s="7"/>
      <c r="B39" s="250"/>
      <c r="C39" s="250"/>
      <c r="D39" s="7"/>
      <c r="E39" s="81"/>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66" customFormat="1" ht="12" customHeight="1">
      <c r="A40" s="7"/>
      <c r="B40" s="250"/>
      <c r="C40" s="250"/>
      <c r="D40" s="7"/>
      <c r="E40" s="81"/>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66" customFormat="1" ht="12" customHeight="1">
      <c r="A41" s="7"/>
      <c r="B41" s="250"/>
      <c r="C41" s="250"/>
      <c r="D41" s="7"/>
      <c r="E41" s="81"/>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66" customFormat="1" ht="12" customHeight="1">
      <c r="A42" s="7"/>
      <c r="B42" s="250"/>
      <c r="C42" s="250"/>
      <c r="D42" s="7"/>
      <c r="E42" s="81"/>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66" customFormat="1" ht="12" customHeight="1">
      <c r="A43" s="7"/>
      <c r="B43" s="250"/>
      <c r="C43" s="250"/>
      <c r="D43" s="7"/>
      <c r="E43" s="81"/>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66" customFormat="1" ht="12" customHeight="1">
      <c r="A44" s="7"/>
      <c r="B44" s="250"/>
      <c r="C44" s="250"/>
      <c r="D44" s="7"/>
      <c r="E44" s="81"/>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66" customFormat="1" ht="12" customHeight="1">
      <c r="A45" s="7"/>
      <c r="B45" s="250"/>
      <c r="C45" s="250"/>
      <c r="D45" s="7"/>
      <c r="E45" s="81"/>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67"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67"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3"/>
      <c r="AD47" s="3"/>
      <c r="AE47" s="3"/>
      <c r="AF47" s="14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67"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67"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67"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67"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67"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4"/>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67"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67"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CJ17:EE17"/>
    <mergeCell ref="AN18:BB18"/>
    <mergeCell ref="BC18:BQ18"/>
    <mergeCell ref="DN19:EE19"/>
    <mergeCell ref="BR18:CI18"/>
    <mergeCell ref="CJ18:CX18"/>
    <mergeCell ref="CY18:DM18"/>
    <mergeCell ref="DN18:EE18"/>
    <mergeCell ref="CY19:DM19"/>
    <mergeCell ref="V19:AM19"/>
    <mergeCell ref="AN19:BB19"/>
    <mergeCell ref="BC19:BQ19"/>
    <mergeCell ref="BR19:CI19"/>
    <mergeCell ref="CJ19:CX19"/>
    <mergeCell ref="DN12:EE12"/>
    <mergeCell ref="DN13:EE13"/>
    <mergeCell ref="BC12:BQ12"/>
    <mergeCell ref="CJ12:CX12"/>
    <mergeCell ref="CJ11:EE11"/>
    <mergeCell ref="CJ13:CX13"/>
    <mergeCell ref="T16:AT16"/>
    <mergeCell ref="AU16:AZ16"/>
    <mergeCell ref="BA16:CA16"/>
    <mergeCell ref="CY12:DM12"/>
    <mergeCell ref="CY13:DM13"/>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CR4:DK4"/>
    <mergeCell ref="DL4:DU4"/>
    <mergeCell ref="CR5:EL5"/>
    <mergeCell ref="M8:AN8"/>
    <mergeCell ref="BL8:CI8"/>
    <mergeCell ref="CJ8:DG8"/>
    <mergeCell ref="DH8:DI8"/>
    <mergeCell ref="DJ8:EG8"/>
    <mergeCell ref="AM9:AY9"/>
    <mergeCell ref="AZ9:BN9"/>
    <mergeCell ref="T10:AT10"/>
    <mergeCell ref="AU10:AZ10"/>
    <mergeCell ref="BA10:CA10"/>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election activeCell="Q8" sqref="Q8"/>
    </sheetView>
  </sheetViews>
  <sheetFormatPr defaultRowHeight="14.25"/>
  <cols>
    <col min="1" max="1" width="4.5" style="407" customWidth="1"/>
    <col min="2" max="2" width="12.5" style="397" bestFit="1" customWidth="1"/>
    <col min="3" max="3" width="13.5" style="398" bestFit="1" customWidth="1"/>
    <col min="4" max="4" width="5.5" style="398" bestFit="1" customWidth="1"/>
    <col min="5" max="5" width="2.5" style="399" customWidth="1"/>
    <col min="6" max="6" width="4.5" style="407" customWidth="1"/>
    <col min="7" max="7" width="12.5" style="397" bestFit="1" customWidth="1"/>
    <col min="8" max="8" width="13.5" style="398" bestFit="1" customWidth="1"/>
    <col min="9" max="9" width="5.5" style="398" bestFit="1" customWidth="1"/>
    <col min="10" max="10" width="2.5" style="399" customWidth="1"/>
    <col min="11" max="11" width="4.5" style="407" customWidth="1"/>
    <col min="12" max="12" width="12.5" style="397" bestFit="1" customWidth="1"/>
    <col min="13" max="13" width="13.5" style="398" bestFit="1" customWidth="1"/>
    <col min="14" max="14" width="5.5" style="398" bestFit="1" customWidth="1"/>
    <col min="15" max="16384" width="9" style="398"/>
  </cols>
  <sheetData>
    <row r="1" spans="1:16" ht="16.5" customHeight="1" thickBot="1">
      <c r="A1" s="397" t="s">
        <v>221</v>
      </c>
      <c r="C1" s="399"/>
      <c r="D1" s="399"/>
      <c r="F1" s="397" t="s">
        <v>222</v>
      </c>
      <c r="K1" s="397" t="s">
        <v>223</v>
      </c>
    </row>
    <row r="2" spans="1:16" s="407" customFormat="1" ht="18" customHeight="1" thickBot="1">
      <c r="A2" s="400" t="s">
        <v>117</v>
      </c>
      <c r="B2" s="401" t="s">
        <v>115</v>
      </c>
      <c r="C2" s="402" t="s">
        <v>116</v>
      </c>
      <c r="D2" s="403" t="s">
        <v>110</v>
      </c>
      <c r="E2" s="404"/>
      <c r="F2" s="405" t="s">
        <v>118</v>
      </c>
      <c r="G2" s="406" t="s">
        <v>115</v>
      </c>
      <c r="H2" s="402" t="s">
        <v>116</v>
      </c>
      <c r="I2" s="403" t="s">
        <v>110</v>
      </c>
      <c r="J2" s="404"/>
      <c r="K2" s="405" t="s">
        <v>118</v>
      </c>
      <c r="L2" s="406" t="s">
        <v>115</v>
      </c>
      <c r="M2" s="402" t="s">
        <v>116</v>
      </c>
      <c r="N2" s="403" t="s">
        <v>110</v>
      </c>
    </row>
    <row r="3" spans="1:16" s="409" customFormat="1" ht="18.75" customHeight="1">
      <c r="A3" s="198">
        <v>22</v>
      </c>
      <c r="B3" s="480" t="s">
        <v>132</v>
      </c>
      <c r="C3" s="150">
        <f>'Ｐ4～5'!E36</f>
        <v>0</v>
      </c>
      <c r="D3" s="151">
        <f>RANK(C3,C$3:C$27,0)</f>
        <v>1</v>
      </c>
      <c r="E3" s="408"/>
      <c r="F3" s="199">
        <v>15</v>
      </c>
      <c r="G3" s="158" t="s">
        <v>28</v>
      </c>
      <c r="H3" s="150">
        <f>'Ｐ4～5'!N27</f>
        <v>-1</v>
      </c>
      <c r="I3" s="151">
        <f>RANK(H3,H$3:H$27,0)</f>
        <v>1</v>
      </c>
      <c r="J3" s="408"/>
      <c r="K3" s="199">
        <v>3</v>
      </c>
      <c r="L3" s="158" t="s">
        <v>107</v>
      </c>
      <c r="M3" s="150">
        <f>'Ｐ4～5'!AA13</f>
        <v>22</v>
      </c>
      <c r="N3" s="151">
        <f>RANK(M3,M$3:M$27)</f>
        <v>1</v>
      </c>
      <c r="P3" s="476"/>
    </row>
    <row r="4" spans="1:16" s="409" customFormat="1" ht="18.75" customHeight="1">
      <c r="A4" s="200">
        <v>15</v>
      </c>
      <c r="B4" s="152" t="s">
        <v>28</v>
      </c>
      <c r="C4" s="153">
        <f>'Ｐ4～5'!E27</f>
        <v>-4</v>
      </c>
      <c r="D4" s="154">
        <f>RANK(C4,C$3:C$27,0)</f>
        <v>2</v>
      </c>
      <c r="E4" s="408"/>
      <c r="F4" s="201">
        <v>25</v>
      </c>
      <c r="G4" s="159" t="s">
        <v>114</v>
      </c>
      <c r="H4" s="153">
        <f>'Ｐ4～5'!N41</f>
        <v>-2</v>
      </c>
      <c r="I4" s="154">
        <f>RANK(H4,H$3:H$27,0)</f>
        <v>2</v>
      </c>
      <c r="J4" s="408"/>
      <c r="K4" s="201">
        <v>2</v>
      </c>
      <c r="L4" s="159" t="s">
        <v>21</v>
      </c>
      <c r="M4" s="153">
        <f>'Ｐ4～5'!AA12</f>
        <v>12</v>
      </c>
      <c r="N4" s="154">
        <f>RANK(M4,M$3:M$27)</f>
        <v>2</v>
      </c>
      <c r="P4" s="476"/>
    </row>
    <row r="5" spans="1:16" s="409" customFormat="1" ht="18.75" customHeight="1">
      <c r="A5" s="200">
        <v>25</v>
      </c>
      <c r="B5" s="152" t="s">
        <v>114</v>
      </c>
      <c r="C5" s="153">
        <f>'Ｐ4～5'!E41</f>
        <v>-6</v>
      </c>
      <c r="D5" s="154">
        <f>RANK(C5,C$3:C$27,0)</f>
        <v>3</v>
      </c>
      <c r="E5" s="408"/>
      <c r="F5" s="201">
        <v>22</v>
      </c>
      <c r="G5" s="159" t="s">
        <v>34</v>
      </c>
      <c r="H5" s="153">
        <f>'Ｐ4～5'!N36</f>
        <v>-3</v>
      </c>
      <c r="I5" s="154">
        <f>RANK(H5,H$3:H$27,0)</f>
        <v>3</v>
      </c>
      <c r="J5" s="408"/>
      <c r="K5" s="201">
        <v>6</v>
      </c>
      <c r="L5" s="159" t="s">
        <v>24</v>
      </c>
      <c r="M5" s="153">
        <f>'Ｐ4～5'!AA16</f>
        <v>10</v>
      </c>
      <c r="N5" s="154">
        <f>RANK(M5,M$3:M$27)</f>
        <v>3</v>
      </c>
      <c r="P5" s="476"/>
    </row>
    <row r="6" spans="1:16" s="409" customFormat="1" ht="18.75" customHeight="1">
      <c r="A6" s="200">
        <v>18</v>
      </c>
      <c r="B6" s="152" t="s">
        <v>59</v>
      </c>
      <c r="C6" s="153">
        <f>'Ｐ4～5'!E31</f>
        <v>-7</v>
      </c>
      <c r="D6" s="154">
        <f>RANK(C6,C$3:C$27,0)</f>
        <v>4</v>
      </c>
      <c r="E6" s="408"/>
      <c r="F6" s="201">
        <v>16</v>
      </c>
      <c r="G6" s="159" t="s">
        <v>29</v>
      </c>
      <c r="H6" s="153">
        <f>'Ｐ4～5'!N29</f>
        <v>-7</v>
      </c>
      <c r="I6" s="154">
        <f>RANK(H6,H$3:H$27,0)</f>
        <v>4</v>
      </c>
      <c r="J6" s="408"/>
      <c r="K6" s="201">
        <v>9</v>
      </c>
      <c r="L6" s="159" t="s">
        <v>54</v>
      </c>
      <c r="M6" s="153">
        <f>'Ｐ4～5'!AA19</f>
        <v>6</v>
      </c>
      <c r="N6" s="154">
        <f>RANK(M6,M$3:M$27)</f>
        <v>4</v>
      </c>
      <c r="P6" s="476"/>
    </row>
    <row r="7" spans="1:16" s="409" customFormat="1" ht="18.75" customHeight="1">
      <c r="A7" s="200">
        <v>9</v>
      </c>
      <c r="B7" s="481" t="s">
        <v>54</v>
      </c>
      <c r="C7" s="153">
        <f>'Ｐ4～5'!E19</f>
        <v>-9</v>
      </c>
      <c r="D7" s="154">
        <f>RANK(C7,C$3:C$27,0)</f>
        <v>5</v>
      </c>
      <c r="E7" s="408"/>
      <c r="F7" s="201">
        <v>20</v>
      </c>
      <c r="G7" s="159" t="s">
        <v>32</v>
      </c>
      <c r="H7" s="153">
        <f>'Ｐ4～5'!N34</f>
        <v>-8</v>
      </c>
      <c r="I7" s="154">
        <f>RANK(H7,H$3:H$27,0)</f>
        <v>5</v>
      </c>
      <c r="J7" s="408"/>
      <c r="K7" s="201">
        <v>22</v>
      </c>
      <c r="L7" s="160" t="s">
        <v>34</v>
      </c>
      <c r="M7" s="153">
        <f>'Ｐ4～5'!AA36</f>
        <v>3</v>
      </c>
      <c r="N7" s="154">
        <f>RANK(M7,M$3:M$27)</f>
        <v>5</v>
      </c>
      <c r="P7" s="476"/>
    </row>
    <row r="8" spans="1:16" s="409" customFormat="1" ht="18.75" customHeight="1">
      <c r="A8" s="200">
        <v>16</v>
      </c>
      <c r="B8" s="152" t="s">
        <v>29</v>
      </c>
      <c r="C8" s="153">
        <f>'Ｐ4～5'!E29</f>
        <v>-10</v>
      </c>
      <c r="D8" s="154">
        <f>RANK(C8,C$3:C$27,0)</f>
        <v>6</v>
      </c>
      <c r="E8" s="408"/>
      <c r="F8" s="201">
        <v>18</v>
      </c>
      <c r="G8" s="159" t="s">
        <v>59</v>
      </c>
      <c r="H8" s="153">
        <f>'Ｐ4～5'!N31</f>
        <v>-9</v>
      </c>
      <c r="I8" s="154">
        <f>RANK(H8,H$3:H$27,0)</f>
        <v>6</v>
      </c>
      <c r="J8" s="408"/>
      <c r="K8" s="201">
        <v>18</v>
      </c>
      <c r="L8" s="159" t="s">
        <v>59</v>
      </c>
      <c r="M8" s="153">
        <f>'Ｐ4～5'!AA31</f>
        <v>2</v>
      </c>
      <c r="N8" s="154">
        <f>RANK(M8,M$3:M$27)</f>
        <v>6</v>
      </c>
      <c r="P8" s="476"/>
    </row>
    <row r="9" spans="1:16" s="409" customFormat="1" ht="18.75" customHeight="1">
      <c r="A9" s="200">
        <v>14</v>
      </c>
      <c r="B9" s="152" t="s">
        <v>26</v>
      </c>
      <c r="C9" s="153">
        <f>'Ｐ4～5'!E25</f>
        <v>-12</v>
      </c>
      <c r="D9" s="154">
        <f>RANK(C9,C$3:C$27,0)</f>
        <v>7</v>
      </c>
      <c r="E9" s="408"/>
      <c r="F9" s="201">
        <v>21</v>
      </c>
      <c r="G9" s="159" t="s">
        <v>33</v>
      </c>
      <c r="H9" s="153">
        <f>'Ｐ4～5'!N35</f>
        <v>-10</v>
      </c>
      <c r="I9" s="154">
        <f>RANK(H9,H$3:H$27,0)</f>
        <v>7</v>
      </c>
      <c r="J9" s="408"/>
      <c r="K9" s="201">
        <v>23</v>
      </c>
      <c r="L9" s="159" t="s">
        <v>50</v>
      </c>
      <c r="M9" s="153">
        <f>'Ｐ4～5'!AA38</f>
        <v>0</v>
      </c>
      <c r="N9" s="154">
        <f>RANK(M9,M$3:M$27)</f>
        <v>7</v>
      </c>
      <c r="P9" s="476"/>
    </row>
    <row r="10" spans="1:16" s="409" customFormat="1" ht="18.75" customHeight="1">
      <c r="A10" s="200">
        <v>20</v>
      </c>
      <c r="B10" s="152" t="s">
        <v>32</v>
      </c>
      <c r="C10" s="153">
        <f>'Ｐ4～5'!E34</f>
        <v>-13</v>
      </c>
      <c r="D10" s="154">
        <f>RANK(C10,C$3:C$27,0)</f>
        <v>8</v>
      </c>
      <c r="E10" s="408"/>
      <c r="F10" s="201">
        <v>19</v>
      </c>
      <c r="G10" s="159" t="s">
        <v>31</v>
      </c>
      <c r="H10" s="153">
        <f>'Ｐ4～5'!N33</f>
        <v>-10</v>
      </c>
      <c r="I10" s="154">
        <f>RANK(H10,H$3:H$27,0)</f>
        <v>7</v>
      </c>
      <c r="J10" s="408"/>
      <c r="K10" s="201">
        <v>14</v>
      </c>
      <c r="L10" s="159" t="s">
        <v>26</v>
      </c>
      <c r="M10" s="153">
        <f>'Ｐ4～5'!AA25</f>
        <v>0</v>
      </c>
      <c r="N10" s="154">
        <f>RANK(M10,M$3:M$27)</f>
        <v>7</v>
      </c>
      <c r="P10" s="476"/>
    </row>
    <row r="11" spans="1:16" s="409" customFormat="1" ht="18.75" customHeight="1">
      <c r="A11" s="200">
        <v>19</v>
      </c>
      <c r="B11" s="152" t="s">
        <v>31</v>
      </c>
      <c r="C11" s="153">
        <f>'Ｐ4～5'!E33</f>
        <v>-13</v>
      </c>
      <c r="D11" s="154">
        <f>RANK(C11,C$3:C$27,0)</f>
        <v>8</v>
      </c>
      <c r="E11" s="408"/>
      <c r="F11" s="201">
        <v>14</v>
      </c>
      <c r="G11" s="159" t="s">
        <v>26</v>
      </c>
      <c r="H11" s="153">
        <f>'Ｐ4～5'!N25</f>
        <v>-12</v>
      </c>
      <c r="I11" s="154">
        <f>RANK(H11,H$3:H$27,0)</f>
        <v>9</v>
      </c>
      <c r="J11" s="408"/>
      <c r="K11" s="201">
        <v>1</v>
      </c>
      <c r="L11" s="159" t="s">
        <v>19</v>
      </c>
      <c r="M11" s="153">
        <f>'Ｐ4～5'!AA11</f>
        <v>-3</v>
      </c>
      <c r="N11" s="154">
        <f>RANK(M11,M$3:M$27)</f>
        <v>9</v>
      </c>
      <c r="P11" s="476"/>
    </row>
    <row r="12" spans="1:16" s="409" customFormat="1" ht="18.75" customHeight="1">
      <c r="A12" s="200">
        <v>17</v>
      </c>
      <c r="B12" s="152" t="s">
        <v>58</v>
      </c>
      <c r="C12" s="153">
        <f>'Ｐ4～5'!E30</f>
        <v>-17</v>
      </c>
      <c r="D12" s="154">
        <f>RANK(C12,C$3:C$27,0)</f>
        <v>10</v>
      </c>
      <c r="E12" s="408"/>
      <c r="F12" s="201">
        <v>17</v>
      </c>
      <c r="G12" s="159" t="s">
        <v>58</v>
      </c>
      <c r="H12" s="153">
        <f>'Ｐ4～5'!N30</f>
        <v>-14</v>
      </c>
      <c r="I12" s="154">
        <f>RANK(H12,H$3:H$27,0)</f>
        <v>10</v>
      </c>
      <c r="J12" s="408"/>
      <c r="K12" s="201">
        <v>15</v>
      </c>
      <c r="L12" s="159" t="s">
        <v>28</v>
      </c>
      <c r="M12" s="153">
        <f>'Ｐ4～5'!AA27</f>
        <v>-3</v>
      </c>
      <c r="N12" s="154">
        <f>RANK(M12,M$3:M$27)</f>
        <v>9</v>
      </c>
      <c r="P12" s="476"/>
    </row>
    <row r="13" spans="1:16" s="409" customFormat="1" ht="18.75" customHeight="1">
      <c r="A13" s="200">
        <v>21</v>
      </c>
      <c r="B13" s="152" t="s">
        <v>33</v>
      </c>
      <c r="C13" s="153">
        <f>'Ｐ4～5'!E35</f>
        <v>-21</v>
      </c>
      <c r="D13" s="154">
        <f>RANK(C13,C$3:C$27,0)</f>
        <v>11</v>
      </c>
      <c r="E13" s="408"/>
      <c r="F13" s="201">
        <v>9</v>
      </c>
      <c r="G13" s="159" t="s">
        <v>54</v>
      </c>
      <c r="H13" s="153">
        <f>'Ｐ4～5'!N19</f>
        <v>-15</v>
      </c>
      <c r="I13" s="154">
        <f>RANK(H13,H$3:H$27,0)</f>
        <v>11</v>
      </c>
      <c r="J13" s="408"/>
      <c r="K13" s="201">
        <v>16</v>
      </c>
      <c r="L13" s="159" t="s">
        <v>29</v>
      </c>
      <c r="M13" s="153">
        <f>'Ｐ4～5'!AA29</f>
        <v>-3</v>
      </c>
      <c r="N13" s="154">
        <f>RANK(M13,M$3:M$27)</f>
        <v>9</v>
      </c>
      <c r="P13" s="476"/>
    </row>
    <row r="14" spans="1:16" s="409" customFormat="1" ht="18.75" customHeight="1">
      <c r="A14" s="200">
        <v>24</v>
      </c>
      <c r="B14" s="152" t="s">
        <v>35</v>
      </c>
      <c r="C14" s="153">
        <f>'Ｐ4～5'!E40</f>
        <v>-27</v>
      </c>
      <c r="D14" s="154">
        <f>RANK(C14,C$3:C$27,0)</f>
        <v>12</v>
      </c>
      <c r="E14" s="408"/>
      <c r="F14" s="201">
        <v>12</v>
      </c>
      <c r="G14" s="159" t="s">
        <v>57</v>
      </c>
      <c r="H14" s="153">
        <f>'Ｐ4～5'!N22</f>
        <v>-20</v>
      </c>
      <c r="I14" s="154">
        <f>RANK(H14,H$3:H$27,0)</f>
        <v>12</v>
      </c>
      <c r="J14" s="408"/>
      <c r="K14" s="201">
        <v>19</v>
      </c>
      <c r="L14" s="159" t="s">
        <v>31</v>
      </c>
      <c r="M14" s="153">
        <f>'Ｐ4～5'!AA33</f>
        <v>-3</v>
      </c>
      <c r="N14" s="154">
        <f>RANK(M14,M$3:M$27)</f>
        <v>9</v>
      </c>
      <c r="P14" s="476"/>
    </row>
    <row r="15" spans="1:16" s="409" customFormat="1" ht="18.75" customHeight="1">
      <c r="A15" s="200">
        <v>23</v>
      </c>
      <c r="B15" s="152" t="s">
        <v>50</v>
      </c>
      <c r="C15" s="153">
        <f>'Ｐ4～5'!E38</f>
        <v>-27</v>
      </c>
      <c r="D15" s="154">
        <f>RANK(C15,C$3:C$27,0)</f>
        <v>12</v>
      </c>
      <c r="E15" s="408"/>
      <c r="F15" s="201">
        <v>24</v>
      </c>
      <c r="G15" s="159" t="s">
        <v>35</v>
      </c>
      <c r="H15" s="153">
        <f>'Ｐ4～5'!N40</f>
        <v>-23</v>
      </c>
      <c r="I15" s="154">
        <f>RANK(H15,H$3:H$27,0)</f>
        <v>13</v>
      </c>
      <c r="J15" s="408"/>
      <c r="K15" s="201">
        <v>17</v>
      </c>
      <c r="L15" s="159" t="s">
        <v>58</v>
      </c>
      <c r="M15" s="153">
        <f>'Ｐ4～5'!AA30</f>
        <v>-3</v>
      </c>
      <c r="N15" s="154">
        <f>RANK(M15,M$3:M$27)</f>
        <v>9</v>
      </c>
      <c r="P15" s="476"/>
    </row>
    <row r="16" spans="1:16" s="409" customFormat="1" ht="18.75" customHeight="1">
      <c r="A16" s="200">
        <v>12</v>
      </c>
      <c r="B16" s="152" t="s">
        <v>57</v>
      </c>
      <c r="C16" s="153">
        <f>'Ｐ4～5'!E22</f>
        <v>-31</v>
      </c>
      <c r="D16" s="154">
        <f>RANK(C16,C$3:C$27,0)</f>
        <v>14</v>
      </c>
      <c r="E16" s="408"/>
      <c r="F16" s="201">
        <v>13</v>
      </c>
      <c r="G16" s="159" t="s">
        <v>56</v>
      </c>
      <c r="H16" s="153">
        <f>'Ｐ4～5'!N23</f>
        <v>-26</v>
      </c>
      <c r="I16" s="154">
        <f>RANK(H16,H$3:H$27,0)</f>
        <v>14</v>
      </c>
      <c r="J16" s="408"/>
      <c r="K16" s="201">
        <v>25</v>
      </c>
      <c r="L16" s="159" t="s">
        <v>114</v>
      </c>
      <c r="M16" s="153">
        <f>'Ｐ4～5'!AA41</f>
        <v>-4</v>
      </c>
      <c r="N16" s="154">
        <f>RANK(M16,M$3:M$27)</f>
        <v>14</v>
      </c>
      <c r="P16" s="476"/>
    </row>
    <row r="17" spans="1:16" s="409" customFormat="1" ht="18.75" customHeight="1">
      <c r="A17" s="200">
        <v>13</v>
      </c>
      <c r="B17" s="152" t="s">
        <v>56</v>
      </c>
      <c r="C17" s="153">
        <f>'Ｐ4～5'!E23</f>
        <v>-42</v>
      </c>
      <c r="D17" s="154">
        <f>RANK(C17,C$3:C$27,0)</f>
        <v>15</v>
      </c>
      <c r="E17" s="408"/>
      <c r="F17" s="201">
        <v>23</v>
      </c>
      <c r="G17" s="159" t="s">
        <v>50</v>
      </c>
      <c r="H17" s="153">
        <f>'Ｐ4～5'!N38</f>
        <v>-27</v>
      </c>
      <c r="I17" s="154">
        <f>RANK(H17,H$3:H$27,0)</f>
        <v>15</v>
      </c>
      <c r="J17" s="408"/>
      <c r="K17" s="201">
        <v>24</v>
      </c>
      <c r="L17" s="159" t="s">
        <v>35</v>
      </c>
      <c r="M17" s="153">
        <f>'Ｐ4～5'!AA40</f>
        <v>-4</v>
      </c>
      <c r="N17" s="154">
        <f>RANK(M17,M$3:M$27)</f>
        <v>14</v>
      </c>
      <c r="P17" s="476"/>
    </row>
    <row r="18" spans="1:16" s="409" customFormat="1" ht="18.75" customHeight="1">
      <c r="A18" s="200">
        <v>2</v>
      </c>
      <c r="B18" s="152" t="s">
        <v>21</v>
      </c>
      <c r="C18" s="153">
        <f>'Ｐ4～5'!E12</f>
        <v>-47</v>
      </c>
      <c r="D18" s="154">
        <f>RANK(C18,C$3:C$27,0)</f>
        <v>16</v>
      </c>
      <c r="E18" s="408"/>
      <c r="F18" s="201">
        <v>11</v>
      </c>
      <c r="G18" s="159" t="s">
        <v>109</v>
      </c>
      <c r="H18" s="153">
        <f>'Ｐ4～5'!N21</f>
        <v>-39</v>
      </c>
      <c r="I18" s="154">
        <f>RANK(H18,H$3:H$27,0)</f>
        <v>16</v>
      </c>
      <c r="J18" s="408"/>
      <c r="K18" s="201">
        <v>20</v>
      </c>
      <c r="L18" s="159" t="s">
        <v>32</v>
      </c>
      <c r="M18" s="153">
        <f>'Ｐ4～5'!AA34</f>
        <v>-5</v>
      </c>
      <c r="N18" s="154">
        <f>RANK(M18,M$3:M$27)</f>
        <v>16</v>
      </c>
      <c r="P18" s="476"/>
    </row>
    <row r="19" spans="1:16" s="409" customFormat="1" ht="18.75" customHeight="1">
      <c r="A19" s="200">
        <v>7</v>
      </c>
      <c r="B19" s="152" t="s">
        <v>25</v>
      </c>
      <c r="C19" s="153">
        <f>'Ｐ4～5'!E17</f>
        <v>-50</v>
      </c>
      <c r="D19" s="154">
        <f>RANK(C19,C$3:C$27,0)</f>
        <v>17</v>
      </c>
      <c r="E19" s="408"/>
      <c r="F19" s="201">
        <v>5</v>
      </c>
      <c r="G19" s="159" t="s">
        <v>23</v>
      </c>
      <c r="H19" s="153">
        <f>'Ｐ4～5'!N15</f>
        <v>-41</v>
      </c>
      <c r="I19" s="154">
        <f>RANK(H19,H$3:H$27,0)</f>
        <v>17</v>
      </c>
      <c r="J19" s="408"/>
      <c r="K19" s="201">
        <v>7</v>
      </c>
      <c r="L19" s="159" t="s">
        <v>25</v>
      </c>
      <c r="M19" s="153">
        <f>'Ｐ4～5'!AA17</f>
        <v>-7</v>
      </c>
      <c r="N19" s="154">
        <f>RANK(M19,M$3:M$27)</f>
        <v>17</v>
      </c>
      <c r="P19" s="476"/>
    </row>
    <row r="20" spans="1:16" s="409" customFormat="1" ht="18.75" customHeight="1">
      <c r="A20" s="200">
        <v>6</v>
      </c>
      <c r="B20" s="152" t="s">
        <v>24</v>
      </c>
      <c r="C20" s="153">
        <f>'Ｐ4～5'!E16</f>
        <v>-53</v>
      </c>
      <c r="D20" s="154">
        <f>RANK(C20,C$3:C$27,0)</f>
        <v>18</v>
      </c>
      <c r="E20" s="408"/>
      <c r="F20" s="201">
        <v>7</v>
      </c>
      <c r="G20" s="159" t="s">
        <v>25</v>
      </c>
      <c r="H20" s="153">
        <f>'Ｐ4～5'!N17</f>
        <v>-43</v>
      </c>
      <c r="I20" s="154">
        <f>RANK(H20,H$3:H$27,0)</f>
        <v>18</v>
      </c>
      <c r="J20" s="408"/>
      <c r="K20" s="201">
        <v>8</v>
      </c>
      <c r="L20" s="159" t="s">
        <v>53</v>
      </c>
      <c r="M20" s="153">
        <f>'Ｐ4～5'!AA18</f>
        <v>-10</v>
      </c>
      <c r="N20" s="154">
        <f>RANK(M20,M$3:M$27)</f>
        <v>18</v>
      </c>
      <c r="P20" s="476"/>
    </row>
    <row r="21" spans="1:16" s="409" customFormat="1" ht="18.75" customHeight="1">
      <c r="A21" s="200">
        <v>11</v>
      </c>
      <c r="B21" s="152" t="s">
        <v>109</v>
      </c>
      <c r="C21" s="153">
        <f>'Ｐ4～5'!E21</f>
        <v>-58</v>
      </c>
      <c r="D21" s="154">
        <f>RANK(C21,C$3:C$27,0)</f>
        <v>19</v>
      </c>
      <c r="E21" s="408"/>
      <c r="F21" s="201">
        <v>2</v>
      </c>
      <c r="G21" s="159" t="s">
        <v>21</v>
      </c>
      <c r="H21" s="153">
        <f>'Ｐ4～5'!N12</f>
        <v>-59</v>
      </c>
      <c r="I21" s="154">
        <f>RANK(H21,H$3:H$27,0)</f>
        <v>19</v>
      </c>
      <c r="J21" s="408"/>
      <c r="K21" s="201">
        <v>12</v>
      </c>
      <c r="L21" s="159" t="s">
        <v>57</v>
      </c>
      <c r="M21" s="153">
        <f>'Ｐ4～5'!AA22</f>
        <v>-11</v>
      </c>
      <c r="N21" s="154">
        <f>RANK(M21,M$3:M$27)</f>
        <v>19</v>
      </c>
      <c r="P21" s="476"/>
    </row>
    <row r="22" spans="1:16" s="409" customFormat="1" ht="18.75" customHeight="1">
      <c r="A22" s="200">
        <v>8</v>
      </c>
      <c r="B22" s="152" t="s">
        <v>53</v>
      </c>
      <c r="C22" s="153">
        <f>'Ｐ4～5'!E18</f>
        <v>-75</v>
      </c>
      <c r="D22" s="154">
        <f>RANK(C22,C$3:C$27,0)</f>
        <v>20</v>
      </c>
      <c r="E22" s="408"/>
      <c r="F22" s="201">
        <v>6</v>
      </c>
      <c r="G22" s="160" t="s">
        <v>24</v>
      </c>
      <c r="H22" s="153">
        <f>'Ｐ4～5'!N16</f>
        <v>-63</v>
      </c>
      <c r="I22" s="154">
        <f>RANK(H22,H$3:H$27,0)</f>
        <v>20</v>
      </c>
      <c r="J22" s="408"/>
      <c r="K22" s="201">
        <v>21</v>
      </c>
      <c r="L22" s="159" t="s">
        <v>33</v>
      </c>
      <c r="M22" s="153">
        <f>'Ｐ4～5'!AA35</f>
        <v>-11</v>
      </c>
      <c r="N22" s="154">
        <f>RANK(M22,M$3:M$27)</f>
        <v>19</v>
      </c>
      <c r="P22" s="476"/>
    </row>
    <row r="23" spans="1:16" s="409" customFormat="1" ht="18.75" customHeight="1">
      <c r="A23" s="200">
        <v>5</v>
      </c>
      <c r="B23" s="152" t="s">
        <v>23</v>
      </c>
      <c r="C23" s="153">
        <f>'Ｐ4～5'!E15</f>
        <v>-80</v>
      </c>
      <c r="D23" s="154">
        <f>RANK(C23,C$3:C$27,0)</f>
        <v>21</v>
      </c>
      <c r="E23" s="408"/>
      <c r="F23" s="201">
        <v>8</v>
      </c>
      <c r="G23" s="159" t="s">
        <v>53</v>
      </c>
      <c r="H23" s="153">
        <f>'Ｐ4～5'!N18</f>
        <v>-65</v>
      </c>
      <c r="I23" s="154">
        <f>RANK(H23,H$3:H$27,0)</f>
        <v>21</v>
      </c>
      <c r="J23" s="408"/>
      <c r="K23" s="201">
        <v>4</v>
      </c>
      <c r="L23" s="159" t="s">
        <v>22</v>
      </c>
      <c r="M23" s="153">
        <f>'Ｐ4～5'!AA14</f>
        <v>-13</v>
      </c>
      <c r="N23" s="154">
        <f>RANK(M23,M$3:M$27)</f>
        <v>21</v>
      </c>
      <c r="P23" s="476"/>
    </row>
    <row r="24" spans="1:16" s="409" customFormat="1" ht="18.75" customHeight="1">
      <c r="A24" s="200">
        <v>3</v>
      </c>
      <c r="B24" s="152" t="s">
        <v>107</v>
      </c>
      <c r="C24" s="153">
        <f>'Ｐ4～5'!E13</f>
        <v>-82</v>
      </c>
      <c r="D24" s="154">
        <f>RANK(C24,C$3:C$27,0)</f>
        <v>22</v>
      </c>
      <c r="E24" s="408"/>
      <c r="F24" s="201">
        <v>4</v>
      </c>
      <c r="G24" s="159" t="s">
        <v>22</v>
      </c>
      <c r="H24" s="153">
        <f>'Ｐ4～5'!N14</f>
        <v>-85</v>
      </c>
      <c r="I24" s="154">
        <f>RANK(H24,H$3:H$27,0)</f>
        <v>22</v>
      </c>
      <c r="J24" s="408"/>
      <c r="K24" s="201">
        <v>13</v>
      </c>
      <c r="L24" s="159" t="s">
        <v>56</v>
      </c>
      <c r="M24" s="153">
        <f>'Ｐ4～5'!AA23</f>
        <v>-16</v>
      </c>
      <c r="N24" s="154">
        <f>RANK(M24,M$3:M$27)</f>
        <v>22</v>
      </c>
      <c r="P24" s="476"/>
    </row>
    <row r="25" spans="1:16" s="409" customFormat="1" ht="18.75" customHeight="1">
      <c r="A25" s="200">
        <v>4</v>
      </c>
      <c r="B25" s="152" t="s">
        <v>131</v>
      </c>
      <c r="C25" s="153">
        <f>'Ｐ4～5'!E14</f>
        <v>-98</v>
      </c>
      <c r="D25" s="154">
        <f>RANK(C25,C$3:C$27,0)</f>
        <v>23</v>
      </c>
      <c r="E25" s="408"/>
      <c r="F25" s="201">
        <v>10</v>
      </c>
      <c r="G25" s="159" t="s">
        <v>55</v>
      </c>
      <c r="H25" s="153">
        <f>'Ｐ4～5'!N20</f>
        <v>-85</v>
      </c>
      <c r="I25" s="154">
        <f>RANK(H25,H$3:H$27,0)</f>
        <v>22</v>
      </c>
      <c r="J25" s="408"/>
      <c r="K25" s="201">
        <v>11</v>
      </c>
      <c r="L25" s="159" t="s">
        <v>109</v>
      </c>
      <c r="M25" s="153">
        <f>'Ｐ4～5'!AA21</f>
        <v>-19</v>
      </c>
      <c r="N25" s="154">
        <f>RANK(M25,M$3:M$27)</f>
        <v>23</v>
      </c>
      <c r="P25" s="476"/>
    </row>
    <row r="26" spans="1:16" s="409" customFormat="1" ht="18.75" customHeight="1">
      <c r="A26" s="200">
        <v>10</v>
      </c>
      <c r="B26" s="152" t="s">
        <v>55</v>
      </c>
      <c r="C26" s="153">
        <f>'Ｐ4～5'!E20</f>
        <v>-124</v>
      </c>
      <c r="D26" s="154">
        <f>RANK(C26,C$3:C$27,0)</f>
        <v>24</v>
      </c>
      <c r="E26" s="408"/>
      <c r="F26" s="201">
        <v>3</v>
      </c>
      <c r="G26" s="159" t="s">
        <v>107</v>
      </c>
      <c r="H26" s="153">
        <f>'Ｐ4～5'!N13</f>
        <v>-104</v>
      </c>
      <c r="I26" s="154">
        <f>RANK(H26,H$3:H$27,0)</f>
        <v>24</v>
      </c>
      <c r="J26" s="408"/>
      <c r="K26" s="201">
        <v>10</v>
      </c>
      <c r="L26" s="159" t="s">
        <v>55</v>
      </c>
      <c r="M26" s="153">
        <f>'Ｐ4～5'!AA20</f>
        <v>-39</v>
      </c>
      <c r="N26" s="154">
        <f>RANK(M26,M$3:M$27)</f>
        <v>24</v>
      </c>
      <c r="P26" s="476"/>
    </row>
    <row r="27" spans="1:16" s="409" customFormat="1" ht="18.75" customHeight="1" thickBot="1">
      <c r="A27" s="202">
        <v>1</v>
      </c>
      <c r="B27" s="155" t="s">
        <v>19</v>
      </c>
      <c r="C27" s="156">
        <f>'Ｐ4～5'!E11</f>
        <v>-129</v>
      </c>
      <c r="D27" s="157">
        <f>RANK(C27,C$3:C$27,0)</f>
        <v>25</v>
      </c>
      <c r="E27" s="408"/>
      <c r="F27" s="203">
        <v>1</v>
      </c>
      <c r="G27" s="161" t="s">
        <v>19</v>
      </c>
      <c r="H27" s="156">
        <f>'Ｐ4～5'!N11</f>
        <v>-126</v>
      </c>
      <c r="I27" s="157">
        <f>RANK(H27,H$3:H$27,0)</f>
        <v>25</v>
      </c>
      <c r="J27" s="408"/>
      <c r="K27" s="203">
        <v>5</v>
      </c>
      <c r="L27" s="161" t="s">
        <v>23</v>
      </c>
      <c r="M27" s="156">
        <f>'Ｐ4～5'!AA15</f>
        <v>-39</v>
      </c>
      <c r="N27" s="157">
        <f>RANK(M27,M$3:M$27)</f>
        <v>24</v>
      </c>
      <c r="P27" s="476"/>
    </row>
    <row r="28" spans="1:16" ht="6" customHeight="1">
      <c r="C28" s="399"/>
      <c r="D28" s="399"/>
    </row>
    <row r="29" spans="1:16" ht="17.25" customHeight="1">
      <c r="A29" s="404"/>
      <c r="B29" s="486" t="s">
        <v>224</v>
      </c>
      <c r="C29" s="410" t="s">
        <v>111</v>
      </c>
      <c r="D29" s="411">
        <f>COUNTIF(C$3:C$27,"&gt;0")</f>
        <v>0</v>
      </c>
      <c r="G29" s="397" t="s">
        <v>225</v>
      </c>
      <c r="H29" s="410" t="s">
        <v>111</v>
      </c>
      <c r="I29" s="411">
        <f>COUNTIF(H$3:H$27,"&gt;0")</f>
        <v>0</v>
      </c>
      <c r="L29" s="397" t="s">
        <v>226</v>
      </c>
      <c r="M29" s="410" t="s">
        <v>111</v>
      </c>
      <c r="N29" s="411">
        <f>COUNTIF(M$3:M$27,"&gt;0")</f>
        <v>6</v>
      </c>
    </row>
    <row r="30" spans="1:16" ht="17.25" customHeight="1">
      <c r="A30" s="404"/>
      <c r="B30" s="486"/>
      <c r="C30" s="410" t="s">
        <v>112</v>
      </c>
      <c r="D30" s="411">
        <f>COUNTIF(C$3:C$27,"&lt;0")</f>
        <v>24</v>
      </c>
      <c r="H30" s="410" t="s">
        <v>112</v>
      </c>
      <c r="I30" s="411">
        <f>COUNTIF(H$3:H$27,"&lt;0")</f>
        <v>25</v>
      </c>
      <c r="M30" s="410" t="s">
        <v>112</v>
      </c>
      <c r="N30" s="411">
        <f>COUNTIF(M$3:M$27,"&lt;0")</f>
        <v>17</v>
      </c>
    </row>
    <row r="31" spans="1:16" ht="17.25" customHeight="1">
      <c r="A31" s="404"/>
      <c r="B31" s="486"/>
      <c r="C31" s="410" t="s">
        <v>113</v>
      </c>
      <c r="D31" s="411">
        <f>COUNTIF(C$3:C$27,"=0")</f>
        <v>1</v>
      </c>
      <c r="H31" s="410" t="s">
        <v>113</v>
      </c>
      <c r="I31" s="411">
        <f>COUNTIF(H$3:H$27,"=0")</f>
        <v>0</v>
      </c>
      <c r="M31" s="410" t="s">
        <v>113</v>
      </c>
      <c r="N31" s="411">
        <f>COUNTIF(M$3:M$27,"=0")</f>
        <v>2</v>
      </c>
    </row>
    <row r="32" spans="1:16" ht="16.5" customHeight="1">
      <c r="B32" s="397" t="s">
        <v>227</v>
      </c>
      <c r="G32" s="397" t="s">
        <v>228</v>
      </c>
      <c r="L32" s="397" t="s">
        <v>229</v>
      </c>
    </row>
    <row r="33" spans="2:13" ht="14.1" customHeight="1">
      <c r="B33" s="412" t="s">
        <v>123</v>
      </c>
      <c r="C33" s="398">
        <f>SUM(C3:C27)</f>
        <v>-1035</v>
      </c>
      <c r="G33" s="412" t="s">
        <v>123</v>
      </c>
      <c r="H33" s="398">
        <f>SUM(H3:H27)</f>
        <v>-897</v>
      </c>
      <c r="L33" s="412" t="s">
        <v>123</v>
      </c>
      <c r="M33" s="398">
        <f>SUM(M3:M27)</f>
        <v>-138</v>
      </c>
    </row>
    <row r="34" spans="2:13" ht="14.1" customHeight="1">
      <c r="B34" s="412" t="s">
        <v>119</v>
      </c>
      <c r="C34" s="398">
        <f>'Ｐ4～5'!E8</f>
        <v>-1035</v>
      </c>
      <c r="G34" s="412" t="s">
        <v>120</v>
      </c>
      <c r="H34" s="398">
        <f>'Ｐ4～5'!N8</f>
        <v>-897</v>
      </c>
      <c r="L34" s="412" t="s">
        <v>121</v>
      </c>
      <c r="M34" s="398">
        <f>'Ｐ4～5'!AA8</f>
        <v>-138</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54" bestFit="1" customWidth="1"/>
    <col min="18" max="18" width="12.875" bestFit="1" customWidth="1"/>
  </cols>
  <sheetData>
    <row r="1" spans="1:12" ht="37.5" customHeight="1">
      <c r="A1" s="252" t="s">
        <v>258</v>
      </c>
      <c r="B1" s="245"/>
      <c r="C1" s="245"/>
      <c r="D1" s="245"/>
      <c r="E1" s="245"/>
      <c r="F1" s="245"/>
      <c r="G1" s="245"/>
      <c r="H1" s="245"/>
      <c r="I1" s="245"/>
      <c r="J1" s="245"/>
      <c r="K1" s="245"/>
      <c r="L1" s="245"/>
    </row>
    <row r="2" spans="1:12" ht="15" customHeight="1">
      <c r="A2" s="393" t="s">
        <v>197</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75"/>
      <c r="B21" s="6"/>
      <c r="C21" s="276"/>
      <c r="D21" s="277"/>
      <c r="E21" s="278"/>
      <c r="F21" s="279"/>
      <c r="G21" s="278"/>
      <c r="H21" s="279"/>
      <c r="I21" s="280"/>
      <c r="J21" s="281"/>
      <c r="K21" s="279"/>
      <c r="L21" s="282"/>
    </row>
    <row r="22" spans="1:16" ht="15" customHeight="1">
      <c r="A22" s="393" t="s">
        <v>198</v>
      </c>
      <c r="B22" s="6"/>
      <c r="C22" s="276"/>
      <c r="D22" s="277"/>
      <c r="E22" s="278"/>
      <c r="F22" s="279"/>
      <c r="G22" s="278"/>
      <c r="H22" s="279"/>
      <c r="I22" s="280"/>
      <c r="J22" s="281"/>
      <c r="K22" s="279"/>
      <c r="L22" s="282"/>
    </row>
    <row r="23" spans="1:16" s="382" customFormat="1" ht="15" customHeight="1">
      <c r="A23" s="561" t="s">
        <v>199</v>
      </c>
      <c r="B23" s="557"/>
      <c r="C23" s="566" t="s">
        <v>154</v>
      </c>
      <c r="D23" s="379" t="s">
        <v>200</v>
      </c>
      <c r="E23" s="380"/>
      <c r="F23" s="381"/>
      <c r="G23" s="380"/>
      <c r="H23" s="381" t="s">
        <v>201</v>
      </c>
      <c r="I23" s="381"/>
      <c r="J23" s="379" t="s">
        <v>202</v>
      </c>
      <c r="K23" s="381"/>
      <c r="L23" s="566" t="s">
        <v>155</v>
      </c>
      <c r="M23" s="573" t="s">
        <v>203</v>
      </c>
      <c r="P23" s="455"/>
    </row>
    <row r="24" spans="1:16" s="382" customFormat="1" ht="15" customHeight="1">
      <c r="A24" s="562"/>
      <c r="B24" s="563"/>
      <c r="C24" s="567"/>
      <c r="D24" s="383" t="s">
        <v>204</v>
      </c>
      <c r="E24" s="384"/>
      <c r="F24" s="383" t="s">
        <v>205</v>
      </c>
      <c r="G24" s="384"/>
      <c r="H24" s="576" t="s">
        <v>206</v>
      </c>
      <c r="I24" s="579" t="s">
        <v>207</v>
      </c>
      <c r="J24" s="576" t="s">
        <v>206</v>
      </c>
      <c r="K24" s="579" t="s">
        <v>207</v>
      </c>
      <c r="L24" s="570"/>
      <c r="M24" s="574"/>
      <c r="P24" s="455"/>
    </row>
    <row r="25" spans="1:16" s="382" customFormat="1" ht="15" customHeight="1">
      <c r="A25" s="562"/>
      <c r="B25" s="563"/>
      <c r="C25" s="568"/>
      <c r="D25" s="385" t="s">
        <v>208</v>
      </c>
      <c r="E25" s="386" t="s">
        <v>7</v>
      </c>
      <c r="F25" s="385" t="s">
        <v>208</v>
      </c>
      <c r="G25" s="386" t="s">
        <v>7</v>
      </c>
      <c r="H25" s="577"/>
      <c r="I25" s="580"/>
      <c r="J25" s="577"/>
      <c r="K25" s="580"/>
      <c r="L25" s="571"/>
      <c r="M25" s="574"/>
      <c r="P25" s="455"/>
    </row>
    <row r="26" spans="1:16" s="382" customFormat="1" ht="15" customHeight="1">
      <c r="A26" s="564"/>
      <c r="B26" s="565"/>
      <c r="C26" s="569"/>
      <c r="D26" s="387" t="s">
        <v>4</v>
      </c>
      <c r="E26" s="388" t="s">
        <v>1</v>
      </c>
      <c r="F26" s="387" t="s">
        <v>4</v>
      </c>
      <c r="G26" s="388" t="s">
        <v>1</v>
      </c>
      <c r="H26" s="578"/>
      <c r="I26" s="581"/>
      <c r="J26" s="578"/>
      <c r="K26" s="581"/>
      <c r="L26" s="572"/>
      <c r="M26" s="575"/>
      <c r="P26" s="455"/>
    </row>
    <row r="27" spans="1:16" ht="15.75" customHeight="1">
      <c r="A27" s="283"/>
      <c r="B27" s="437">
        <v>40087</v>
      </c>
      <c r="C27" s="284">
        <v>1097483</v>
      </c>
      <c r="D27" s="285" t="s">
        <v>209</v>
      </c>
      <c r="E27" s="285" t="s">
        <v>209</v>
      </c>
      <c r="F27" s="286">
        <v>-11524</v>
      </c>
      <c r="G27" s="287">
        <v>-1.04</v>
      </c>
      <c r="H27" s="288">
        <v>-6938</v>
      </c>
      <c r="I27" s="289">
        <v>-0.63</v>
      </c>
      <c r="J27" s="288">
        <v>-4586</v>
      </c>
      <c r="K27" s="289">
        <v>-0.41</v>
      </c>
      <c r="L27" s="284">
        <v>397453</v>
      </c>
      <c r="M27" s="288">
        <v>625</v>
      </c>
    </row>
    <row r="28" spans="1:16" ht="15.75" customHeight="1">
      <c r="A28" s="15" t="s">
        <v>2</v>
      </c>
      <c r="B28" s="290">
        <v>40452</v>
      </c>
      <c r="C28" s="291">
        <v>1085997</v>
      </c>
      <c r="D28" s="292" t="s">
        <v>209</v>
      </c>
      <c r="E28" s="292" t="s">
        <v>209</v>
      </c>
      <c r="F28" s="293">
        <v>-10912</v>
      </c>
      <c r="G28" s="294">
        <v>-0.99</v>
      </c>
      <c r="H28" s="295">
        <v>-7254</v>
      </c>
      <c r="I28" s="296">
        <v>-0.66</v>
      </c>
      <c r="J28" s="295">
        <v>-3658</v>
      </c>
      <c r="K28" s="296">
        <v>-0.33</v>
      </c>
      <c r="L28" s="291">
        <v>390136</v>
      </c>
      <c r="M28" s="295">
        <v>1145</v>
      </c>
    </row>
    <row r="29" spans="1:16" ht="15.75" customHeight="1">
      <c r="A29" s="15"/>
      <c r="B29" s="290">
        <v>40817</v>
      </c>
      <c r="C29" s="291">
        <v>1075058</v>
      </c>
      <c r="D29" s="292" t="s">
        <v>209</v>
      </c>
      <c r="E29" s="292" t="s">
        <v>209</v>
      </c>
      <c r="F29" s="293">
        <v>-10939</v>
      </c>
      <c r="G29" s="294">
        <v>-1.01</v>
      </c>
      <c r="H29" s="295">
        <v>-7868</v>
      </c>
      <c r="I29" s="296">
        <v>-0.72</v>
      </c>
      <c r="J29" s="295">
        <v>-3071</v>
      </c>
      <c r="K29" s="296">
        <v>-0.28000000000000003</v>
      </c>
      <c r="L29" s="291">
        <v>391082</v>
      </c>
      <c r="M29" s="295">
        <v>946</v>
      </c>
    </row>
    <row r="30" spans="1:16" ht="15.75" customHeight="1">
      <c r="A30" s="15"/>
      <c r="B30" s="290">
        <v>41183</v>
      </c>
      <c r="C30" s="291">
        <v>1063143</v>
      </c>
      <c r="D30" s="292" t="s">
        <v>209</v>
      </c>
      <c r="E30" s="292" t="s">
        <v>209</v>
      </c>
      <c r="F30" s="293">
        <v>-11915</v>
      </c>
      <c r="G30" s="294">
        <v>-1.1100000000000001</v>
      </c>
      <c r="H30" s="295">
        <v>-8293</v>
      </c>
      <c r="I30" s="296">
        <v>-0.77</v>
      </c>
      <c r="J30" s="295">
        <v>-3622</v>
      </c>
      <c r="K30" s="296">
        <v>-0.34</v>
      </c>
      <c r="L30" s="291">
        <v>392187</v>
      </c>
      <c r="M30" s="295">
        <v>1105</v>
      </c>
    </row>
    <row r="31" spans="1:16" ht="15.75" customHeight="1">
      <c r="A31" s="15"/>
      <c r="B31" s="290">
        <v>41548</v>
      </c>
      <c r="C31" s="291">
        <v>1050132</v>
      </c>
      <c r="D31" s="292" t="s">
        <v>209</v>
      </c>
      <c r="E31" s="292" t="s">
        <v>209</v>
      </c>
      <c r="F31" s="293">
        <v>-13011</v>
      </c>
      <c r="G31" s="294">
        <v>-1.22</v>
      </c>
      <c r="H31" s="295">
        <v>-8768</v>
      </c>
      <c r="I31" s="296">
        <v>-0.82</v>
      </c>
      <c r="J31" s="295">
        <v>-4243</v>
      </c>
      <c r="K31" s="296">
        <v>-0.4</v>
      </c>
      <c r="L31" s="291">
        <v>392715</v>
      </c>
      <c r="M31" s="295">
        <v>528</v>
      </c>
    </row>
    <row r="32" spans="1:16" ht="15.75" customHeight="1">
      <c r="A32" s="15"/>
      <c r="B32" s="290">
        <v>41913</v>
      </c>
      <c r="C32" s="291">
        <v>1036861</v>
      </c>
      <c r="D32" s="292" t="s">
        <v>209</v>
      </c>
      <c r="E32" s="292" t="s">
        <v>209</v>
      </c>
      <c r="F32" s="293">
        <v>-13271</v>
      </c>
      <c r="G32" s="294">
        <v>-1.26</v>
      </c>
      <c r="H32" s="295">
        <v>-8785</v>
      </c>
      <c r="I32" s="296">
        <v>-0.84</v>
      </c>
      <c r="J32" s="295">
        <v>-4486</v>
      </c>
      <c r="K32" s="296">
        <v>-0.43</v>
      </c>
      <c r="L32" s="291">
        <v>393459</v>
      </c>
      <c r="M32" s="295">
        <v>744</v>
      </c>
    </row>
    <row r="33" spans="1:19" ht="15.75" customHeight="1">
      <c r="A33" s="15" t="s">
        <v>2</v>
      </c>
      <c r="B33" s="290">
        <v>42278</v>
      </c>
      <c r="C33" s="291">
        <v>1023119</v>
      </c>
      <c r="D33" s="292" t="s">
        <v>209</v>
      </c>
      <c r="E33" s="292" t="s">
        <v>209</v>
      </c>
      <c r="F33" s="293">
        <v>-13710</v>
      </c>
      <c r="G33" s="294">
        <v>-1.32</v>
      </c>
      <c r="H33" s="295">
        <v>-8921</v>
      </c>
      <c r="I33" s="296">
        <v>-0.86</v>
      </c>
      <c r="J33" s="295">
        <v>-4789</v>
      </c>
      <c r="K33" s="296">
        <v>-0.46</v>
      </c>
      <c r="L33" s="291">
        <v>388560</v>
      </c>
      <c r="M33" s="295">
        <v>141</v>
      </c>
    </row>
    <row r="34" spans="1:19" ht="15.75" customHeight="1">
      <c r="A34" s="15"/>
      <c r="B34" s="290">
        <v>42644</v>
      </c>
      <c r="C34" s="291">
        <v>1009659</v>
      </c>
      <c r="D34" s="292" t="s">
        <v>209</v>
      </c>
      <c r="E34" s="292" t="s">
        <v>209</v>
      </c>
      <c r="F34" s="293">
        <v>-13460</v>
      </c>
      <c r="G34" s="294">
        <v>-1.32</v>
      </c>
      <c r="H34" s="295">
        <v>-9360</v>
      </c>
      <c r="I34" s="296">
        <v>-0.91</v>
      </c>
      <c r="J34" s="295">
        <v>-4100</v>
      </c>
      <c r="K34" s="296">
        <v>-0.4</v>
      </c>
      <c r="L34" s="291">
        <v>389101</v>
      </c>
      <c r="M34" s="295">
        <v>541</v>
      </c>
      <c r="O34" s="430"/>
    </row>
    <row r="35" spans="1:19" ht="15.75" customHeight="1">
      <c r="A35" s="15"/>
      <c r="B35" s="290">
        <v>43009</v>
      </c>
      <c r="C35" s="291">
        <v>995374</v>
      </c>
      <c r="D35" s="292" t="s">
        <v>209</v>
      </c>
      <c r="E35" s="292" t="s">
        <v>209</v>
      </c>
      <c r="F35" s="293">
        <v>-14285</v>
      </c>
      <c r="G35" s="294">
        <v>-1.41</v>
      </c>
      <c r="H35" s="295">
        <v>-10032</v>
      </c>
      <c r="I35" s="296">
        <v>-0.99</v>
      </c>
      <c r="J35" s="295">
        <v>-4253</v>
      </c>
      <c r="K35" s="296">
        <v>-0.42</v>
      </c>
      <c r="L35" s="291">
        <v>389239</v>
      </c>
      <c r="M35" s="295">
        <v>138</v>
      </c>
    </row>
    <row r="36" spans="1:19" ht="15.75" customHeight="1" thickBot="1">
      <c r="A36" s="297"/>
      <c r="B36" s="298">
        <v>43374</v>
      </c>
      <c r="C36" s="299">
        <f>C35+F36</f>
        <v>980684</v>
      </c>
      <c r="D36" s="300" t="s">
        <v>209</v>
      </c>
      <c r="E36" s="300" t="s">
        <v>209</v>
      </c>
      <c r="F36" s="301">
        <v>-14690</v>
      </c>
      <c r="G36" s="302">
        <v>-1.48</v>
      </c>
      <c r="H36" s="303">
        <v>-10280</v>
      </c>
      <c r="I36" s="302">
        <v>-1.03</v>
      </c>
      <c r="J36" s="303">
        <v>-4410</v>
      </c>
      <c r="K36" s="304">
        <v>-0.44</v>
      </c>
      <c r="L36" s="305">
        <v>389302</v>
      </c>
      <c r="M36" s="303">
        <v>63</v>
      </c>
      <c r="O36" s="453"/>
      <c r="R36" s="456"/>
      <c r="S36" s="272"/>
    </row>
    <row r="37" spans="1:19" ht="15.75" customHeight="1" thickTop="1">
      <c r="A37" s="10"/>
      <c r="B37" s="432" t="s">
        <v>412</v>
      </c>
      <c r="C37" s="306">
        <v>993669</v>
      </c>
      <c r="D37" s="307">
        <v>-959</v>
      </c>
      <c r="E37" s="308">
        <v>-0.1</v>
      </c>
      <c r="F37" s="307">
        <v>-14193</v>
      </c>
      <c r="G37" s="308">
        <v>-1.41</v>
      </c>
      <c r="H37" s="307">
        <v>-885</v>
      </c>
      <c r="I37" s="308">
        <v>-0.09</v>
      </c>
      <c r="J37" s="307">
        <v>-74</v>
      </c>
      <c r="K37" s="308">
        <v>-0.01</v>
      </c>
      <c r="L37" s="309">
        <v>389177</v>
      </c>
      <c r="M37" s="307">
        <v>-77</v>
      </c>
      <c r="R37" s="456"/>
      <c r="S37" s="272"/>
    </row>
    <row r="38" spans="1:19" ht="15.75" customHeight="1">
      <c r="A38" s="10"/>
      <c r="B38" s="431" t="s">
        <v>318</v>
      </c>
      <c r="C38" s="306">
        <v>992462</v>
      </c>
      <c r="D38" s="307">
        <v>-1207</v>
      </c>
      <c r="E38" s="308">
        <v>-0.12</v>
      </c>
      <c r="F38" s="307">
        <v>-14155</v>
      </c>
      <c r="G38" s="308">
        <v>-1.41</v>
      </c>
      <c r="H38" s="307">
        <v>-1044</v>
      </c>
      <c r="I38" s="308">
        <v>-0.11</v>
      </c>
      <c r="J38" s="307">
        <v>-163</v>
      </c>
      <c r="K38" s="308">
        <v>-0.02</v>
      </c>
      <c r="L38" s="309">
        <v>388892</v>
      </c>
      <c r="M38" s="307">
        <v>-285</v>
      </c>
      <c r="R38" s="456"/>
      <c r="S38" s="272"/>
    </row>
    <row r="39" spans="1:19" ht="15.75" customHeight="1">
      <c r="A39" s="10"/>
      <c r="B39" s="432" t="s">
        <v>320</v>
      </c>
      <c r="C39" s="306">
        <v>991162</v>
      </c>
      <c r="D39" s="307">
        <v>-1300</v>
      </c>
      <c r="E39" s="308">
        <v>-0.13</v>
      </c>
      <c r="F39" s="307">
        <v>-14205</v>
      </c>
      <c r="G39" s="308">
        <v>-1.41</v>
      </c>
      <c r="H39" s="307">
        <v>-1081</v>
      </c>
      <c r="I39" s="308">
        <v>-0.11</v>
      </c>
      <c r="J39" s="307">
        <v>-219</v>
      </c>
      <c r="K39" s="308">
        <v>-0.02</v>
      </c>
      <c r="L39" s="309">
        <v>388618</v>
      </c>
      <c r="M39" s="307">
        <v>-274</v>
      </c>
      <c r="R39" s="456"/>
      <c r="S39" s="272"/>
    </row>
    <row r="40" spans="1:19" ht="15.75" customHeight="1">
      <c r="A40" s="10"/>
      <c r="B40" s="432" t="s">
        <v>323</v>
      </c>
      <c r="C40" s="306">
        <v>989852</v>
      </c>
      <c r="D40" s="307">
        <v>-1310</v>
      </c>
      <c r="E40" s="308">
        <v>-0.13</v>
      </c>
      <c r="F40" s="307">
        <v>-14458</v>
      </c>
      <c r="G40" s="308">
        <v>-1.44</v>
      </c>
      <c r="H40" s="307">
        <v>-993</v>
      </c>
      <c r="I40" s="308">
        <v>-0.1</v>
      </c>
      <c r="J40" s="307">
        <v>-317</v>
      </c>
      <c r="K40" s="308">
        <v>-0.03</v>
      </c>
      <c r="L40" s="309">
        <v>388372</v>
      </c>
      <c r="M40" s="307">
        <v>-246</v>
      </c>
      <c r="R40" s="456"/>
    </row>
    <row r="41" spans="1:19" ht="15.75" customHeight="1">
      <c r="A41" s="10"/>
      <c r="B41" s="431" t="s">
        <v>360</v>
      </c>
      <c r="C41" s="306">
        <v>985021</v>
      </c>
      <c r="D41" s="307">
        <v>-4831</v>
      </c>
      <c r="E41" s="310">
        <v>-0.49</v>
      </c>
      <c r="F41" s="311">
        <v>-14615</v>
      </c>
      <c r="G41" s="310">
        <v>-1.46</v>
      </c>
      <c r="H41" s="312">
        <v>-898</v>
      </c>
      <c r="I41" s="310">
        <v>-0.09</v>
      </c>
      <c r="J41" s="312">
        <v>-3933</v>
      </c>
      <c r="K41" s="313">
        <v>-0.4</v>
      </c>
      <c r="L41" s="314">
        <v>387669</v>
      </c>
      <c r="M41" s="312">
        <v>-703</v>
      </c>
    </row>
    <row r="42" spans="1:19" ht="15.75" customHeight="1">
      <c r="A42" s="10"/>
      <c r="B42" s="431" t="s">
        <v>364</v>
      </c>
      <c r="C42" s="306">
        <v>984842</v>
      </c>
      <c r="D42" s="307">
        <v>-179</v>
      </c>
      <c r="E42" s="310">
        <v>-0.02</v>
      </c>
      <c r="F42" s="311">
        <v>-14602</v>
      </c>
      <c r="G42" s="310">
        <v>-1.46</v>
      </c>
      <c r="H42" s="312">
        <v>-849</v>
      </c>
      <c r="I42" s="310">
        <v>-0.09</v>
      </c>
      <c r="J42" s="312">
        <v>670</v>
      </c>
      <c r="K42" s="313">
        <v>7.0000000000000007E-2</v>
      </c>
      <c r="L42" s="314">
        <v>389257</v>
      </c>
      <c r="M42" s="312">
        <v>1588</v>
      </c>
    </row>
    <row r="43" spans="1:19" ht="15.75" customHeight="1">
      <c r="A43" s="10"/>
      <c r="B43" s="431" t="s">
        <v>367</v>
      </c>
      <c r="C43" s="306">
        <v>983929</v>
      </c>
      <c r="D43" s="307">
        <v>-913</v>
      </c>
      <c r="E43" s="310">
        <v>-0.09</v>
      </c>
      <c r="F43" s="311">
        <v>-14704</v>
      </c>
      <c r="G43" s="310">
        <v>-1.47</v>
      </c>
      <c r="H43" s="312">
        <v>-818</v>
      </c>
      <c r="I43" s="310">
        <v>-0.08</v>
      </c>
      <c r="J43" s="312">
        <v>-95</v>
      </c>
      <c r="K43" s="313">
        <v>-0.01</v>
      </c>
      <c r="L43" s="314">
        <v>389300</v>
      </c>
      <c r="M43" s="312">
        <v>43</v>
      </c>
    </row>
    <row r="44" spans="1:19" ht="15.75" customHeight="1">
      <c r="A44" s="10"/>
      <c r="B44" s="431" t="s">
        <v>372</v>
      </c>
      <c r="C44" s="306">
        <v>983000</v>
      </c>
      <c r="D44" s="307">
        <v>-929</v>
      </c>
      <c r="E44" s="310">
        <v>-0.09</v>
      </c>
      <c r="F44" s="311">
        <v>-14718</v>
      </c>
      <c r="G44" s="310">
        <v>-1.48</v>
      </c>
      <c r="H44" s="312">
        <v>-771</v>
      </c>
      <c r="I44" s="310">
        <v>-0.08</v>
      </c>
      <c r="J44" s="312">
        <v>-158</v>
      </c>
      <c r="K44" s="313">
        <v>-0.02</v>
      </c>
      <c r="L44" s="314">
        <v>389287</v>
      </c>
      <c r="M44" s="312">
        <v>-13</v>
      </c>
    </row>
    <row r="45" spans="1:19" ht="15.75" customHeight="1">
      <c r="A45" s="315"/>
      <c r="B45" s="431" t="s">
        <v>376</v>
      </c>
      <c r="C45" s="306">
        <v>982285</v>
      </c>
      <c r="D45" s="307">
        <v>-715</v>
      </c>
      <c r="E45" s="310">
        <v>-7.0000000000000007E-2</v>
      </c>
      <c r="F45" s="311">
        <v>-14698</v>
      </c>
      <c r="G45" s="310">
        <v>-1.47</v>
      </c>
      <c r="H45" s="312">
        <v>-701</v>
      </c>
      <c r="I45" s="310">
        <v>-7.0000000000000007E-2</v>
      </c>
      <c r="J45" s="312">
        <v>-14</v>
      </c>
      <c r="K45" s="313">
        <v>0</v>
      </c>
      <c r="L45" s="314">
        <v>389263</v>
      </c>
      <c r="M45" s="312">
        <v>-24</v>
      </c>
    </row>
    <row r="46" spans="1:19" ht="15.75" customHeight="1">
      <c r="A46" s="10"/>
      <c r="B46" s="431" t="s">
        <v>380</v>
      </c>
      <c r="C46" s="306">
        <v>981643</v>
      </c>
      <c r="D46" s="307">
        <v>-642</v>
      </c>
      <c r="E46" s="310">
        <v>-7.0000000000000007E-2</v>
      </c>
      <c r="F46" s="311">
        <v>-14664</v>
      </c>
      <c r="G46" s="310">
        <v>-1.47</v>
      </c>
      <c r="H46" s="312">
        <v>-673</v>
      </c>
      <c r="I46" s="310">
        <v>-7.0000000000000007E-2</v>
      </c>
      <c r="J46" s="312">
        <v>31</v>
      </c>
      <c r="K46" s="313">
        <v>0</v>
      </c>
      <c r="L46" s="314">
        <v>389419</v>
      </c>
      <c r="M46" s="312">
        <v>156</v>
      </c>
    </row>
    <row r="47" spans="1:19" ht="15.75" customHeight="1">
      <c r="A47" s="10"/>
      <c r="B47" s="431" t="s">
        <v>396</v>
      </c>
      <c r="C47" s="306">
        <v>980684</v>
      </c>
      <c r="D47" s="307">
        <v>-959</v>
      </c>
      <c r="E47" s="310">
        <v>-0.1</v>
      </c>
      <c r="F47" s="311">
        <v>-14690</v>
      </c>
      <c r="G47" s="310">
        <v>-1.48</v>
      </c>
      <c r="H47" s="312">
        <v>-790</v>
      </c>
      <c r="I47" s="310">
        <v>-0.08</v>
      </c>
      <c r="J47" s="312">
        <v>-169</v>
      </c>
      <c r="K47" s="313">
        <v>-0.02</v>
      </c>
      <c r="L47" s="314">
        <v>389302</v>
      </c>
      <c r="M47" s="312">
        <v>-117</v>
      </c>
    </row>
    <row r="48" spans="1:19" ht="15.75" customHeight="1">
      <c r="A48" s="10"/>
      <c r="B48" s="431" t="s">
        <v>411</v>
      </c>
      <c r="C48" s="306">
        <v>979765</v>
      </c>
      <c r="D48" s="307">
        <v>-919</v>
      </c>
      <c r="E48" s="310">
        <v>-0.09</v>
      </c>
      <c r="F48" s="311">
        <v>-14863</v>
      </c>
      <c r="G48" s="310">
        <v>-1.49</v>
      </c>
      <c r="H48" s="312">
        <v>-941</v>
      </c>
      <c r="I48" s="310">
        <v>-0.1</v>
      </c>
      <c r="J48" s="312">
        <v>22</v>
      </c>
      <c r="K48" s="313">
        <v>0</v>
      </c>
      <c r="L48" s="314">
        <v>389305</v>
      </c>
      <c r="M48" s="312">
        <v>3</v>
      </c>
    </row>
    <row r="49" spans="1:13" ht="15.75" customHeight="1">
      <c r="A49" s="360"/>
      <c r="B49" s="433" t="s">
        <v>413</v>
      </c>
      <c r="C49" s="361">
        <f>'Ｐ4～5'!B7</f>
        <v>978754</v>
      </c>
      <c r="D49" s="362">
        <f>'Ｐ4～5'!E7</f>
        <v>-1011</v>
      </c>
      <c r="E49" s="363">
        <f>ROUND(D49/$C$48*100,2)</f>
        <v>-0.1</v>
      </c>
      <c r="F49" s="364">
        <f>'Ｐ3'!H50</f>
        <v>-14915</v>
      </c>
      <c r="G49" s="363">
        <f>ROUND(F49/C37*100,2)</f>
        <v>-1.5</v>
      </c>
      <c r="H49" s="365">
        <f>'Ｐ4～5'!N7</f>
        <v>-897</v>
      </c>
      <c r="I49" s="363">
        <f>ROUND(H49/$C$48*100,2)</f>
        <v>-0.09</v>
      </c>
      <c r="J49" s="365">
        <f>'Ｐ4～5'!AA7</f>
        <v>-114</v>
      </c>
      <c r="K49" s="363">
        <f>ROUND(J49/$C$48*100,2)</f>
        <v>-0.01</v>
      </c>
      <c r="L49" s="366">
        <f>'Ｐ6'!B6</f>
        <v>389225</v>
      </c>
      <c r="M49" s="365">
        <f>'Ｐ6'!K6</f>
        <v>-80</v>
      </c>
    </row>
    <row r="50" spans="1:13" ht="5.25" customHeight="1">
      <c r="A50" s="10"/>
      <c r="B50" s="6"/>
      <c r="C50" s="276"/>
      <c r="D50" s="277"/>
      <c r="E50" s="278"/>
      <c r="F50" s="279"/>
      <c r="G50" s="278"/>
      <c r="H50" s="279"/>
      <c r="I50" s="280"/>
      <c r="J50" s="281"/>
      <c r="K50" s="279"/>
      <c r="L50" s="282"/>
    </row>
    <row r="51" spans="1:13" ht="11.25" customHeight="1">
      <c r="A51" s="10"/>
      <c r="B51" s="6"/>
      <c r="C51" s="276"/>
      <c r="D51" s="277"/>
      <c r="E51" s="278"/>
      <c r="F51" s="279"/>
      <c r="G51" s="278"/>
      <c r="H51" s="279"/>
      <c r="I51" s="280"/>
      <c r="J51" s="281"/>
      <c r="K51" s="279"/>
      <c r="L51" s="282"/>
    </row>
    <row r="52" spans="1:13" ht="11.25" customHeight="1">
      <c r="A52" s="10"/>
      <c r="B52" s="6"/>
      <c r="C52" s="276"/>
      <c r="D52" s="277"/>
      <c r="E52" s="278"/>
      <c r="F52" s="279"/>
      <c r="G52" s="278"/>
      <c r="H52" s="279"/>
      <c r="I52" s="280"/>
      <c r="J52" s="281"/>
      <c r="K52" s="279"/>
      <c r="L52" s="282"/>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75"/>
      <c r="B55" s="6"/>
      <c r="C55" s="276"/>
      <c r="D55" s="277"/>
      <c r="E55" s="278"/>
      <c r="F55" s="279"/>
      <c r="G55" s="278"/>
      <c r="H55" s="279"/>
      <c r="I55" s="280"/>
      <c r="J55" s="281"/>
      <c r="K55" s="279"/>
      <c r="L55" s="282"/>
    </row>
    <row r="56" spans="1:13" ht="11.25" customHeight="1">
      <c r="A56" s="11"/>
    </row>
    <row r="57" spans="1:13" ht="11.25" customHeight="1">
      <c r="A57" s="11"/>
      <c r="B57" s="81"/>
      <c r="C57" s="7"/>
      <c r="D57" s="7"/>
      <c r="E57" s="8"/>
      <c r="F57" s="7"/>
    </row>
    <row r="58" spans="1:13" ht="11.25" customHeight="1">
      <c r="A58" s="11"/>
    </row>
    <row r="59" spans="1:13" ht="11.25" customHeight="1">
      <c r="A59" s="81"/>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Normal="120" zoomScaleSheetLayoutView="100" workbookViewId="0"/>
  </sheetViews>
  <sheetFormatPr defaultRowHeight="12"/>
  <cols>
    <col min="1" max="1" width="20.75" style="214" customWidth="1"/>
    <col min="2" max="3" width="8.625" style="214" customWidth="1"/>
    <col min="4" max="4" width="10" style="214" customWidth="1"/>
    <col min="5" max="6" width="8.625" style="214" customWidth="1"/>
    <col min="7" max="7" width="10" style="214" customWidth="1"/>
    <col min="8" max="8" width="12.5" style="214" customWidth="1"/>
    <col min="9" max="10" width="9" style="214"/>
    <col min="11" max="11" width="8.75" style="214" customWidth="1"/>
    <col min="12" max="16384" width="9" style="214"/>
  </cols>
  <sheetData>
    <row r="1" spans="1:8" ht="26.25" customHeight="1">
      <c r="A1" s="246" t="s">
        <v>259</v>
      </c>
      <c r="B1" s="247"/>
      <c r="C1" s="247"/>
      <c r="D1" s="247"/>
      <c r="E1" s="247"/>
      <c r="F1" s="247"/>
      <c r="G1" s="247"/>
      <c r="H1" s="247"/>
    </row>
    <row r="2" spans="1:8" ht="3.75" customHeight="1">
      <c r="B2" s="215"/>
    </row>
    <row r="3" spans="1:8" ht="13.5" customHeight="1">
      <c r="A3" s="10" t="s">
        <v>174</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394" t="s">
        <v>3</v>
      </c>
      <c r="H24" s="216" t="s">
        <v>145</v>
      </c>
    </row>
    <row r="25" spans="1:10" s="392" customFormat="1" ht="15" customHeight="1">
      <c r="A25" s="582" t="s">
        <v>165</v>
      </c>
      <c r="B25" s="389" t="s">
        <v>210</v>
      </c>
      <c r="C25" s="389"/>
      <c r="D25" s="389"/>
      <c r="E25" s="390" t="s">
        <v>211</v>
      </c>
      <c r="F25" s="389"/>
      <c r="G25" s="391"/>
      <c r="H25" s="585" t="s">
        <v>212</v>
      </c>
    </row>
    <row r="26" spans="1:10" s="316" customFormat="1" ht="15" customHeight="1">
      <c r="A26" s="583"/>
      <c r="B26" s="588" t="s">
        <v>234</v>
      </c>
      <c r="C26" s="588" t="s">
        <v>235</v>
      </c>
      <c r="D26" s="590" t="s">
        <v>249</v>
      </c>
      <c r="E26" s="588" t="s">
        <v>236</v>
      </c>
      <c r="F26" s="588" t="s">
        <v>237</v>
      </c>
      <c r="G26" s="590" t="s">
        <v>250</v>
      </c>
      <c r="H26" s="586"/>
    </row>
    <row r="27" spans="1:10" s="316" customFormat="1" ht="11.25" customHeight="1">
      <c r="A27" s="584"/>
      <c r="B27" s="589"/>
      <c r="C27" s="589"/>
      <c r="D27" s="589"/>
      <c r="E27" s="589"/>
      <c r="F27" s="589"/>
      <c r="G27" s="589"/>
      <c r="H27" s="587"/>
    </row>
    <row r="28" spans="1:10" s="316" customFormat="1" ht="15.75" customHeight="1">
      <c r="A28" s="319" t="s">
        <v>176</v>
      </c>
      <c r="B28" s="320">
        <v>7044</v>
      </c>
      <c r="C28" s="320">
        <v>13982</v>
      </c>
      <c r="D28" s="321">
        <v>-6938</v>
      </c>
      <c r="E28" s="320">
        <v>15469</v>
      </c>
      <c r="F28" s="320">
        <v>20055</v>
      </c>
      <c r="G28" s="321">
        <v>-4586</v>
      </c>
      <c r="H28" s="321">
        <v>-11524</v>
      </c>
    </row>
    <row r="29" spans="1:10" s="316" customFormat="1" ht="15.75" customHeight="1">
      <c r="A29" s="319" t="s">
        <v>177</v>
      </c>
      <c r="B29" s="320">
        <v>6871</v>
      </c>
      <c r="C29" s="320">
        <v>14125</v>
      </c>
      <c r="D29" s="321">
        <v>-7254</v>
      </c>
      <c r="E29" s="320">
        <v>14401</v>
      </c>
      <c r="F29" s="320">
        <v>18059</v>
      </c>
      <c r="G29" s="321">
        <v>-3658</v>
      </c>
      <c r="H29" s="321">
        <v>-10912</v>
      </c>
    </row>
    <row r="30" spans="1:10" s="316" customFormat="1" ht="15.75" customHeight="1">
      <c r="A30" s="319" t="s">
        <v>178</v>
      </c>
      <c r="B30" s="320">
        <v>6715</v>
      </c>
      <c r="C30" s="320">
        <v>14583</v>
      </c>
      <c r="D30" s="321">
        <v>-7868</v>
      </c>
      <c r="E30" s="320">
        <v>14444</v>
      </c>
      <c r="F30" s="320">
        <v>17515</v>
      </c>
      <c r="G30" s="321">
        <v>-3071</v>
      </c>
      <c r="H30" s="321">
        <v>-10939</v>
      </c>
    </row>
    <row r="31" spans="1:10" s="316" customFormat="1" ht="15.75" customHeight="1">
      <c r="A31" s="319" t="s">
        <v>179</v>
      </c>
      <c r="B31" s="320">
        <v>6505</v>
      </c>
      <c r="C31" s="320">
        <v>14798</v>
      </c>
      <c r="D31" s="321">
        <v>-8293</v>
      </c>
      <c r="E31" s="320">
        <v>13956</v>
      </c>
      <c r="F31" s="320">
        <v>17578</v>
      </c>
      <c r="G31" s="321">
        <v>-3622</v>
      </c>
      <c r="H31" s="321">
        <v>-11915</v>
      </c>
      <c r="I31" s="322"/>
    </row>
    <row r="32" spans="1:10" s="316" customFormat="1" ht="15.75" customHeight="1">
      <c r="A32" s="319" t="s">
        <v>180</v>
      </c>
      <c r="B32" s="320">
        <v>6248</v>
      </c>
      <c r="C32" s="320">
        <v>15016</v>
      </c>
      <c r="D32" s="321">
        <v>-8768</v>
      </c>
      <c r="E32" s="320">
        <v>13797</v>
      </c>
      <c r="F32" s="320">
        <v>18040</v>
      </c>
      <c r="G32" s="321">
        <v>-4243</v>
      </c>
      <c r="H32" s="321">
        <v>-13011</v>
      </c>
      <c r="I32" s="323"/>
      <c r="J32" s="324"/>
    </row>
    <row r="33" spans="1:10" s="316" customFormat="1" ht="15.75" customHeight="1">
      <c r="A33" s="319" t="s">
        <v>193</v>
      </c>
      <c r="B33" s="320">
        <v>6077</v>
      </c>
      <c r="C33" s="320">
        <v>14862</v>
      </c>
      <c r="D33" s="321">
        <v>-8785</v>
      </c>
      <c r="E33" s="320">
        <v>13440</v>
      </c>
      <c r="F33" s="320">
        <v>17926</v>
      </c>
      <c r="G33" s="321">
        <v>-4486</v>
      </c>
      <c r="H33" s="321">
        <v>-13271</v>
      </c>
      <c r="I33" s="323"/>
    </row>
    <row r="34" spans="1:10" s="316" customFormat="1" ht="15.75" customHeight="1">
      <c r="A34" s="319" t="s">
        <v>242</v>
      </c>
      <c r="B34" s="320">
        <v>5988</v>
      </c>
      <c r="C34" s="320">
        <v>14909</v>
      </c>
      <c r="D34" s="321">
        <v>-8921</v>
      </c>
      <c r="E34" s="320">
        <v>12959</v>
      </c>
      <c r="F34" s="320">
        <v>17748</v>
      </c>
      <c r="G34" s="321">
        <v>-4789</v>
      </c>
      <c r="H34" s="321">
        <v>-13710</v>
      </c>
      <c r="I34" s="323"/>
    </row>
    <row r="35" spans="1:10" s="316" customFormat="1" ht="15.75" customHeight="1">
      <c r="A35" s="319" t="s">
        <v>314</v>
      </c>
      <c r="B35" s="320">
        <v>5739</v>
      </c>
      <c r="C35" s="320">
        <v>15099</v>
      </c>
      <c r="D35" s="321">
        <v>-9360</v>
      </c>
      <c r="E35" s="320">
        <v>13323</v>
      </c>
      <c r="F35" s="320">
        <v>17423</v>
      </c>
      <c r="G35" s="321">
        <v>-4100</v>
      </c>
      <c r="H35" s="321">
        <v>-13460</v>
      </c>
    </row>
    <row r="36" spans="1:10" s="316" customFormat="1" ht="15.75" customHeight="1">
      <c r="A36" s="319" t="s">
        <v>381</v>
      </c>
      <c r="B36" s="320">
        <v>5461</v>
      </c>
      <c r="C36" s="320">
        <v>15493</v>
      </c>
      <c r="D36" s="321">
        <v>-10032</v>
      </c>
      <c r="E36" s="320">
        <v>12498</v>
      </c>
      <c r="F36" s="320">
        <v>16751</v>
      </c>
      <c r="G36" s="321">
        <v>-4253</v>
      </c>
      <c r="H36" s="321">
        <v>-14285</v>
      </c>
    </row>
    <row r="37" spans="1:10" s="316" customFormat="1" ht="15.75" customHeight="1" thickBot="1">
      <c r="A37" s="325" t="s">
        <v>382</v>
      </c>
      <c r="B37" s="326">
        <v>5116</v>
      </c>
      <c r="C37" s="326">
        <v>15396</v>
      </c>
      <c r="D37" s="327">
        <v>-10280</v>
      </c>
      <c r="E37" s="326">
        <v>12122</v>
      </c>
      <c r="F37" s="326">
        <v>16532</v>
      </c>
      <c r="G37" s="327">
        <v>-4410</v>
      </c>
      <c r="H37" s="327">
        <v>-14690</v>
      </c>
    </row>
    <row r="38" spans="1:10" s="316" customFormat="1" ht="15.75" customHeight="1" thickTop="1">
      <c r="A38" s="328" t="s">
        <v>414</v>
      </c>
      <c r="B38" s="329">
        <v>397</v>
      </c>
      <c r="C38" s="329">
        <v>1441</v>
      </c>
      <c r="D38" s="330">
        <v>-1044</v>
      </c>
      <c r="E38" s="331">
        <v>597</v>
      </c>
      <c r="F38" s="331">
        <v>760</v>
      </c>
      <c r="G38" s="330">
        <v>-163</v>
      </c>
      <c r="H38" s="330">
        <v>-1207</v>
      </c>
      <c r="J38" s="320"/>
    </row>
    <row r="39" spans="1:10" s="316" customFormat="1" ht="15.75" customHeight="1">
      <c r="A39" s="332" t="s">
        <v>402</v>
      </c>
      <c r="B39" s="333">
        <v>433</v>
      </c>
      <c r="C39" s="333">
        <v>1514</v>
      </c>
      <c r="D39" s="312">
        <v>-1081</v>
      </c>
      <c r="E39" s="334">
        <v>583</v>
      </c>
      <c r="F39" s="334">
        <v>802</v>
      </c>
      <c r="G39" s="312">
        <v>-219</v>
      </c>
      <c r="H39" s="312">
        <v>-1300</v>
      </c>
      <c r="J39" s="320"/>
    </row>
    <row r="40" spans="1:10" s="316" customFormat="1" ht="15.75" customHeight="1">
      <c r="A40" s="332" t="s">
        <v>403</v>
      </c>
      <c r="B40" s="333">
        <v>346</v>
      </c>
      <c r="C40" s="333">
        <v>1339</v>
      </c>
      <c r="D40" s="312">
        <v>-993</v>
      </c>
      <c r="E40" s="334">
        <v>631</v>
      </c>
      <c r="F40" s="334">
        <v>948</v>
      </c>
      <c r="G40" s="312">
        <v>-317</v>
      </c>
      <c r="H40" s="312">
        <v>-1310</v>
      </c>
      <c r="J40" s="320"/>
    </row>
    <row r="41" spans="1:10" s="316" customFormat="1" ht="15.75" customHeight="1">
      <c r="A41" s="332" t="s">
        <v>404</v>
      </c>
      <c r="B41" s="333">
        <v>429</v>
      </c>
      <c r="C41" s="333">
        <v>1327</v>
      </c>
      <c r="D41" s="312">
        <v>-898</v>
      </c>
      <c r="E41" s="334">
        <v>2066</v>
      </c>
      <c r="F41" s="334">
        <v>5999</v>
      </c>
      <c r="G41" s="312">
        <v>-3933</v>
      </c>
      <c r="H41" s="312">
        <v>-4831</v>
      </c>
      <c r="J41" s="320"/>
    </row>
    <row r="42" spans="1:10" s="316" customFormat="1" ht="15.75" customHeight="1">
      <c r="A42" s="332" t="s">
        <v>405</v>
      </c>
      <c r="B42" s="333">
        <v>380</v>
      </c>
      <c r="C42" s="333">
        <v>1229</v>
      </c>
      <c r="D42" s="312">
        <v>-849</v>
      </c>
      <c r="E42" s="334">
        <v>2428</v>
      </c>
      <c r="F42" s="334">
        <v>1758</v>
      </c>
      <c r="G42" s="312">
        <v>670</v>
      </c>
      <c r="H42" s="312">
        <v>-179</v>
      </c>
      <c r="J42" s="320"/>
    </row>
    <row r="43" spans="1:10" s="316" customFormat="1" ht="15.75" customHeight="1">
      <c r="A43" s="332" t="s">
        <v>406</v>
      </c>
      <c r="B43" s="333">
        <v>457</v>
      </c>
      <c r="C43" s="333">
        <v>1275</v>
      </c>
      <c r="D43" s="312">
        <v>-818</v>
      </c>
      <c r="E43" s="334">
        <v>855</v>
      </c>
      <c r="F43" s="334">
        <v>950</v>
      </c>
      <c r="G43" s="312">
        <v>-95</v>
      </c>
      <c r="H43" s="312">
        <v>-913</v>
      </c>
      <c r="J43" s="320"/>
    </row>
    <row r="44" spans="1:10" s="316" customFormat="1" ht="15.75" customHeight="1">
      <c r="A44" s="332" t="s">
        <v>407</v>
      </c>
      <c r="B44" s="333">
        <v>422</v>
      </c>
      <c r="C44" s="333">
        <v>1193</v>
      </c>
      <c r="D44" s="312">
        <v>-771</v>
      </c>
      <c r="E44" s="334">
        <v>725</v>
      </c>
      <c r="F44" s="334">
        <v>883</v>
      </c>
      <c r="G44" s="312">
        <v>-158</v>
      </c>
      <c r="H44" s="312">
        <v>-929</v>
      </c>
      <c r="J44" s="320"/>
    </row>
    <row r="45" spans="1:10" s="316" customFormat="1" ht="15.75" customHeight="1">
      <c r="A45" s="332" t="s">
        <v>408</v>
      </c>
      <c r="B45" s="333">
        <v>460</v>
      </c>
      <c r="C45" s="333">
        <v>1161</v>
      </c>
      <c r="D45" s="312">
        <v>-701</v>
      </c>
      <c r="E45" s="334">
        <v>1010</v>
      </c>
      <c r="F45" s="334">
        <v>1024</v>
      </c>
      <c r="G45" s="312">
        <v>-14</v>
      </c>
      <c r="H45" s="312">
        <v>-715</v>
      </c>
      <c r="J45" s="320"/>
    </row>
    <row r="46" spans="1:10" s="316" customFormat="1" ht="15.75" customHeight="1">
      <c r="A46" s="332" t="s">
        <v>409</v>
      </c>
      <c r="B46" s="333">
        <v>496</v>
      </c>
      <c r="C46" s="333">
        <v>1169</v>
      </c>
      <c r="D46" s="312">
        <v>-673</v>
      </c>
      <c r="E46" s="334">
        <v>1021</v>
      </c>
      <c r="F46" s="334">
        <v>990</v>
      </c>
      <c r="G46" s="312">
        <v>31</v>
      </c>
      <c r="H46" s="312">
        <v>-642</v>
      </c>
      <c r="J46" s="320"/>
    </row>
    <row r="47" spans="1:10" s="316" customFormat="1" ht="15.75" customHeight="1">
      <c r="A47" s="332" t="s">
        <v>410</v>
      </c>
      <c r="B47" s="333">
        <v>376</v>
      </c>
      <c r="C47" s="333">
        <v>1166</v>
      </c>
      <c r="D47" s="312">
        <v>-790</v>
      </c>
      <c r="E47" s="334">
        <v>707</v>
      </c>
      <c r="F47" s="334">
        <v>876</v>
      </c>
      <c r="G47" s="312">
        <v>-169</v>
      </c>
      <c r="H47" s="312">
        <v>-959</v>
      </c>
      <c r="J47" s="320"/>
    </row>
    <row r="48" spans="1:10" s="316" customFormat="1" ht="15.75" customHeight="1">
      <c r="A48" s="332" t="s">
        <v>398</v>
      </c>
      <c r="B48" s="335">
        <v>464</v>
      </c>
      <c r="C48" s="335">
        <v>1405</v>
      </c>
      <c r="D48" s="336">
        <v>-941</v>
      </c>
      <c r="E48" s="337">
        <v>926</v>
      </c>
      <c r="F48" s="337">
        <v>904</v>
      </c>
      <c r="G48" s="336">
        <v>22</v>
      </c>
      <c r="H48" s="336">
        <v>-919</v>
      </c>
      <c r="J48" s="320"/>
    </row>
    <row r="49" spans="1:16" s="316" customFormat="1" ht="15.75" customHeight="1">
      <c r="A49" s="332" t="s">
        <v>415</v>
      </c>
      <c r="B49" s="335">
        <f>'Ｐ4～5'!H7</f>
        <v>410</v>
      </c>
      <c r="C49" s="335">
        <f>'Ｐ4～5'!K7</f>
        <v>1307</v>
      </c>
      <c r="D49" s="336">
        <f>'Ｐ4～5'!N7</f>
        <v>-897</v>
      </c>
      <c r="E49" s="337">
        <f>'Ｐ4～5'!U7</f>
        <v>650</v>
      </c>
      <c r="F49" s="337">
        <f>'Ｐ4～5'!Z7</f>
        <v>764</v>
      </c>
      <c r="G49" s="336">
        <f>'Ｐ4～5'!AA7</f>
        <v>-114</v>
      </c>
      <c r="H49" s="336">
        <f>'Ｐ4～5'!E7</f>
        <v>-1011</v>
      </c>
      <c r="I49" s="322"/>
      <c r="J49" s="320"/>
      <c r="K49" s="322"/>
    </row>
    <row r="50" spans="1:16" s="316" customFormat="1" ht="15.75" customHeight="1">
      <c r="A50" s="356" t="s">
        <v>158</v>
      </c>
      <c r="B50" s="357">
        <f>SUM(B38:B49)</f>
        <v>5070</v>
      </c>
      <c r="C50" s="358">
        <f>SUM(C38:C49)</f>
        <v>15526</v>
      </c>
      <c r="D50" s="359">
        <f>+B50-C50</f>
        <v>-10456</v>
      </c>
      <c r="E50" s="358">
        <f>SUM(E38:E49)</f>
        <v>12199</v>
      </c>
      <c r="F50" s="358">
        <f>SUM(F38:F49)</f>
        <v>16658</v>
      </c>
      <c r="G50" s="359">
        <f>+E50-F50</f>
        <v>-4459</v>
      </c>
      <c r="H50" s="359">
        <f>+G50+D50</f>
        <v>-14915</v>
      </c>
      <c r="I50" s="322"/>
      <c r="J50" s="338"/>
    </row>
    <row r="51" spans="1:16" s="370" customFormat="1" ht="15.75" customHeight="1">
      <c r="A51" s="367"/>
      <c r="B51" s="337"/>
      <c r="C51" s="337"/>
      <c r="D51" s="336"/>
      <c r="E51" s="337"/>
      <c r="F51" s="337"/>
      <c r="G51" s="336"/>
      <c r="H51" s="336"/>
      <c r="I51" s="368"/>
      <c r="J51" s="369"/>
    </row>
    <row r="52" spans="1:16" s="370" customFormat="1" ht="15.75" customHeight="1">
      <c r="A52" s="371" t="s">
        <v>230</v>
      </c>
      <c r="B52" s="337"/>
      <c r="C52" s="337"/>
      <c r="D52" s="336"/>
      <c r="E52" s="337"/>
      <c r="F52" s="337"/>
      <c r="G52" s="336"/>
      <c r="H52" s="336"/>
      <c r="I52" s="368"/>
      <c r="J52" s="369"/>
    </row>
    <row r="53" spans="1:16" s="370" customFormat="1" ht="13.5" customHeight="1">
      <c r="A53" s="375"/>
      <c r="B53" s="376" t="s">
        <v>238</v>
      </c>
      <c r="C53" s="376" t="s">
        <v>239</v>
      </c>
      <c r="D53" s="377" t="s">
        <v>231</v>
      </c>
      <c r="E53" s="376" t="s">
        <v>240</v>
      </c>
      <c r="F53" s="376" t="s">
        <v>241</v>
      </c>
      <c r="G53" s="377" t="s">
        <v>232</v>
      </c>
      <c r="H53" s="378" t="s">
        <v>233</v>
      </c>
      <c r="I53" s="368"/>
      <c r="J53" s="369"/>
    </row>
    <row r="54" spans="1:16" s="370" customFormat="1" ht="15.75" customHeight="1">
      <c r="A54" s="374" t="s">
        <v>397</v>
      </c>
      <c r="B54" s="372">
        <v>430</v>
      </c>
      <c r="C54" s="372">
        <v>1315</v>
      </c>
      <c r="D54" s="373">
        <v>-885</v>
      </c>
      <c r="E54" s="372">
        <v>615</v>
      </c>
      <c r="F54" s="372">
        <v>689</v>
      </c>
      <c r="G54" s="373">
        <v>-74</v>
      </c>
      <c r="H54" s="373">
        <v>-959</v>
      </c>
      <c r="I54" s="368"/>
      <c r="J54" s="369"/>
    </row>
    <row r="55" spans="1:16" ht="15.75" customHeight="1">
      <c r="H55" s="217"/>
      <c r="J55" s="217"/>
      <c r="K55" s="217"/>
      <c r="L55" s="217"/>
      <c r="M55" s="217"/>
      <c r="N55" s="217"/>
      <c r="O55" s="217"/>
      <c r="P55" s="217"/>
    </row>
    <row r="56" spans="1:16" ht="20.100000000000001" hidden="1" customHeight="1">
      <c r="C56" s="317" t="s">
        <v>215</v>
      </c>
      <c r="D56" s="318" t="str">
        <f>IF(SUM(D38:D49)=D50,"OK!","NG×")</f>
        <v>OK!</v>
      </c>
      <c r="E56" s="317"/>
      <c r="F56" s="317"/>
      <c r="G56" s="318" t="str">
        <f>IF(SUM(G38:G49)=G50,"OK!","NG×")</f>
        <v>OK!</v>
      </c>
      <c r="H56" s="318"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5" customFormat="1" ht="24" customHeight="1">
      <c r="A1" s="254" t="s">
        <v>384</v>
      </c>
      <c r="B1" s="255"/>
      <c r="C1" s="255"/>
      <c r="D1" s="255"/>
      <c r="E1" s="255"/>
      <c r="F1" s="255"/>
      <c r="G1" s="255"/>
      <c r="H1" s="255"/>
      <c r="I1" s="255"/>
      <c r="J1" s="255"/>
      <c r="K1" s="255"/>
      <c r="L1" s="255"/>
      <c r="M1" s="255"/>
      <c r="N1" s="255"/>
      <c r="O1" s="255"/>
      <c r="P1" s="255"/>
      <c r="AD1" s="256"/>
    </row>
    <row r="2" spans="1:30" s="145" customFormat="1" ht="18.75" customHeight="1">
      <c r="A2" s="32"/>
      <c r="B2" s="128"/>
      <c r="C2" s="128"/>
      <c r="D2" s="128"/>
      <c r="E2" s="129"/>
      <c r="F2" s="129"/>
      <c r="G2" s="129"/>
      <c r="H2" s="128"/>
      <c r="I2" s="128"/>
      <c r="J2" s="128"/>
      <c r="K2" s="128"/>
      <c r="L2" s="128"/>
      <c r="M2" s="128"/>
      <c r="N2" s="128"/>
      <c r="O2" s="128"/>
      <c r="P2" s="128"/>
      <c r="Q2" s="129"/>
      <c r="R2" s="129"/>
      <c r="S2" s="129"/>
      <c r="T2" s="129"/>
      <c r="U2" s="129"/>
      <c r="V2" s="129"/>
      <c r="W2" s="129"/>
      <c r="X2" s="129"/>
      <c r="Y2" s="129"/>
      <c r="Z2" s="129"/>
      <c r="AA2" s="129"/>
      <c r="AB2" s="129"/>
      <c r="AC2" s="129"/>
      <c r="AD2" s="32"/>
    </row>
    <row r="3" spans="1:30" ht="22.5" customHeight="1">
      <c r="A3" s="597">
        <f>'Ｐ１'!M8</f>
        <v>43435</v>
      </c>
      <c r="B3" s="598"/>
      <c r="C3" s="598"/>
      <c r="D3" s="598"/>
      <c r="P3" s="138"/>
      <c r="Q3" s="130"/>
      <c r="AC3" s="191"/>
      <c r="AD3" s="191" t="s">
        <v>385</v>
      </c>
    </row>
    <row r="4" spans="1:30" ht="14.1" customHeight="1">
      <c r="A4" s="34"/>
      <c r="B4" s="599" t="s">
        <v>147</v>
      </c>
      <c r="C4" s="592"/>
      <c r="D4" s="593"/>
      <c r="E4" s="599" t="s">
        <v>386</v>
      </c>
      <c r="F4" s="592"/>
      <c r="G4" s="593"/>
      <c r="H4" s="599" t="s">
        <v>148</v>
      </c>
      <c r="I4" s="592"/>
      <c r="J4" s="593"/>
      <c r="K4" s="599" t="s">
        <v>149</v>
      </c>
      <c r="L4" s="592"/>
      <c r="M4" s="593"/>
      <c r="N4" s="591" t="s">
        <v>160</v>
      </c>
      <c r="O4" s="592"/>
      <c r="P4" s="593"/>
      <c r="Q4" s="231" t="s">
        <v>387</v>
      </c>
      <c r="R4" s="131"/>
      <c r="S4" s="131"/>
      <c r="T4" s="131"/>
      <c r="U4" s="232"/>
      <c r="V4" s="131" t="s">
        <v>388</v>
      </c>
      <c r="W4" s="131"/>
      <c r="X4" s="131"/>
      <c r="Y4" s="131"/>
      <c r="Z4" s="232"/>
      <c r="AA4" s="591" t="s">
        <v>192</v>
      </c>
      <c r="AB4" s="592"/>
      <c r="AC4" s="593"/>
      <c r="AD4" s="34"/>
    </row>
    <row r="5" spans="1:30" ht="14.1" customHeight="1">
      <c r="A5" s="230" t="s">
        <v>389</v>
      </c>
      <c r="B5" s="594"/>
      <c r="C5" s="595"/>
      <c r="D5" s="584"/>
      <c r="E5" s="594"/>
      <c r="F5" s="595"/>
      <c r="G5" s="584"/>
      <c r="H5" s="594"/>
      <c r="I5" s="595"/>
      <c r="J5" s="584"/>
      <c r="K5" s="594"/>
      <c r="L5" s="595"/>
      <c r="M5" s="584"/>
      <c r="N5" s="594"/>
      <c r="O5" s="595"/>
      <c r="P5" s="584"/>
      <c r="Q5" s="40"/>
      <c r="R5" s="140" t="s">
        <v>11</v>
      </c>
      <c r="S5" s="139"/>
      <c r="T5" s="596" t="s">
        <v>390</v>
      </c>
      <c r="U5" s="596" t="s">
        <v>391</v>
      </c>
      <c r="V5" s="138"/>
      <c r="W5" s="140" t="s">
        <v>11</v>
      </c>
      <c r="X5" s="138"/>
      <c r="Y5" s="596" t="s">
        <v>390</v>
      </c>
      <c r="Z5" s="596" t="s">
        <v>391</v>
      </c>
      <c r="AA5" s="594"/>
      <c r="AB5" s="595"/>
      <c r="AC5" s="584"/>
      <c r="AD5" s="230" t="s">
        <v>389</v>
      </c>
    </row>
    <row r="6" spans="1:30" ht="14.1" customHeight="1">
      <c r="A6" s="35"/>
      <c r="B6" s="131" t="s">
        <v>392</v>
      </c>
      <c r="C6" s="132" t="s">
        <v>8</v>
      </c>
      <c r="D6" s="131" t="s">
        <v>9</v>
      </c>
      <c r="E6" s="133" t="s">
        <v>11</v>
      </c>
      <c r="F6" s="133" t="s">
        <v>8</v>
      </c>
      <c r="G6" s="134" t="s">
        <v>9</v>
      </c>
      <c r="H6" s="135" t="s">
        <v>11</v>
      </c>
      <c r="I6" s="146" t="s">
        <v>8</v>
      </c>
      <c r="J6" s="147" t="s">
        <v>9</v>
      </c>
      <c r="K6" s="137" t="s">
        <v>11</v>
      </c>
      <c r="L6" s="146" t="s">
        <v>8</v>
      </c>
      <c r="M6" s="147" t="s">
        <v>9</v>
      </c>
      <c r="N6" s="137" t="s">
        <v>11</v>
      </c>
      <c r="O6" s="133" t="s">
        <v>8</v>
      </c>
      <c r="P6" s="134" t="s">
        <v>9</v>
      </c>
      <c r="Q6" s="133" t="s">
        <v>11</v>
      </c>
      <c r="R6" s="141" t="s">
        <v>8</v>
      </c>
      <c r="S6" s="142" t="s">
        <v>9</v>
      </c>
      <c r="T6" s="589"/>
      <c r="U6" s="589"/>
      <c r="V6" s="140" t="s">
        <v>11</v>
      </c>
      <c r="W6" s="141" t="s">
        <v>8</v>
      </c>
      <c r="X6" s="142" t="s">
        <v>9</v>
      </c>
      <c r="Y6" s="589"/>
      <c r="Z6" s="589"/>
      <c r="AA6" s="137" t="s">
        <v>11</v>
      </c>
      <c r="AB6" s="133" t="s">
        <v>8</v>
      </c>
      <c r="AC6" s="133" t="s">
        <v>9</v>
      </c>
      <c r="AD6" s="35"/>
    </row>
    <row r="7" spans="1:30" ht="20.100000000000001" customHeight="1">
      <c r="A7" s="36" t="s">
        <v>324</v>
      </c>
      <c r="B7" s="37">
        <v>978754</v>
      </c>
      <c r="C7" s="37">
        <v>460047</v>
      </c>
      <c r="D7" s="37">
        <v>518707</v>
      </c>
      <c r="E7" s="37">
        <v>-1011</v>
      </c>
      <c r="F7" s="37">
        <v>-489</v>
      </c>
      <c r="G7" s="37">
        <v>-522</v>
      </c>
      <c r="H7" s="37">
        <v>410</v>
      </c>
      <c r="I7" s="37">
        <v>200</v>
      </c>
      <c r="J7" s="37">
        <v>210</v>
      </c>
      <c r="K7" s="37">
        <v>1307</v>
      </c>
      <c r="L7" s="37">
        <v>657</v>
      </c>
      <c r="M7" s="37">
        <v>650</v>
      </c>
      <c r="N7" s="37">
        <v>-897</v>
      </c>
      <c r="O7" s="37">
        <v>-457</v>
      </c>
      <c r="P7" s="37">
        <v>-440</v>
      </c>
      <c r="Q7" s="37">
        <v>650</v>
      </c>
      <c r="R7" s="37">
        <v>360</v>
      </c>
      <c r="S7" s="37">
        <v>290</v>
      </c>
      <c r="T7" s="192">
        <v>0</v>
      </c>
      <c r="U7" s="37">
        <v>650</v>
      </c>
      <c r="V7" s="37">
        <v>764</v>
      </c>
      <c r="W7" s="37">
        <v>392</v>
      </c>
      <c r="X7" s="37">
        <v>372</v>
      </c>
      <c r="Y7" s="192">
        <v>0</v>
      </c>
      <c r="Z7" s="37">
        <v>764</v>
      </c>
      <c r="AA7" s="37">
        <v>-114</v>
      </c>
      <c r="AB7" s="37">
        <v>-32</v>
      </c>
      <c r="AC7" s="37">
        <v>-82</v>
      </c>
      <c r="AD7" s="36" t="s">
        <v>324</v>
      </c>
    </row>
    <row r="8" spans="1:30" ht="15" customHeight="1">
      <c r="A8" s="195" t="s">
        <v>325</v>
      </c>
      <c r="B8" s="38">
        <v>978796</v>
      </c>
      <c r="C8" s="39">
        <v>460071</v>
      </c>
      <c r="D8" s="39">
        <v>518725</v>
      </c>
      <c r="E8" s="39">
        <v>-1035</v>
      </c>
      <c r="F8" s="39">
        <v>-502</v>
      </c>
      <c r="G8" s="39">
        <v>-533</v>
      </c>
      <c r="H8" s="39">
        <v>410</v>
      </c>
      <c r="I8" s="39">
        <v>200</v>
      </c>
      <c r="J8" s="39">
        <v>210</v>
      </c>
      <c r="K8" s="39">
        <v>1307</v>
      </c>
      <c r="L8" s="39">
        <v>657</v>
      </c>
      <c r="M8" s="39">
        <v>650</v>
      </c>
      <c r="N8" s="39">
        <v>-897</v>
      </c>
      <c r="O8" s="39">
        <v>-457</v>
      </c>
      <c r="P8" s="39">
        <v>-440</v>
      </c>
      <c r="Q8" s="39">
        <v>1225</v>
      </c>
      <c r="R8" s="39">
        <v>618</v>
      </c>
      <c r="S8" s="39">
        <v>607</v>
      </c>
      <c r="T8" s="39">
        <v>575</v>
      </c>
      <c r="U8" s="39">
        <v>650</v>
      </c>
      <c r="V8" s="39">
        <v>1363</v>
      </c>
      <c r="W8" s="39">
        <v>663</v>
      </c>
      <c r="X8" s="39">
        <v>700</v>
      </c>
      <c r="Y8" s="39">
        <v>599</v>
      </c>
      <c r="Z8" s="39">
        <v>764</v>
      </c>
      <c r="AA8" s="39">
        <v>-138</v>
      </c>
      <c r="AB8" s="39">
        <v>-45</v>
      </c>
      <c r="AC8" s="39">
        <v>-93</v>
      </c>
      <c r="AD8" s="195" t="s">
        <v>325</v>
      </c>
    </row>
    <row r="9" spans="1:30" ht="15" customHeight="1">
      <c r="A9" s="196" t="s">
        <v>326</v>
      </c>
      <c r="B9" s="39">
        <v>887562</v>
      </c>
      <c r="C9" s="39">
        <v>417215</v>
      </c>
      <c r="D9" s="39">
        <v>470347</v>
      </c>
      <c r="E9" s="39">
        <v>-878</v>
      </c>
      <c r="F9" s="39">
        <v>-419</v>
      </c>
      <c r="G9" s="39">
        <v>-459</v>
      </c>
      <c r="H9" s="39">
        <v>388</v>
      </c>
      <c r="I9" s="39">
        <v>192</v>
      </c>
      <c r="J9" s="39">
        <v>196</v>
      </c>
      <c r="K9" s="39">
        <v>1159</v>
      </c>
      <c r="L9" s="39">
        <v>578</v>
      </c>
      <c r="M9" s="39">
        <v>581</v>
      </c>
      <c r="N9" s="39">
        <v>-771</v>
      </c>
      <c r="O9" s="39">
        <v>-386</v>
      </c>
      <c r="P9" s="39">
        <v>-385</v>
      </c>
      <c r="Q9" s="39">
        <v>1108</v>
      </c>
      <c r="R9" s="39">
        <v>565</v>
      </c>
      <c r="S9" s="39">
        <v>543</v>
      </c>
      <c r="T9" s="39">
        <v>510</v>
      </c>
      <c r="U9" s="39">
        <v>598</v>
      </c>
      <c r="V9" s="39">
        <v>1215</v>
      </c>
      <c r="W9" s="39">
        <v>598</v>
      </c>
      <c r="X9" s="39">
        <v>617</v>
      </c>
      <c r="Y9" s="39">
        <v>517</v>
      </c>
      <c r="Z9" s="39">
        <v>698</v>
      </c>
      <c r="AA9" s="39">
        <v>-107</v>
      </c>
      <c r="AB9" s="39">
        <v>-33</v>
      </c>
      <c r="AC9" s="39">
        <v>-74</v>
      </c>
      <c r="AD9" s="196" t="s">
        <v>326</v>
      </c>
    </row>
    <row r="10" spans="1:30" ht="15" customHeight="1">
      <c r="A10" s="197" t="s">
        <v>327</v>
      </c>
      <c r="B10" s="43">
        <v>91234</v>
      </c>
      <c r="C10" s="43">
        <v>42856</v>
      </c>
      <c r="D10" s="43">
        <v>48378</v>
      </c>
      <c r="E10" s="43">
        <v>-157</v>
      </c>
      <c r="F10" s="43">
        <v>-83</v>
      </c>
      <c r="G10" s="43">
        <v>-74</v>
      </c>
      <c r="H10" s="43">
        <v>22</v>
      </c>
      <c r="I10" s="43">
        <v>8</v>
      </c>
      <c r="J10" s="43">
        <v>14</v>
      </c>
      <c r="K10" s="43">
        <v>148</v>
      </c>
      <c r="L10" s="43">
        <v>79</v>
      </c>
      <c r="M10" s="43">
        <v>69</v>
      </c>
      <c r="N10" s="43">
        <v>-126</v>
      </c>
      <c r="O10" s="43">
        <v>-71</v>
      </c>
      <c r="P10" s="43">
        <v>-55</v>
      </c>
      <c r="Q10" s="43">
        <v>117</v>
      </c>
      <c r="R10" s="43">
        <v>53</v>
      </c>
      <c r="S10" s="43">
        <v>64</v>
      </c>
      <c r="T10" s="43">
        <v>65</v>
      </c>
      <c r="U10" s="43">
        <v>52</v>
      </c>
      <c r="V10" s="43">
        <v>148</v>
      </c>
      <c r="W10" s="43">
        <v>65</v>
      </c>
      <c r="X10" s="43">
        <v>83</v>
      </c>
      <c r="Y10" s="43">
        <v>82</v>
      </c>
      <c r="Z10" s="43">
        <v>66</v>
      </c>
      <c r="AA10" s="43">
        <v>-31</v>
      </c>
      <c r="AB10" s="43">
        <v>-12</v>
      </c>
      <c r="AC10" s="43">
        <v>-19</v>
      </c>
      <c r="AD10" s="197" t="s">
        <v>327</v>
      </c>
    </row>
    <row r="11" spans="1:30" ht="15" customHeight="1">
      <c r="A11" s="41" t="s">
        <v>328</v>
      </c>
      <c r="B11" s="39">
        <v>308234</v>
      </c>
      <c r="C11" s="39">
        <v>145324</v>
      </c>
      <c r="D11" s="39">
        <v>162910</v>
      </c>
      <c r="E11" s="39">
        <v>-129</v>
      </c>
      <c r="F11" s="39">
        <v>-74</v>
      </c>
      <c r="G11" s="39">
        <v>-55</v>
      </c>
      <c r="H11" s="39">
        <v>178</v>
      </c>
      <c r="I11" s="487">
        <v>90</v>
      </c>
      <c r="J11" s="487">
        <v>88</v>
      </c>
      <c r="K11" s="39">
        <v>304</v>
      </c>
      <c r="L11" s="487">
        <v>158</v>
      </c>
      <c r="M11" s="487">
        <v>146</v>
      </c>
      <c r="N11" s="39">
        <v>-126</v>
      </c>
      <c r="O11" s="39">
        <v>-68</v>
      </c>
      <c r="P11" s="39">
        <v>-58</v>
      </c>
      <c r="Q11" s="39">
        <v>416</v>
      </c>
      <c r="R11" s="39">
        <v>223</v>
      </c>
      <c r="S11" s="39">
        <v>193</v>
      </c>
      <c r="T11" s="39">
        <v>190</v>
      </c>
      <c r="U11" s="39">
        <v>226</v>
      </c>
      <c r="V11" s="39">
        <v>419</v>
      </c>
      <c r="W11" s="39">
        <v>229</v>
      </c>
      <c r="X11" s="39">
        <v>190</v>
      </c>
      <c r="Y11" s="39">
        <v>123</v>
      </c>
      <c r="Z11" s="39">
        <v>296</v>
      </c>
      <c r="AA11" s="39">
        <v>-3</v>
      </c>
      <c r="AB11" s="39">
        <v>-6</v>
      </c>
      <c r="AC11" s="39">
        <v>3</v>
      </c>
      <c r="AD11" s="41" t="s">
        <v>328</v>
      </c>
    </row>
    <row r="12" spans="1:30" ht="15" customHeight="1">
      <c r="A12" s="41" t="s">
        <v>329</v>
      </c>
      <c r="B12" s="39">
        <v>51697</v>
      </c>
      <c r="C12" s="39">
        <v>23734</v>
      </c>
      <c r="D12" s="39">
        <v>27963</v>
      </c>
      <c r="E12" s="39">
        <v>-47</v>
      </c>
      <c r="F12" s="39">
        <v>-32</v>
      </c>
      <c r="G12" s="39">
        <v>-15</v>
      </c>
      <c r="H12" s="39">
        <v>13</v>
      </c>
      <c r="I12" s="39">
        <v>3</v>
      </c>
      <c r="J12" s="39">
        <v>10</v>
      </c>
      <c r="K12" s="39">
        <v>72</v>
      </c>
      <c r="L12" s="39">
        <v>40</v>
      </c>
      <c r="M12" s="39">
        <v>32</v>
      </c>
      <c r="N12" s="39">
        <v>-59</v>
      </c>
      <c r="O12" s="39">
        <v>-37</v>
      </c>
      <c r="P12" s="39">
        <v>-22</v>
      </c>
      <c r="Q12" s="39">
        <v>74</v>
      </c>
      <c r="R12" s="39">
        <v>34</v>
      </c>
      <c r="S12" s="39">
        <v>40</v>
      </c>
      <c r="T12" s="39">
        <v>24</v>
      </c>
      <c r="U12" s="39">
        <v>50</v>
      </c>
      <c r="V12" s="39">
        <v>62</v>
      </c>
      <c r="W12" s="39">
        <v>29</v>
      </c>
      <c r="X12" s="39">
        <v>33</v>
      </c>
      <c r="Y12" s="39">
        <v>32</v>
      </c>
      <c r="Z12" s="39">
        <v>30</v>
      </c>
      <c r="AA12" s="39">
        <v>12</v>
      </c>
      <c r="AB12" s="39">
        <v>5</v>
      </c>
      <c r="AC12" s="39">
        <v>7</v>
      </c>
      <c r="AD12" s="41" t="s">
        <v>329</v>
      </c>
    </row>
    <row r="13" spans="1:30" ht="15" customHeight="1">
      <c r="A13" s="41" t="s">
        <v>330</v>
      </c>
      <c r="B13" s="39">
        <v>87808</v>
      </c>
      <c r="C13" s="39">
        <v>41287</v>
      </c>
      <c r="D13" s="39">
        <v>46521</v>
      </c>
      <c r="E13" s="39">
        <v>-82</v>
      </c>
      <c r="F13" s="39">
        <v>-25</v>
      </c>
      <c r="G13" s="39">
        <v>-57</v>
      </c>
      <c r="H13" s="39">
        <v>35</v>
      </c>
      <c r="I13" s="39">
        <v>15</v>
      </c>
      <c r="J13" s="39">
        <v>20</v>
      </c>
      <c r="K13" s="39">
        <v>139</v>
      </c>
      <c r="L13" s="39">
        <v>57</v>
      </c>
      <c r="M13" s="39">
        <v>82</v>
      </c>
      <c r="N13" s="39">
        <v>-104</v>
      </c>
      <c r="O13" s="39">
        <v>-42</v>
      </c>
      <c r="P13" s="39">
        <v>-62</v>
      </c>
      <c r="Q13" s="39">
        <v>130</v>
      </c>
      <c r="R13" s="39">
        <v>73</v>
      </c>
      <c r="S13" s="39">
        <v>57</v>
      </c>
      <c r="T13" s="39">
        <v>55</v>
      </c>
      <c r="U13" s="39">
        <v>75</v>
      </c>
      <c r="V13" s="39">
        <v>108</v>
      </c>
      <c r="W13" s="39">
        <v>56</v>
      </c>
      <c r="X13" s="39">
        <v>52</v>
      </c>
      <c r="Y13" s="39">
        <v>40</v>
      </c>
      <c r="Z13" s="39">
        <v>68</v>
      </c>
      <c r="AA13" s="39">
        <v>22</v>
      </c>
      <c r="AB13" s="39">
        <v>17</v>
      </c>
      <c r="AC13" s="39">
        <v>5</v>
      </c>
      <c r="AD13" s="41" t="s">
        <v>330</v>
      </c>
    </row>
    <row r="14" spans="1:30" ht="15" customHeight="1">
      <c r="A14" s="41" t="s">
        <v>331</v>
      </c>
      <c r="B14" s="39">
        <v>70965</v>
      </c>
      <c r="C14" s="39">
        <v>33188</v>
      </c>
      <c r="D14" s="39">
        <v>37777</v>
      </c>
      <c r="E14" s="39">
        <v>-98</v>
      </c>
      <c r="F14" s="39">
        <v>-47</v>
      </c>
      <c r="G14" s="39">
        <v>-51</v>
      </c>
      <c r="H14" s="39">
        <v>25</v>
      </c>
      <c r="I14" s="39">
        <v>11</v>
      </c>
      <c r="J14" s="39">
        <v>14</v>
      </c>
      <c r="K14" s="39">
        <v>110</v>
      </c>
      <c r="L14" s="39">
        <v>56</v>
      </c>
      <c r="M14" s="39">
        <v>54</v>
      </c>
      <c r="N14" s="39">
        <v>-85</v>
      </c>
      <c r="O14" s="39">
        <v>-45</v>
      </c>
      <c r="P14" s="39">
        <v>-40</v>
      </c>
      <c r="Q14" s="39">
        <v>78</v>
      </c>
      <c r="R14" s="39">
        <v>36</v>
      </c>
      <c r="S14" s="39">
        <v>42</v>
      </c>
      <c r="T14" s="39">
        <v>30</v>
      </c>
      <c r="U14" s="39">
        <v>48</v>
      </c>
      <c r="V14" s="39">
        <v>91</v>
      </c>
      <c r="W14" s="39">
        <v>38</v>
      </c>
      <c r="X14" s="39">
        <v>53</v>
      </c>
      <c r="Y14" s="39">
        <v>24</v>
      </c>
      <c r="Z14" s="39">
        <v>67</v>
      </c>
      <c r="AA14" s="39">
        <v>-13</v>
      </c>
      <c r="AB14" s="39">
        <v>-2</v>
      </c>
      <c r="AC14" s="39">
        <v>-11</v>
      </c>
      <c r="AD14" s="41" t="s">
        <v>331</v>
      </c>
    </row>
    <row r="15" spans="1:30" ht="15" customHeight="1">
      <c r="A15" s="41" t="s">
        <v>332</v>
      </c>
      <c r="B15" s="39">
        <v>26251</v>
      </c>
      <c r="C15" s="39">
        <v>12347</v>
      </c>
      <c r="D15" s="39">
        <v>13904</v>
      </c>
      <c r="E15" s="39">
        <v>-80</v>
      </c>
      <c r="F15" s="39">
        <v>-35</v>
      </c>
      <c r="G15" s="39">
        <v>-45</v>
      </c>
      <c r="H15" s="39">
        <v>3</v>
      </c>
      <c r="I15" s="39">
        <v>1</v>
      </c>
      <c r="J15" s="39">
        <v>2</v>
      </c>
      <c r="K15" s="39">
        <v>44</v>
      </c>
      <c r="L15" s="39">
        <v>24</v>
      </c>
      <c r="M15" s="39">
        <v>20</v>
      </c>
      <c r="N15" s="39">
        <v>-41</v>
      </c>
      <c r="O15" s="39">
        <v>-23</v>
      </c>
      <c r="P15" s="39">
        <v>-18</v>
      </c>
      <c r="Q15" s="39">
        <v>27</v>
      </c>
      <c r="R15" s="39">
        <v>11</v>
      </c>
      <c r="S15" s="39">
        <v>16</v>
      </c>
      <c r="T15" s="39">
        <v>12</v>
      </c>
      <c r="U15" s="39">
        <v>15</v>
      </c>
      <c r="V15" s="39">
        <v>66</v>
      </c>
      <c r="W15" s="39">
        <v>23</v>
      </c>
      <c r="X15" s="39">
        <v>43</v>
      </c>
      <c r="Y15" s="39">
        <v>39</v>
      </c>
      <c r="Z15" s="39">
        <v>27</v>
      </c>
      <c r="AA15" s="39">
        <v>-39</v>
      </c>
      <c r="AB15" s="39">
        <v>-12</v>
      </c>
      <c r="AC15" s="39">
        <v>-27</v>
      </c>
      <c r="AD15" s="41" t="s">
        <v>332</v>
      </c>
    </row>
    <row r="16" spans="1:30" ht="15" customHeight="1">
      <c r="A16" s="41" t="s">
        <v>333</v>
      </c>
      <c r="B16" s="39">
        <v>43787</v>
      </c>
      <c r="C16" s="39">
        <v>20860</v>
      </c>
      <c r="D16" s="39">
        <v>22927</v>
      </c>
      <c r="E16" s="39">
        <v>-53</v>
      </c>
      <c r="F16" s="39">
        <v>-28</v>
      </c>
      <c r="G16" s="39">
        <v>-25</v>
      </c>
      <c r="H16" s="39">
        <v>13</v>
      </c>
      <c r="I16" s="39">
        <v>5</v>
      </c>
      <c r="J16" s="39">
        <v>8</v>
      </c>
      <c r="K16" s="39">
        <v>76</v>
      </c>
      <c r="L16" s="39">
        <v>42</v>
      </c>
      <c r="M16" s="39">
        <v>34</v>
      </c>
      <c r="N16" s="39">
        <v>-63</v>
      </c>
      <c r="O16" s="39">
        <v>-37</v>
      </c>
      <c r="P16" s="39">
        <v>-26</v>
      </c>
      <c r="Q16" s="39">
        <v>55</v>
      </c>
      <c r="R16" s="39">
        <v>33</v>
      </c>
      <c r="S16" s="39">
        <v>22</v>
      </c>
      <c r="T16" s="39">
        <v>20</v>
      </c>
      <c r="U16" s="39">
        <v>35</v>
      </c>
      <c r="V16" s="39">
        <v>45</v>
      </c>
      <c r="W16" s="39">
        <v>24</v>
      </c>
      <c r="X16" s="39">
        <v>21</v>
      </c>
      <c r="Y16" s="39">
        <v>17</v>
      </c>
      <c r="Z16" s="39">
        <v>28</v>
      </c>
      <c r="AA16" s="39">
        <v>10</v>
      </c>
      <c r="AB16" s="39">
        <v>9</v>
      </c>
      <c r="AC16" s="39">
        <v>1</v>
      </c>
      <c r="AD16" s="41" t="s">
        <v>333</v>
      </c>
    </row>
    <row r="17" spans="1:30" ht="15" customHeight="1">
      <c r="A17" s="41" t="s">
        <v>334</v>
      </c>
      <c r="B17" s="39">
        <v>30233</v>
      </c>
      <c r="C17" s="39">
        <v>14147</v>
      </c>
      <c r="D17" s="39">
        <v>16086</v>
      </c>
      <c r="E17" s="39">
        <v>-50</v>
      </c>
      <c r="F17" s="39">
        <v>-21</v>
      </c>
      <c r="G17" s="39">
        <v>-29</v>
      </c>
      <c r="H17" s="39">
        <v>13</v>
      </c>
      <c r="I17" s="39">
        <v>6</v>
      </c>
      <c r="J17" s="39">
        <v>7</v>
      </c>
      <c r="K17" s="39">
        <v>56</v>
      </c>
      <c r="L17" s="39">
        <v>22</v>
      </c>
      <c r="M17" s="39">
        <v>34</v>
      </c>
      <c r="N17" s="39">
        <v>-43</v>
      </c>
      <c r="O17" s="39">
        <v>-16</v>
      </c>
      <c r="P17" s="39">
        <v>-27</v>
      </c>
      <c r="Q17" s="39">
        <v>22</v>
      </c>
      <c r="R17" s="39">
        <v>10</v>
      </c>
      <c r="S17" s="39">
        <v>12</v>
      </c>
      <c r="T17" s="39">
        <v>7</v>
      </c>
      <c r="U17" s="39">
        <v>15</v>
      </c>
      <c r="V17" s="39">
        <v>29</v>
      </c>
      <c r="W17" s="39">
        <v>15</v>
      </c>
      <c r="X17" s="39">
        <v>14</v>
      </c>
      <c r="Y17" s="39">
        <v>12</v>
      </c>
      <c r="Z17" s="39">
        <v>17</v>
      </c>
      <c r="AA17" s="39">
        <v>-7</v>
      </c>
      <c r="AB17" s="39">
        <v>-5</v>
      </c>
      <c r="AC17" s="39">
        <v>-2</v>
      </c>
      <c r="AD17" s="41" t="s">
        <v>334</v>
      </c>
    </row>
    <row r="18" spans="1:30" ht="15" customHeight="1">
      <c r="A18" s="149" t="s">
        <v>335</v>
      </c>
      <c r="B18" s="39">
        <v>76374</v>
      </c>
      <c r="C18" s="39">
        <v>36466</v>
      </c>
      <c r="D18" s="39">
        <v>39908</v>
      </c>
      <c r="E18" s="39">
        <v>-75</v>
      </c>
      <c r="F18" s="39">
        <v>-31</v>
      </c>
      <c r="G18" s="39">
        <v>-44</v>
      </c>
      <c r="H18" s="39">
        <v>26</v>
      </c>
      <c r="I18" s="39">
        <v>16</v>
      </c>
      <c r="J18" s="39">
        <v>10</v>
      </c>
      <c r="K18" s="39">
        <v>91</v>
      </c>
      <c r="L18" s="39">
        <v>43</v>
      </c>
      <c r="M18" s="39">
        <v>48</v>
      </c>
      <c r="N18" s="39">
        <v>-65</v>
      </c>
      <c r="O18" s="39">
        <v>-27</v>
      </c>
      <c r="P18" s="39">
        <v>-38</v>
      </c>
      <c r="Q18" s="39">
        <v>78</v>
      </c>
      <c r="R18" s="39">
        <v>37</v>
      </c>
      <c r="S18" s="39">
        <v>41</v>
      </c>
      <c r="T18" s="39">
        <v>37</v>
      </c>
      <c r="U18" s="39">
        <v>41</v>
      </c>
      <c r="V18" s="39">
        <v>88</v>
      </c>
      <c r="W18" s="39">
        <v>41</v>
      </c>
      <c r="X18" s="39">
        <v>47</v>
      </c>
      <c r="Y18" s="39">
        <v>47</v>
      </c>
      <c r="Z18" s="39">
        <v>41</v>
      </c>
      <c r="AA18" s="39">
        <v>-10</v>
      </c>
      <c r="AB18" s="39">
        <v>-4</v>
      </c>
      <c r="AC18" s="39">
        <v>-6</v>
      </c>
      <c r="AD18" s="149" t="s">
        <v>335</v>
      </c>
    </row>
    <row r="19" spans="1:30" ht="15" customHeight="1">
      <c r="A19" s="41" t="s">
        <v>336</v>
      </c>
      <c r="B19" s="39">
        <v>32285</v>
      </c>
      <c r="C19" s="39">
        <v>15161</v>
      </c>
      <c r="D19" s="39">
        <v>17124</v>
      </c>
      <c r="E19" s="39">
        <v>-9</v>
      </c>
      <c r="F19" s="39">
        <v>-9</v>
      </c>
      <c r="G19" s="39">
        <v>0</v>
      </c>
      <c r="H19" s="39">
        <v>17</v>
      </c>
      <c r="I19" s="39">
        <v>11</v>
      </c>
      <c r="J19" s="39">
        <v>6</v>
      </c>
      <c r="K19" s="39">
        <v>32</v>
      </c>
      <c r="L19" s="39">
        <v>19</v>
      </c>
      <c r="M19" s="39">
        <v>13</v>
      </c>
      <c r="N19" s="39">
        <v>-15</v>
      </c>
      <c r="O19" s="39">
        <v>-8</v>
      </c>
      <c r="P19" s="39">
        <v>-7</v>
      </c>
      <c r="Q19" s="39">
        <v>66</v>
      </c>
      <c r="R19" s="39">
        <v>31</v>
      </c>
      <c r="S19" s="39">
        <v>35</v>
      </c>
      <c r="T19" s="39">
        <v>46</v>
      </c>
      <c r="U19" s="39">
        <v>20</v>
      </c>
      <c r="V19" s="39">
        <v>60</v>
      </c>
      <c r="W19" s="39">
        <v>32</v>
      </c>
      <c r="X19" s="39">
        <v>28</v>
      </c>
      <c r="Y19" s="39">
        <v>37</v>
      </c>
      <c r="Z19" s="39">
        <v>23</v>
      </c>
      <c r="AA19" s="39">
        <v>6</v>
      </c>
      <c r="AB19" s="39">
        <v>-1</v>
      </c>
      <c r="AC19" s="39">
        <v>7</v>
      </c>
      <c r="AD19" s="41" t="s">
        <v>336</v>
      </c>
    </row>
    <row r="20" spans="1:30" ht="15" customHeight="1">
      <c r="A20" s="41" t="s">
        <v>337</v>
      </c>
      <c r="B20" s="39">
        <v>78977</v>
      </c>
      <c r="C20" s="39">
        <v>36837</v>
      </c>
      <c r="D20" s="39">
        <v>42140</v>
      </c>
      <c r="E20" s="39">
        <v>-124</v>
      </c>
      <c r="F20" s="39">
        <v>-58</v>
      </c>
      <c r="G20" s="39">
        <v>-66</v>
      </c>
      <c r="H20" s="39">
        <v>35</v>
      </c>
      <c r="I20" s="39">
        <v>17</v>
      </c>
      <c r="J20" s="39">
        <v>18</v>
      </c>
      <c r="K20" s="39">
        <v>120</v>
      </c>
      <c r="L20" s="39">
        <v>61</v>
      </c>
      <c r="M20" s="39">
        <v>59</v>
      </c>
      <c r="N20" s="39">
        <v>-85</v>
      </c>
      <c r="O20" s="39">
        <v>-44</v>
      </c>
      <c r="P20" s="39">
        <v>-41</v>
      </c>
      <c r="Q20" s="39">
        <v>81</v>
      </c>
      <c r="R20" s="39">
        <v>37</v>
      </c>
      <c r="S20" s="39">
        <v>44</v>
      </c>
      <c r="T20" s="39">
        <v>49</v>
      </c>
      <c r="U20" s="39">
        <v>32</v>
      </c>
      <c r="V20" s="39">
        <v>120</v>
      </c>
      <c r="W20" s="39">
        <v>51</v>
      </c>
      <c r="X20" s="39">
        <v>69</v>
      </c>
      <c r="Y20" s="39">
        <v>77</v>
      </c>
      <c r="Z20" s="39">
        <v>43</v>
      </c>
      <c r="AA20" s="39">
        <v>-39</v>
      </c>
      <c r="AB20" s="39">
        <v>-14</v>
      </c>
      <c r="AC20" s="39">
        <v>-25</v>
      </c>
      <c r="AD20" s="41" t="s">
        <v>337</v>
      </c>
    </row>
    <row r="21" spans="1:30" ht="15" customHeight="1">
      <c r="A21" s="41" t="s">
        <v>338</v>
      </c>
      <c r="B21" s="39">
        <v>31197</v>
      </c>
      <c r="C21" s="39">
        <v>14570</v>
      </c>
      <c r="D21" s="39">
        <v>16627</v>
      </c>
      <c r="E21" s="39">
        <v>-58</v>
      </c>
      <c r="F21" s="39">
        <v>-28</v>
      </c>
      <c r="G21" s="39">
        <v>-30</v>
      </c>
      <c r="H21" s="39">
        <v>12</v>
      </c>
      <c r="I21" s="39">
        <v>7</v>
      </c>
      <c r="J21" s="39">
        <v>5</v>
      </c>
      <c r="K21" s="39">
        <v>51</v>
      </c>
      <c r="L21" s="39">
        <v>27</v>
      </c>
      <c r="M21" s="39">
        <v>24</v>
      </c>
      <c r="N21" s="39">
        <v>-39</v>
      </c>
      <c r="O21" s="39">
        <v>-20</v>
      </c>
      <c r="P21" s="39">
        <v>-19</v>
      </c>
      <c r="Q21" s="39">
        <v>27</v>
      </c>
      <c r="R21" s="39">
        <v>11</v>
      </c>
      <c r="S21" s="39">
        <v>16</v>
      </c>
      <c r="T21" s="39">
        <v>10</v>
      </c>
      <c r="U21" s="39">
        <v>17</v>
      </c>
      <c r="V21" s="39">
        <v>46</v>
      </c>
      <c r="W21" s="39">
        <v>19</v>
      </c>
      <c r="X21" s="39">
        <v>27</v>
      </c>
      <c r="Y21" s="39">
        <v>26</v>
      </c>
      <c r="Z21" s="39">
        <v>20</v>
      </c>
      <c r="AA21" s="39">
        <v>-19</v>
      </c>
      <c r="AB21" s="39">
        <v>-8</v>
      </c>
      <c r="AC21" s="39">
        <v>-11</v>
      </c>
      <c r="AD21" s="41" t="s">
        <v>338</v>
      </c>
    </row>
    <row r="22" spans="1:30" ht="15" customHeight="1">
      <c r="A22" s="41" t="s">
        <v>339</v>
      </c>
      <c r="B22" s="39">
        <v>23964</v>
      </c>
      <c r="C22" s="39">
        <v>11385</v>
      </c>
      <c r="D22" s="39">
        <v>12579</v>
      </c>
      <c r="E22" s="39">
        <v>-31</v>
      </c>
      <c r="F22" s="39">
        <v>-16</v>
      </c>
      <c r="G22" s="39">
        <v>-15</v>
      </c>
      <c r="H22" s="39">
        <v>10</v>
      </c>
      <c r="I22" s="39">
        <v>7</v>
      </c>
      <c r="J22" s="39">
        <v>3</v>
      </c>
      <c r="K22" s="39">
        <v>30</v>
      </c>
      <c r="L22" s="39">
        <v>17</v>
      </c>
      <c r="M22" s="39">
        <v>13</v>
      </c>
      <c r="N22" s="39">
        <v>-20</v>
      </c>
      <c r="O22" s="39">
        <v>-10</v>
      </c>
      <c r="P22" s="39">
        <v>-10</v>
      </c>
      <c r="Q22" s="39">
        <v>23</v>
      </c>
      <c r="R22" s="39">
        <v>14</v>
      </c>
      <c r="S22" s="39">
        <v>9</v>
      </c>
      <c r="T22" s="39">
        <v>11</v>
      </c>
      <c r="U22" s="39">
        <v>12</v>
      </c>
      <c r="V22" s="39">
        <v>34</v>
      </c>
      <c r="W22" s="39">
        <v>20</v>
      </c>
      <c r="X22" s="39">
        <v>14</v>
      </c>
      <c r="Y22" s="39">
        <v>16</v>
      </c>
      <c r="Z22" s="39">
        <v>18</v>
      </c>
      <c r="AA22" s="39">
        <v>-11</v>
      </c>
      <c r="AB22" s="39">
        <v>-6</v>
      </c>
      <c r="AC22" s="39">
        <v>-5</v>
      </c>
      <c r="AD22" s="41" t="s">
        <v>339</v>
      </c>
    </row>
    <row r="23" spans="1:30" ht="15" customHeight="1">
      <c r="A23" s="41" t="s">
        <v>340</v>
      </c>
      <c r="B23" s="39">
        <v>25790</v>
      </c>
      <c r="C23" s="39">
        <v>11909</v>
      </c>
      <c r="D23" s="39">
        <v>13881</v>
      </c>
      <c r="E23" s="39">
        <v>-42</v>
      </c>
      <c r="F23" s="39">
        <v>-15</v>
      </c>
      <c r="G23" s="39">
        <v>-27</v>
      </c>
      <c r="H23" s="39">
        <v>8</v>
      </c>
      <c r="I23" s="39">
        <v>3</v>
      </c>
      <c r="J23" s="39">
        <v>5</v>
      </c>
      <c r="K23" s="39">
        <v>34</v>
      </c>
      <c r="L23" s="39">
        <v>12</v>
      </c>
      <c r="M23" s="39">
        <v>22</v>
      </c>
      <c r="N23" s="39">
        <v>-26</v>
      </c>
      <c r="O23" s="39">
        <v>-9</v>
      </c>
      <c r="P23" s="39">
        <v>-17</v>
      </c>
      <c r="Q23" s="39">
        <v>31</v>
      </c>
      <c r="R23" s="39">
        <v>15</v>
      </c>
      <c r="S23" s="39">
        <v>16</v>
      </c>
      <c r="T23" s="39">
        <v>19</v>
      </c>
      <c r="U23" s="39">
        <v>12</v>
      </c>
      <c r="V23" s="39">
        <v>47</v>
      </c>
      <c r="W23" s="39">
        <v>21</v>
      </c>
      <c r="X23" s="39">
        <v>26</v>
      </c>
      <c r="Y23" s="39">
        <v>27</v>
      </c>
      <c r="Z23" s="39">
        <v>20</v>
      </c>
      <c r="AA23" s="39">
        <v>-16</v>
      </c>
      <c r="AB23" s="39">
        <v>-6</v>
      </c>
      <c r="AC23" s="39">
        <v>-10</v>
      </c>
      <c r="AD23" s="41" t="s">
        <v>340</v>
      </c>
    </row>
    <row r="24" spans="1:30" ht="15" customHeight="1">
      <c r="A24" s="194" t="s">
        <v>341</v>
      </c>
      <c r="B24" s="471">
        <v>4940</v>
      </c>
      <c r="C24" s="471">
        <v>2288</v>
      </c>
      <c r="D24" s="471">
        <v>2652</v>
      </c>
      <c r="E24" s="471">
        <v>-12</v>
      </c>
      <c r="F24" s="471">
        <v>-4</v>
      </c>
      <c r="G24" s="471">
        <v>-8</v>
      </c>
      <c r="H24" s="471">
        <v>0</v>
      </c>
      <c r="I24" s="471">
        <v>0</v>
      </c>
      <c r="J24" s="471">
        <v>0</v>
      </c>
      <c r="K24" s="471">
        <v>12</v>
      </c>
      <c r="L24" s="471">
        <v>6</v>
      </c>
      <c r="M24" s="471">
        <v>6</v>
      </c>
      <c r="N24" s="471">
        <v>-12</v>
      </c>
      <c r="O24" s="471">
        <v>-6</v>
      </c>
      <c r="P24" s="471">
        <v>-6</v>
      </c>
      <c r="Q24" s="471">
        <v>11</v>
      </c>
      <c r="R24" s="471">
        <v>7</v>
      </c>
      <c r="S24" s="471">
        <v>4</v>
      </c>
      <c r="T24" s="471">
        <v>6</v>
      </c>
      <c r="U24" s="471">
        <v>5</v>
      </c>
      <c r="V24" s="471">
        <v>11</v>
      </c>
      <c r="W24" s="471">
        <v>5</v>
      </c>
      <c r="X24" s="471">
        <v>6</v>
      </c>
      <c r="Y24" s="471">
        <v>4</v>
      </c>
      <c r="Z24" s="471">
        <v>7</v>
      </c>
      <c r="AA24" s="471">
        <v>0</v>
      </c>
      <c r="AB24" s="471">
        <v>2</v>
      </c>
      <c r="AC24" s="471">
        <v>-2</v>
      </c>
      <c r="AD24" s="194" t="s">
        <v>341</v>
      </c>
    </row>
    <row r="25" spans="1:30" ht="15" customHeight="1">
      <c r="A25" s="186" t="s">
        <v>342</v>
      </c>
      <c r="B25" s="39">
        <v>4940</v>
      </c>
      <c r="C25" s="43">
        <v>2288</v>
      </c>
      <c r="D25" s="43">
        <v>2652</v>
      </c>
      <c r="E25" s="472">
        <v>-12</v>
      </c>
      <c r="F25" s="39">
        <v>-4</v>
      </c>
      <c r="G25" s="39">
        <v>-8</v>
      </c>
      <c r="H25" s="39">
        <v>0</v>
      </c>
      <c r="I25" s="39">
        <v>0</v>
      </c>
      <c r="J25" s="39">
        <v>0</v>
      </c>
      <c r="K25" s="39">
        <v>12</v>
      </c>
      <c r="L25" s="39">
        <v>6</v>
      </c>
      <c r="M25" s="39">
        <v>6</v>
      </c>
      <c r="N25" s="39">
        <v>-12</v>
      </c>
      <c r="O25" s="39">
        <v>-6</v>
      </c>
      <c r="P25" s="39">
        <v>-6</v>
      </c>
      <c r="Q25" s="39">
        <v>11</v>
      </c>
      <c r="R25" s="39">
        <v>7</v>
      </c>
      <c r="S25" s="39">
        <v>4</v>
      </c>
      <c r="T25" s="39">
        <v>6</v>
      </c>
      <c r="U25" s="39">
        <v>5</v>
      </c>
      <c r="V25" s="39">
        <v>11</v>
      </c>
      <c r="W25" s="39">
        <v>5</v>
      </c>
      <c r="X25" s="39">
        <v>6</v>
      </c>
      <c r="Y25" s="39">
        <v>4</v>
      </c>
      <c r="Z25" s="39">
        <v>7</v>
      </c>
      <c r="AA25" s="39">
        <v>0</v>
      </c>
      <c r="AB25" s="39">
        <v>2</v>
      </c>
      <c r="AC25" s="39">
        <v>-2</v>
      </c>
      <c r="AD25" s="186" t="s">
        <v>342</v>
      </c>
    </row>
    <row r="26" spans="1:30" ht="15" customHeight="1">
      <c r="A26" s="194" t="s">
        <v>343</v>
      </c>
      <c r="B26" s="471">
        <v>2157</v>
      </c>
      <c r="C26" s="471">
        <v>1003</v>
      </c>
      <c r="D26" s="471">
        <v>1154</v>
      </c>
      <c r="E26" s="471">
        <v>-4</v>
      </c>
      <c r="F26" s="471">
        <v>-3</v>
      </c>
      <c r="G26" s="471">
        <v>-1</v>
      </c>
      <c r="H26" s="471">
        <v>1</v>
      </c>
      <c r="I26" s="471">
        <v>1</v>
      </c>
      <c r="J26" s="471">
        <v>0</v>
      </c>
      <c r="K26" s="471">
        <v>2</v>
      </c>
      <c r="L26" s="471">
        <v>2</v>
      </c>
      <c r="M26" s="471">
        <v>0</v>
      </c>
      <c r="N26" s="471">
        <v>-1</v>
      </c>
      <c r="O26" s="471">
        <v>-1</v>
      </c>
      <c r="P26" s="471">
        <v>0</v>
      </c>
      <c r="Q26" s="471">
        <v>2</v>
      </c>
      <c r="R26" s="471">
        <v>1</v>
      </c>
      <c r="S26" s="471">
        <v>1</v>
      </c>
      <c r="T26" s="471">
        <v>2</v>
      </c>
      <c r="U26" s="471">
        <v>0</v>
      </c>
      <c r="V26" s="471">
        <v>5</v>
      </c>
      <c r="W26" s="471">
        <v>3</v>
      </c>
      <c r="X26" s="471">
        <v>2</v>
      </c>
      <c r="Y26" s="471">
        <v>2</v>
      </c>
      <c r="Z26" s="471">
        <v>3</v>
      </c>
      <c r="AA26" s="471">
        <v>-3</v>
      </c>
      <c r="AB26" s="471">
        <v>-2</v>
      </c>
      <c r="AC26" s="471">
        <v>-1</v>
      </c>
      <c r="AD26" s="194" t="s">
        <v>343</v>
      </c>
    </row>
    <row r="27" spans="1:30" ht="15" customHeight="1">
      <c r="A27" s="187" t="s">
        <v>344</v>
      </c>
      <c r="B27" s="39">
        <v>2157</v>
      </c>
      <c r="C27" s="39">
        <v>1003</v>
      </c>
      <c r="D27" s="39">
        <v>1154</v>
      </c>
      <c r="E27" s="39">
        <v>-4</v>
      </c>
      <c r="F27" s="39">
        <v>-3</v>
      </c>
      <c r="G27" s="39">
        <v>-1</v>
      </c>
      <c r="H27" s="39">
        <v>1</v>
      </c>
      <c r="I27" s="39">
        <v>1</v>
      </c>
      <c r="J27" s="39">
        <v>0</v>
      </c>
      <c r="K27" s="39">
        <v>2</v>
      </c>
      <c r="L27" s="39">
        <v>2</v>
      </c>
      <c r="M27" s="39">
        <v>0</v>
      </c>
      <c r="N27" s="39">
        <v>-1</v>
      </c>
      <c r="O27" s="39">
        <v>-1</v>
      </c>
      <c r="P27" s="39">
        <v>0</v>
      </c>
      <c r="Q27" s="39">
        <v>2</v>
      </c>
      <c r="R27" s="39">
        <v>1</v>
      </c>
      <c r="S27" s="39">
        <v>1</v>
      </c>
      <c r="T27" s="39">
        <v>2</v>
      </c>
      <c r="U27" s="39">
        <v>0</v>
      </c>
      <c r="V27" s="39">
        <v>5</v>
      </c>
      <c r="W27" s="39">
        <v>3</v>
      </c>
      <c r="X27" s="39">
        <v>2</v>
      </c>
      <c r="Y27" s="39">
        <v>2</v>
      </c>
      <c r="Z27" s="39">
        <v>3</v>
      </c>
      <c r="AA27" s="39">
        <v>-3</v>
      </c>
      <c r="AB27" s="39">
        <v>-2</v>
      </c>
      <c r="AC27" s="39">
        <v>-1</v>
      </c>
      <c r="AD27" s="187" t="s">
        <v>344</v>
      </c>
    </row>
    <row r="28" spans="1:30" ht="15" customHeight="1">
      <c r="A28" s="194" t="s">
        <v>345</v>
      </c>
      <c r="B28" s="471">
        <v>25832</v>
      </c>
      <c r="C28" s="471">
        <v>12029</v>
      </c>
      <c r="D28" s="471">
        <v>13803</v>
      </c>
      <c r="E28" s="471">
        <v>-34</v>
      </c>
      <c r="F28" s="471">
        <v>-18</v>
      </c>
      <c r="G28" s="471">
        <v>-16</v>
      </c>
      <c r="H28" s="471">
        <v>7</v>
      </c>
      <c r="I28" s="471">
        <v>1</v>
      </c>
      <c r="J28" s="471">
        <v>6</v>
      </c>
      <c r="K28" s="471">
        <v>37</v>
      </c>
      <c r="L28" s="471">
        <v>17</v>
      </c>
      <c r="M28" s="471">
        <v>20</v>
      </c>
      <c r="N28" s="471">
        <v>-30</v>
      </c>
      <c r="O28" s="471">
        <v>-16</v>
      </c>
      <c r="P28" s="471">
        <v>-14</v>
      </c>
      <c r="Q28" s="471">
        <v>27</v>
      </c>
      <c r="R28" s="471">
        <v>8</v>
      </c>
      <c r="S28" s="471">
        <v>19</v>
      </c>
      <c r="T28" s="471">
        <v>7</v>
      </c>
      <c r="U28" s="471">
        <v>20</v>
      </c>
      <c r="V28" s="471">
        <v>31</v>
      </c>
      <c r="W28" s="471">
        <v>10</v>
      </c>
      <c r="X28" s="471">
        <v>21</v>
      </c>
      <c r="Y28" s="471">
        <v>16</v>
      </c>
      <c r="Z28" s="471">
        <v>15</v>
      </c>
      <c r="AA28" s="471">
        <v>-4</v>
      </c>
      <c r="AB28" s="471">
        <v>-2</v>
      </c>
      <c r="AC28" s="471">
        <v>-2</v>
      </c>
      <c r="AD28" s="194" t="s">
        <v>345</v>
      </c>
    </row>
    <row r="29" spans="1:30" ht="15" customHeight="1">
      <c r="A29" s="188" t="s">
        <v>346</v>
      </c>
      <c r="B29" s="39">
        <v>3083</v>
      </c>
      <c r="C29" s="39">
        <v>1480</v>
      </c>
      <c r="D29" s="39">
        <v>1603</v>
      </c>
      <c r="E29" s="39">
        <v>-10</v>
      </c>
      <c r="F29" s="39">
        <v>-5</v>
      </c>
      <c r="G29" s="39">
        <v>-5</v>
      </c>
      <c r="H29" s="39">
        <v>1</v>
      </c>
      <c r="I29" s="488">
        <v>0</v>
      </c>
      <c r="J29" s="488">
        <v>1</v>
      </c>
      <c r="K29" s="39">
        <v>8</v>
      </c>
      <c r="L29" s="488">
        <v>5</v>
      </c>
      <c r="M29" s="488">
        <v>3</v>
      </c>
      <c r="N29" s="39">
        <v>-7</v>
      </c>
      <c r="O29" s="39">
        <v>-5</v>
      </c>
      <c r="P29" s="39">
        <v>-2</v>
      </c>
      <c r="Q29" s="39">
        <v>2</v>
      </c>
      <c r="R29" s="39">
        <v>1</v>
      </c>
      <c r="S29" s="39">
        <v>1</v>
      </c>
      <c r="T29" s="39">
        <v>1</v>
      </c>
      <c r="U29" s="39">
        <v>1</v>
      </c>
      <c r="V29" s="39">
        <v>5</v>
      </c>
      <c r="W29" s="39">
        <v>1</v>
      </c>
      <c r="X29" s="39">
        <v>4</v>
      </c>
      <c r="Y29" s="39">
        <v>4</v>
      </c>
      <c r="Z29" s="39">
        <v>1</v>
      </c>
      <c r="AA29" s="39">
        <v>-3</v>
      </c>
      <c r="AB29" s="39">
        <v>0</v>
      </c>
      <c r="AC29" s="39">
        <v>-3</v>
      </c>
      <c r="AD29" s="188" t="s">
        <v>346</v>
      </c>
    </row>
    <row r="30" spans="1:30" ht="15" customHeight="1">
      <c r="A30" s="41" t="s">
        <v>347</v>
      </c>
      <c r="B30" s="39">
        <v>15940</v>
      </c>
      <c r="C30" s="39">
        <v>7348</v>
      </c>
      <c r="D30" s="39">
        <v>8592</v>
      </c>
      <c r="E30" s="39">
        <v>-17</v>
      </c>
      <c r="F30" s="39">
        <v>-7</v>
      </c>
      <c r="G30" s="39">
        <v>-10</v>
      </c>
      <c r="H30" s="39">
        <v>5</v>
      </c>
      <c r="I30" s="39">
        <v>1</v>
      </c>
      <c r="J30" s="39">
        <v>4</v>
      </c>
      <c r="K30" s="39">
        <v>19</v>
      </c>
      <c r="L30" s="39">
        <v>8</v>
      </c>
      <c r="M30" s="39">
        <v>11</v>
      </c>
      <c r="N30" s="39">
        <v>-14</v>
      </c>
      <c r="O30" s="39">
        <v>-7</v>
      </c>
      <c r="P30" s="39">
        <v>-7</v>
      </c>
      <c r="Q30" s="39">
        <v>15</v>
      </c>
      <c r="R30" s="39">
        <v>6</v>
      </c>
      <c r="S30" s="39">
        <v>9</v>
      </c>
      <c r="T30" s="39">
        <v>3</v>
      </c>
      <c r="U30" s="39">
        <v>12</v>
      </c>
      <c r="V30" s="39">
        <v>18</v>
      </c>
      <c r="W30" s="39">
        <v>6</v>
      </c>
      <c r="X30" s="39">
        <v>12</v>
      </c>
      <c r="Y30" s="39">
        <v>7</v>
      </c>
      <c r="Z30" s="39">
        <v>11</v>
      </c>
      <c r="AA30" s="39">
        <v>-3</v>
      </c>
      <c r="AB30" s="39">
        <v>0</v>
      </c>
      <c r="AC30" s="39">
        <v>-3</v>
      </c>
      <c r="AD30" s="41" t="s">
        <v>347</v>
      </c>
    </row>
    <row r="31" spans="1:30" ht="15" customHeight="1">
      <c r="A31" s="41" t="s">
        <v>348</v>
      </c>
      <c r="B31" s="39">
        <v>6809</v>
      </c>
      <c r="C31" s="39">
        <v>3201</v>
      </c>
      <c r="D31" s="39">
        <v>3608</v>
      </c>
      <c r="E31" s="39">
        <v>-7</v>
      </c>
      <c r="F31" s="39">
        <v>-6</v>
      </c>
      <c r="G31" s="39">
        <v>-1</v>
      </c>
      <c r="H31" s="39">
        <v>1</v>
      </c>
      <c r="I31" s="39">
        <v>0</v>
      </c>
      <c r="J31" s="39">
        <v>1</v>
      </c>
      <c r="K31" s="39">
        <v>10</v>
      </c>
      <c r="L31" s="39">
        <v>4</v>
      </c>
      <c r="M31" s="39">
        <v>6</v>
      </c>
      <c r="N31" s="39">
        <v>-9</v>
      </c>
      <c r="O31" s="39">
        <v>-4</v>
      </c>
      <c r="P31" s="39">
        <v>-5</v>
      </c>
      <c r="Q31" s="39">
        <v>10</v>
      </c>
      <c r="R31" s="39">
        <v>1</v>
      </c>
      <c r="S31" s="39">
        <v>9</v>
      </c>
      <c r="T31" s="39">
        <v>3</v>
      </c>
      <c r="U31" s="39">
        <v>7</v>
      </c>
      <c r="V31" s="39">
        <v>8</v>
      </c>
      <c r="W31" s="39">
        <v>3</v>
      </c>
      <c r="X31" s="39">
        <v>5</v>
      </c>
      <c r="Y31" s="39">
        <v>5</v>
      </c>
      <c r="Z31" s="39">
        <v>3</v>
      </c>
      <c r="AA31" s="39">
        <v>2</v>
      </c>
      <c r="AB31" s="39">
        <v>-2</v>
      </c>
      <c r="AC31" s="39">
        <v>4</v>
      </c>
      <c r="AD31" s="41" t="s">
        <v>348</v>
      </c>
    </row>
    <row r="32" spans="1:30" ht="15" customHeight="1">
      <c r="A32" s="194" t="s">
        <v>349</v>
      </c>
      <c r="B32" s="471">
        <v>22223</v>
      </c>
      <c r="C32" s="471">
        <v>10406</v>
      </c>
      <c r="D32" s="471">
        <v>11817</v>
      </c>
      <c r="E32" s="471">
        <v>-47</v>
      </c>
      <c r="F32" s="471">
        <v>-24</v>
      </c>
      <c r="G32" s="471">
        <v>-23</v>
      </c>
      <c r="H32" s="471">
        <v>7</v>
      </c>
      <c r="I32" s="471">
        <v>2</v>
      </c>
      <c r="J32" s="471">
        <v>5</v>
      </c>
      <c r="K32" s="471">
        <v>38</v>
      </c>
      <c r="L32" s="471">
        <v>21</v>
      </c>
      <c r="M32" s="471">
        <v>17</v>
      </c>
      <c r="N32" s="471">
        <v>-31</v>
      </c>
      <c r="O32" s="471">
        <v>-19</v>
      </c>
      <c r="P32" s="471">
        <v>-12</v>
      </c>
      <c r="Q32" s="471">
        <v>29</v>
      </c>
      <c r="R32" s="471">
        <v>16</v>
      </c>
      <c r="S32" s="471">
        <v>13</v>
      </c>
      <c r="T32" s="471">
        <v>21</v>
      </c>
      <c r="U32" s="471">
        <v>8</v>
      </c>
      <c r="V32" s="471">
        <v>45</v>
      </c>
      <c r="W32" s="471">
        <v>21</v>
      </c>
      <c r="X32" s="471">
        <v>24</v>
      </c>
      <c r="Y32" s="471">
        <v>27</v>
      </c>
      <c r="Z32" s="471">
        <v>18</v>
      </c>
      <c r="AA32" s="471">
        <v>-16</v>
      </c>
      <c r="AB32" s="471">
        <v>-5</v>
      </c>
      <c r="AC32" s="471">
        <v>-11</v>
      </c>
      <c r="AD32" s="194" t="s">
        <v>349</v>
      </c>
    </row>
    <row r="33" spans="1:30" ht="15" customHeight="1">
      <c r="A33" s="186" t="s">
        <v>350</v>
      </c>
      <c r="B33" s="39">
        <v>8755</v>
      </c>
      <c r="C33" s="39">
        <v>4069</v>
      </c>
      <c r="D33" s="39">
        <v>4686</v>
      </c>
      <c r="E33" s="39">
        <v>-13</v>
      </c>
      <c r="F33" s="39">
        <v>-8</v>
      </c>
      <c r="G33" s="39">
        <v>-5</v>
      </c>
      <c r="H33" s="39">
        <v>6</v>
      </c>
      <c r="I33" s="487">
        <v>2</v>
      </c>
      <c r="J33" s="487">
        <v>4</v>
      </c>
      <c r="K33" s="39">
        <v>16</v>
      </c>
      <c r="L33" s="487">
        <v>11</v>
      </c>
      <c r="M33" s="487">
        <v>5</v>
      </c>
      <c r="N33" s="39">
        <v>-10</v>
      </c>
      <c r="O33" s="39">
        <v>-9</v>
      </c>
      <c r="P33" s="39">
        <v>-1</v>
      </c>
      <c r="Q33" s="39">
        <v>13</v>
      </c>
      <c r="R33" s="39">
        <v>8</v>
      </c>
      <c r="S33" s="39">
        <v>5</v>
      </c>
      <c r="T33" s="39">
        <v>10</v>
      </c>
      <c r="U33" s="39">
        <v>3</v>
      </c>
      <c r="V33" s="39">
        <v>16</v>
      </c>
      <c r="W33" s="39">
        <v>7</v>
      </c>
      <c r="X33" s="39">
        <v>9</v>
      </c>
      <c r="Y33" s="39">
        <v>9</v>
      </c>
      <c r="Z33" s="39">
        <v>7</v>
      </c>
      <c r="AA33" s="39">
        <v>-3</v>
      </c>
      <c r="AB33" s="39">
        <v>1</v>
      </c>
      <c r="AC33" s="39">
        <v>-4</v>
      </c>
      <c r="AD33" s="186" t="s">
        <v>350</v>
      </c>
    </row>
    <row r="34" spans="1:30" ht="15" customHeight="1">
      <c r="A34" s="41" t="s">
        <v>351</v>
      </c>
      <c r="B34" s="39">
        <v>5743</v>
      </c>
      <c r="C34" s="39">
        <v>2618</v>
      </c>
      <c r="D34" s="39">
        <v>3125</v>
      </c>
      <c r="E34" s="39">
        <v>-13</v>
      </c>
      <c r="F34" s="39">
        <v>-11</v>
      </c>
      <c r="G34" s="39">
        <v>-2</v>
      </c>
      <c r="H34" s="39">
        <v>0</v>
      </c>
      <c r="I34" s="39">
        <v>0</v>
      </c>
      <c r="J34" s="39">
        <v>0</v>
      </c>
      <c r="K34" s="39">
        <v>8</v>
      </c>
      <c r="L34" s="39">
        <v>5</v>
      </c>
      <c r="M34" s="39">
        <v>3</v>
      </c>
      <c r="N34" s="39">
        <v>-8</v>
      </c>
      <c r="O34" s="39">
        <v>-5</v>
      </c>
      <c r="P34" s="39">
        <v>-3</v>
      </c>
      <c r="Q34" s="39">
        <v>6</v>
      </c>
      <c r="R34" s="39">
        <v>2</v>
      </c>
      <c r="S34" s="39">
        <v>4</v>
      </c>
      <c r="T34" s="39">
        <v>5</v>
      </c>
      <c r="U34" s="39">
        <v>1</v>
      </c>
      <c r="V34" s="39">
        <v>11</v>
      </c>
      <c r="W34" s="39">
        <v>8</v>
      </c>
      <c r="X34" s="39">
        <v>3</v>
      </c>
      <c r="Y34" s="39">
        <v>9</v>
      </c>
      <c r="Z34" s="39">
        <v>2</v>
      </c>
      <c r="AA34" s="39">
        <v>-5</v>
      </c>
      <c r="AB34" s="39">
        <v>-6</v>
      </c>
      <c r="AC34" s="39">
        <v>1</v>
      </c>
      <c r="AD34" s="41" t="s">
        <v>351</v>
      </c>
    </row>
    <row r="35" spans="1:30" ht="15" customHeight="1">
      <c r="A35" s="41" t="s">
        <v>352</v>
      </c>
      <c r="B35" s="39">
        <v>4675</v>
      </c>
      <c r="C35" s="39">
        <v>2186</v>
      </c>
      <c r="D35" s="39">
        <v>2489</v>
      </c>
      <c r="E35" s="39">
        <v>-21</v>
      </c>
      <c r="F35" s="39">
        <v>-7</v>
      </c>
      <c r="G35" s="39">
        <v>-14</v>
      </c>
      <c r="H35" s="39">
        <v>0</v>
      </c>
      <c r="I35" s="39">
        <v>0</v>
      </c>
      <c r="J35" s="39">
        <v>0</v>
      </c>
      <c r="K35" s="39">
        <v>10</v>
      </c>
      <c r="L35" s="39">
        <v>3</v>
      </c>
      <c r="M35" s="39">
        <v>7</v>
      </c>
      <c r="N35" s="39">
        <v>-10</v>
      </c>
      <c r="O35" s="39">
        <v>-3</v>
      </c>
      <c r="P35" s="39">
        <v>-7</v>
      </c>
      <c r="Q35" s="39">
        <v>2</v>
      </c>
      <c r="R35" s="39">
        <v>2</v>
      </c>
      <c r="S35" s="39">
        <v>0</v>
      </c>
      <c r="T35" s="39">
        <v>1</v>
      </c>
      <c r="U35" s="39">
        <v>1</v>
      </c>
      <c r="V35" s="39">
        <v>13</v>
      </c>
      <c r="W35" s="39">
        <v>6</v>
      </c>
      <c r="X35" s="39">
        <v>7</v>
      </c>
      <c r="Y35" s="39">
        <v>8</v>
      </c>
      <c r="Z35" s="39">
        <v>5</v>
      </c>
      <c r="AA35" s="39">
        <v>-11</v>
      </c>
      <c r="AB35" s="39">
        <v>-4</v>
      </c>
      <c r="AC35" s="39">
        <v>-7</v>
      </c>
      <c r="AD35" s="41" t="s">
        <v>352</v>
      </c>
    </row>
    <row r="36" spans="1:30" ht="15" customHeight="1">
      <c r="A36" s="42" t="s">
        <v>353</v>
      </c>
      <c r="B36" s="43">
        <v>3050</v>
      </c>
      <c r="C36" s="43">
        <v>1533</v>
      </c>
      <c r="D36" s="43">
        <v>1517</v>
      </c>
      <c r="E36" s="43">
        <v>0</v>
      </c>
      <c r="F36" s="43">
        <v>2</v>
      </c>
      <c r="G36" s="43">
        <v>-2</v>
      </c>
      <c r="H36" s="43">
        <v>1</v>
      </c>
      <c r="I36" s="43">
        <v>0</v>
      </c>
      <c r="J36" s="43">
        <v>1</v>
      </c>
      <c r="K36" s="43">
        <v>4</v>
      </c>
      <c r="L36" s="43">
        <v>2</v>
      </c>
      <c r="M36" s="43">
        <v>2</v>
      </c>
      <c r="N36" s="43">
        <v>-3</v>
      </c>
      <c r="O36" s="43">
        <v>-2</v>
      </c>
      <c r="P36" s="43">
        <v>-1</v>
      </c>
      <c r="Q36" s="43">
        <v>8</v>
      </c>
      <c r="R36" s="43">
        <v>4</v>
      </c>
      <c r="S36" s="43">
        <v>4</v>
      </c>
      <c r="T36" s="43">
        <v>5</v>
      </c>
      <c r="U36" s="43">
        <v>3</v>
      </c>
      <c r="V36" s="43">
        <v>5</v>
      </c>
      <c r="W36" s="43">
        <v>0</v>
      </c>
      <c r="X36" s="43">
        <v>5</v>
      </c>
      <c r="Y36" s="43">
        <v>1</v>
      </c>
      <c r="Z36" s="43">
        <v>4</v>
      </c>
      <c r="AA36" s="43">
        <v>3</v>
      </c>
      <c r="AB36" s="43">
        <v>4</v>
      </c>
      <c r="AC36" s="43">
        <v>-1</v>
      </c>
      <c r="AD36" s="42" t="s">
        <v>353</v>
      </c>
    </row>
    <row r="37" spans="1:30" ht="15" customHeight="1">
      <c r="A37" s="194" t="s">
        <v>354</v>
      </c>
      <c r="B37" s="471">
        <v>19291</v>
      </c>
      <c r="C37" s="471">
        <v>9046</v>
      </c>
      <c r="D37" s="471">
        <v>10245</v>
      </c>
      <c r="E37" s="471">
        <v>-27</v>
      </c>
      <c r="F37" s="471">
        <v>-20</v>
      </c>
      <c r="G37" s="471">
        <v>-7</v>
      </c>
      <c r="H37" s="471">
        <v>4</v>
      </c>
      <c r="I37" s="471">
        <v>2</v>
      </c>
      <c r="J37" s="471">
        <v>2</v>
      </c>
      <c r="K37" s="471">
        <v>31</v>
      </c>
      <c r="L37" s="471">
        <v>18</v>
      </c>
      <c r="M37" s="471">
        <v>13</v>
      </c>
      <c r="N37" s="471">
        <v>-27</v>
      </c>
      <c r="O37" s="471">
        <v>-16</v>
      </c>
      <c r="P37" s="471">
        <v>-11</v>
      </c>
      <c r="Q37" s="471">
        <v>28</v>
      </c>
      <c r="R37" s="471">
        <v>8</v>
      </c>
      <c r="S37" s="471">
        <v>20</v>
      </c>
      <c r="T37" s="471">
        <v>17</v>
      </c>
      <c r="U37" s="471">
        <v>11</v>
      </c>
      <c r="V37" s="471">
        <v>28</v>
      </c>
      <c r="W37" s="471">
        <v>12</v>
      </c>
      <c r="X37" s="471">
        <v>16</v>
      </c>
      <c r="Y37" s="471">
        <v>17</v>
      </c>
      <c r="Z37" s="471">
        <v>11</v>
      </c>
      <c r="AA37" s="471">
        <v>0</v>
      </c>
      <c r="AB37" s="471">
        <v>-4</v>
      </c>
      <c r="AC37" s="471">
        <v>4</v>
      </c>
      <c r="AD37" s="194" t="s">
        <v>354</v>
      </c>
    </row>
    <row r="38" spans="1:30" ht="15" customHeight="1">
      <c r="A38" s="189" t="s">
        <v>355</v>
      </c>
      <c r="B38" s="43">
        <v>19291</v>
      </c>
      <c r="C38" s="43">
        <v>9046</v>
      </c>
      <c r="D38" s="43">
        <v>10245</v>
      </c>
      <c r="E38" s="43">
        <v>-27</v>
      </c>
      <c r="F38" s="43">
        <v>-20</v>
      </c>
      <c r="G38" s="43">
        <v>-7</v>
      </c>
      <c r="H38" s="43">
        <v>4</v>
      </c>
      <c r="I38" s="489">
        <v>2</v>
      </c>
      <c r="J38" s="489">
        <v>2</v>
      </c>
      <c r="K38" s="43">
        <v>31</v>
      </c>
      <c r="L38" s="489">
        <v>18</v>
      </c>
      <c r="M38" s="489">
        <v>13</v>
      </c>
      <c r="N38" s="43">
        <v>-27</v>
      </c>
      <c r="O38" s="43">
        <v>-16</v>
      </c>
      <c r="P38" s="43">
        <v>-11</v>
      </c>
      <c r="Q38" s="43">
        <v>28</v>
      </c>
      <c r="R38" s="43">
        <v>8</v>
      </c>
      <c r="S38" s="43">
        <v>20</v>
      </c>
      <c r="T38" s="43">
        <v>17</v>
      </c>
      <c r="U38" s="43">
        <v>11</v>
      </c>
      <c r="V38" s="43">
        <v>28</v>
      </c>
      <c r="W38" s="43">
        <v>12</v>
      </c>
      <c r="X38" s="43">
        <v>16</v>
      </c>
      <c r="Y38" s="43">
        <v>17</v>
      </c>
      <c r="Z38" s="43">
        <v>11</v>
      </c>
      <c r="AA38" s="43">
        <v>0</v>
      </c>
      <c r="AB38" s="43">
        <v>-4</v>
      </c>
      <c r="AC38" s="43">
        <v>4</v>
      </c>
      <c r="AD38" s="189" t="s">
        <v>355</v>
      </c>
    </row>
    <row r="39" spans="1:30" ht="15" customHeight="1">
      <c r="A39" s="194" t="s">
        <v>356</v>
      </c>
      <c r="B39" s="471">
        <v>16791</v>
      </c>
      <c r="C39" s="471">
        <v>8084</v>
      </c>
      <c r="D39" s="471">
        <v>8707</v>
      </c>
      <c r="E39" s="471">
        <v>-33</v>
      </c>
      <c r="F39" s="471">
        <v>-14</v>
      </c>
      <c r="G39" s="471">
        <v>-19</v>
      </c>
      <c r="H39" s="471">
        <v>3</v>
      </c>
      <c r="I39" s="471">
        <v>2</v>
      </c>
      <c r="J39" s="471">
        <v>1</v>
      </c>
      <c r="K39" s="471">
        <v>28</v>
      </c>
      <c r="L39" s="471">
        <v>15</v>
      </c>
      <c r="M39" s="471">
        <v>13</v>
      </c>
      <c r="N39" s="471">
        <v>-25</v>
      </c>
      <c r="O39" s="471">
        <v>-13</v>
      </c>
      <c r="P39" s="471">
        <v>-12</v>
      </c>
      <c r="Q39" s="471">
        <v>20</v>
      </c>
      <c r="R39" s="471">
        <v>13</v>
      </c>
      <c r="S39" s="471">
        <v>7</v>
      </c>
      <c r="T39" s="471">
        <v>12</v>
      </c>
      <c r="U39" s="471">
        <v>8</v>
      </c>
      <c r="V39" s="471">
        <v>28</v>
      </c>
      <c r="W39" s="471">
        <v>14</v>
      </c>
      <c r="X39" s="471">
        <v>14</v>
      </c>
      <c r="Y39" s="471">
        <v>16</v>
      </c>
      <c r="Z39" s="471">
        <v>12</v>
      </c>
      <c r="AA39" s="471">
        <v>-8</v>
      </c>
      <c r="AB39" s="471">
        <v>-1</v>
      </c>
      <c r="AC39" s="471">
        <v>-7</v>
      </c>
      <c r="AD39" s="194" t="s">
        <v>356</v>
      </c>
    </row>
    <row r="40" spans="1:30" ht="15" customHeight="1">
      <c r="A40" s="186" t="s">
        <v>357</v>
      </c>
      <c r="B40" s="39">
        <v>14272</v>
      </c>
      <c r="C40" s="39">
        <v>6872</v>
      </c>
      <c r="D40" s="39">
        <v>7400</v>
      </c>
      <c r="E40" s="39">
        <v>-27</v>
      </c>
      <c r="F40" s="39">
        <v>-9</v>
      </c>
      <c r="G40" s="39">
        <v>-18</v>
      </c>
      <c r="H40" s="39">
        <v>2</v>
      </c>
      <c r="I40" s="487">
        <v>2</v>
      </c>
      <c r="J40" s="487">
        <v>0</v>
      </c>
      <c r="K40" s="39">
        <v>25</v>
      </c>
      <c r="L40" s="487">
        <v>13</v>
      </c>
      <c r="M40" s="487">
        <v>12</v>
      </c>
      <c r="N40" s="39">
        <v>-23</v>
      </c>
      <c r="O40" s="39">
        <v>-11</v>
      </c>
      <c r="P40" s="39">
        <v>-12</v>
      </c>
      <c r="Q40" s="39">
        <v>18</v>
      </c>
      <c r="R40" s="39">
        <v>11</v>
      </c>
      <c r="S40" s="39">
        <v>7</v>
      </c>
      <c r="T40" s="39">
        <v>12</v>
      </c>
      <c r="U40" s="39">
        <v>6</v>
      </c>
      <c r="V40" s="39">
        <v>22</v>
      </c>
      <c r="W40" s="39">
        <v>9</v>
      </c>
      <c r="X40" s="39">
        <v>13</v>
      </c>
      <c r="Y40" s="39">
        <v>14</v>
      </c>
      <c r="Z40" s="39">
        <v>8</v>
      </c>
      <c r="AA40" s="39">
        <v>-4</v>
      </c>
      <c r="AB40" s="39">
        <v>2</v>
      </c>
      <c r="AC40" s="39">
        <v>-6</v>
      </c>
      <c r="AD40" s="186" t="s">
        <v>357</v>
      </c>
    </row>
    <row r="41" spans="1:30" ht="15" customHeight="1">
      <c r="A41" s="42" t="s">
        <v>358</v>
      </c>
      <c r="B41" s="43">
        <v>2519</v>
      </c>
      <c r="C41" s="43">
        <v>1212</v>
      </c>
      <c r="D41" s="43">
        <v>1307</v>
      </c>
      <c r="E41" s="43">
        <v>-6</v>
      </c>
      <c r="F41" s="43">
        <v>-5</v>
      </c>
      <c r="G41" s="43">
        <v>-1</v>
      </c>
      <c r="H41" s="43">
        <v>1</v>
      </c>
      <c r="I41" s="489">
        <v>0</v>
      </c>
      <c r="J41" s="489">
        <v>1</v>
      </c>
      <c r="K41" s="43">
        <v>3</v>
      </c>
      <c r="L41" s="489">
        <v>2</v>
      </c>
      <c r="M41" s="489">
        <v>1</v>
      </c>
      <c r="N41" s="43">
        <v>-2</v>
      </c>
      <c r="O41" s="43">
        <v>-2</v>
      </c>
      <c r="P41" s="43">
        <v>0</v>
      </c>
      <c r="Q41" s="43">
        <v>2</v>
      </c>
      <c r="R41" s="43">
        <v>2</v>
      </c>
      <c r="S41" s="43">
        <v>0</v>
      </c>
      <c r="T41" s="43">
        <v>0</v>
      </c>
      <c r="U41" s="43">
        <v>2</v>
      </c>
      <c r="V41" s="43">
        <v>6</v>
      </c>
      <c r="W41" s="43">
        <v>5</v>
      </c>
      <c r="X41" s="43">
        <v>1</v>
      </c>
      <c r="Y41" s="43">
        <v>2</v>
      </c>
      <c r="Z41" s="43">
        <v>4</v>
      </c>
      <c r="AA41" s="43">
        <v>-4</v>
      </c>
      <c r="AB41" s="43">
        <v>-3</v>
      </c>
      <c r="AC41" s="43">
        <v>-1</v>
      </c>
      <c r="AD41" s="42" t="s">
        <v>358</v>
      </c>
    </row>
    <row r="42" spans="1:30" ht="14.45" customHeight="1">
      <c r="Q42" s="136"/>
      <c r="R42" s="136"/>
      <c r="S42" s="136"/>
      <c r="T42" s="136"/>
      <c r="U42" s="136"/>
      <c r="V42" s="136"/>
      <c r="W42" s="136"/>
      <c r="X42" s="136"/>
      <c r="Y42" s="136"/>
      <c r="Z42" s="136"/>
    </row>
    <row r="43" spans="1:30" ht="14.45" customHeight="1">
      <c r="A43" s="238" t="s">
        <v>247</v>
      </c>
      <c r="B43" s="136"/>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row>
    <row r="44" spans="1:30" ht="14.45" customHeight="1">
      <c r="A44" s="238" t="s">
        <v>311</v>
      </c>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row>
    <row r="45" spans="1:30" ht="14.45" customHeight="1">
      <c r="A45" s="238" t="s">
        <v>312</v>
      </c>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row>
    <row r="46" spans="1:30" ht="14.45" customHeight="1">
      <c r="A46" s="238" t="s">
        <v>310</v>
      </c>
      <c r="B46" s="136"/>
      <c r="C46" s="136"/>
      <c r="D46" s="136"/>
      <c r="E46" s="136"/>
      <c r="F46" s="136"/>
      <c r="G46" s="136"/>
      <c r="H46" s="136"/>
      <c r="I46" s="136"/>
      <c r="J46" s="136"/>
      <c r="K46" s="136"/>
      <c r="L46" s="136"/>
      <c r="M46" s="136"/>
      <c r="N46" s="136"/>
      <c r="O46" s="136"/>
      <c r="P46" s="136"/>
      <c r="R46" s="136"/>
      <c r="S46" s="136"/>
      <c r="T46" s="136"/>
      <c r="U46" s="136"/>
      <c r="V46" s="136"/>
      <c r="W46" s="136"/>
      <c r="X46" s="136"/>
      <c r="Y46" s="136"/>
      <c r="Z46" s="136"/>
    </row>
    <row r="47" spans="1:30" ht="14.45" customHeight="1">
      <c r="A47" s="238" t="s">
        <v>164</v>
      </c>
      <c r="B47" s="136"/>
      <c r="C47" s="136"/>
      <c r="D47" s="136"/>
      <c r="E47" s="136"/>
      <c r="F47" s="136"/>
      <c r="G47" s="136"/>
      <c r="H47" s="136"/>
      <c r="I47" s="136"/>
      <c r="J47" s="136"/>
      <c r="K47" s="136"/>
      <c r="L47" s="136"/>
      <c r="M47" s="136"/>
      <c r="N47" s="136"/>
      <c r="O47" s="136"/>
      <c r="P47" s="136"/>
      <c r="R47" s="136"/>
      <c r="S47" s="136"/>
      <c r="T47" s="136"/>
      <c r="U47" s="136"/>
      <c r="V47" s="136"/>
      <c r="W47" s="136"/>
      <c r="X47" s="136"/>
      <c r="Y47" s="136"/>
      <c r="Z47" s="136"/>
    </row>
    <row r="48" spans="1:30" ht="14.45" customHeight="1">
      <c r="A48" s="238"/>
      <c r="B48" s="136"/>
      <c r="C48" s="136"/>
      <c r="D48" s="136"/>
      <c r="E48" s="136"/>
      <c r="F48" s="136"/>
      <c r="G48" s="136"/>
      <c r="H48" s="136"/>
      <c r="I48" s="136"/>
      <c r="J48" s="136"/>
      <c r="K48" s="136"/>
      <c r="L48" s="136"/>
      <c r="M48" s="136"/>
      <c r="N48" s="136"/>
      <c r="O48" s="136"/>
      <c r="P48" s="136"/>
      <c r="R48" s="74"/>
      <c r="S48" s="74"/>
      <c r="T48" s="74"/>
      <c r="U48" s="74"/>
      <c r="V48" s="74"/>
      <c r="W48" s="74"/>
      <c r="X48" s="74"/>
      <c r="Y48" s="74"/>
      <c r="Z48" s="74"/>
      <c r="AA48" s="74"/>
      <c r="AB48" s="74"/>
      <c r="AC48" s="74"/>
      <c r="AD48" s="73"/>
    </row>
    <row r="49" spans="1:30" ht="14.1" customHeight="1">
      <c r="A49" s="238"/>
      <c r="AD49" s="44"/>
    </row>
    <row r="50" spans="1:30" ht="14.1" customHeight="1">
      <c r="A50" s="44"/>
      <c r="I50" s="148"/>
      <c r="J50" s="148"/>
      <c r="L50" s="148"/>
      <c r="M50" s="148"/>
      <c r="AD50" s="44"/>
    </row>
    <row r="51" spans="1:30" ht="14.1" customHeight="1">
      <c r="B51" s="136"/>
      <c r="C51" s="136"/>
      <c r="D51" s="136"/>
      <c r="E51" s="136"/>
      <c r="F51" s="136"/>
      <c r="G51" s="136"/>
      <c r="H51" s="136"/>
      <c r="I51" s="136"/>
      <c r="J51" s="136"/>
      <c r="K51" s="136"/>
      <c r="L51" s="136"/>
      <c r="M51" s="136"/>
      <c r="N51" s="136"/>
      <c r="O51" s="136"/>
      <c r="P51" s="136"/>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Y5:Y6"/>
    <mergeCell ref="Z5:Z6"/>
    <mergeCell ref="T5:T6"/>
    <mergeCell ref="U5:U6"/>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heetViews>
  <sheetFormatPr defaultRowHeight="12"/>
  <cols>
    <col min="1" max="1" width="11" style="166" customWidth="1"/>
    <col min="2" max="2" width="8.75" style="166" customWidth="1"/>
    <col min="3" max="5" width="7.5" style="166" customWidth="1"/>
    <col min="6" max="6" width="7.625" style="166" customWidth="1"/>
    <col min="7" max="9" width="7.5" style="166" customWidth="1"/>
    <col min="10" max="10" width="7.625" style="166" customWidth="1"/>
    <col min="11" max="11" width="7.5" style="166" customWidth="1"/>
    <col min="12" max="12" width="8.75" style="166" customWidth="1"/>
    <col min="13" max="13" width="11" style="166" customWidth="1"/>
    <col min="14" max="16384" width="9" style="166"/>
  </cols>
  <sheetData>
    <row r="1" spans="1:14" s="164" customFormat="1" ht="31.5" customHeight="1">
      <c r="A1" s="162" t="s">
        <v>260</v>
      </c>
      <c r="B1" s="163"/>
      <c r="C1" s="163"/>
      <c r="D1" s="163"/>
      <c r="E1" s="163"/>
      <c r="F1" s="163"/>
      <c r="G1" s="163"/>
      <c r="H1" s="163"/>
      <c r="I1" s="163"/>
      <c r="J1" s="163"/>
      <c r="K1" s="163"/>
      <c r="L1" s="163"/>
      <c r="M1" s="163"/>
    </row>
    <row r="2" spans="1:14" s="164" customFormat="1" ht="23.25" customHeight="1">
      <c r="A2" s="162"/>
      <c r="B2" s="163"/>
      <c r="C2" s="163"/>
      <c r="D2" s="163"/>
      <c r="E2" s="163"/>
      <c r="F2" s="163"/>
      <c r="G2" s="163"/>
      <c r="H2" s="163"/>
      <c r="I2" s="163"/>
      <c r="J2" s="163"/>
      <c r="K2" s="163"/>
      <c r="L2" s="163"/>
      <c r="M2" s="163"/>
    </row>
    <row r="3" spans="1:14" ht="22.5" customHeight="1">
      <c r="A3" s="600">
        <f>'Ｐ１'!M8</f>
        <v>43435</v>
      </c>
      <c r="B3" s="600"/>
      <c r="C3" s="600"/>
      <c r="D3" s="600"/>
      <c r="E3" s="165"/>
      <c r="F3" s="165"/>
      <c r="G3" s="165"/>
      <c r="H3" s="165"/>
      <c r="I3" s="165"/>
      <c r="J3" s="165"/>
      <c r="K3" s="165"/>
      <c r="L3" s="165"/>
      <c r="M3" s="243" t="s">
        <v>166</v>
      </c>
    </row>
    <row r="4" spans="1:14" ht="18" customHeight="1">
      <c r="A4" s="601" t="s">
        <v>150</v>
      </c>
      <c r="B4" s="601" t="s">
        <v>0</v>
      </c>
      <c r="C4" s="237" t="s">
        <v>152</v>
      </c>
      <c r="D4" s="233"/>
      <c r="E4" s="233"/>
      <c r="F4" s="233"/>
      <c r="G4" s="237" t="s">
        <v>153</v>
      </c>
      <c r="H4" s="233"/>
      <c r="I4" s="233"/>
      <c r="J4" s="233"/>
      <c r="K4" s="601" t="s">
        <v>151</v>
      </c>
      <c r="L4" s="602" t="s">
        <v>171</v>
      </c>
      <c r="M4" s="601" t="s">
        <v>150</v>
      </c>
    </row>
    <row r="5" spans="1:14" ht="30" customHeight="1">
      <c r="A5" s="589"/>
      <c r="B5" s="589"/>
      <c r="C5" s="244" t="s">
        <v>167</v>
      </c>
      <c r="D5" s="244" t="s">
        <v>168</v>
      </c>
      <c r="E5" s="235" t="s">
        <v>169</v>
      </c>
      <c r="F5" s="236" t="s">
        <v>11</v>
      </c>
      <c r="G5" s="244" t="s">
        <v>172</v>
      </c>
      <c r="H5" s="244" t="s">
        <v>173</v>
      </c>
      <c r="I5" s="235" t="s">
        <v>170</v>
      </c>
      <c r="J5" s="236" t="s">
        <v>11</v>
      </c>
      <c r="K5" s="589"/>
      <c r="L5" s="603"/>
      <c r="M5" s="589"/>
    </row>
    <row r="6" spans="1:14" ht="18" customHeight="1">
      <c r="A6" s="46" t="s">
        <v>37</v>
      </c>
      <c r="B6" s="47">
        <f t="shared" ref="B6:B31" si="0">L6+K6</f>
        <v>389225</v>
      </c>
      <c r="C6" s="47">
        <f t="shared" ref="C6:J6" si="1">C7+C8</f>
        <v>286</v>
      </c>
      <c r="D6" s="47">
        <f t="shared" si="1"/>
        <v>309</v>
      </c>
      <c r="E6" s="47">
        <f t="shared" si="1"/>
        <v>512</v>
      </c>
      <c r="F6" s="47">
        <f t="shared" si="1"/>
        <v>1107</v>
      </c>
      <c r="G6" s="47">
        <f t="shared" si="1"/>
        <v>216</v>
      </c>
      <c r="H6" s="47">
        <f t="shared" si="1"/>
        <v>336</v>
      </c>
      <c r="I6" s="47">
        <f t="shared" si="1"/>
        <v>635</v>
      </c>
      <c r="J6" s="47">
        <f t="shared" si="1"/>
        <v>1187</v>
      </c>
      <c r="K6" s="47">
        <f t="shared" ref="K6:K39" si="2">F6-J6</f>
        <v>-80</v>
      </c>
      <c r="L6" s="175">
        <v>389305</v>
      </c>
      <c r="M6" s="48" t="s">
        <v>37</v>
      </c>
    </row>
    <row r="7" spans="1:14" ht="18" customHeight="1">
      <c r="A7" s="49" t="s">
        <v>12</v>
      </c>
      <c r="B7" s="50">
        <f t="shared" si="0"/>
        <v>356680</v>
      </c>
      <c r="C7" s="50">
        <f t="shared" ref="C7:J7" si="3">SUM(C9:C21)</f>
        <v>253</v>
      </c>
      <c r="D7" s="50">
        <f t="shared" si="3"/>
        <v>290</v>
      </c>
      <c r="E7" s="50">
        <f t="shared" si="3"/>
        <v>450</v>
      </c>
      <c r="F7" s="50">
        <f t="shared" si="3"/>
        <v>993</v>
      </c>
      <c r="G7" s="50">
        <f t="shared" si="3"/>
        <v>202</v>
      </c>
      <c r="H7" s="50">
        <f t="shared" si="3"/>
        <v>316</v>
      </c>
      <c r="I7" s="50">
        <f t="shared" si="3"/>
        <v>567</v>
      </c>
      <c r="J7" s="50">
        <f t="shared" si="3"/>
        <v>1085</v>
      </c>
      <c r="K7" s="50">
        <f t="shared" si="2"/>
        <v>-92</v>
      </c>
      <c r="L7" s="176">
        <v>356772</v>
      </c>
      <c r="M7" s="51" t="s">
        <v>12</v>
      </c>
      <c r="N7" s="167"/>
    </row>
    <row r="8" spans="1:14" ht="18" customHeight="1">
      <c r="A8" s="45" t="s">
        <v>38</v>
      </c>
      <c r="B8" s="52">
        <f t="shared" si="0"/>
        <v>32545</v>
      </c>
      <c r="C8" s="52">
        <f t="shared" ref="C8:J8" si="4">C22+C24+C26+C30+C35+C37</f>
        <v>33</v>
      </c>
      <c r="D8" s="52">
        <f t="shared" si="4"/>
        <v>19</v>
      </c>
      <c r="E8" s="52">
        <f t="shared" si="4"/>
        <v>62</v>
      </c>
      <c r="F8" s="52">
        <f t="shared" si="4"/>
        <v>114</v>
      </c>
      <c r="G8" s="52">
        <f t="shared" si="4"/>
        <v>14</v>
      </c>
      <c r="H8" s="52">
        <f t="shared" si="4"/>
        <v>20</v>
      </c>
      <c r="I8" s="52">
        <f t="shared" si="4"/>
        <v>68</v>
      </c>
      <c r="J8" s="52">
        <f t="shared" si="4"/>
        <v>102</v>
      </c>
      <c r="K8" s="53">
        <f t="shared" si="2"/>
        <v>12</v>
      </c>
      <c r="L8" s="177">
        <v>32533</v>
      </c>
      <c r="M8" s="54" t="s">
        <v>38</v>
      </c>
      <c r="N8" s="167"/>
    </row>
    <row r="9" spans="1:14" ht="18" customHeight="1">
      <c r="A9" s="49" t="s">
        <v>39</v>
      </c>
      <c r="B9" s="50">
        <f t="shared" si="0"/>
        <v>136407</v>
      </c>
      <c r="C9" s="55">
        <v>112</v>
      </c>
      <c r="D9" s="56">
        <v>121</v>
      </c>
      <c r="E9" s="55">
        <v>149</v>
      </c>
      <c r="F9" s="50">
        <f t="shared" ref="F9:F21" si="5">SUM(C9:E9)</f>
        <v>382</v>
      </c>
      <c r="G9" s="55">
        <v>63</v>
      </c>
      <c r="H9" s="56">
        <v>155</v>
      </c>
      <c r="I9" s="55">
        <v>209</v>
      </c>
      <c r="J9" s="50">
        <f t="shared" ref="J9:J21" si="6">SUM(G9:I9)</f>
        <v>427</v>
      </c>
      <c r="K9" s="50">
        <f t="shared" si="2"/>
        <v>-45</v>
      </c>
      <c r="L9" s="176">
        <v>136452</v>
      </c>
      <c r="M9" s="51" t="s">
        <v>39</v>
      </c>
      <c r="N9" s="167"/>
    </row>
    <row r="10" spans="1:14" ht="18" customHeight="1">
      <c r="A10" s="49" t="s">
        <v>40</v>
      </c>
      <c r="B10" s="50">
        <f t="shared" si="0"/>
        <v>22122</v>
      </c>
      <c r="C10" s="55">
        <v>13</v>
      </c>
      <c r="D10" s="55">
        <v>26</v>
      </c>
      <c r="E10" s="55">
        <v>28</v>
      </c>
      <c r="F10" s="50">
        <f>SUM(C10:E10)</f>
        <v>67</v>
      </c>
      <c r="G10" s="55">
        <v>11</v>
      </c>
      <c r="H10" s="55">
        <v>11</v>
      </c>
      <c r="I10" s="55">
        <v>34</v>
      </c>
      <c r="J10" s="50">
        <f t="shared" si="6"/>
        <v>56</v>
      </c>
      <c r="K10" s="50">
        <f t="shared" si="2"/>
        <v>11</v>
      </c>
      <c r="L10" s="176">
        <v>22111</v>
      </c>
      <c r="M10" s="51" t="s">
        <v>40</v>
      </c>
    </row>
    <row r="11" spans="1:14" ht="18" customHeight="1">
      <c r="A11" s="49" t="s">
        <v>127</v>
      </c>
      <c r="B11" s="50">
        <f t="shared" si="0"/>
        <v>31256</v>
      </c>
      <c r="C11" s="55">
        <v>26</v>
      </c>
      <c r="D11" s="55">
        <v>39</v>
      </c>
      <c r="E11" s="55">
        <v>38</v>
      </c>
      <c r="F11" s="50">
        <f>SUM(C11:E11)</f>
        <v>103</v>
      </c>
      <c r="G11" s="55">
        <v>14</v>
      </c>
      <c r="H11" s="55">
        <v>25</v>
      </c>
      <c r="I11" s="55">
        <v>57</v>
      </c>
      <c r="J11" s="50">
        <f t="shared" si="6"/>
        <v>96</v>
      </c>
      <c r="K11" s="50">
        <f t="shared" si="2"/>
        <v>7</v>
      </c>
      <c r="L11" s="176">
        <v>31249</v>
      </c>
      <c r="M11" s="51" t="s">
        <v>127</v>
      </c>
    </row>
    <row r="12" spans="1:14" ht="18" customHeight="1">
      <c r="A12" s="49" t="s">
        <v>41</v>
      </c>
      <c r="B12" s="50">
        <f t="shared" si="0"/>
        <v>28221</v>
      </c>
      <c r="C12" s="55">
        <v>12</v>
      </c>
      <c r="D12" s="55">
        <v>28</v>
      </c>
      <c r="E12" s="55">
        <v>35</v>
      </c>
      <c r="F12" s="50">
        <f t="shared" si="5"/>
        <v>75</v>
      </c>
      <c r="G12" s="55">
        <v>11</v>
      </c>
      <c r="H12" s="55">
        <v>36</v>
      </c>
      <c r="I12" s="55">
        <v>64</v>
      </c>
      <c r="J12" s="50">
        <f t="shared" si="6"/>
        <v>111</v>
      </c>
      <c r="K12" s="50">
        <f t="shared" si="2"/>
        <v>-36</v>
      </c>
      <c r="L12" s="176">
        <v>28257</v>
      </c>
      <c r="M12" s="51" t="s">
        <v>41</v>
      </c>
    </row>
    <row r="13" spans="1:14" ht="18" customHeight="1">
      <c r="A13" s="49" t="s">
        <v>42</v>
      </c>
      <c r="B13" s="50">
        <f t="shared" si="0"/>
        <v>10877</v>
      </c>
      <c r="C13" s="55">
        <v>4</v>
      </c>
      <c r="D13" s="55">
        <v>6</v>
      </c>
      <c r="E13" s="55">
        <v>18</v>
      </c>
      <c r="F13" s="50">
        <f t="shared" si="5"/>
        <v>28</v>
      </c>
      <c r="G13" s="55">
        <v>12</v>
      </c>
      <c r="H13" s="55">
        <v>15</v>
      </c>
      <c r="I13" s="55">
        <v>17</v>
      </c>
      <c r="J13" s="50">
        <f t="shared" si="6"/>
        <v>44</v>
      </c>
      <c r="K13" s="50">
        <f t="shared" si="2"/>
        <v>-16</v>
      </c>
      <c r="L13" s="176">
        <v>10893</v>
      </c>
      <c r="M13" s="51" t="s">
        <v>42</v>
      </c>
      <c r="N13" s="167"/>
    </row>
    <row r="14" spans="1:14" ht="18" customHeight="1">
      <c r="A14" s="49" t="s">
        <v>43</v>
      </c>
      <c r="B14" s="50">
        <f t="shared" si="0"/>
        <v>17055</v>
      </c>
      <c r="C14" s="55">
        <v>7</v>
      </c>
      <c r="D14" s="55">
        <v>12</v>
      </c>
      <c r="E14" s="55">
        <v>21</v>
      </c>
      <c r="F14" s="50">
        <f t="shared" si="5"/>
        <v>40</v>
      </c>
      <c r="G14" s="55">
        <v>7</v>
      </c>
      <c r="H14" s="55">
        <v>12</v>
      </c>
      <c r="I14" s="55">
        <v>3</v>
      </c>
      <c r="J14" s="50">
        <f t="shared" si="6"/>
        <v>22</v>
      </c>
      <c r="K14" s="50">
        <f t="shared" si="2"/>
        <v>18</v>
      </c>
      <c r="L14" s="176">
        <v>17037</v>
      </c>
      <c r="M14" s="51" t="s">
        <v>43</v>
      </c>
      <c r="N14" s="167"/>
    </row>
    <row r="15" spans="1:14" ht="18" customHeight="1">
      <c r="A15" s="49" t="s">
        <v>44</v>
      </c>
      <c r="B15" s="50">
        <f t="shared" si="0"/>
        <v>11276</v>
      </c>
      <c r="C15" s="55">
        <v>3</v>
      </c>
      <c r="D15" s="55">
        <v>4</v>
      </c>
      <c r="E15" s="55">
        <v>13</v>
      </c>
      <c r="F15" s="50">
        <f t="shared" si="5"/>
        <v>20</v>
      </c>
      <c r="G15" s="55">
        <v>7</v>
      </c>
      <c r="H15" s="55">
        <v>11</v>
      </c>
      <c r="I15" s="55">
        <v>27</v>
      </c>
      <c r="J15" s="50">
        <f t="shared" si="6"/>
        <v>45</v>
      </c>
      <c r="K15" s="50">
        <f t="shared" si="2"/>
        <v>-25</v>
      </c>
      <c r="L15" s="176">
        <v>11301</v>
      </c>
      <c r="M15" s="51" t="s">
        <v>44</v>
      </c>
      <c r="N15" s="167"/>
    </row>
    <row r="16" spans="1:14" ht="18" customHeight="1">
      <c r="A16" s="49" t="s">
        <v>128</v>
      </c>
      <c r="B16" s="50">
        <f t="shared" si="0"/>
        <v>28423</v>
      </c>
      <c r="C16" s="55">
        <v>15</v>
      </c>
      <c r="D16" s="55">
        <v>14</v>
      </c>
      <c r="E16" s="55">
        <v>44</v>
      </c>
      <c r="F16" s="50">
        <f t="shared" si="5"/>
        <v>73</v>
      </c>
      <c r="G16" s="55">
        <v>17</v>
      </c>
      <c r="H16" s="55">
        <v>8</v>
      </c>
      <c r="I16" s="55">
        <v>47</v>
      </c>
      <c r="J16" s="50">
        <f t="shared" si="6"/>
        <v>72</v>
      </c>
      <c r="K16" s="50">
        <f t="shared" si="2"/>
        <v>1</v>
      </c>
      <c r="L16" s="176">
        <v>28422</v>
      </c>
      <c r="M16" s="51" t="s">
        <v>128</v>
      </c>
      <c r="N16" s="167"/>
    </row>
    <row r="17" spans="1:14" ht="18" customHeight="1">
      <c r="A17" s="49" t="s">
        <v>124</v>
      </c>
      <c r="B17" s="50">
        <f t="shared" si="0"/>
        <v>12363</v>
      </c>
      <c r="C17" s="55">
        <v>17</v>
      </c>
      <c r="D17" s="55">
        <v>7</v>
      </c>
      <c r="E17" s="55">
        <v>15</v>
      </c>
      <c r="F17" s="50">
        <f t="shared" si="5"/>
        <v>39</v>
      </c>
      <c r="G17" s="55">
        <v>16</v>
      </c>
      <c r="H17" s="55">
        <v>6</v>
      </c>
      <c r="I17" s="55">
        <v>14</v>
      </c>
      <c r="J17" s="50">
        <f t="shared" si="6"/>
        <v>36</v>
      </c>
      <c r="K17" s="50">
        <f t="shared" si="2"/>
        <v>3</v>
      </c>
      <c r="L17" s="176">
        <v>12360</v>
      </c>
      <c r="M17" s="51" t="s">
        <v>124</v>
      </c>
      <c r="N17" s="167"/>
    </row>
    <row r="18" spans="1:14" ht="18" customHeight="1">
      <c r="A18" s="49" t="s">
        <v>129</v>
      </c>
      <c r="B18" s="50">
        <f t="shared" si="0"/>
        <v>28414</v>
      </c>
      <c r="C18" s="55">
        <v>23</v>
      </c>
      <c r="D18" s="55">
        <v>10</v>
      </c>
      <c r="E18" s="55">
        <v>48</v>
      </c>
      <c r="F18" s="50">
        <f t="shared" si="5"/>
        <v>81</v>
      </c>
      <c r="G18" s="55">
        <v>23</v>
      </c>
      <c r="H18" s="55">
        <v>17</v>
      </c>
      <c r="I18" s="55">
        <v>55</v>
      </c>
      <c r="J18" s="50">
        <f t="shared" si="6"/>
        <v>95</v>
      </c>
      <c r="K18" s="50">
        <f t="shared" si="2"/>
        <v>-14</v>
      </c>
      <c r="L18" s="176">
        <v>28428</v>
      </c>
      <c r="M18" s="51" t="s">
        <v>126</v>
      </c>
      <c r="N18" s="167"/>
    </row>
    <row r="19" spans="1:14" ht="18" customHeight="1">
      <c r="A19" s="49" t="s">
        <v>109</v>
      </c>
      <c r="B19" s="50">
        <f t="shared" si="0"/>
        <v>12055</v>
      </c>
      <c r="C19" s="55">
        <v>4</v>
      </c>
      <c r="D19" s="55">
        <v>11</v>
      </c>
      <c r="E19" s="55">
        <v>17</v>
      </c>
      <c r="F19" s="50">
        <f t="shared" si="5"/>
        <v>32</v>
      </c>
      <c r="G19" s="55">
        <v>6</v>
      </c>
      <c r="H19" s="55">
        <v>6</v>
      </c>
      <c r="I19" s="55">
        <v>17</v>
      </c>
      <c r="J19" s="50">
        <f t="shared" si="6"/>
        <v>29</v>
      </c>
      <c r="K19" s="50">
        <f t="shared" si="2"/>
        <v>3</v>
      </c>
      <c r="L19" s="176">
        <v>12052</v>
      </c>
      <c r="M19" s="51" t="s">
        <v>109</v>
      </c>
    </row>
    <row r="20" spans="1:14" ht="18" customHeight="1">
      <c r="A20" s="49" t="s">
        <v>57</v>
      </c>
      <c r="B20" s="50">
        <f>L20+K20</f>
        <v>8775</v>
      </c>
      <c r="C20" s="55">
        <v>9</v>
      </c>
      <c r="D20" s="55">
        <v>6</v>
      </c>
      <c r="E20" s="55">
        <v>8</v>
      </c>
      <c r="F20" s="50">
        <f>SUM(C20:E20)</f>
        <v>23</v>
      </c>
      <c r="G20" s="55">
        <v>6</v>
      </c>
      <c r="H20" s="55">
        <v>7</v>
      </c>
      <c r="I20" s="55">
        <v>11</v>
      </c>
      <c r="J20" s="50">
        <f>SUM(G20:I20)</f>
        <v>24</v>
      </c>
      <c r="K20" s="50">
        <f t="shared" si="2"/>
        <v>-1</v>
      </c>
      <c r="L20" s="176">
        <v>8776</v>
      </c>
      <c r="M20" s="51" t="s">
        <v>57</v>
      </c>
    </row>
    <row r="21" spans="1:14" ht="18" customHeight="1">
      <c r="A21" s="45" t="s">
        <v>52</v>
      </c>
      <c r="B21" s="50">
        <f t="shared" si="0"/>
        <v>9436</v>
      </c>
      <c r="C21" s="55">
        <v>8</v>
      </c>
      <c r="D21" s="55">
        <v>6</v>
      </c>
      <c r="E21" s="55">
        <v>16</v>
      </c>
      <c r="F21" s="50">
        <f t="shared" si="5"/>
        <v>30</v>
      </c>
      <c r="G21" s="55">
        <v>9</v>
      </c>
      <c r="H21" s="55">
        <v>7</v>
      </c>
      <c r="I21" s="55">
        <v>12</v>
      </c>
      <c r="J21" s="50">
        <f t="shared" si="6"/>
        <v>28</v>
      </c>
      <c r="K21" s="50">
        <f t="shared" si="2"/>
        <v>2</v>
      </c>
      <c r="L21" s="177">
        <v>9434</v>
      </c>
      <c r="M21" s="54" t="s">
        <v>52</v>
      </c>
    </row>
    <row r="22" spans="1:14" ht="18" customHeight="1">
      <c r="A22" s="58" t="s">
        <v>13</v>
      </c>
      <c r="B22" s="76">
        <f t="shared" si="0"/>
        <v>2054</v>
      </c>
      <c r="C22" s="79">
        <f t="shared" ref="C22:J22" si="7">C23</f>
        <v>6</v>
      </c>
      <c r="D22" s="79">
        <f t="shared" si="7"/>
        <v>1</v>
      </c>
      <c r="E22" s="79">
        <f t="shared" si="7"/>
        <v>4</v>
      </c>
      <c r="F22" s="77">
        <f t="shared" si="7"/>
        <v>11</v>
      </c>
      <c r="G22" s="79">
        <f t="shared" si="7"/>
        <v>0</v>
      </c>
      <c r="H22" s="79">
        <f t="shared" si="7"/>
        <v>2</v>
      </c>
      <c r="I22" s="79">
        <f t="shared" si="7"/>
        <v>6</v>
      </c>
      <c r="J22" s="76">
        <f t="shared" si="7"/>
        <v>8</v>
      </c>
      <c r="K22" s="71">
        <f t="shared" si="2"/>
        <v>3</v>
      </c>
      <c r="L22" s="178">
        <v>2051</v>
      </c>
      <c r="M22" s="61" t="s">
        <v>13</v>
      </c>
    </row>
    <row r="23" spans="1:14" ht="18" customHeight="1">
      <c r="A23" s="62" t="s">
        <v>45</v>
      </c>
      <c r="B23" s="63">
        <f t="shared" si="0"/>
        <v>2054</v>
      </c>
      <c r="C23" s="126">
        <v>6</v>
      </c>
      <c r="D23" s="126">
        <v>1</v>
      </c>
      <c r="E23" s="126">
        <v>4</v>
      </c>
      <c r="F23" s="127">
        <f>SUM(C23:E23)</f>
        <v>11</v>
      </c>
      <c r="G23" s="126">
        <v>0</v>
      </c>
      <c r="H23" s="126">
        <v>2</v>
      </c>
      <c r="I23" s="174">
        <v>6</v>
      </c>
      <c r="J23" s="63">
        <f>SUM(G23:I23)</f>
        <v>8</v>
      </c>
      <c r="K23" s="63">
        <f t="shared" si="2"/>
        <v>3</v>
      </c>
      <c r="L23" s="179">
        <v>2051</v>
      </c>
      <c r="M23" s="64" t="s">
        <v>45</v>
      </c>
    </row>
    <row r="24" spans="1:14" ht="18" customHeight="1">
      <c r="A24" s="58" t="s">
        <v>27</v>
      </c>
      <c r="B24" s="59">
        <f t="shared" si="0"/>
        <v>871</v>
      </c>
      <c r="C24" s="60">
        <f t="shared" ref="C24:J24" si="8">SUM(C25:C25)</f>
        <v>0</v>
      </c>
      <c r="D24" s="60">
        <f t="shared" si="8"/>
        <v>0</v>
      </c>
      <c r="E24" s="60">
        <f t="shared" si="8"/>
        <v>3</v>
      </c>
      <c r="F24" s="125">
        <f t="shared" si="8"/>
        <v>3</v>
      </c>
      <c r="G24" s="60">
        <f t="shared" si="8"/>
        <v>0</v>
      </c>
      <c r="H24" s="60">
        <f t="shared" si="8"/>
        <v>0</v>
      </c>
      <c r="I24" s="60">
        <f t="shared" si="8"/>
        <v>2</v>
      </c>
      <c r="J24" s="59">
        <f t="shared" si="8"/>
        <v>2</v>
      </c>
      <c r="K24" s="59">
        <f t="shared" si="2"/>
        <v>1</v>
      </c>
      <c r="L24" s="178">
        <v>870</v>
      </c>
      <c r="M24" s="61" t="s">
        <v>27</v>
      </c>
    </row>
    <row r="25" spans="1:14" ht="18" customHeight="1">
      <c r="A25" s="45" t="s">
        <v>28</v>
      </c>
      <c r="B25" s="52">
        <f t="shared" si="0"/>
        <v>871</v>
      </c>
      <c r="C25" s="57">
        <v>0</v>
      </c>
      <c r="D25" s="57">
        <v>0</v>
      </c>
      <c r="E25" s="57">
        <v>3</v>
      </c>
      <c r="F25" s="52">
        <f>SUM(C25:E25)</f>
        <v>3</v>
      </c>
      <c r="G25" s="57">
        <v>0</v>
      </c>
      <c r="H25" s="57">
        <v>0</v>
      </c>
      <c r="I25" s="57">
        <v>2</v>
      </c>
      <c r="J25" s="52">
        <f>SUM(G25:I25)</f>
        <v>2</v>
      </c>
      <c r="K25" s="52">
        <f t="shared" si="2"/>
        <v>1</v>
      </c>
      <c r="L25" s="177">
        <v>870</v>
      </c>
      <c r="M25" s="54" t="s">
        <v>28</v>
      </c>
    </row>
    <row r="26" spans="1:14" ht="18" customHeight="1">
      <c r="A26" s="58" t="s">
        <v>16</v>
      </c>
      <c r="B26" s="59">
        <f t="shared" si="0"/>
        <v>9835</v>
      </c>
      <c r="C26" s="60">
        <f t="shared" ref="C26:J26" si="9">SUM(C27:C29)</f>
        <v>4</v>
      </c>
      <c r="D26" s="60">
        <f t="shared" si="9"/>
        <v>9</v>
      </c>
      <c r="E26" s="60">
        <f t="shared" si="9"/>
        <v>20</v>
      </c>
      <c r="F26" s="60">
        <f t="shared" si="9"/>
        <v>33</v>
      </c>
      <c r="G26" s="60">
        <f t="shared" si="9"/>
        <v>3</v>
      </c>
      <c r="H26" s="60">
        <f t="shared" si="9"/>
        <v>5</v>
      </c>
      <c r="I26" s="60">
        <f t="shared" si="9"/>
        <v>21</v>
      </c>
      <c r="J26" s="59">
        <f t="shared" si="9"/>
        <v>29</v>
      </c>
      <c r="K26" s="59">
        <f t="shared" si="2"/>
        <v>4</v>
      </c>
      <c r="L26" s="178">
        <v>9831</v>
      </c>
      <c r="M26" s="61" t="s">
        <v>16</v>
      </c>
    </row>
    <row r="27" spans="1:14" ht="18" customHeight="1">
      <c r="A27" s="49" t="s">
        <v>46</v>
      </c>
      <c r="B27" s="50">
        <f>L27+K27</f>
        <v>1167</v>
      </c>
      <c r="C27" s="55">
        <v>0</v>
      </c>
      <c r="D27" s="55">
        <v>0</v>
      </c>
      <c r="E27" s="55">
        <v>2</v>
      </c>
      <c r="F27" s="50">
        <f>SUM(C27:E27)</f>
        <v>2</v>
      </c>
      <c r="G27" s="55">
        <v>0</v>
      </c>
      <c r="H27" s="55">
        <v>1</v>
      </c>
      <c r="I27" s="55">
        <v>1</v>
      </c>
      <c r="J27" s="50">
        <f>SUM(G27:I27)</f>
        <v>2</v>
      </c>
      <c r="K27" s="50">
        <f>F27-J27</f>
        <v>0</v>
      </c>
      <c r="L27" s="176">
        <v>1167</v>
      </c>
      <c r="M27" s="51" t="s">
        <v>46</v>
      </c>
    </row>
    <row r="28" spans="1:14" ht="18" customHeight="1">
      <c r="A28" s="49" t="s">
        <v>60</v>
      </c>
      <c r="B28" s="50">
        <f t="shared" si="0"/>
        <v>5984</v>
      </c>
      <c r="C28" s="55">
        <v>3</v>
      </c>
      <c r="D28" s="55">
        <v>4</v>
      </c>
      <c r="E28" s="55">
        <v>11</v>
      </c>
      <c r="F28" s="50">
        <f>SUM(C28:E28)</f>
        <v>18</v>
      </c>
      <c r="G28" s="55">
        <v>1</v>
      </c>
      <c r="H28" s="55">
        <v>2</v>
      </c>
      <c r="I28" s="55">
        <v>15</v>
      </c>
      <c r="J28" s="50">
        <f>SUM(G28:I28)</f>
        <v>18</v>
      </c>
      <c r="K28" s="50">
        <f t="shared" si="2"/>
        <v>0</v>
      </c>
      <c r="L28" s="176">
        <v>5984</v>
      </c>
      <c r="M28" s="51" t="s">
        <v>60</v>
      </c>
    </row>
    <row r="29" spans="1:14" ht="18" customHeight="1">
      <c r="A29" s="49" t="s">
        <v>61</v>
      </c>
      <c r="B29" s="50">
        <f t="shared" si="0"/>
        <v>2684</v>
      </c>
      <c r="C29" s="55">
        <v>1</v>
      </c>
      <c r="D29" s="55">
        <v>5</v>
      </c>
      <c r="E29" s="55">
        <v>7</v>
      </c>
      <c r="F29" s="50">
        <f>SUM(C29:E29)</f>
        <v>13</v>
      </c>
      <c r="G29" s="55">
        <v>2</v>
      </c>
      <c r="H29" s="55">
        <v>2</v>
      </c>
      <c r="I29" s="55">
        <v>5</v>
      </c>
      <c r="J29" s="50">
        <f>SUM(G29:I29)</f>
        <v>9</v>
      </c>
      <c r="K29" s="50">
        <f t="shared" si="2"/>
        <v>4</v>
      </c>
      <c r="L29" s="176">
        <v>2680</v>
      </c>
      <c r="M29" s="51" t="s">
        <v>61</v>
      </c>
    </row>
    <row r="30" spans="1:14" ht="18" customHeight="1">
      <c r="A30" s="168" t="s">
        <v>30</v>
      </c>
      <c r="B30" s="77">
        <f t="shared" si="0"/>
        <v>8059</v>
      </c>
      <c r="C30" s="77">
        <f t="shared" ref="C30:J30" si="10">SUM(C31:C34)</f>
        <v>9</v>
      </c>
      <c r="D30" s="77">
        <f t="shared" si="10"/>
        <v>2</v>
      </c>
      <c r="E30" s="77">
        <f t="shared" si="10"/>
        <v>15</v>
      </c>
      <c r="F30" s="77">
        <f t="shared" si="10"/>
        <v>26</v>
      </c>
      <c r="G30" s="77">
        <f t="shared" si="10"/>
        <v>5</v>
      </c>
      <c r="H30" s="77">
        <f t="shared" si="10"/>
        <v>2</v>
      </c>
      <c r="I30" s="77">
        <f t="shared" si="10"/>
        <v>13</v>
      </c>
      <c r="J30" s="76">
        <f t="shared" si="10"/>
        <v>20</v>
      </c>
      <c r="K30" s="76">
        <f t="shared" si="2"/>
        <v>6</v>
      </c>
      <c r="L30" s="180">
        <v>8053</v>
      </c>
      <c r="M30" s="169" t="s">
        <v>30</v>
      </c>
    </row>
    <row r="31" spans="1:14" ht="18" customHeight="1">
      <c r="A31" s="170" t="s">
        <v>31</v>
      </c>
      <c r="B31" s="171">
        <f t="shared" si="0"/>
        <v>3443</v>
      </c>
      <c r="C31" s="55">
        <v>4</v>
      </c>
      <c r="D31" s="55">
        <v>2</v>
      </c>
      <c r="E31" s="55">
        <v>8</v>
      </c>
      <c r="F31" s="50">
        <f>SUM(C31:E31)</f>
        <v>14</v>
      </c>
      <c r="G31" s="55">
        <v>1</v>
      </c>
      <c r="H31" s="55">
        <v>1</v>
      </c>
      <c r="I31" s="55">
        <v>6</v>
      </c>
      <c r="J31" s="473">
        <f>SUM(G31:I31)</f>
        <v>8</v>
      </c>
      <c r="K31" s="50">
        <f t="shared" si="2"/>
        <v>6</v>
      </c>
      <c r="L31" s="181">
        <v>3437</v>
      </c>
      <c r="M31" s="172" t="s">
        <v>31</v>
      </c>
    </row>
    <row r="32" spans="1:14" ht="18" customHeight="1">
      <c r="A32" s="49" t="s">
        <v>32</v>
      </c>
      <c r="B32" s="50">
        <f>L32+K32</f>
        <v>2208</v>
      </c>
      <c r="C32" s="55">
        <v>2</v>
      </c>
      <c r="D32" s="55">
        <v>0</v>
      </c>
      <c r="E32" s="55">
        <v>4</v>
      </c>
      <c r="F32" s="50">
        <f>SUM(C32:E32)</f>
        <v>6</v>
      </c>
      <c r="G32" s="55">
        <v>3</v>
      </c>
      <c r="H32" s="55">
        <v>1</v>
      </c>
      <c r="I32" s="55">
        <v>2</v>
      </c>
      <c r="J32" s="473">
        <f>SUM(G32:I32)</f>
        <v>6</v>
      </c>
      <c r="K32" s="50">
        <f t="shared" si="2"/>
        <v>0</v>
      </c>
      <c r="L32" s="176">
        <v>2208</v>
      </c>
      <c r="M32" s="51" t="s">
        <v>32</v>
      </c>
    </row>
    <row r="33" spans="1:25" ht="18" customHeight="1">
      <c r="A33" s="49" t="s">
        <v>47</v>
      </c>
      <c r="B33" s="50">
        <f>L33+K33</f>
        <v>1564</v>
      </c>
      <c r="C33" s="55">
        <v>0</v>
      </c>
      <c r="D33" s="55">
        <v>0</v>
      </c>
      <c r="E33" s="55">
        <v>0</v>
      </c>
      <c r="F33" s="50">
        <f>SUM(C33:E33)</f>
        <v>0</v>
      </c>
      <c r="G33" s="55">
        <v>0</v>
      </c>
      <c r="H33" s="55">
        <v>0</v>
      </c>
      <c r="I33" s="55">
        <v>2</v>
      </c>
      <c r="J33" s="473">
        <f>SUM(G33:I33)</f>
        <v>2</v>
      </c>
      <c r="K33" s="50">
        <f t="shared" si="2"/>
        <v>-2</v>
      </c>
      <c r="L33" s="176">
        <v>1566</v>
      </c>
      <c r="M33" s="51" t="s">
        <v>47</v>
      </c>
    </row>
    <row r="34" spans="1:25" ht="18" customHeight="1">
      <c r="A34" s="54" t="s">
        <v>48</v>
      </c>
      <c r="B34" s="52">
        <f>L34+K34</f>
        <v>844</v>
      </c>
      <c r="C34" s="190">
        <v>3</v>
      </c>
      <c r="D34" s="57">
        <v>0</v>
      </c>
      <c r="E34" s="57">
        <v>3</v>
      </c>
      <c r="F34" s="52">
        <f>SUM(C34:E34)</f>
        <v>6</v>
      </c>
      <c r="G34" s="57">
        <v>1</v>
      </c>
      <c r="H34" s="57">
        <v>0</v>
      </c>
      <c r="I34" s="57">
        <v>3</v>
      </c>
      <c r="J34" s="474">
        <f>SUM(G34:I34)</f>
        <v>4</v>
      </c>
      <c r="K34" s="52">
        <f t="shared" si="2"/>
        <v>2</v>
      </c>
      <c r="L34" s="177">
        <v>842</v>
      </c>
      <c r="M34" s="54" t="s">
        <v>48</v>
      </c>
    </row>
    <row r="35" spans="1:25" ht="18" customHeight="1">
      <c r="A35" s="75" t="s">
        <v>18</v>
      </c>
      <c r="B35" s="76">
        <f>L35+K35</f>
        <v>6135</v>
      </c>
      <c r="C35" s="77">
        <f t="shared" ref="C35:J35" si="11">SUM(C36:C36)</f>
        <v>7</v>
      </c>
      <c r="D35" s="77">
        <f t="shared" si="11"/>
        <v>1</v>
      </c>
      <c r="E35" s="77">
        <f t="shared" si="11"/>
        <v>9</v>
      </c>
      <c r="F35" s="77">
        <f t="shared" si="11"/>
        <v>17</v>
      </c>
      <c r="G35" s="77">
        <f t="shared" si="11"/>
        <v>3</v>
      </c>
      <c r="H35" s="77">
        <f t="shared" si="11"/>
        <v>4</v>
      </c>
      <c r="I35" s="77">
        <f t="shared" si="11"/>
        <v>10</v>
      </c>
      <c r="J35" s="76">
        <f t="shared" si="11"/>
        <v>17</v>
      </c>
      <c r="K35" s="76">
        <f t="shared" si="2"/>
        <v>0</v>
      </c>
      <c r="L35" s="182">
        <v>6135</v>
      </c>
      <c r="M35" s="78" t="s">
        <v>18</v>
      </c>
    </row>
    <row r="36" spans="1:25" ht="18" customHeight="1">
      <c r="A36" s="69" t="s">
        <v>51</v>
      </c>
      <c r="B36" s="52">
        <f>K36+L36</f>
        <v>6135</v>
      </c>
      <c r="C36" s="72">
        <v>7</v>
      </c>
      <c r="D36" s="72">
        <v>1</v>
      </c>
      <c r="E36" s="72">
        <v>9</v>
      </c>
      <c r="F36" s="52">
        <f>SUM(C36:E36)</f>
        <v>17</v>
      </c>
      <c r="G36" s="72">
        <v>3</v>
      </c>
      <c r="H36" s="72">
        <v>4</v>
      </c>
      <c r="I36" s="72">
        <v>10</v>
      </c>
      <c r="J36" s="52">
        <f>SUM(G36:I36)</f>
        <v>17</v>
      </c>
      <c r="K36" s="52">
        <f t="shared" si="2"/>
        <v>0</v>
      </c>
      <c r="L36" s="177">
        <v>6135</v>
      </c>
      <c r="M36" s="70" t="s">
        <v>51</v>
      </c>
    </row>
    <row r="37" spans="1:25" ht="18" customHeight="1">
      <c r="A37" s="65" t="s">
        <v>20</v>
      </c>
      <c r="B37" s="59">
        <f>L37+K37</f>
        <v>5591</v>
      </c>
      <c r="C37" s="60">
        <f t="shared" ref="C37:I37" si="12">SUM(C38:C39)</f>
        <v>7</v>
      </c>
      <c r="D37" s="60">
        <f t="shared" si="12"/>
        <v>6</v>
      </c>
      <c r="E37" s="60">
        <f t="shared" si="12"/>
        <v>11</v>
      </c>
      <c r="F37" s="59">
        <f t="shared" si="12"/>
        <v>24</v>
      </c>
      <c r="G37" s="60">
        <f t="shared" si="12"/>
        <v>3</v>
      </c>
      <c r="H37" s="60">
        <f t="shared" si="12"/>
        <v>7</v>
      </c>
      <c r="I37" s="60">
        <f t="shared" si="12"/>
        <v>16</v>
      </c>
      <c r="J37" s="71">
        <f>SUM(G37:I37)</f>
        <v>26</v>
      </c>
      <c r="K37" s="59">
        <f t="shared" si="2"/>
        <v>-2</v>
      </c>
      <c r="L37" s="178">
        <v>5593</v>
      </c>
      <c r="M37" s="66" t="s">
        <v>20</v>
      </c>
    </row>
    <row r="38" spans="1:25" ht="18" customHeight="1">
      <c r="A38" s="67" t="s">
        <v>49</v>
      </c>
      <c r="B38" s="50">
        <f>L38+K38</f>
        <v>4762</v>
      </c>
      <c r="C38" s="55">
        <v>7</v>
      </c>
      <c r="D38" s="55">
        <v>5</v>
      </c>
      <c r="E38" s="55">
        <v>11</v>
      </c>
      <c r="F38" s="50">
        <f>SUM(C38:E38)</f>
        <v>23</v>
      </c>
      <c r="G38" s="55">
        <v>3</v>
      </c>
      <c r="H38" s="55">
        <v>3</v>
      </c>
      <c r="I38" s="55">
        <v>16</v>
      </c>
      <c r="J38" s="50">
        <f>SUM(G38:I38)</f>
        <v>22</v>
      </c>
      <c r="K38" s="50">
        <f t="shared" si="2"/>
        <v>1</v>
      </c>
      <c r="L38" s="176">
        <v>4761</v>
      </c>
      <c r="M38" s="68" t="s">
        <v>49</v>
      </c>
    </row>
    <row r="39" spans="1:25" ht="18" customHeight="1">
      <c r="A39" s="69" t="s">
        <v>36</v>
      </c>
      <c r="B39" s="52">
        <f>L39+K39</f>
        <v>829</v>
      </c>
      <c r="C39" s="57">
        <v>0</v>
      </c>
      <c r="D39" s="57">
        <v>1</v>
      </c>
      <c r="E39" s="57">
        <v>0</v>
      </c>
      <c r="F39" s="52">
        <f>SUM(C39:E39)</f>
        <v>1</v>
      </c>
      <c r="G39" s="57">
        <v>0</v>
      </c>
      <c r="H39" s="57">
        <v>4</v>
      </c>
      <c r="I39" s="57">
        <v>0</v>
      </c>
      <c r="J39" s="52">
        <f>SUM(G39:I39)</f>
        <v>4</v>
      </c>
      <c r="K39" s="52">
        <f t="shared" si="2"/>
        <v>-3</v>
      </c>
      <c r="L39" s="177">
        <v>832</v>
      </c>
      <c r="M39" s="70" t="s">
        <v>36</v>
      </c>
    </row>
    <row r="40" spans="1:25" ht="18" customHeight="1"/>
    <row r="41" spans="1:25" ht="18" customHeight="1">
      <c r="A41" s="239" t="s">
        <v>248</v>
      </c>
      <c r="B41" s="136"/>
      <c r="C41" s="136"/>
      <c r="D41" s="136"/>
      <c r="E41" s="136"/>
      <c r="F41" s="136"/>
      <c r="G41" s="136"/>
      <c r="H41" s="136"/>
      <c r="I41" s="136"/>
      <c r="J41" s="136"/>
      <c r="K41" s="136"/>
      <c r="L41" s="136"/>
      <c r="M41" s="136"/>
      <c r="N41" s="136"/>
      <c r="O41" s="136"/>
      <c r="P41" s="136"/>
      <c r="Q41" s="33"/>
      <c r="R41" s="33"/>
      <c r="S41" s="33"/>
      <c r="T41" s="33"/>
      <c r="U41" s="33"/>
      <c r="V41" s="33"/>
      <c r="W41" s="33"/>
      <c r="X41" s="33"/>
      <c r="Y41" s="33"/>
    </row>
    <row r="42" spans="1:25" ht="18" customHeight="1">
      <c r="A42" s="240" t="s">
        <v>163</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0" t="s">
        <v>161</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0"/>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4"/>
      <c r="S46" s="74"/>
      <c r="T46" s="74"/>
      <c r="U46" s="74"/>
      <c r="V46" s="74"/>
      <c r="W46" s="74"/>
      <c r="X46" s="74"/>
      <c r="Y46" s="74"/>
    </row>
    <row r="48" spans="1:25">
      <c r="A48" s="33"/>
      <c r="B48" s="33"/>
      <c r="C48" s="33"/>
      <c r="D48" s="33"/>
      <c r="E48" s="33"/>
      <c r="F48" s="33"/>
      <c r="G48" s="33"/>
      <c r="H48" s="33"/>
      <c r="I48" s="33"/>
      <c r="J48" s="33"/>
      <c r="K48" s="33"/>
      <c r="L48" s="33"/>
      <c r="M48" s="33"/>
      <c r="N48" s="33"/>
    </row>
    <row r="52" spans="5:5">
      <c r="E52" s="173"/>
    </row>
  </sheetData>
  <mergeCells count="6">
    <mergeCell ref="A3:D3"/>
    <mergeCell ref="A4:A5"/>
    <mergeCell ref="B4:B5"/>
    <mergeCell ref="K4:K5"/>
    <mergeCell ref="M4:M5"/>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rowBreaks count="1" manualBreakCount="1">
    <brk id="19"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election activeCell="B10" sqref="B10"/>
    </sheetView>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1" t="s">
        <v>261</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187</v>
      </c>
      <c r="B2" s="19"/>
      <c r="C2" s="19"/>
      <c r="D2" s="19"/>
      <c r="E2" s="19"/>
      <c r="F2" s="19"/>
      <c r="G2" s="19"/>
      <c r="H2" s="19"/>
      <c r="I2" s="19"/>
      <c r="J2" s="19"/>
      <c r="K2" s="19"/>
      <c r="L2" s="19"/>
      <c r="M2" s="19"/>
      <c r="N2" s="234" t="s">
        <v>10</v>
      </c>
    </row>
    <row r="3" spans="1:24" ht="15" customHeight="1">
      <c r="A3" s="339" t="s">
        <v>275</v>
      </c>
      <c r="B3" s="249" t="s">
        <v>262</v>
      </c>
      <c r="C3" s="249" t="s">
        <v>263</v>
      </c>
      <c r="D3" s="249" t="s">
        <v>264</v>
      </c>
      <c r="E3" s="249" t="s">
        <v>265</v>
      </c>
      <c r="F3" s="249" t="s">
        <v>266</v>
      </c>
      <c r="G3" s="249" t="s">
        <v>267</v>
      </c>
      <c r="H3" s="249" t="s">
        <v>268</v>
      </c>
      <c r="I3" s="249" t="s">
        <v>269</v>
      </c>
      <c r="J3" s="249" t="s">
        <v>270</v>
      </c>
      <c r="K3" s="249" t="s">
        <v>271</v>
      </c>
      <c r="L3" s="249" t="s">
        <v>272</v>
      </c>
      <c r="M3" s="249" t="s">
        <v>273</v>
      </c>
      <c r="N3" s="340" t="s">
        <v>11</v>
      </c>
      <c r="O3" s="22"/>
    </row>
    <row r="4" spans="1:24" ht="15" customHeight="1">
      <c r="A4" s="342" t="s">
        <v>276</v>
      </c>
      <c r="B4" s="490">
        <v>-535</v>
      </c>
      <c r="C4" s="491">
        <v>-964</v>
      </c>
      <c r="D4" s="344">
        <v>-980</v>
      </c>
      <c r="E4" s="344">
        <v>-1153</v>
      </c>
      <c r="F4" s="344">
        <v>-1134</v>
      </c>
      <c r="G4" s="344">
        <v>-4602</v>
      </c>
      <c r="H4" s="344">
        <v>-121</v>
      </c>
      <c r="I4" s="344">
        <v>-877</v>
      </c>
      <c r="J4" s="344">
        <v>-798</v>
      </c>
      <c r="K4" s="344">
        <v>-604</v>
      </c>
      <c r="L4" s="344">
        <v>-727</v>
      </c>
      <c r="M4" s="345">
        <v>-776</v>
      </c>
      <c r="N4" s="492">
        <v>-13271</v>
      </c>
    </row>
    <row r="5" spans="1:24" ht="15" customHeight="1">
      <c r="A5" s="343" t="s">
        <v>277</v>
      </c>
      <c r="B5" s="493">
        <v>-753</v>
      </c>
      <c r="C5" s="494">
        <v>-1057</v>
      </c>
      <c r="D5" s="346">
        <v>-1002</v>
      </c>
      <c r="E5" s="346">
        <v>-1226</v>
      </c>
      <c r="F5" s="346">
        <v>-1085</v>
      </c>
      <c r="G5" s="346">
        <v>-4647</v>
      </c>
      <c r="H5" s="346">
        <v>-108</v>
      </c>
      <c r="I5" s="346">
        <v>-783</v>
      </c>
      <c r="J5" s="346">
        <v>-754</v>
      </c>
      <c r="K5" s="346">
        <v>-621</v>
      </c>
      <c r="L5" s="346">
        <v>-739</v>
      </c>
      <c r="M5" s="347">
        <v>-935</v>
      </c>
      <c r="N5" s="495">
        <v>-13710</v>
      </c>
    </row>
    <row r="6" spans="1:24" ht="15" customHeight="1">
      <c r="A6" s="343" t="s">
        <v>278</v>
      </c>
      <c r="B6" s="493">
        <v>-753</v>
      </c>
      <c r="C6" s="494">
        <v>-890</v>
      </c>
      <c r="D6" s="346">
        <v>-1009</v>
      </c>
      <c r="E6" s="346">
        <v>-1159</v>
      </c>
      <c r="F6" s="346">
        <v>-1026</v>
      </c>
      <c r="G6" s="346">
        <v>-4561</v>
      </c>
      <c r="H6" s="346">
        <v>-81</v>
      </c>
      <c r="I6" s="346">
        <v>-734</v>
      </c>
      <c r="J6" s="346">
        <v>-790</v>
      </c>
      <c r="K6" s="346">
        <v>-738</v>
      </c>
      <c r="L6" s="346">
        <v>-758</v>
      </c>
      <c r="M6" s="347">
        <v>-961</v>
      </c>
      <c r="N6" s="495">
        <v>-13460</v>
      </c>
    </row>
    <row r="7" spans="1:24" ht="15" customHeight="1">
      <c r="A7" s="343" t="s">
        <v>313</v>
      </c>
      <c r="B7" s="493">
        <v>-816</v>
      </c>
      <c r="C7" s="494">
        <v>-981</v>
      </c>
      <c r="D7" s="346">
        <v>-1245</v>
      </c>
      <c r="E7" s="346">
        <v>-1250</v>
      </c>
      <c r="F7" s="346">
        <v>-1057</v>
      </c>
      <c r="G7" s="346">
        <v>-4674</v>
      </c>
      <c r="H7" s="346">
        <v>-192</v>
      </c>
      <c r="I7" s="346">
        <v>-811</v>
      </c>
      <c r="J7" s="346">
        <v>-915</v>
      </c>
      <c r="K7" s="346">
        <v>-735</v>
      </c>
      <c r="L7" s="346">
        <v>-676</v>
      </c>
      <c r="M7" s="347">
        <v>-933</v>
      </c>
      <c r="N7" s="495">
        <v>-14285</v>
      </c>
    </row>
    <row r="8" spans="1:24" ht="15" customHeight="1">
      <c r="A8" s="343" t="s">
        <v>383</v>
      </c>
      <c r="B8" s="493">
        <v>-746</v>
      </c>
      <c r="C8" s="494">
        <v>-959</v>
      </c>
      <c r="D8" s="346">
        <v>-1207</v>
      </c>
      <c r="E8" s="346">
        <v>-1300</v>
      </c>
      <c r="F8" s="346">
        <v>-1310</v>
      </c>
      <c r="G8" s="346">
        <v>-4831</v>
      </c>
      <c r="H8" s="346">
        <v>-179</v>
      </c>
      <c r="I8" s="346">
        <v>-913</v>
      </c>
      <c r="J8" s="346">
        <v>-929</v>
      </c>
      <c r="K8" s="346">
        <v>-715</v>
      </c>
      <c r="L8" s="346">
        <v>-642</v>
      </c>
      <c r="M8" s="347">
        <v>-959</v>
      </c>
      <c r="N8" s="495">
        <v>-14690</v>
      </c>
    </row>
    <row r="9" spans="1:24" ht="15" customHeight="1">
      <c r="A9" s="478" t="s">
        <v>417</v>
      </c>
      <c r="B9" s="350">
        <v>-919</v>
      </c>
      <c r="C9" s="351">
        <f>IF('Ｐ１'!$DL$4=D3,'Ｐ4～5'!$E$7,"")</f>
        <v>-1011</v>
      </c>
      <c r="D9" s="352" t="str">
        <f>IF('Ｐ１'!$DL$4=E3,'Ｐ4～5'!$E$7,"")</f>
        <v/>
      </c>
      <c r="E9" s="352" t="str">
        <f>IF('Ｐ１'!$DL$4=F3,'Ｐ4～5'!$E$7,"")</f>
        <v/>
      </c>
      <c r="F9" s="352" t="str">
        <f>IF('Ｐ１'!$DL$4=G3,'Ｐ4～5'!$E$7,"")</f>
        <v/>
      </c>
      <c r="G9" s="352" t="str">
        <f>IF('Ｐ１'!$DL$4=H3,'Ｐ4～5'!$E$7,"")</f>
        <v/>
      </c>
      <c r="H9" s="352" t="str">
        <f>IF('Ｐ１'!$DL$4=I3,'Ｐ4～5'!$E$7,"")</f>
        <v/>
      </c>
      <c r="I9" s="352" t="str">
        <f>IF('Ｐ１'!$DL$4=J3,'Ｐ4～5'!$E$7,"")</f>
        <v/>
      </c>
      <c r="J9" s="352" t="str">
        <f>IF('Ｐ１'!$DL$4=K3,'Ｐ4～5'!$E$7,"")</f>
        <v/>
      </c>
      <c r="K9" s="352" t="str">
        <f>IF('Ｐ１'!$DL$4=L3,'Ｐ4～5'!$E$7,"")</f>
        <v/>
      </c>
      <c r="L9" s="352" t="str">
        <f>IF('Ｐ１'!$DL$4=M3,'Ｐ4～5'!$E$7,"")</f>
        <v/>
      </c>
      <c r="M9" s="353" t="str">
        <f>IF('Ｐ１'!$DL$4=N3,'Ｐ4～5'!$E$7,"")</f>
        <v/>
      </c>
      <c r="N9" s="341">
        <f>SUM(B9:M9)</f>
        <v>-1930</v>
      </c>
      <c r="O9" s="22"/>
    </row>
    <row r="10" spans="1:24" ht="22.5" customHeight="1">
      <c r="A10" s="24" t="s">
        <v>216</v>
      </c>
      <c r="B10" s="19"/>
      <c r="C10" s="19"/>
      <c r="D10" s="19"/>
      <c r="E10" s="19"/>
      <c r="F10" s="19"/>
      <c r="G10" s="19"/>
      <c r="H10" s="19"/>
      <c r="I10" s="19"/>
      <c r="J10" s="19"/>
      <c r="K10" s="19"/>
      <c r="L10" s="270"/>
      <c r="M10" s="270"/>
      <c r="N10" s="20"/>
    </row>
    <row r="11" spans="1:24" ht="13.5" customHeight="1">
      <c r="A11" s="19" t="s">
        <v>183</v>
      </c>
      <c r="B11" s="19"/>
      <c r="C11" s="19"/>
      <c r="D11" s="19"/>
      <c r="E11" s="19"/>
      <c r="F11" s="19"/>
      <c r="G11" s="19"/>
      <c r="H11" s="19"/>
      <c r="I11" s="19"/>
      <c r="J11" s="19"/>
      <c r="K11" s="273"/>
      <c r="L11" s="270"/>
      <c r="M11" s="270"/>
      <c r="N11" s="234" t="s">
        <v>10</v>
      </c>
    </row>
    <row r="12" spans="1:24" ht="15" customHeight="1">
      <c r="A12" s="339" t="s">
        <v>275</v>
      </c>
      <c r="B12" s="249" t="s">
        <v>262</v>
      </c>
      <c r="C12" s="249" t="s">
        <v>263</v>
      </c>
      <c r="D12" s="249" t="s">
        <v>264</v>
      </c>
      <c r="E12" s="249" t="s">
        <v>265</v>
      </c>
      <c r="F12" s="249" t="s">
        <v>266</v>
      </c>
      <c r="G12" s="249" t="s">
        <v>267</v>
      </c>
      <c r="H12" s="249" t="s">
        <v>268</v>
      </c>
      <c r="I12" s="249" t="s">
        <v>269</v>
      </c>
      <c r="J12" s="249" t="s">
        <v>270</v>
      </c>
      <c r="K12" s="249" t="s">
        <v>271</v>
      </c>
      <c r="L12" s="249" t="s">
        <v>272</v>
      </c>
      <c r="M12" s="249" t="s">
        <v>273</v>
      </c>
      <c r="N12" s="340" t="s">
        <v>11</v>
      </c>
      <c r="O12" s="21"/>
    </row>
    <row r="13" spans="1:24" ht="15" customHeight="1">
      <c r="A13" s="342" t="str">
        <f t="shared" ref="A13:A17" si="0">A4</f>
        <v>平成25年10月～26年 9月</v>
      </c>
      <c r="B13" s="490">
        <v>597</v>
      </c>
      <c r="C13" s="491">
        <v>471</v>
      </c>
      <c r="D13" s="344">
        <v>521</v>
      </c>
      <c r="E13" s="344">
        <v>519</v>
      </c>
      <c r="F13" s="344">
        <v>401</v>
      </c>
      <c r="G13" s="344">
        <v>471</v>
      </c>
      <c r="H13" s="344">
        <v>501</v>
      </c>
      <c r="I13" s="344">
        <v>513</v>
      </c>
      <c r="J13" s="344">
        <v>504</v>
      </c>
      <c r="K13" s="344">
        <v>553</v>
      </c>
      <c r="L13" s="344">
        <v>496</v>
      </c>
      <c r="M13" s="345">
        <v>530</v>
      </c>
      <c r="N13" s="492">
        <v>6077</v>
      </c>
    </row>
    <row r="14" spans="1:24" ht="15" customHeight="1">
      <c r="A14" s="343" t="str">
        <f t="shared" si="0"/>
        <v>平成26年10月～27年 9月</v>
      </c>
      <c r="B14" s="493">
        <v>577</v>
      </c>
      <c r="C14" s="494">
        <v>431</v>
      </c>
      <c r="D14" s="346">
        <v>501</v>
      </c>
      <c r="E14" s="346">
        <v>502</v>
      </c>
      <c r="F14" s="346">
        <v>441</v>
      </c>
      <c r="G14" s="346">
        <v>494</v>
      </c>
      <c r="H14" s="346">
        <v>486</v>
      </c>
      <c r="I14" s="346">
        <v>507</v>
      </c>
      <c r="J14" s="346">
        <v>515</v>
      </c>
      <c r="K14" s="346">
        <v>538</v>
      </c>
      <c r="L14" s="346">
        <v>507</v>
      </c>
      <c r="M14" s="347">
        <v>489</v>
      </c>
      <c r="N14" s="495">
        <v>5988</v>
      </c>
    </row>
    <row r="15" spans="1:24" ht="15" customHeight="1">
      <c r="A15" s="343" t="str">
        <f t="shared" si="0"/>
        <v>平成27年10月～28年 9月</v>
      </c>
      <c r="B15" s="493">
        <v>469</v>
      </c>
      <c r="C15" s="494">
        <v>454</v>
      </c>
      <c r="D15" s="346">
        <v>458</v>
      </c>
      <c r="E15" s="346">
        <v>491</v>
      </c>
      <c r="F15" s="346">
        <v>465</v>
      </c>
      <c r="G15" s="346">
        <v>506</v>
      </c>
      <c r="H15" s="346">
        <v>453</v>
      </c>
      <c r="I15" s="346">
        <v>532</v>
      </c>
      <c r="J15" s="346">
        <v>472</v>
      </c>
      <c r="K15" s="346">
        <v>469</v>
      </c>
      <c r="L15" s="346">
        <v>510</v>
      </c>
      <c r="M15" s="347">
        <v>460</v>
      </c>
      <c r="N15" s="495">
        <v>5739</v>
      </c>
    </row>
    <row r="16" spans="1:24" ht="15" customHeight="1">
      <c r="A16" s="343" t="str">
        <f t="shared" si="0"/>
        <v>平成28年10月～29年 9月</v>
      </c>
      <c r="B16" s="493">
        <v>488</v>
      </c>
      <c r="C16" s="494">
        <v>439</v>
      </c>
      <c r="D16" s="346">
        <v>409</v>
      </c>
      <c r="E16" s="346">
        <v>492</v>
      </c>
      <c r="F16" s="346">
        <v>431</v>
      </c>
      <c r="G16" s="346">
        <v>444</v>
      </c>
      <c r="H16" s="346">
        <v>427</v>
      </c>
      <c r="I16" s="346">
        <v>435</v>
      </c>
      <c r="J16" s="346">
        <v>457</v>
      </c>
      <c r="K16" s="346">
        <v>504</v>
      </c>
      <c r="L16" s="346">
        <v>501</v>
      </c>
      <c r="M16" s="347">
        <v>434</v>
      </c>
      <c r="N16" s="495">
        <v>5461</v>
      </c>
    </row>
    <row r="17" spans="1:24" ht="15" customHeight="1">
      <c r="A17" s="343" t="str">
        <f t="shared" si="0"/>
        <v>平成29年10月～30年 9月</v>
      </c>
      <c r="B17" s="493">
        <v>490</v>
      </c>
      <c r="C17" s="494">
        <v>430</v>
      </c>
      <c r="D17" s="346">
        <v>397</v>
      </c>
      <c r="E17" s="346">
        <v>433</v>
      </c>
      <c r="F17" s="346">
        <v>346</v>
      </c>
      <c r="G17" s="346">
        <v>429</v>
      </c>
      <c r="H17" s="346">
        <v>380</v>
      </c>
      <c r="I17" s="346">
        <v>457</v>
      </c>
      <c r="J17" s="346">
        <v>422</v>
      </c>
      <c r="K17" s="346">
        <v>460</v>
      </c>
      <c r="L17" s="346">
        <v>496</v>
      </c>
      <c r="M17" s="347">
        <v>376</v>
      </c>
      <c r="N17" s="495">
        <v>5116</v>
      </c>
    </row>
    <row r="18" spans="1:24" ht="15" customHeight="1">
      <c r="A18" s="478" t="str">
        <f t="shared" ref="A18" si="1">A9</f>
        <v>平成30年10月～30年11月</v>
      </c>
      <c r="B18" s="350">
        <v>464</v>
      </c>
      <c r="C18" s="351">
        <f>IF('Ｐ１'!$DL$4=D12,'Ｐ4～5'!$H$7,)</f>
        <v>410</v>
      </c>
      <c r="D18" s="352">
        <f>IF('Ｐ１'!$DL$4=E12,'Ｐ4～5'!$H$7,)</f>
        <v>0</v>
      </c>
      <c r="E18" s="352">
        <f>IF('Ｐ１'!$DL$4=F12,'Ｐ4～5'!$H$7,)</f>
        <v>0</v>
      </c>
      <c r="F18" s="352">
        <f>IF('Ｐ１'!$DL$4=G12,'Ｐ4～5'!$H$7,)</f>
        <v>0</v>
      </c>
      <c r="G18" s="352">
        <f>IF('Ｐ１'!$DL$4=H12,'Ｐ4～5'!$H$7,)</f>
        <v>0</v>
      </c>
      <c r="H18" s="352">
        <f>IF('Ｐ１'!$DL$4=I12,'Ｐ4～5'!$H$7,)</f>
        <v>0</v>
      </c>
      <c r="I18" s="352">
        <f>IF('Ｐ１'!$DL$4=J12,'Ｐ4～5'!$H$7,)</f>
        <v>0</v>
      </c>
      <c r="J18" s="352">
        <f>IF('Ｐ１'!$DL$4=K12,'Ｐ4～5'!$H$7,)</f>
        <v>0</v>
      </c>
      <c r="K18" s="352">
        <f>IF('Ｐ１'!$DL$4=L12,'Ｐ4～5'!$H$7,)</f>
        <v>0</v>
      </c>
      <c r="L18" s="352">
        <f>IF('Ｐ１'!$DL$4=M12,'Ｐ4～5'!$H$7,)</f>
        <v>0</v>
      </c>
      <c r="M18" s="353">
        <f>IF('Ｐ１'!$DL$4=N12,'Ｐ4～5'!$H$7,)</f>
        <v>0</v>
      </c>
      <c r="N18" s="341">
        <f>SUM(B18:M18)</f>
        <v>874</v>
      </c>
      <c r="O18" s="21"/>
    </row>
    <row r="19" spans="1:24" s="23" customFormat="1" ht="18.75" customHeight="1">
      <c r="A19" s="23" t="s">
        <v>184</v>
      </c>
      <c r="B19" s="19"/>
      <c r="C19" s="19"/>
      <c r="L19" s="271"/>
      <c r="M19" s="270"/>
      <c r="N19" s="234" t="s">
        <v>10</v>
      </c>
      <c r="O19" s="22"/>
      <c r="P19" s="19"/>
      <c r="Q19" s="19"/>
      <c r="R19" s="19"/>
      <c r="S19" s="19"/>
      <c r="T19" s="19"/>
      <c r="U19" s="19"/>
      <c r="V19" s="19"/>
      <c r="W19" s="19"/>
      <c r="X19" s="19"/>
    </row>
    <row r="20" spans="1:24" s="23" customFormat="1" ht="15" customHeight="1">
      <c r="A20" s="339" t="s">
        <v>275</v>
      </c>
      <c r="B20" s="249" t="s">
        <v>262</v>
      </c>
      <c r="C20" s="249" t="s">
        <v>263</v>
      </c>
      <c r="D20" s="249" t="s">
        <v>264</v>
      </c>
      <c r="E20" s="249" t="s">
        <v>265</v>
      </c>
      <c r="F20" s="249" t="s">
        <v>266</v>
      </c>
      <c r="G20" s="249" t="s">
        <v>267</v>
      </c>
      <c r="H20" s="249" t="s">
        <v>268</v>
      </c>
      <c r="I20" s="249" t="s">
        <v>269</v>
      </c>
      <c r="J20" s="249" t="s">
        <v>270</v>
      </c>
      <c r="K20" s="249" t="s">
        <v>271</v>
      </c>
      <c r="L20" s="249" t="s">
        <v>272</v>
      </c>
      <c r="M20" s="249" t="s">
        <v>273</v>
      </c>
      <c r="N20" s="340" t="s">
        <v>11</v>
      </c>
      <c r="O20" s="22"/>
      <c r="P20" s="19"/>
      <c r="Q20" s="19"/>
      <c r="R20" s="19"/>
      <c r="S20" s="19"/>
      <c r="T20" s="19"/>
      <c r="U20" s="19"/>
      <c r="V20" s="19"/>
      <c r="W20" s="19"/>
      <c r="X20" s="19"/>
    </row>
    <row r="21" spans="1:24" s="23" customFormat="1" ht="15" customHeight="1">
      <c r="A21" s="342" t="str">
        <f t="shared" ref="A21:A25" si="2">A13</f>
        <v>平成25年10月～26年 9月</v>
      </c>
      <c r="B21" s="490">
        <v>1173</v>
      </c>
      <c r="C21" s="491">
        <v>1286</v>
      </c>
      <c r="D21" s="344">
        <v>1283</v>
      </c>
      <c r="E21" s="344">
        <v>1512</v>
      </c>
      <c r="F21" s="344">
        <v>1193</v>
      </c>
      <c r="G21" s="344">
        <v>1406</v>
      </c>
      <c r="H21" s="344">
        <v>1286</v>
      </c>
      <c r="I21" s="344">
        <v>1238</v>
      </c>
      <c r="J21" s="344">
        <v>1176</v>
      </c>
      <c r="K21" s="344">
        <v>1059</v>
      </c>
      <c r="L21" s="344">
        <v>1083</v>
      </c>
      <c r="M21" s="345">
        <v>1167</v>
      </c>
      <c r="N21" s="492">
        <v>14862</v>
      </c>
      <c r="O21" s="19"/>
      <c r="P21" s="19"/>
      <c r="Q21" s="19"/>
      <c r="R21" s="19"/>
      <c r="S21" s="19"/>
      <c r="T21" s="19"/>
      <c r="U21" s="19"/>
      <c r="V21" s="19"/>
      <c r="W21" s="19"/>
      <c r="X21" s="19"/>
    </row>
    <row r="22" spans="1:24" s="23" customFormat="1" ht="15" customHeight="1">
      <c r="A22" s="343" t="str">
        <f t="shared" si="2"/>
        <v>平成26年10月～27年 9月</v>
      </c>
      <c r="B22" s="493">
        <v>1287</v>
      </c>
      <c r="C22" s="494">
        <v>1323</v>
      </c>
      <c r="D22" s="346">
        <v>1365</v>
      </c>
      <c r="E22" s="346">
        <v>1548</v>
      </c>
      <c r="F22" s="346">
        <v>1181</v>
      </c>
      <c r="G22" s="346">
        <v>1290</v>
      </c>
      <c r="H22" s="346">
        <v>1217</v>
      </c>
      <c r="I22" s="346">
        <v>1175</v>
      </c>
      <c r="J22" s="346">
        <v>1090</v>
      </c>
      <c r="K22" s="346">
        <v>1113</v>
      </c>
      <c r="L22" s="346">
        <v>1186</v>
      </c>
      <c r="M22" s="347">
        <v>1134</v>
      </c>
      <c r="N22" s="495">
        <v>14909</v>
      </c>
      <c r="O22" s="19"/>
      <c r="P22" s="19"/>
      <c r="Q22" s="19"/>
      <c r="R22" s="19"/>
      <c r="S22" s="19"/>
      <c r="T22" s="19"/>
      <c r="U22" s="19"/>
      <c r="V22" s="19"/>
      <c r="W22" s="19"/>
      <c r="X22" s="19"/>
    </row>
    <row r="23" spans="1:24" s="23" customFormat="1" ht="15" customHeight="1">
      <c r="A23" s="343" t="str">
        <f t="shared" si="2"/>
        <v>平成27年10月～28年 9月</v>
      </c>
      <c r="B23" s="493">
        <v>1347</v>
      </c>
      <c r="C23" s="494">
        <v>1253</v>
      </c>
      <c r="D23" s="346">
        <v>1311</v>
      </c>
      <c r="E23" s="346">
        <v>1460</v>
      </c>
      <c r="F23" s="346">
        <v>1287</v>
      </c>
      <c r="G23" s="346">
        <v>1276</v>
      </c>
      <c r="H23" s="346">
        <v>1259</v>
      </c>
      <c r="I23" s="346">
        <v>1266</v>
      </c>
      <c r="J23" s="346">
        <v>1178</v>
      </c>
      <c r="K23" s="346">
        <v>1093</v>
      </c>
      <c r="L23" s="346">
        <v>1193</v>
      </c>
      <c r="M23" s="347">
        <v>1176</v>
      </c>
      <c r="N23" s="495">
        <v>15099</v>
      </c>
      <c r="O23" s="19"/>
      <c r="P23" s="19"/>
      <c r="Q23" s="19"/>
      <c r="R23" s="19"/>
      <c r="S23" s="19"/>
      <c r="T23" s="19"/>
      <c r="U23" s="19"/>
      <c r="V23" s="19"/>
      <c r="W23" s="19"/>
      <c r="X23" s="19"/>
    </row>
    <row r="24" spans="1:24" s="23" customFormat="1" ht="15" customHeight="1">
      <c r="A24" s="343" t="str">
        <f t="shared" si="2"/>
        <v>平成28年10月～29年 9月</v>
      </c>
      <c r="B24" s="493">
        <v>1322</v>
      </c>
      <c r="C24" s="494">
        <v>1324</v>
      </c>
      <c r="D24" s="346">
        <v>1435</v>
      </c>
      <c r="E24" s="346">
        <v>1602</v>
      </c>
      <c r="F24" s="346">
        <v>1224</v>
      </c>
      <c r="G24" s="346">
        <v>1369</v>
      </c>
      <c r="H24" s="346">
        <v>1288</v>
      </c>
      <c r="I24" s="346">
        <v>1299</v>
      </c>
      <c r="J24" s="346">
        <v>1166</v>
      </c>
      <c r="K24" s="346">
        <v>1155</v>
      </c>
      <c r="L24" s="346">
        <v>1198</v>
      </c>
      <c r="M24" s="347">
        <v>1111</v>
      </c>
      <c r="N24" s="495">
        <v>15493</v>
      </c>
      <c r="O24" s="19"/>
      <c r="P24" s="19"/>
      <c r="Q24" s="19"/>
      <c r="R24" s="19"/>
      <c r="S24" s="19"/>
      <c r="T24" s="19"/>
      <c r="U24" s="19"/>
      <c r="V24" s="19"/>
      <c r="W24" s="19"/>
      <c r="X24" s="19"/>
    </row>
    <row r="25" spans="1:24" s="23" customFormat="1" ht="15" customHeight="1">
      <c r="A25" s="343" t="str">
        <f t="shared" si="2"/>
        <v>平成29年10月～30年 9月</v>
      </c>
      <c r="B25" s="493">
        <v>1267</v>
      </c>
      <c r="C25" s="494">
        <v>1315</v>
      </c>
      <c r="D25" s="346">
        <v>1441</v>
      </c>
      <c r="E25" s="346">
        <v>1514</v>
      </c>
      <c r="F25" s="346">
        <v>1339</v>
      </c>
      <c r="G25" s="346">
        <v>1327</v>
      </c>
      <c r="H25" s="346">
        <v>1229</v>
      </c>
      <c r="I25" s="346">
        <v>1275</v>
      </c>
      <c r="J25" s="346">
        <v>1193</v>
      </c>
      <c r="K25" s="346">
        <v>1161</v>
      </c>
      <c r="L25" s="346">
        <v>1169</v>
      </c>
      <c r="M25" s="347">
        <v>1166</v>
      </c>
      <c r="N25" s="495">
        <v>15396</v>
      </c>
      <c r="O25" s="19"/>
      <c r="P25" s="19"/>
      <c r="Q25" s="19"/>
      <c r="R25" s="19"/>
      <c r="S25" s="19"/>
      <c r="T25" s="19"/>
      <c r="U25" s="19"/>
      <c r="V25" s="19"/>
      <c r="W25" s="19"/>
      <c r="X25" s="19"/>
    </row>
    <row r="26" spans="1:24" s="23" customFormat="1" ht="15" customHeight="1">
      <c r="A26" s="478" t="str">
        <f t="shared" ref="A26" si="3">A18</f>
        <v>平成30年10月～30年11月</v>
      </c>
      <c r="B26" s="350">
        <v>1405</v>
      </c>
      <c r="C26" s="351">
        <f>IF('Ｐ１'!$DL$4=D20,'Ｐ4～5'!$K$7,)</f>
        <v>1307</v>
      </c>
      <c r="D26" s="352">
        <f>IF('Ｐ１'!$DL$4=E20,'Ｐ4～5'!$K$7,)</f>
        <v>0</v>
      </c>
      <c r="E26" s="352">
        <f>IF('Ｐ１'!$DL$4=F20,'Ｐ4～5'!$K$7,)</f>
        <v>0</v>
      </c>
      <c r="F26" s="352">
        <f>IF('Ｐ１'!$DL$4=G20,'Ｐ4～5'!$K$7,)</f>
        <v>0</v>
      </c>
      <c r="G26" s="352">
        <f>IF('Ｐ１'!$DL$4=H20,'Ｐ4～5'!$K$7,)</f>
        <v>0</v>
      </c>
      <c r="H26" s="352">
        <f>IF('Ｐ１'!$DL$4=I20,'Ｐ4～5'!$K$7,)</f>
        <v>0</v>
      </c>
      <c r="I26" s="352">
        <f>IF('Ｐ１'!$DL$4=J20,'Ｐ4～5'!$K$7,)</f>
        <v>0</v>
      </c>
      <c r="J26" s="352">
        <f>IF('Ｐ１'!$DL$4=K20,'Ｐ4～5'!$K$7,)</f>
        <v>0</v>
      </c>
      <c r="K26" s="352">
        <f>IF('Ｐ１'!$DL$4=L20,'Ｐ4～5'!$K$7,)</f>
        <v>0</v>
      </c>
      <c r="L26" s="352">
        <f>IF('Ｐ１'!$DL$4=M20,'Ｐ4～5'!$K$7,)</f>
        <v>0</v>
      </c>
      <c r="M26" s="353">
        <f>IF('Ｐ１'!$DL$4=N20,'Ｐ4～5'!$K$7,)</f>
        <v>0</v>
      </c>
      <c r="N26" s="341">
        <f>SUM(B26:M26)</f>
        <v>2712</v>
      </c>
      <c r="O26" s="21"/>
      <c r="P26" s="19"/>
      <c r="Q26" s="19"/>
      <c r="R26" s="19"/>
      <c r="S26" s="19"/>
      <c r="T26" s="19"/>
      <c r="U26" s="19"/>
      <c r="V26" s="19"/>
      <c r="W26" s="19"/>
      <c r="X26" s="19"/>
    </row>
    <row r="27" spans="1:24" s="23" customFormat="1" ht="18.75" customHeight="1">
      <c r="A27" s="23" t="s">
        <v>185</v>
      </c>
      <c r="B27" s="19"/>
      <c r="C27" s="19"/>
      <c r="L27" s="271"/>
      <c r="M27" s="270"/>
      <c r="N27" s="234" t="s">
        <v>10</v>
      </c>
      <c r="O27" s="22"/>
      <c r="P27" s="19"/>
      <c r="Q27" s="19"/>
      <c r="R27" s="19"/>
      <c r="S27" s="19"/>
      <c r="T27" s="19"/>
      <c r="U27" s="19"/>
      <c r="V27" s="19"/>
      <c r="W27" s="19"/>
      <c r="X27" s="19"/>
    </row>
    <row r="28" spans="1:24" s="23" customFormat="1" ht="15" customHeight="1">
      <c r="A28" s="339" t="s">
        <v>275</v>
      </c>
      <c r="B28" s="249" t="s">
        <v>262</v>
      </c>
      <c r="C28" s="249" t="s">
        <v>263</v>
      </c>
      <c r="D28" s="249" t="s">
        <v>264</v>
      </c>
      <c r="E28" s="249" t="s">
        <v>265</v>
      </c>
      <c r="F28" s="249" t="s">
        <v>266</v>
      </c>
      <c r="G28" s="249" t="s">
        <v>267</v>
      </c>
      <c r="H28" s="249" t="s">
        <v>268</v>
      </c>
      <c r="I28" s="249" t="s">
        <v>269</v>
      </c>
      <c r="J28" s="249" t="s">
        <v>270</v>
      </c>
      <c r="K28" s="249" t="s">
        <v>271</v>
      </c>
      <c r="L28" s="249" t="s">
        <v>272</v>
      </c>
      <c r="M28" s="249" t="s">
        <v>273</v>
      </c>
      <c r="N28" s="340" t="s">
        <v>11</v>
      </c>
      <c r="O28" s="21"/>
      <c r="P28" s="19"/>
      <c r="Q28" s="19"/>
      <c r="R28" s="19"/>
      <c r="S28" s="19"/>
      <c r="T28" s="19"/>
      <c r="U28" s="19"/>
      <c r="V28" s="19"/>
      <c r="W28" s="19"/>
      <c r="X28" s="19"/>
    </row>
    <row r="29" spans="1:24" s="23" customFormat="1" ht="15" customHeight="1">
      <c r="A29" s="342" t="str">
        <f t="shared" ref="A29:A34" si="4">A21</f>
        <v>平成25年10月～26年 9月</v>
      </c>
      <c r="B29" s="490">
        <v>-576</v>
      </c>
      <c r="C29" s="491">
        <v>-815</v>
      </c>
      <c r="D29" s="344">
        <v>-762</v>
      </c>
      <c r="E29" s="344">
        <v>-993</v>
      </c>
      <c r="F29" s="344">
        <v>-792</v>
      </c>
      <c r="G29" s="344">
        <v>-935</v>
      </c>
      <c r="H29" s="344">
        <v>-785</v>
      </c>
      <c r="I29" s="344">
        <v>-725</v>
      </c>
      <c r="J29" s="344">
        <v>-672</v>
      </c>
      <c r="K29" s="344">
        <v>-506</v>
      </c>
      <c r="L29" s="344">
        <v>-587</v>
      </c>
      <c r="M29" s="345">
        <v>-637</v>
      </c>
      <c r="N29" s="492">
        <v>-8785</v>
      </c>
      <c r="O29" s="19"/>
      <c r="P29" s="19"/>
      <c r="Q29" s="19"/>
      <c r="R29" s="19"/>
      <c r="S29" s="19"/>
      <c r="T29" s="19"/>
      <c r="U29" s="19"/>
      <c r="V29" s="19"/>
      <c r="W29" s="19"/>
      <c r="X29" s="19"/>
    </row>
    <row r="30" spans="1:24" s="23" customFormat="1" ht="15" customHeight="1">
      <c r="A30" s="343" t="str">
        <f t="shared" si="4"/>
        <v>平成26年10月～27年 9月</v>
      </c>
      <c r="B30" s="493">
        <v>-710</v>
      </c>
      <c r="C30" s="494">
        <v>-892</v>
      </c>
      <c r="D30" s="346">
        <v>-864</v>
      </c>
      <c r="E30" s="346">
        <v>-1046</v>
      </c>
      <c r="F30" s="346">
        <v>-740</v>
      </c>
      <c r="G30" s="346">
        <v>-796</v>
      </c>
      <c r="H30" s="346">
        <v>-731</v>
      </c>
      <c r="I30" s="346">
        <v>-668</v>
      </c>
      <c r="J30" s="346">
        <v>-575</v>
      </c>
      <c r="K30" s="346">
        <v>-575</v>
      </c>
      <c r="L30" s="346">
        <v>-679</v>
      </c>
      <c r="M30" s="347">
        <v>-645</v>
      </c>
      <c r="N30" s="495">
        <v>-8921</v>
      </c>
      <c r="O30" s="19"/>
      <c r="P30" s="19"/>
      <c r="Q30" s="19"/>
      <c r="R30" s="19"/>
      <c r="S30" s="19"/>
      <c r="T30" s="19"/>
      <c r="U30" s="19"/>
      <c r="V30" s="19"/>
      <c r="W30" s="19"/>
      <c r="X30" s="19"/>
    </row>
    <row r="31" spans="1:24" s="23" customFormat="1" ht="15" customHeight="1">
      <c r="A31" s="343" t="str">
        <f t="shared" si="4"/>
        <v>平成27年10月～28年 9月</v>
      </c>
      <c r="B31" s="493">
        <v>-878</v>
      </c>
      <c r="C31" s="494">
        <v>-799</v>
      </c>
      <c r="D31" s="346">
        <v>-853</v>
      </c>
      <c r="E31" s="346">
        <v>-969</v>
      </c>
      <c r="F31" s="346">
        <v>-822</v>
      </c>
      <c r="G31" s="346">
        <v>-770</v>
      </c>
      <c r="H31" s="346">
        <v>-806</v>
      </c>
      <c r="I31" s="346">
        <v>-734</v>
      </c>
      <c r="J31" s="346">
        <v>-706</v>
      </c>
      <c r="K31" s="346">
        <v>-624</v>
      </c>
      <c r="L31" s="346">
        <v>-683</v>
      </c>
      <c r="M31" s="347">
        <v>-716</v>
      </c>
      <c r="N31" s="495">
        <v>-9360</v>
      </c>
      <c r="O31" s="19"/>
      <c r="P31" s="19"/>
      <c r="Q31" s="19"/>
      <c r="R31" s="19"/>
      <c r="S31" s="19"/>
      <c r="T31" s="19"/>
      <c r="U31" s="19"/>
      <c r="V31" s="19"/>
      <c r="W31" s="19"/>
      <c r="X31" s="19"/>
    </row>
    <row r="32" spans="1:24" s="23" customFormat="1" ht="15" customHeight="1">
      <c r="A32" s="343" t="str">
        <f t="shared" si="4"/>
        <v>平成28年10月～29年 9月</v>
      </c>
      <c r="B32" s="493">
        <v>-834</v>
      </c>
      <c r="C32" s="494">
        <v>-885</v>
      </c>
      <c r="D32" s="346">
        <v>-1026</v>
      </c>
      <c r="E32" s="346">
        <v>-1110</v>
      </c>
      <c r="F32" s="346">
        <v>-793</v>
      </c>
      <c r="G32" s="346">
        <v>-925</v>
      </c>
      <c r="H32" s="346">
        <v>-861</v>
      </c>
      <c r="I32" s="346">
        <v>-864</v>
      </c>
      <c r="J32" s="346">
        <v>-709</v>
      </c>
      <c r="K32" s="346">
        <v>-651</v>
      </c>
      <c r="L32" s="346">
        <v>-697</v>
      </c>
      <c r="M32" s="347">
        <v>-677</v>
      </c>
      <c r="N32" s="495">
        <v>-10032</v>
      </c>
      <c r="O32" s="19"/>
      <c r="P32" s="19"/>
      <c r="Q32" s="19"/>
      <c r="R32" s="19"/>
      <c r="S32" s="19"/>
      <c r="T32" s="19"/>
      <c r="U32" s="19"/>
      <c r="V32" s="19"/>
      <c r="W32" s="19"/>
      <c r="X32" s="19"/>
    </row>
    <row r="33" spans="1:24" s="23" customFormat="1" ht="15" customHeight="1">
      <c r="A33" s="343" t="str">
        <f t="shared" si="4"/>
        <v>平成29年10月～30年 9月</v>
      </c>
      <c r="B33" s="493">
        <v>-777</v>
      </c>
      <c r="C33" s="494">
        <v>-885</v>
      </c>
      <c r="D33" s="346">
        <v>-1044</v>
      </c>
      <c r="E33" s="346">
        <v>-1081</v>
      </c>
      <c r="F33" s="346">
        <v>-993</v>
      </c>
      <c r="G33" s="346">
        <v>-898</v>
      </c>
      <c r="H33" s="346">
        <v>-849</v>
      </c>
      <c r="I33" s="346">
        <v>-818</v>
      </c>
      <c r="J33" s="346">
        <v>-771</v>
      </c>
      <c r="K33" s="346">
        <v>-701</v>
      </c>
      <c r="L33" s="346">
        <v>-673</v>
      </c>
      <c r="M33" s="347">
        <v>-790</v>
      </c>
      <c r="N33" s="495">
        <v>-10280</v>
      </c>
      <c r="O33" s="19"/>
      <c r="P33" s="19"/>
      <c r="Q33" s="19"/>
      <c r="R33" s="19"/>
      <c r="S33" s="19"/>
      <c r="T33" s="19"/>
      <c r="U33" s="19"/>
      <c r="V33" s="19"/>
      <c r="W33" s="19"/>
      <c r="X33" s="19"/>
    </row>
    <row r="34" spans="1:24" s="23" customFormat="1" ht="15" customHeight="1">
      <c r="A34" s="478" t="str">
        <f t="shared" si="4"/>
        <v>平成30年10月～30年11月</v>
      </c>
      <c r="B34" s="350">
        <v>-941</v>
      </c>
      <c r="C34" s="351">
        <f t="shared" ref="C34:M34" si="5">C18-C26</f>
        <v>-897</v>
      </c>
      <c r="D34" s="352">
        <f t="shared" si="5"/>
        <v>0</v>
      </c>
      <c r="E34" s="352">
        <f t="shared" si="5"/>
        <v>0</v>
      </c>
      <c r="F34" s="352">
        <f t="shared" si="5"/>
        <v>0</v>
      </c>
      <c r="G34" s="352">
        <f t="shared" si="5"/>
        <v>0</v>
      </c>
      <c r="H34" s="352">
        <f t="shared" si="5"/>
        <v>0</v>
      </c>
      <c r="I34" s="352">
        <f t="shared" si="5"/>
        <v>0</v>
      </c>
      <c r="J34" s="352">
        <f t="shared" si="5"/>
        <v>0</v>
      </c>
      <c r="K34" s="352">
        <f t="shared" si="5"/>
        <v>0</v>
      </c>
      <c r="L34" s="352">
        <f t="shared" si="5"/>
        <v>0</v>
      </c>
      <c r="M34" s="353">
        <f t="shared" si="5"/>
        <v>0</v>
      </c>
      <c r="N34" s="341">
        <f>SUM(B34:M34)</f>
        <v>-1838</v>
      </c>
      <c r="O34" s="19"/>
      <c r="P34" s="19"/>
      <c r="Q34" s="19"/>
      <c r="R34" s="19"/>
      <c r="S34" s="19"/>
      <c r="T34" s="19"/>
      <c r="U34" s="19"/>
      <c r="V34" s="19"/>
      <c r="W34" s="19"/>
      <c r="X34" s="19"/>
    </row>
    <row r="35" spans="1:24" s="23" customFormat="1" ht="23.25" customHeight="1">
      <c r="A35" s="24" t="s">
        <v>217</v>
      </c>
      <c r="B35" s="19"/>
      <c r="C35" s="19"/>
      <c r="L35" s="271"/>
      <c r="M35" s="270"/>
      <c r="N35" s="25"/>
      <c r="O35" s="22"/>
      <c r="P35" s="19"/>
      <c r="Q35" s="19"/>
      <c r="R35" s="19"/>
      <c r="S35" s="19"/>
      <c r="T35" s="19"/>
      <c r="U35" s="19"/>
      <c r="V35" s="19"/>
      <c r="W35" s="19"/>
      <c r="X35" s="19"/>
    </row>
    <row r="36" spans="1:24" s="23" customFormat="1" ht="12.75" customHeight="1">
      <c r="A36" s="19" t="s">
        <v>181</v>
      </c>
      <c r="B36" s="19"/>
      <c r="C36" s="19"/>
      <c r="D36" s="19"/>
      <c r="E36" s="19"/>
      <c r="F36" s="19"/>
      <c r="G36" s="19"/>
      <c r="H36" s="19"/>
      <c r="I36" s="19"/>
      <c r="J36" s="19"/>
      <c r="K36" s="19"/>
      <c r="L36" s="272"/>
      <c r="M36" s="270"/>
      <c r="N36" s="234" t="s">
        <v>10</v>
      </c>
      <c r="O36" s="22"/>
      <c r="P36" s="19"/>
      <c r="Q36" s="19"/>
      <c r="R36" s="19"/>
      <c r="S36" s="19"/>
      <c r="T36" s="19"/>
      <c r="U36" s="19"/>
      <c r="V36" s="19"/>
      <c r="W36" s="19"/>
      <c r="X36" s="19"/>
    </row>
    <row r="37" spans="1:24" s="23" customFormat="1" ht="15" customHeight="1">
      <c r="A37" s="339" t="s">
        <v>275</v>
      </c>
      <c r="B37" s="249" t="s">
        <v>262</v>
      </c>
      <c r="C37" s="249" t="s">
        <v>263</v>
      </c>
      <c r="D37" s="249" t="s">
        <v>264</v>
      </c>
      <c r="E37" s="249" t="s">
        <v>265</v>
      </c>
      <c r="F37" s="249" t="s">
        <v>266</v>
      </c>
      <c r="G37" s="249" t="s">
        <v>267</v>
      </c>
      <c r="H37" s="249" t="s">
        <v>268</v>
      </c>
      <c r="I37" s="249" t="s">
        <v>269</v>
      </c>
      <c r="J37" s="249" t="s">
        <v>270</v>
      </c>
      <c r="K37" s="249" t="s">
        <v>271</v>
      </c>
      <c r="L37" s="249" t="s">
        <v>272</v>
      </c>
      <c r="M37" s="249" t="s">
        <v>273</v>
      </c>
      <c r="N37" s="340" t="s">
        <v>11</v>
      </c>
      <c r="O37" s="21"/>
      <c r="P37" s="19"/>
      <c r="Q37" s="19"/>
      <c r="R37" s="19"/>
      <c r="S37" s="19"/>
      <c r="T37" s="19"/>
      <c r="U37" s="19"/>
      <c r="V37" s="19"/>
      <c r="W37" s="19"/>
      <c r="X37" s="19"/>
    </row>
    <row r="38" spans="1:24" s="23" customFormat="1" ht="15" customHeight="1">
      <c r="A38" s="342" t="str">
        <f t="shared" ref="A38:A42" si="6">A13</f>
        <v>平成25年10月～26年 9月</v>
      </c>
      <c r="B38" s="490">
        <v>1022</v>
      </c>
      <c r="C38" s="491">
        <v>633</v>
      </c>
      <c r="D38" s="344">
        <v>679</v>
      </c>
      <c r="E38" s="344">
        <v>639</v>
      </c>
      <c r="F38" s="344">
        <v>620</v>
      </c>
      <c r="G38" s="344">
        <v>2438</v>
      </c>
      <c r="H38" s="344">
        <v>2760</v>
      </c>
      <c r="I38" s="344">
        <v>810</v>
      </c>
      <c r="J38" s="344">
        <v>793</v>
      </c>
      <c r="K38" s="344">
        <v>1089</v>
      </c>
      <c r="L38" s="344">
        <v>1005</v>
      </c>
      <c r="M38" s="345">
        <v>952</v>
      </c>
      <c r="N38" s="492">
        <v>13440</v>
      </c>
      <c r="O38" s="19"/>
      <c r="P38" s="19"/>
      <c r="Q38" s="19"/>
      <c r="R38" s="19"/>
      <c r="S38" s="19"/>
      <c r="T38" s="19"/>
      <c r="U38" s="19"/>
      <c r="V38" s="19"/>
      <c r="W38" s="19"/>
      <c r="X38" s="19"/>
    </row>
    <row r="39" spans="1:24" s="23" customFormat="1" ht="15" customHeight="1">
      <c r="A39" s="343" t="str">
        <f t="shared" si="6"/>
        <v>平成26年10月～27年 9月</v>
      </c>
      <c r="B39" s="493">
        <v>909</v>
      </c>
      <c r="C39" s="494">
        <v>547</v>
      </c>
      <c r="D39" s="346">
        <v>606</v>
      </c>
      <c r="E39" s="346">
        <v>644</v>
      </c>
      <c r="F39" s="346">
        <v>563</v>
      </c>
      <c r="G39" s="346">
        <v>2528</v>
      </c>
      <c r="H39" s="346">
        <v>2524</v>
      </c>
      <c r="I39" s="346">
        <v>836</v>
      </c>
      <c r="J39" s="346">
        <v>774</v>
      </c>
      <c r="K39" s="346">
        <v>994</v>
      </c>
      <c r="L39" s="346">
        <v>1097</v>
      </c>
      <c r="M39" s="347">
        <v>937</v>
      </c>
      <c r="N39" s="495">
        <v>12959</v>
      </c>
      <c r="O39" s="19"/>
      <c r="P39" s="19"/>
      <c r="Q39" s="19"/>
      <c r="R39" s="19"/>
      <c r="S39" s="19"/>
      <c r="T39" s="19"/>
      <c r="U39" s="19"/>
      <c r="V39" s="19"/>
      <c r="W39" s="19"/>
      <c r="X39" s="19"/>
    </row>
    <row r="40" spans="1:24" s="23" customFormat="1" ht="15" customHeight="1">
      <c r="A40" s="343" t="str">
        <f t="shared" si="6"/>
        <v>平成27年10月～28年 9月</v>
      </c>
      <c r="B40" s="493">
        <v>1021</v>
      </c>
      <c r="C40" s="494">
        <v>652</v>
      </c>
      <c r="D40" s="346">
        <v>703</v>
      </c>
      <c r="E40" s="346">
        <v>615</v>
      </c>
      <c r="F40" s="346">
        <v>707</v>
      </c>
      <c r="G40" s="346">
        <v>2421</v>
      </c>
      <c r="H40" s="346">
        <v>2513</v>
      </c>
      <c r="I40" s="346">
        <v>948</v>
      </c>
      <c r="J40" s="346">
        <v>829</v>
      </c>
      <c r="K40" s="346">
        <v>985</v>
      </c>
      <c r="L40" s="346">
        <v>1088</v>
      </c>
      <c r="M40" s="347">
        <v>841</v>
      </c>
      <c r="N40" s="495">
        <v>13323</v>
      </c>
      <c r="O40" s="19"/>
      <c r="P40" s="19"/>
      <c r="Q40" s="19"/>
      <c r="R40" s="19"/>
      <c r="S40" s="19"/>
      <c r="T40" s="19"/>
      <c r="U40" s="19"/>
      <c r="V40" s="19"/>
      <c r="W40" s="19"/>
      <c r="X40" s="19"/>
    </row>
    <row r="41" spans="1:24" s="23" customFormat="1" ht="15" customHeight="1">
      <c r="A41" s="343" t="str">
        <f t="shared" si="6"/>
        <v>平成28年10月～29年 9月</v>
      </c>
      <c r="B41" s="493">
        <v>878</v>
      </c>
      <c r="C41" s="494">
        <v>623</v>
      </c>
      <c r="D41" s="346">
        <v>551</v>
      </c>
      <c r="E41" s="346">
        <v>627</v>
      </c>
      <c r="F41" s="346">
        <v>685</v>
      </c>
      <c r="G41" s="346">
        <v>2291</v>
      </c>
      <c r="H41" s="346">
        <v>2456</v>
      </c>
      <c r="I41" s="346">
        <v>900</v>
      </c>
      <c r="J41" s="346">
        <v>731</v>
      </c>
      <c r="K41" s="346">
        <v>970</v>
      </c>
      <c r="L41" s="346">
        <v>1033</v>
      </c>
      <c r="M41" s="347">
        <v>753</v>
      </c>
      <c r="N41" s="495">
        <v>12498</v>
      </c>
      <c r="O41" s="19"/>
      <c r="P41" s="19"/>
      <c r="Q41" s="19"/>
      <c r="R41" s="19"/>
      <c r="S41" s="19"/>
      <c r="T41" s="19"/>
      <c r="U41" s="19"/>
      <c r="V41" s="19"/>
      <c r="W41" s="19"/>
      <c r="X41" s="19"/>
    </row>
    <row r="42" spans="1:24" s="23" customFormat="1" ht="15" customHeight="1">
      <c r="A42" s="343" t="str">
        <f t="shared" si="6"/>
        <v>平成29年10月～30年 9月</v>
      </c>
      <c r="B42" s="493">
        <v>884</v>
      </c>
      <c r="C42" s="494">
        <v>615</v>
      </c>
      <c r="D42" s="346">
        <v>597</v>
      </c>
      <c r="E42" s="346">
        <v>583</v>
      </c>
      <c r="F42" s="346">
        <v>631</v>
      </c>
      <c r="G42" s="346">
        <v>2066</v>
      </c>
      <c r="H42" s="346">
        <v>2428</v>
      </c>
      <c r="I42" s="346">
        <v>855</v>
      </c>
      <c r="J42" s="346">
        <v>725</v>
      </c>
      <c r="K42" s="346">
        <v>1010</v>
      </c>
      <c r="L42" s="346">
        <v>1021</v>
      </c>
      <c r="M42" s="347">
        <v>707</v>
      </c>
      <c r="N42" s="495">
        <v>12122</v>
      </c>
      <c r="O42" s="19"/>
      <c r="P42" s="19"/>
      <c r="Q42" s="19"/>
      <c r="R42" s="19"/>
      <c r="S42" s="19"/>
      <c r="T42" s="19"/>
      <c r="U42" s="19"/>
      <c r="V42" s="19"/>
      <c r="W42" s="19"/>
      <c r="X42" s="19"/>
    </row>
    <row r="43" spans="1:24" s="23" customFormat="1" ht="15" customHeight="1">
      <c r="A43" s="478" t="str">
        <f t="shared" ref="A43" si="7">A18</f>
        <v>平成30年10月～30年11月</v>
      </c>
      <c r="B43" s="350">
        <v>926</v>
      </c>
      <c r="C43" s="351">
        <f>IF('Ｐ１'!$DL$4=D37,'Ｐ4～5'!$U$7,)</f>
        <v>650</v>
      </c>
      <c r="D43" s="352">
        <f>IF('Ｐ１'!$DL$4=E37,'Ｐ4～5'!$U$7,)</f>
        <v>0</v>
      </c>
      <c r="E43" s="352">
        <f>IF('Ｐ１'!$DL$4=F37,'Ｐ4～5'!$U$7,)</f>
        <v>0</v>
      </c>
      <c r="F43" s="352">
        <f>IF('Ｐ１'!$DL$4=G37,'Ｐ4～5'!$U$7,)</f>
        <v>0</v>
      </c>
      <c r="G43" s="352">
        <f>IF('Ｐ１'!$DL$4=H37,'Ｐ4～5'!$U$7,)</f>
        <v>0</v>
      </c>
      <c r="H43" s="352">
        <f>IF('Ｐ１'!$DL$4=I37,'Ｐ4～5'!$U$7,)</f>
        <v>0</v>
      </c>
      <c r="I43" s="352">
        <f>IF('Ｐ１'!$DL$4=J37,'Ｐ4～5'!$U$7,)</f>
        <v>0</v>
      </c>
      <c r="J43" s="352">
        <f>IF('Ｐ１'!$DL$4=K37,'Ｐ4～5'!$U$7,)</f>
        <v>0</v>
      </c>
      <c r="K43" s="352">
        <f>IF('Ｐ１'!$DL$4=L37,'Ｐ4～5'!$U$7,)</f>
        <v>0</v>
      </c>
      <c r="L43" s="352">
        <f>IF('Ｐ１'!$DL$4=M37,'Ｐ4～5'!$U$7,)</f>
        <v>0</v>
      </c>
      <c r="M43" s="353">
        <f>IF('Ｐ１'!$DL$4=N37,'Ｐ4～5'!$U$7,)</f>
        <v>0</v>
      </c>
      <c r="N43" s="341">
        <f>SUM(B43:M43)</f>
        <v>1576</v>
      </c>
      <c r="O43" s="19"/>
      <c r="P43" s="19"/>
      <c r="Q43" s="19"/>
      <c r="R43" s="19"/>
      <c r="S43" s="19"/>
      <c r="T43" s="19"/>
      <c r="U43" s="19"/>
      <c r="V43" s="19"/>
      <c r="W43" s="19"/>
      <c r="X43" s="19"/>
    </row>
    <row r="44" spans="1:24" ht="18.75" customHeight="1">
      <c r="A44" s="23" t="s">
        <v>182</v>
      </c>
      <c r="B44" s="19"/>
      <c r="C44" s="19"/>
      <c r="D44" s="19"/>
      <c r="E44" s="19"/>
      <c r="F44" s="19"/>
      <c r="G44" s="19"/>
      <c r="H44" s="19"/>
      <c r="I44" s="19"/>
      <c r="J44" s="19"/>
      <c r="K44" s="19"/>
      <c r="L44" s="270"/>
      <c r="M44" s="270"/>
      <c r="N44" s="234" t="s">
        <v>10</v>
      </c>
    </row>
    <row r="45" spans="1:24" ht="15" customHeight="1">
      <c r="A45" s="339" t="s">
        <v>275</v>
      </c>
      <c r="B45" s="249" t="s">
        <v>262</v>
      </c>
      <c r="C45" s="249" t="s">
        <v>263</v>
      </c>
      <c r="D45" s="249" t="s">
        <v>264</v>
      </c>
      <c r="E45" s="249" t="s">
        <v>265</v>
      </c>
      <c r="F45" s="249" t="s">
        <v>266</v>
      </c>
      <c r="G45" s="249" t="s">
        <v>267</v>
      </c>
      <c r="H45" s="249" t="s">
        <v>268</v>
      </c>
      <c r="I45" s="249" t="s">
        <v>269</v>
      </c>
      <c r="J45" s="249" t="s">
        <v>270</v>
      </c>
      <c r="K45" s="249" t="s">
        <v>271</v>
      </c>
      <c r="L45" s="249" t="s">
        <v>272</v>
      </c>
      <c r="M45" s="249" t="s">
        <v>273</v>
      </c>
      <c r="N45" s="340" t="s">
        <v>11</v>
      </c>
      <c r="O45" s="21"/>
    </row>
    <row r="46" spans="1:24" ht="15" customHeight="1">
      <c r="A46" s="342" t="str">
        <f t="shared" ref="A46:A51" si="8">A21</f>
        <v>平成25年10月～26年 9月</v>
      </c>
      <c r="B46" s="490">
        <v>981</v>
      </c>
      <c r="C46" s="491">
        <v>782</v>
      </c>
      <c r="D46" s="344">
        <v>897</v>
      </c>
      <c r="E46" s="344">
        <v>799</v>
      </c>
      <c r="F46" s="344">
        <v>962</v>
      </c>
      <c r="G46" s="344">
        <v>6105</v>
      </c>
      <c r="H46" s="344">
        <v>2096</v>
      </c>
      <c r="I46" s="344">
        <v>962</v>
      </c>
      <c r="J46" s="344">
        <v>919</v>
      </c>
      <c r="K46" s="344">
        <v>1187</v>
      </c>
      <c r="L46" s="344">
        <v>1145</v>
      </c>
      <c r="M46" s="345">
        <v>1091</v>
      </c>
      <c r="N46" s="492">
        <v>17926</v>
      </c>
    </row>
    <row r="47" spans="1:24" ht="15" customHeight="1">
      <c r="A47" s="343" t="str">
        <f t="shared" si="8"/>
        <v>平成26年10月～27年 9月</v>
      </c>
      <c r="B47" s="493">
        <v>952</v>
      </c>
      <c r="C47" s="494">
        <v>712</v>
      </c>
      <c r="D47" s="346">
        <v>744</v>
      </c>
      <c r="E47" s="346">
        <v>824</v>
      </c>
      <c r="F47" s="346">
        <v>908</v>
      </c>
      <c r="G47" s="346">
        <v>6379</v>
      </c>
      <c r="H47" s="346">
        <v>1901</v>
      </c>
      <c r="I47" s="346">
        <v>951</v>
      </c>
      <c r="J47" s="346">
        <v>953</v>
      </c>
      <c r="K47" s="346">
        <v>1040</v>
      </c>
      <c r="L47" s="346">
        <v>1157</v>
      </c>
      <c r="M47" s="347">
        <v>1227</v>
      </c>
      <c r="N47" s="495">
        <v>17748</v>
      </c>
    </row>
    <row r="48" spans="1:24" ht="15" customHeight="1">
      <c r="A48" s="343" t="str">
        <f t="shared" si="8"/>
        <v>平成27年10月～28年 9月</v>
      </c>
      <c r="B48" s="493">
        <v>896</v>
      </c>
      <c r="C48" s="494">
        <v>743</v>
      </c>
      <c r="D48" s="346">
        <v>859</v>
      </c>
      <c r="E48" s="346">
        <v>805</v>
      </c>
      <c r="F48" s="346">
        <v>911</v>
      </c>
      <c r="G48" s="346">
        <v>6212</v>
      </c>
      <c r="H48" s="346">
        <v>1788</v>
      </c>
      <c r="I48" s="346">
        <v>948</v>
      </c>
      <c r="J48" s="346">
        <v>913</v>
      </c>
      <c r="K48" s="346">
        <v>1099</v>
      </c>
      <c r="L48" s="346">
        <v>1163</v>
      </c>
      <c r="M48" s="347">
        <v>1086</v>
      </c>
      <c r="N48" s="495">
        <v>17423</v>
      </c>
    </row>
    <row r="49" spans="1:24" ht="15" customHeight="1">
      <c r="A49" s="343" t="str">
        <f t="shared" si="8"/>
        <v>平成28年10月～29年 9月</v>
      </c>
      <c r="B49" s="493">
        <v>860</v>
      </c>
      <c r="C49" s="494">
        <v>719</v>
      </c>
      <c r="D49" s="346">
        <v>770</v>
      </c>
      <c r="E49" s="346">
        <v>767</v>
      </c>
      <c r="F49" s="346">
        <v>949</v>
      </c>
      <c r="G49" s="346">
        <v>6040</v>
      </c>
      <c r="H49" s="346">
        <v>1787</v>
      </c>
      <c r="I49" s="346">
        <v>847</v>
      </c>
      <c r="J49" s="346">
        <v>937</v>
      </c>
      <c r="K49" s="346">
        <v>1054</v>
      </c>
      <c r="L49" s="346">
        <v>1012</v>
      </c>
      <c r="M49" s="347">
        <v>1009</v>
      </c>
      <c r="N49" s="495">
        <v>16751</v>
      </c>
    </row>
    <row r="50" spans="1:24" ht="15" customHeight="1">
      <c r="A50" s="343" t="str">
        <f t="shared" si="8"/>
        <v>平成29年10月～30年 9月</v>
      </c>
      <c r="B50" s="493">
        <v>853</v>
      </c>
      <c r="C50" s="494">
        <v>689</v>
      </c>
      <c r="D50" s="346">
        <v>760</v>
      </c>
      <c r="E50" s="346">
        <v>802</v>
      </c>
      <c r="F50" s="346">
        <v>948</v>
      </c>
      <c r="G50" s="346">
        <v>5999</v>
      </c>
      <c r="H50" s="346">
        <v>1758</v>
      </c>
      <c r="I50" s="346">
        <v>950</v>
      </c>
      <c r="J50" s="346">
        <v>883</v>
      </c>
      <c r="K50" s="346">
        <v>1024</v>
      </c>
      <c r="L50" s="346">
        <v>990</v>
      </c>
      <c r="M50" s="347">
        <v>876</v>
      </c>
      <c r="N50" s="495">
        <v>16532</v>
      </c>
    </row>
    <row r="51" spans="1:24" ht="15" customHeight="1">
      <c r="A51" s="478" t="str">
        <f t="shared" si="8"/>
        <v>平成30年10月～30年11月</v>
      </c>
      <c r="B51" s="350">
        <v>904</v>
      </c>
      <c r="C51" s="351">
        <f>IF('Ｐ１'!$DL$4=D45,'Ｐ4～5'!$Z$7,)</f>
        <v>764</v>
      </c>
      <c r="D51" s="352">
        <f>IF('Ｐ１'!$DL$4=E45,'Ｐ4～5'!$Z$7,)</f>
        <v>0</v>
      </c>
      <c r="E51" s="352">
        <f>IF('Ｐ１'!$DL$4=F45,'Ｐ4～5'!$Z$7,)</f>
        <v>0</v>
      </c>
      <c r="F51" s="352">
        <f>IF('Ｐ１'!$DL$4=G45,'Ｐ4～5'!$Z$7,)</f>
        <v>0</v>
      </c>
      <c r="G51" s="352">
        <f>IF('Ｐ１'!$DL$4=H45,'Ｐ4～5'!$Z$7,)</f>
        <v>0</v>
      </c>
      <c r="H51" s="352">
        <f>IF('Ｐ１'!$DL$4=I45,'Ｐ4～5'!$Z$7,)</f>
        <v>0</v>
      </c>
      <c r="I51" s="352">
        <f>IF('Ｐ１'!$DL$4=J45,'Ｐ4～5'!$Z$7,)</f>
        <v>0</v>
      </c>
      <c r="J51" s="352">
        <f>IF('Ｐ１'!$DL$4=K45,'Ｐ4～5'!$Z$7,)</f>
        <v>0</v>
      </c>
      <c r="K51" s="352">
        <f>IF('Ｐ１'!$DL$4=L45,'Ｐ4～5'!$Z$7,)</f>
        <v>0</v>
      </c>
      <c r="L51" s="352">
        <f>IF('Ｐ１'!$DL$4=M45,'Ｐ4～5'!$Z$7,)</f>
        <v>0</v>
      </c>
      <c r="M51" s="353">
        <f>IF('Ｐ１'!$DL$4=N45,'Ｐ4～5'!$Z$7,)</f>
        <v>0</v>
      </c>
      <c r="N51" s="341">
        <f>SUM(B51:M51)</f>
        <v>1668</v>
      </c>
    </row>
    <row r="52" spans="1:24" s="19" customFormat="1" ht="18.75" customHeight="1">
      <c r="A52" s="23" t="s">
        <v>186</v>
      </c>
      <c r="L52" s="271"/>
      <c r="M52" s="270"/>
      <c r="N52" s="234" t="s">
        <v>10</v>
      </c>
      <c r="O52" s="22"/>
    </row>
    <row r="53" spans="1:24" s="19" customFormat="1" ht="15" customHeight="1">
      <c r="A53" s="339" t="s">
        <v>275</v>
      </c>
      <c r="B53" s="249" t="s">
        <v>262</v>
      </c>
      <c r="C53" s="249" t="s">
        <v>263</v>
      </c>
      <c r="D53" s="249" t="s">
        <v>264</v>
      </c>
      <c r="E53" s="249" t="s">
        <v>265</v>
      </c>
      <c r="F53" s="249" t="s">
        <v>266</v>
      </c>
      <c r="G53" s="249" t="s">
        <v>267</v>
      </c>
      <c r="H53" s="249" t="s">
        <v>268</v>
      </c>
      <c r="I53" s="249" t="s">
        <v>269</v>
      </c>
      <c r="J53" s="249" t="s">
        <v>270</v>
      </c>
      <c r="K53" s="249" t="s">
        <v>271</v>
      </c>
      <c r="L53" s="249" t="s">
        <v>272</v>
      </c>
      <c r="M53" s="249" t="s">
        <v>273</v>
      </c>
      <c r="N53" s="348" t="s">
        <v>11</v>
      </c>
      <c r="O53" s="22"/>
    </row>
    <row r="54" spans="1:24" s="23" customFormat="1" ht="15" customHeight="1">
      <c r="A54" s="342" t="str">
        <f t="shared" ref="A54:A59" si="9">A29</f>
        <v>平成25年10月～26年 9月</v>
      </c>
      <c r="B54" s="490">
        <v>41</v>
      </c>
      <c r="C54" s="491">
        <v>-149</v>
      </c>
      <c r="D54" s="491">
        <v>-218</v>
      </c>
      <c r="E54" s="491">
        <v>-160</v>
      </c>
      <c r="F54" s="491">
        <v>-342</v>
      </c>
      <c r="G54" s="491">
        <v>-3667</v>
      </c>
      <c r="H54" s="491">
        <v>664</v>
      </c>
      <c r="I54" s="491">
        <v>-152</v>
      </c>
      <c r="J54" s="491">
        <v>-126</v>
      </c>
      <c r="K54" s="491">
        <v>-98</v>
      </c>
      <c r="L54" s="491">
        <v>-140</v>
      </c>
      <c r="M54" s="496">
        <v>-139</v>
      </c>
      <c r="N54" s="492">
        <v>-4486</v>
      </c>
      <c r="O54" s="19"/>
      <c r="P54" s="19"/>
      <c r="Q54" s="19"/>
      <c r="R54" s="19"/>
      <c r="S54" s="19"/>
      <c r="T54" s="19"/>
      <c r="U54" s="19"/>
      <c r="V54" s="19"/>
      <c r="W54" s="19"/>
      <c r="X54" s="19"/>
    </row>
    <row r="55" spans="1:24" s="23" customFormat="1" ht="15" customHeight="1">
      <c r="A55" s="343" t="str">
        <f t="shared" si="9"/>
        <v>平成26年10月～27年 9月</v>
      </c>
      <c r="B55" s="493">
        <v>-43</v>
      </c>
      <c r="C55" s="494">
        <v>-165</v>
      </c>
      <c r="D55" s="346">
        <v>-138</v>
      </c>
      <c r="E55" s="346">
        <v>-180</v>
      </c>
      <c r="F55" s="346">
        <v>-345</v>
      </c>
      <c r="G55" s="494">
        <v>-3851</v>
      </c>
      <c r="H55" s="494">
        <v>623</v>
      </c>
      <c r="I55" s="346">
        <v>-115</v>
      </c>
      <c r="J55" s="494">
        <v>-179</v>
      </c>
      <c r="K55" s="494">
        <v>-46</v>
      </c>
      <c r="L55" s="494">
        <v>-60</v>
      </c>
      <c r="M55" s="497">
        <v>-290</v>
      </c>
      <c r="N55" s="495">
        <v>-4789</v>
      </c>
      <c r="O55" s="19"/>
      <c r="P55" s="19"/>
      <c r="Q55" s="19"/>
      <c r="R55" s="19"/>
      <c r="S55" s="19"/>
      <c r="T55" s="19"/>
      <c r="U55" s="19"/>
      <c r="V55" s="19"/>
      <c r="W55" s="19"/>
      <c r="X55" s="19"/>
    </row>
    <row r="56" spans="1:24" s="23" customFormat="1" ht="15" customHeight="1">
      <c r="A56" s="343" t="str">
        <f t="shared" si="9"/>
        <v>平成27年10月～28年 9月</v>
      </c>
      <c r="B56" s="493">
        <v>125</v>
      </c>
      <c r="C56" s="494">
        <v>-91</v>
      </c>
      <c r="D56" s="346">
        <v>-156</v>
      </c>
      <c r="E56" s="346">
        <v>-190</v>
      </c>
      <c r="F56" s="346">
        <v>-204</v>
      </c>
      <c r="G56" s="346">
        <v>-3791</v>
      </c>
      <c r="H56" s="346">
        <v>725</v>
      </c>
      <c r="I56" s="346">
        <v>0</v>
      </c>
      <c r="J56" s="346">
        <v>-84</v>
      </c>
      <c r="K56" s="346">
        <v>-114</v>
      </c>
      <c r="L56" s="346">
        <v>-75</v>
      </c>
      <c r="M56" s="347">
        <v>-245</v>
      </c>
      <c r="N56" s="495">
        <v>-4100</v>
      </c>
      <c r="O56" s="19"/>
      <c r="P56" s="19"/>
      <c r="Q56" s="19"/>
      <c r="R56" s="19"/>
      <c r="S56" s="19"/>
      <c r="T56" s="19"/>
      <c r="U56" s="19"/>
      <c r="V56" s="19"/>
      <c r="W56" s="19"/>
      <c r="X56" s="19"/>
    </row>
    <row r="57" spans="1:24" s="23" customFormat="1" ht="15" customHeight="1">
      <c r="A57" s="343" t="str">
        <f t="shared" si="9"/>
        <v>平成28年10月～29年 9月</v>
      </c>
      <c r="B57" s="493">
        <v>18</v>
      </c>
      <c r="C57" s="494">
        <v>-96</v>
      </c>
      <c r="D57" s="494">
        <v>-219</v>
      </c>
      <c r="E57" s="494">
        <v>-140</v>
      </c>
      <c r="F57" s="494">
        <v>-264</v>
      </c>
      <c r="G57" s="494">
        <v>-3749</v>
      </c>
      <c r="H57" s="494">
        <v>669</v>
      </c>
      <c r="I57" s="494">
        <v>53</v>
      </c>
      <c r="J57" s="494">
        <v>-206</v>
      </c>
      <c r="K57" s="494">
        <v>-84</v>
      </c>
      <c r="L57" s="494">
        <v>21</v>
      </c>
      <c r="M57" s="497">
        <v>-256</v>
      </c>
      <c r="N57" s="495">
        <v>-4253</v>
      </c>
      <c r="O57" s="19"/>
      <c r="P57" s="19"/>
      <c r="Q57" s="19"/>
      <c r="R57" s="19"/>
      <c r="S57" s="19"/>
      <c r="T57" s="19"/>
      <c r="U57" s="19"/>
      <c r="V57" s="19"/>
      <c r="W57" s="19"/>
      <c r="X57" s="19"/>
    </row>
    <row r="58" spans="1:24" s="23" customFormat="1" ht="15" customHeight="1">
      <c r="A58" s="343" t="str">
        <f t="shared" si="9"/>
        <v>平成29年10月～30年 9月</v>
      </c>
      <c r="B58" s="493">
        <v>31</v>
      </c>
      <c r="C58" s="494">
        <v>-74</v>
      </c>
      <c r="D58" s="494">
        <v>-163</v>
      </c>
      <c r="E58" s="494">
        <v>-219</v>
      </c>
      <c r="F58" s="494">
        <v>-317</v>
      </c>
      <c r="G58" s="494">
        <v>-3933</v>
      </c>
      <c r="H58" s="494">
        <v>670</v>
      </c>
      <c r="I58" s="498">
        <v>-95</v>
      </c>
      <c r="J58" s="494">
        <v>-158</v>
      </c>
      <c r="K58" s="494">
        <v>-14</v>
      </c>
      <c r="L58" s="494">
        <v>31</v>
      </c>
      <c r="M58" s="497">
        <v>-169</v>
      </c>
      <c r="N58" s="495">
        <v>-4410</v>
      </c>
      <c r="O58" s="19"/>
      <c r="P58" s="19"/>
      <c r="Q58" s="19"/>
      <c r="R58" s="19"/>
      <c r="S58" s="19"/>
      <c r="T58" s="19"/>
      <c r="U58" s="19"/>
      <c r="V58" s="19"/>
      <c r="W58" s="19"/>
      <c r="X58" s="19"/>
    </row>
    <row r="59" spans="1:24" s="23" customFormat="1" ht="15" customHeight="1">
      <c r="A59" s="478" t="str">
        <f t="shared" si="9"/>
        <v>平成30年10月～30年11月</v>
      </c>
      <c r="B59" s="274">
        <v>22</v>
      </c>
      <c r="C59" s="354">
        <f t="shared" ref="B59:L59" si="10">C43-C51</f>
        <v>-114</v>
      </c>
      <c r="D59" s="354">
        <f t="shared" si="10"/>
        <v>0</v>
      </c>
      <c r="E59" s="354">
        <f t="shared" si="10"/>
        <v>0</v>
      </c>
      <c r="F59" s="354">
        <f t="shared" si="10"/>
        <v>0</v>
      </c>
      <c r="G59" s="354">
        <f t="shared" si="10"/>
        <v>0</v>
      </c>
      <c r="H59" s="354">
        <f t="shared" si="10"/>
        <v>0</v>
      </c>
      <c r="I59" s="354">
        <f t="shared" si="10"/>
        <v>0</v>
      </c>
      <c r="J59" s="354">
        <f t="shared" si="10"/>
        <v>0</v>
      </c>
      <c r="K59" s="354">
        <f t="shared" si="10"/>
        <v>0</v>
      </c>
      <c r="L59" s="354">
        <f t="shared" si="10"/>
        <v>0</v>
      </c>
      <c r="M59" s="355">
        <f t="shared" ref="M59" si="11">M43-M51</f>
        <v>0</v>
      </c>
      <c r="N59" s="349">
        <f>SUM(B59:M59)</f>
        <v>-92</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69"/>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35">
        <f>'Ｐ１'!J33</f>
        <v>43405</v>
      </c>
      <c r="B1" s="28"/>
      <c r="C1" s="28"/>
      <c r="D1" s="29"/>
      <c r="E1" s="29"/>
      <c r="F1" s="29"/>
      <c r="G1" s="28"/>
      <c r="H1" s="28"/>
      <c r="I1" s="28"/>
      <c r="J1" s="28"/>
      <c r="K1" s="28"/>
      <c r="L1" s="28"/>
      <c r="M1" s="29"/>
    </row>
    <row r="2" spans="1:36" s="205" customFormat="1" ht="18" customHeight="1">
      <c r="D2" s="206"/>
      <c r="E2" s="206"/>
      <c r="F2" s="206"/>
      <c r="M2" s="206"/>
    </row>
    <row r="3" spans="1:36" s="205" customFormat="1" ht="18" customHeight="1">
      <c r="D3" s="206"/>
      <c r="E3" s="206"/>
      <c r="F3" s="206"/>
      <c r="M3" s="206"/>
      <c r="AF3" s="206"/>
    </row>
    <row r="4" spans="1:36" s="206" customFormat="1" ht="18" customHeight="1">
      <c r="L4" s="212" t="s">
        <v>146</v>
      </c>
    </row>
    <row r="5" spans="1:36" s="206" customFormat="1" ht="18" customHeight="1">
      <c r="C5" s="630" t="s">
        <v>136</v>
      </c>
      <c r="D5" s="631"/>
      <c r="E5" s="630" t="s">
        <v>133</v>
      </c>
      <c r="F5" s="631"/>
      <c r="G5" s="630" t="s">
        <v>134</v>
      </c>
      <c r="H5" s="631"/>
      <c r="I5" s="630" t="s">
        <v>135</v>
      </c>
      <c r="J5" s="631"/>
      <c r="K5" s="630" t="s">
        <v>137</v>
      </c>
      <c r="L5" s="631"/>
    </row>
    <row r="6" spans="1:36" s="206" customFormat="1" ht="18" customHeight="1">
      <c r="C6" s="632" t="s">
        <v>138</v>
      </c>
      <c r="D6" s="633"/>
      <c r="E6" s="638">
        <f>市町村別人口増減ランキング!D29</f>
        <v>0</v>
      </c>
      <c r="F6" s="533"/>
      <c r="G6" s="638">
        <f>市町村別人口増減ランキング!D30</f>
        <v>24</v>
      </c>
      <c r="H6" s="533"/>
      <c r="I6" s="638">
        <f>市町村別人口増減ランキング!D31</f>
        <v>1</v>
      </c>
      <c r="J6" s="533"/>
      <c r="K6" s="638">
        <f>SUM(E6:J6)</f>
        <v>25</v>
      </c>
      <c r="L6" s="533"/>
      <c r="M6" s="207"/>
      <c r="N6" s="207"/>
      <c r="O6" s="207"/>
      <c r="P6" s="207"/>
      <c r="Q6" s="207"/>
      <c r="S6" s="207"/>
      <c r="T6" s="207"/>
      <c r="U6" s="207"/>
      <c r="V6" s="207"/>
      <c r="W6" s="207"/>
      <c r="X6" s="207"/>
      <c r="Z6" s="207"/>
      <c r="AA6" s="207"/>
      <c r="AB6" s="207"/>
      <c r="AC6" s="207"/>
      <c r="AD6" s="207"/>
      <c r="AE6" s="207"/>
    </row>
    <row r="7" spans="1:36" s="206" customFormat="1" ht="18" customHeight="1">
      <c r="C7" s="634" t="s">
        <v>139</v>
      </c>
      <c r="D7" s="635"/>
      <c r="E7" s="639">
        <f>市町村別人口増減ランキング!I29</f>
        <v>0</v>
      </c>
      <c r="F7" s="640"/>
      <c r="G7" s="639">
        <f>市町村別人口増減ランキング!I30</f>
        <v>25</v>
      </c>
      <c r="H7" s="640"/>
      <c r="I7" s="639">
        <f>市町村別人口増減ランキング!I31</f>
        <v>0</v>
      </c>
      <c r="J7" s="640"/>
      <c r="K7" s="639">
        <f>SUM(E7:J7)</f>
        <v>25</v>
      </c>
      <c r="L7" s="640"/>
      <c r="M7" s="207"/>
      <c r="N7" s="207"/>
      <c r="O7" s="207"/>
      <c r="P7" s="207"/>
      <c r="Q7" s="207"/>
      <c r="S7" s="207"/>
      <c r="T7" s="207"/>
      <c r="U7" s="207"/>
      <c r="V7" s="207"/>
      <c r="W7" s="207"/>
      <c r="X7" s="207"/>
      <c r="Z7" s="207"/>
      <c r="AA7" s="207"/>
      <c r="AB7" s="207"/>
      <c r="AC7" s="207"/>
      <c r="AD7" s="207"/>
      <c r="AE7" s="207"/>
    </row>
    <row r="8" spans="1:36" s="206" customFormat="1" ht="18" customHeight="1">
      <c r="C8" s="636" t="s">
        <v>140</v>
      </c>
      <c r="D8" s="637"/>
      <c r="E8" s="641">
        <f>市町村別人口増減ランキング!N29</f>
        <v>6</v>
      </c>
      <c r="F8" s="642"/>
      <c r="G8" s="641">
        <f>市町村別人口増減ランキング!N30</f>
        <v>17</v>
      </c>
      <c r="H8" s="642"/>
      <c r="I8" s="641">
        <f>市町村別人口増減ランキング!N31</f>
        <v>2</v>
      </c>
      <c r="J8" s="642"/>
      <c r="K8" s="641">
        <f>SUM(E8:J8)</f>
        <v>25</v>
      </c>
      <c r="L8" s="642"/>
      <c r="M8" s="207"/>
      <c r="N8" s="207"/>
      <c r="O8" s="207"/>
      <c r="P8" s="207"/>
      <c r="Q8" s="207"/>
      <c r="S8" s="207"/>
      <c r="T8" s="207"/>
      <c r="U8" s="207"/>
      <c r="V8" s="207"/>
      <c r="W8" s="207"/>
      <c r="X8" s="207"/>
      <c r="Z8" s="207"/>
      <c r="AA8" s="207"/>
      <c r="AB8" s="207"/>
      <c r="AC8" s="207"/>
      <c r="AD8" s="207"/>
      <c r="AE8" s="207"/>
    </row>
    <row r="9" spans="1:36" s="206" customFormat="1" ht="18" customHeight="1"/>
    <row r="10" spans="1:36" s="206" customFormat="1" ht="18" customHeight="1"/>
    <row r="11" spans="1:36" s="206" customFormat="1" ht="16.5" customHeight="1">
      <c r="B11" s="31" t="s">
        <v>218</v>
      </c>
      <c r="C11" s="208"/>
    </row>
    <row r="12" spans="1:36" s="206" customFormat="1" ht="16.5" customHeight="1">
      <c r="C12" s="209"/>
      <c r="L12" s="212" t="s">
        <v>145</v>
      </c>
    </row>
    <row r="13" spans="1:36" s="206" customFormat="1" ht="16.5" customHeight="1">
      <c r="C13" s="213" t="s">
        <v>141</v>
      </c>
      <c r="D13" s="610" t="s">
        <v>143</v>
      </c>
      <c r="E13" s="611"/>
      <c r="F13" s="644" t="s">
        <v>142</v>
      </c>
      <c r="G13" s="645"/>
      <c r="H13" s="211" t="s">
        <v>141</v>
      </c>
      <c r="I13" s="610" t="s">
        <v>143</v>
      </c>
      <c r="J13" s="611"/>
      <c r="K13" s="610" t="s">
        <v>144</v>
      </c>
      <c r="L13" s="611"/>
    </row>
    <row r="14" spans="1:36" s="206" customFormat="1" ht="16.5" customHeight="1">
      <c r="C14" s="485"/>
      <c r="D14" s="622"/>
      <c r="E14" s="623"/>
      <c r="F14" s="624"/>
      <c r="G14" s="625"/>
      <c r="H14" s="218">
        <v>1</v>
      </c>
      <c r="I14" s="622" t="s">
        <v>369</v>
      </c>
      <c r="J14" s="623"/>
      <c r="K14" s="628">
        <v>129</v>
      </c>
      <c r="L14" s="629"/>
      <c r="V14" s="210"/>
      <c r="W14" s="210"/>
      <c r="X14" s="210"/>
      <c r="Y14" s="210"/>
      <c r="AA14" s="207"/>
      <c r="AB14" s="207"/>
      <c r="AC14" s="207"/>
      <c r="AD14" s="207"/>
      <c r="AE14" s="207"/>
      <c r="AF14" s="210"/>
      <c r="AG14" s="207"/>
      <c r="AH14" s="207"/>
      <c r="AI14" s="207"/>
      <c r="AJ14" s="207"/>
    </row>
    <row r="15" spans="1:36" s="206" customFormat="1" ht="16.5" customHeight="1">
      <c r="C15" s="484"/>
      <c r="D15" s="604"/>
      <c r="E15" s="605"/>
      <c r="F15" s="606"/>
      <c r="G15" s="607"/>
      <c r="H15" s="220">
        <v>2</v>
      </c>
      <c r="I15" s="618" t="s">
        <v>368</v>
      </c>
      <c r="J15" s="619"/>
      <c r="K15" s="620">
        <v>124</v>
      </c>
      <c r="L15" s="621"/>
      <c r="V15" s="210"/>
      <c r="W15" s="210"/>
      <c r="X15" s="210"/>
      <c r="Y15" s="210"/>
      <c r="AA15" s="207"/>
      <c r="AB15" s="207"/>
      <c r="AC15" s="207"/>
      <c r="AD15" s="207"/>
      <c r="AE15" s="207"/>
      <c r="AF15" s="210"/>
      <c r="AG15" s="207"/>
      <c r="AH15" s="207"/>
      <c r="AI15" s="207"/>
      <c r="AJ15" s="207"/>
    </row>
    <row r="16" spans="1:36" s="206" customFormat="1" ht="16.5" customHeight="1">
      <c r="C16" s="484"/>
      <c r="D16" s="604"/>
      <c r="E16" s="605"/>
      <c r="F16" s="606"/>
      <c r="G16" s="607"/>
      <c r="H16" s="220">
        <v>3</v>
      </c>
      <c r="I16" s="618" t="s">
        <v>418</v>
      </c>
      <c r="J16" s="619"/>
      <c r="K16" s="620">
        <v>98</v>
      </c>
      <c r="L16" s="621"/>
      <c r="V16" s="210"/>
      <c r="W16" s="210"/>
      <c r="X16" s="210"/>
      <c r="Y16" s="210"/>
      <c r="AA16" s="207"/>
      <c r="AB16" s="207"/>
      <c r="AC16" s="207"/>
      <c r="AD16" s="207"/>
      <c r="AE16" s="207"/>
      <c r="AF16" s="210"/>
      <c r="AG16" s="207"/>
      <c r="AH16" s="207"/>
      <c r="AI16" s="207"/>
      <c r="AJ16" s="207"/>
    </row>
    <row r="17" spans="2:36" s="206" customFormat="1" ht="16.5" customHeight="1">
      <c r="C17" s="484"/>
      <c r="D17" s="604"/>
      <c r="E17" s="605"/>
      <c r="F17" s="606"/>
      <c r="G17" s="607"/>
      <c r="H17" s="220">
        <v>4</v>
      </c>
      <c r="I17" s="618" t="s">
        <v>370</v>
      </c>
      <c r="J17" s="619"/>
      <c r="K17" s="620">
        <v>82</v>
      </c>
      <c r="L17" s="621"/>
      <c r="V17" s="210"/>
      <c r="W17" s="210"/>
      <c r="X17" s="210"/>
      <c r="Y17" s="210"/>
      <c r="AA17" s="207"/>
      <c r="AB17" s="207"/>
      <c r="AC17" s="207"/>
      <c r="AD17" s="207"/>
      <c r="AE17" s="207"/>
      <c r="AF17" s="210"/>
      <c r="AG17" s="207"/>
      <c r="AH17" s="207"/>
      <c r="AI17" s="207"/>
      <c r="AJ17" s="207"/>
    </row>
    <row r="18" spans="2:36" s="206" customFormat="1" ht="16.5" customHeight="1">
      <c r="C18" s="469"/>
      <c r="D18" s="618"/>
      <c r="E18" s="619"/>
      <c r="F18" s="620"/>
      <c r="G18" s="643"/>
      <c r="H18" s="220">
        <v>5</v>
      </c>
      <c r="I18" s="618" t="s">
        <v>393</v>
      </c>
      <c r="J18" s="619"/>
      <c r="K18" s="620">
        <v>80</v>
      </c>
      <c r="L18" s="621"/>
      <c r="V18" s="210"/>
      <c r="W18" s="210"/>
      <c r="X18" s="210"/>
      <c r="Y18" s="210"/>
      <c r="AA18" s="207"/>
      <c r="AB18" s="207"/>
      <c r="AC18" s="207"/>
      <c r="AD18" s="207"/>
      <c r="AE18" s="207"/>
      <c r="AF18" s="210"/>
      <c r="AG18" s="207"/>
      <c r="AH18" s="207"/>
      <c r="AI18" s="207"/>
      <c r="AJ18" s="207"/>
    </row>
    <row r="19" spans="2:36" s="206" customFormat="1" ht="16.5" customHeight="1">
      <c r="C19" s="219"/>
      <c r="D19" s="604"/>
      <c r="E19" s="605"/>
      <c r="F19" s="606"/>
      <c r="G19" s="607"/>
      <c r="H19" s="220"/>
      <c r="I19" s="604"/>
      <c r="J19" s="605"/>
      <c r="K19" s="608"/>
      <c r="L19" s="609"/>
      <c r="V19" s="210"/>
      <c r="W19" s="210"/>
      <c r="X19" s="210"/>
      <c r="Y19" s="210"/>
      <c r="AA19" s="207"/>
      <c r="AB19" s="207"/>
      <c r="AC19" s="207"/>
      <c r="AD19" s="207"/>
      <c r="AE19" s="207"/>
      <c r="AF19" s="210"/>
      <c r="AG19" s="207"/>
      <c r="AH19" s="207"/>
      <c r="AI19" s="207"/>
      <c r="AJ19" s="207"/>
    </row>
    <row r="20" spans="2:36" s="206" customFormat="1" ht="16.5" customHeight="1">
      <c r="C20" s="219"/>
      <c r="D20" s="604"/>
      <c r="E20" s="605"/>
      <c r="F20" s="606"/>
      <c r="G20" s="607"/>
      <c r="H20" s="220"/>
      <c r="I20" s="604"/>
      <c r="J20" s="605"/>
      <c r="K20" s="608"/>
      <c r="L20" s="609"/>
      <c r="V20" s="210"/>
      <c r="W20" s="210"/>
      <c r="X20" s="210"/>
      <c r="Y20" s="210"/>
      <c r="AA20" s="207"/>
      <c r="AB20" s="207"/>
      <c r="AC20" s="207"/>
      <c r="AD20" s="207"/>
      <c r="AE20" s="207"/>
      <c r="AF20" s="210"/>
      <c r="AG20" s="207"/>
      <c r="AH20" s="207"/>
      <c r="AI20" s="207"/>
      <c r="AJ20" s="207"/>
    </row>
    <row r="21" spans="2:36" s="206" customFormat="1" ht="16.5" customHeight="1">
      <c r="C21" s="221"/>
      <c r="D21" s="612"/>
      <c r="E21" s="613"/>
      <c r="F21" s="614"/>
      <c r="G21" s="615"/>
      <c r="H21" s="222"/>
      <c r="I21" s="612"/>
      <c r="J21" s="613"/>
      <c r="K21" s="616"/>
      <c r="L21" s="617"/>
      <c r="V21" s="210"/>
      <c r="W21" s="210"/>
      <c r="X21" s="210"/>
      <c r="Y21" s="210"/>
      <c r="AA21" s="207"/>
      <c r="AB21" s="207"/>
      <c r="AC21" s="207"/>
      <c r="AD21" s="207"/>
      <c r="AE21" s="207"/>
      <c r="AF21" s="210"/>
      <c r="AG21" s="207"/>
      <c r="AH21" s="207"/>
      <c r="AI21" s="207"/>
      <c r="AJ21" s="207"/>
    </row>
    <row r="22" spans="2:36" s="206" customFormat="1" ht="16.5" customHeight="1"/>
    <row r="23" spans="2:36" s="206" customFormat="1" ht="16.5" customHeight="1">
      <c r="B23" s="31" t="s">
        <v>219</v>
      </c>
      <c r="C23" s="208"/>
    </row>
    <row r="24" spans="2:36" s="206" customFormat="1" ht="16.5" customHeight="1">
      <c r="C24" s="209"/>
      <c r="L24" s="212" t="s">
        <v>145</v>
      </c>
    </row>
    <row r="25" spans="2:36" s="206" customFormat="1" ht="16.5" customHeight="1">
      <c r="C25" s="213" t="s">
        <v>141</v>
      </c>
      <c r="D25" s="610" t="s">
        <v>143</v>
      </c>
      <c r="E25" s="611"/>
      <c r="F25" s="644" t="s">
        <v>142</v>
      </c>
      <c r="G25" s="645"/>
      <c r="H25" s="211" t="s">
        <v>141</v>
      </c>
      <c r="I25" s="610" t="s">
        <v>143</v>
      </c>
      <c r="J25" s="611"/>
      <c r="K25" s="610" t="s">
        <v>144</v>
      </c>
      <c r="L25" s="611"/>
    </row>
    <row r="26" spans="2:36" s="206" customFormat="1" ht="16.5" customHeight="1">
      <c r="C26" s="470"/>
      <c r="D26" s="622"/>
      <c r="E26" s="623"/>
      <c r="F26" s="624"/>
      <c r="G26" s="625"/>
      <c r="H26" s="218">
        <v>1</v>
      </c>
      <c r="I26" s="626" t="s">
        <v>369</v>
      </c>
      <c r="J26" s="627"/>
      <c r="K26" s="628">
        <v>126</v>
      </c>
      <c r="L26" s="629"/>
      <c r="V26" s="210"/>
      <c r="W26" s="210"/>
      <c r="X26" s="210"/>
      <c r="Y26" s="210"/>
      <c r="AA26" s="207"/>
      <c r="AB26" s="207"/>
      <c r="AC26" s="207"/>
      <c r="AD26" s="207"/>
      <c r="AE26" s="207"/>
      <c r="AF26" s="210"/>
      <c r="AG26" s="207"/>
      <c r="AH26" s="207"/>
      <c r="AI26" s="207"/>
      <c r="AJ26" s="207"/>
    </row>
    <row r="27" spans="2:36" s="206" customFormat="1" ht="16.5" customHeight="1">
      <c r="C27" s="469"/>
      <c r="D27" s="604"/>
      <c r="E27" s="605"/>
      <c r="F27" s="606"/>
      <c r="G27" s="607"/>
      <c r="H27" s="220">
        <v>2</v>
      </c>
      <c r="I27" s="618" t="s">
        <v>370</v>
      </c>
      <c r="J27" s="619"/>
      <c r="K27" s="620">
        <v>104</v>
      </c>
      <c r="L27" s="621"/>
      <c r="V27" s="210"/>
      <c r="W27" s="210"/>
      <c r="X27" s="210"/>
      <c r="Y27" s="210"/>
      <c r="AA27" s="207"/>
      <c r="AB27" s="207"/>
      <c r="AC27" s="207"/>
      <c r="AD27" s="207"/>
      <c r="AE27" s="207"/>
      <c r="AF27" s="210"/>
      <c r="AG27" s="207"/>
      <c r="AH27" s="207"/>
      <c r="AI27" s="207"/>
      <c r="AJ27" s="207"/>
    </row>
    <row r="28" spans="2:36" s="206" customFormat="1" ht="16.5" customHeight="1">
      <c r="C28" s="469"/>
      <c r="D28" s="604"/>
      <c r="E28" s="605"/>
      <c r="F28" s="606"/>
      <c r="G28" s="607"/>
      <c r="H28" s="220">
        <v>3</v>
      </c>
      <c r="I28" s="618" t="s">
        <v>418</v>
      </c>
      <c r="J28" s="619"/>
      <c r="K28" s="620">
        <v>85</v>
      </c>
      <c r="L28" s="621"/>
      <c r="V28" s="210"/>
      <c r="W28" s="210"/>
      <c r="X28" s="210"/>
      <c r="Y28" s="210"/>
      <c r="AA28" s="207"/>
      <c r="AB28" s="207"/>
      <c r="AC28" s="207"/>
      <c r="AD28" s="207"/>
      <c r="AE28" s="207"/>
      <c r="AF28" s="210"/>
      <c r="AG28" s="207"/>
      <c r="AH28" s="207"/>
      <c r="AI28" s="207"/>
      <c r="AJ28" s="207"/>
    </row>
    <row r="29" spans="2:36" s="206" customFormat="1" ht="16.5" customHeight="1">
      <c r="C29" s="469"/>
      <c r="D29" s="604"/>
      <c r="E29" s="605"/>
      <c r="F29" s="606"/>
      <c r="G29" s="607"/>
      <c r="H29" s="220">
        <v>3</v>
      </c>
      <c r="I29" s="618" t="s">
        <v>368</v>
      </c>
      <c r="J29" s="619"/>
      <c r="K29" s="620">
        <v>85</v>
      </c>
      <c r="L29" s="621"/>
      <c r="V29" s="210"/>
      <c r="W29" s="210"/>
      <c r="X29" s="210"/>
      <c r="Y29" s="210"/>
      <c r="AA29" s="207"/>
      <c r="AB29" s="207"/>
      <c r="AC29" s="207"/>
      <c r="AD29" s="207"/>
      <c r="AE29" s="207"/>
      <c r="AF29" s="210"/>
      <c r="AG29" s="207"/>
      <c r="AH29" s="207"/>
      <c r="AI29" s="207"/>
      <c r="AJ29" s="207"/>
    </row>
    <row r="30" spans="2:36" s="206" customFormat="1" ht="16.5" customHeight="1">
      <c r="C30" s="469"/>
      <c r="D30" s="604"/>
      <c r="E30" s="605"/>
      <c r="F30" s="606"/>
      <c r="G30" s="607"/>
      <c r="H30" s="220">
        <v>5</v>
      </c>
      <c r="I30" s="618" t="s">
        <v>373</v>
      </c>
      <c r="J30" s="619"/>
      <c r="K30" s="620">
        <v>65</v>
      </c>
      <c r="L30" s="621"/>
      <c r="V30" s="210"/>
      <c r="W30" s="210"/>
      <c r="X30" s="210"/>
      <c r="Y30" s="210"/>
      <c r="AA30" s="207"/>
      <c r="AB30" s="207"/>
      <c r="AC30" s="207"/>
      <c r="AD30" s="207"/>
      <c r="AE30" s="207"/>
      <c r="AF30" s="210"/>
      <c r="AG30" s="207"/>
      <c r="AH30" s="207"/>
      <c r="AI30" s="207"/>
      <c r="AJ30" s="207"/>
    </row>
    <row r="31" spans="2:36" s="206" customFormat="1" ht="16.5" customHeight="1">
      <c r="C31" s="219"/>
      <c r="D31" s="604"/>
      <c r="E31" s="605"/>
      <c r="F31" s="606"/>
      <c r="G31" s="607"/>
      <c r="H31" s="220"/>
      <c r="I31" s="604"/>
      <c r="J31" s="605"/>
      <c r="K31" s="608"/>
      <c r="L31" s="609"/>
      <c r="V31" s="210"/>
      <c r="W31" s="210"/>
      <c r="X31" s="210"/>
      <c r="Y31" s="210"/>
      <c r="AA31" s="207"/>
      <c r="AB31" s="207"/>
      <c r="AC31" s="207"/>
      <c r="AD31" s="207"/>
      <c r="AE31" s="207"/>
      <c r="AF31" s="210"/>
      <c r="AG31" s="207"/>
      <c r="AH31" s="207"/>
      <c r="AI31" s="207"/>
      <c r="AJ31" s="207"/>
    </row>
    <row r="32" spans="2:36" s="206" customFormat="1" ht="16.5" customHeight="1">
      <c r="C32" s="219"/>
      <c r="D32" s="604"/>
      <c r="E32" s="605"/>
      <c r="F32" s="606"/>
      <c r="G32" s="607"/>
      <c r="H32" s="220"/>
      <c r="I32" s="604"/>
      <c r="J32" s="605"/>
      <c r="K32" s="608"/>
      <c r="L32" s="609"/>
      <c r="V32" s="210"/>
      <c r="W32" s="210"/>
      <c r="X32" s="210"/>
      <c r="Y32" s="210"/>
      <c r="AA32" s="207"/>
      <c r="AB32" s="207"/>
      <c r="AC32" s="207"/>
      <c r="AD32" s="207"/>
      <c r="AE32" s="207"/>
      <c r="AF32" s="210"/>
      <c r="AG32" s="207"/>
      <c r="AH32" s="207"/>
      <c r="AI32" s="207"/>
      <c r="AJ32" s="207"/>
    </row>
    <row r="33" spans="2:36" s="206" customFormat="1" ht="16.5" customHeight="1">
      <c r="C33" s="221"/>
      <c r="D33" s="612"/>
      <c r="E33" s="613"/>
      <c r="F33" s="614"/>
      <c r="G33" s="615"/>
      <c r="H33" s="222"/>
      <c r="I33" s="612"/>
      <c r="J33" s="613"/>
      <c r="K33" s="616"/>
      <c r="L33" s="617"/>
      <c r="V33" s="210"/>
      <c r="W33" s="210"/>
      <c r="X33" s="210"/>
      <c r="Y33" s="210"/>
      <c r="AA33" s="207"/>
      <c r="AB33" s="207"/>
      <c r="AC33" s="207"/>
      <c r="AD33" s="207"/>
      <c r="AE33" s="207"/>
      <c r="AF33" s="210"/>
      <c r="AG33" s="207"/>
      <c r="AH33" s="207"/>
      <c r="AI33" s="207"/>
      <c r="AJ33" s="207"/>
    </row>
    <row r="34" spans="2:36" s="206" customFormat="1" ht="16.5" customHeight="1">
      <c r="C34" s="209"/>
    </row>
    <row r="35" spans="2:36" s="206" customFormat="1" ht="16.5" customHeight="1">
      <c r="B35" s="31" t="s">
        <v>220</v>
      </c>
      <c r="C35" s="208"/>
    </row>
    <row r="36" spans="2:36" s="206" customFormat="1" ht="16.5" customHeight="1">
      <c r="C36" s="209"/>
      <c r="L36" s="212" t="s">
        <v>145</v>
      </c>
    </row>
    <row r="37" spans="2:36" s="206" customFormat="1" ht="16.5" customHeight="1">
      <c r="C37" s="213" t="s">
        <v>141</v>
      </c>
      <c r="D37" s="610" t="s">
        <v>143</v>
      </c>
      <c r="E37" s="611"/>
      <c r="F37" s="644" t="s">
        <v>142</v>
      </c>
      <c r="G37" s="645"/>
      <c r="H37" s="211" t="s">
        <v>141</v>
      </c>
      <c r="I37" s="610" t="s">
        <v>143</v>
      </c>
      <c r="J37" s="611"/>
      <c r="K37" s="610" t="s">
        <v>144</v>
      </c>
      <c r="L37" s="611"/>
    </row>
    <row r="38" spans="2:36" s="206" customFormat="1" ht="16.5" customHeight="1">
      <c r="C38" s="470">
        <v>1</v>
      </c>
      <c r="D38" s="622" t="s">
        <v>370</v>
      </c>
      <c r="E38" s="623"/>
      <c r="F38" s="624">
        <v>22</v>
      </c>
      <c r="G38" s="625"/>
      <c r="H38" s="483">
        <v>1</v>
      </c>
      <c r="I38" s="626" t="s">
        <v>393</v>
      </c>
      <c r="J38" s="627"/>
      <c r="K38" s="646">
        <v>39</v>
      </c>
      <c r="L38" s="647"/>
      <c r="V38" s="210"/>
      <c r="W38" s="210"/>
      <c r="X38" s="210"/>
      <c r="Y38" s="210"/>
      <c r="AA38" s="207"/>
      <c r="AB38" s="207"/>
      <c r="AC38" s="207"/>
      <c r="AD38" s="207"/>
      <c r="AE38" s="207"/>
      <c r="AF38" s="210"/>
      <c r="AG38" s="207"/>
      <c r="AH38" s="207"/>
      <c r="AI38" s="207"/>
      <c r="AJ38" s="207"/>
    </row>
    <row r="39" spans="2:36" s="206" customFormat="1" ht="16.5" customHeight="1">
      <c r="C39" s="469">
        <v>2</v>
      </c>
      <c r="D39" s="618" t="s">
        <v>399</v>
      </c>
      <c r="E39" s="619"/>
      <c r="F39" s="620">
        <v>12</v>
      </c>
      <c r="G39" s="643"/>
      <c r="H39" s="482">
        <v>1</v>
      </c>
      <c r="I39" s="618" t="s">
        <v>368</v>
      </c>
      <c r="J39" s="619"/>
      <c r="K39" s="620">
        <v>39</v>
      </c>
      <c r="L39" s="621"/>
      <c r="V39" s="210"/>
      <c r="W39" s="210"/>
      <c r="X39" s="210"/>
      <c r="Y39" s="210"/>
      <c r="AA39" s="207"/>
      <c r="AB39" s="207"/>
      <c r="AC39" s="207"/>
      <c r="AD39" s="207"/>
      <c r="AE39" s="207"/>
      <c r="AF39" s="210"/>
      <c r="AG39" s="207"/>
      <c r="AH39" s="207"/>
      <c r="AI39" s="207"/>
      <c r="AJ39" s="207"/>
    </row>
    <row r="40" spans="2:36" s="206" customFormat="1" ht="16.5" customHeight="1">
      <c r="C40" s="469">
        <v>3</v>
      </c>
      <c r="D40" s="618" t="s">
        <v>400</v>
      </c>
      <c r="E40" s="619"/>
      <c r="F40" s="620">
        <v>10</v>
      </c>
      <c r="G40" s="643"/>
      <c r="H40" s="482">
        <v>3</v>
      </c>
      <c r="I40" s="618" t="s">
        <v>420</v>
      </c>
      <c r="J40" s="619"/>
      <c r="K40" s="620">
        <v>19</v>
      </c>
      <c r="L40" s="621"/>
      <c r="V40" s="210"/>
      <c r="W40" s="210"/>
      <c r="X40" s="210"/>
      <c r="Y40" s="210"/>
      <c r="AA40" s="207"/>
      <c r="AB40" s="207"/>
      <c r="AC40" s="207"/>
      <c r="AD40" s="207"/>
      <c r="AE40" s="207"/>
      <c r="AF40" s="210"/>
      <c r="AG40" s="207"/>
      <c r="AH40" s="207"/>
      <c r="AI40" s="207"/>
      <c r="AJ40" s="207"/>
    </row>
    <row r="41" spans="2:36" s="206" customFormat="1" ht="16.5" customHeight="1">
      <c r="C41" s="479">
        <v>4</v>
      </c>
      <c r="D41" s="618" t="s">
        <v>374</v>
      </c>
      <c r="E41" s="619"/>
      <c r="F41" s="620">
        <v>6</v>
      </c>
      <c r="G41" s="643"/>
      <c r="H41" s="482">
        <v>4</v>
      </c>
      <c r="I41" s="618" t="s">
        <v>401</v>
      </c>
      <c r="J41" s="619"/>
      <c r="K41" s="620">
        <v>16</v>
      </c>
      <c r="L41" s="621"/>
      <c r="V41" s="210"/>
      <c r="W41" s="210"/>
      <c r="X41" s="210"/>
      <c r="Y41" s="210"/>
      <c r="AA41" s="207"/>
      <c r="AB41" s="207"/>
      <c r="AC41" s="207"/>
      <c r="AD41" s="207"/>
      <c r="AE41" s="207"/>
      <c r="AF41" s="210"/>
      <c r="AG41" s="207"/>
      <c r="AH41" s="207"/>
      <c r="AI41" s="207"/>
      <c r="AJ41" s="207"/>
    </row>
    <row r="42" spans="2:36" s="206" customFormat="1" ht="16.5" customHeight="1">
      <c r="C42" s="479">
        <v>5</v>
      </c>
      <c r="D42" s="618" t="s">
        <v>419</v>
      </c>
      <c r="E42" s="619"/>
      <c r="F42" s="620">
        <v>3</v>
      </c>
      <c r="G42" s="643"/>
      <c r="H42" s="482">
        <v>5</v>
      </c>
      <c r="I42" s="618" t="s">
        <v>418</v>
      </c>
      <c r="J42" s="619"/>
      <c r="K42" s="620">
        <v>13</v>
      </c>
      <c r="L42" s="621"/>
      <c r="V42" s="210"/>
      <c r="W42" s="210"/>
      <c r="X42" s="210"/>
      <c r="Y42" s="210"/>
      <c r="AA42" s="207"/>
      <c r="AB42" s="207"/>
      <c r="AC42" s="207"/>
      <c r="AD42" s="207"/>
      <c r="AE42" s="207"/>
      <c r="AF42" s="210"/>
      <c r="AG42" s="207"/>
      <c r="AH42" s="207"/>
      <c r="AI42" s="207"/>
      <c r="AJ42" s="207"/>
    </row>
    <row r="43" spans="2:36" s="206" customFormat="1" ht="16.5" customHeight="1">
      <c r="C43" s="469"/>
      <c r="D43" s="604"/>
      <c r="E43" s="605"/>
      <c r="F43" s="606"/>
      <c r="G43" s="607"/>
      <c r="H43" s="220"/>
      <c r="I43" s="604"/>
      <c r="J43" s="605"/>
      <c r="K43" s="608"/>
      <c r="L43" s="609"/>
      <c r="V43" s="210"/>
      <c r="W43" s="210"/>
      <c r="X43" s="210"/>
      <c r="Y43" s="210"/>
      <c r="AA43" s="207"/>
      <c r="AB43" s="207"/>
      <c r="AC43" s="207"/>
      <c r="AD43" s="207"/>
      <c r="AE43" s="207"/>
      <c r="AF43" s="210"/>
      <c r="AG43" s="207"/>
      <c r="AH43" s="207"/>
      <c r="AI43" s="207"/>
      <c r="AJ43" s="207"/>
    </row>
    <row r="44" spans="2:36" s="206" customFormat="1" ht="16.5" customHeight="1">
      <c r="C44" s="219"/>
      <c r="D44" s="604"/>
      <c r="E44" s="605"/>
      <c r="F44" s="606"/>
      <c r="G44" s="607"/>
      <c r="H44" s="220"/>
      <c r="I44" s="604"/>
      <c r="J44" s="605"/>
      <c r="K44" s="608"/>
      <c r="L44" s="609"/>
      <c r="V44" s="210"/>
      <c r="W44" s="210"/>
      <c r="X44" s="210"/>
      <c r="Y44" s="210"/>
      <c r="AA44" s="207"/>
      <c r="AB44" s="207"/>
      <c r="AC44" s="207"/>
      <c r="AD44" s="207"/>
      <c r="AE44" s="207"/>
      <c r="AF44" s="210"/>
      <c r="AG44" s="207"/>
      <c r="AH44" s="207"/>
      <c r="AI44" s="207"/>
      <c r="AJ44" s="207"/>
    </row>
    <row r="45" spans="2:36" s="206" customFormat="1" ht="16.5" customHeight="1">
      <c r="C45" s="221"/>
      <c r="D45" s="612"/>
      <c r="E45" s="613"/>
      <c r="F45" s="614"/>
      <c r="G45" s="615"/>
      <c r="H45" s="222"/>
      <c r="I45" s="612"/>
      <c r="J45" s="613"/>
      <c r="K45" s="616"/>
      <c r="L45" s="617"/>
      <c r="V45" s="210"/>
      <c r="W45" s="210"/>
      <c r="X45" s="210"/>
      <c r="Y45" s="210"/>
      <c r="AA45" s="207"/>
      <c r="AB45" s="207"/>
      <c r="AC45" s="207"/>
      <c r="AD45" s="207"/>
      <c r="AE45" s="207"/>
      <c r="AF45" s="210"/>
      <c r="AG45" s="207"/>
      <c r="AH45" s="207"/>
      <c r="AI45" s="207"/>
      <c r="AJ45" s="207"/>
    </row>
    <row r="46" spans="2:36" s="206" customFormat="1" ht="18" customHeight="1">
      <c r="C46" s="209"/>
    </row>
    <row r="47" spans="2:36" s="206" customFormat="1" ht="18" customHeight="1"/>
    <row r="48" spans="2:36" s="206" customFormat="1" ht="18" customHeight="1">
      <c r="D48" s="210"/>
      <c r="E48" s="210"/>
      <c r="F48" s="210"/>
      <c r="G48" s="210"/>
      <c r="V48" s="210"/>
      <c r="W48" s="210"/>
      <c r="X48" s="210"/>
      <c r="Y48" s="210"/>
      <c r="AF48" s="210"/>
      <c r="AG48" s="210"/>
      <c r="AH48" s="210"/>
      <c r="AI48" s="210"/>
      <c r="AJ48" s="210"/>
    </row>
    <row r="49" spans="3:36" s="206" customFormat="1" ht="18" customHeight="1">
      <c r="D49" s="210"/>
      <c r="E49" s="210"/>
      <c r="F49" s="210"/>
      <c r="G49" s="210"/>
      <c r="V49" s="210"/>
      <c r="W49" s="210"/>
      <c r="X49" s="210"/>
      <c r="Y49" s="210"/>
      <c r="AF49" s="210"/>
      <c r="AG49" s="210"/>
      <c r="AH49" s="210"/>
      <c r="AI49" s="210"/>
      <c r="AJ49" s="210"/>
    </row>
    <row r="50" spans="3:36" s="206" customFormat="1" ht="18" customHeight="1">
      <c r="D50" s="210"/>
      <c r="E50" s="210"/>
      <c r="F50" s="210"/>
      <c r="G50" s="210"/>
      <c r="V50" s="210"/>
      <c r="W50" s="210"/>
      <c r="X50" s="210"/>
      <c r="Y50" s="210"/>
      <c r="AF50" s="210"/>
      <c r="AG50" s="210"/>
      <c r="AH50" s="210"/>
      <c r="AI50" s="210"/>
      <c r="AJ50" s="210"/>
    </row>
    <row r="51" spans="3:36" s="206" customFormat="1" ht="18" customHeight="1">
      <c r="D51" s="210"/>
      <c r="E51" s="210"/>
      <c r="F51" s="210"/>
      <c r="G51" s="210"/>
      <c r="V51" s="210"/>
      <c r="W51" s="210"/>
      <c r="X51" s="210"/>
      <c r="Y51" s="210"/>
      <c r="AF51" s="210"/>
      <c r="AG51" s="210"/>
      <c r="AH51" s="210"/>
      <c r="AI51" s="210"/>
      <c r="AJ51" s="210"/>
    </row>
    <row r="52" spans="3:36" s="206" customFormat="1" ht="18" customHeight="1">
      <c r="D52" s="210"/>
      <c r="E52" s="210"/>
      <c r="F52" s="210"/>
      <c r="G52" s="210"/>
      <c r="V52" s="210"/>
      <c r="W52" s="210"/>
      <c r="X52" s="210"/>
      <c r="Y52" s="210"/>
      <c r="AF52" s="210"/>
      <c r="AG52" s="210"/>
      <c r="AH52" s="210"/>
      <c r="AI52" s="210"/>
      <c r="AJ52" s="210"/>
    </row>
    <row r="53" spans="3:36" s="206" customFormat="1" ht="18" customHeight="1">
      <c r="D53" s="210"/>
      <c r="E53" s="210"/>
      <c r="F53" s="210"/>
      <c r="G53" s="210"/>
      <c r="V53" s="210"/>
      <c r="W53" s="210"/>
      <c r="X53" s="210"/>
      <c r="Y53" s="210"/>
      <c r="AF53" s="210"/>
      <c r="AG53" s="210"/>
      <c r="AH53" s="210"/>
      <c r="AI53" s="210"/>
      <c r="AJ53" s="210"/>
    </row>
    <row r="54" spans="3:36" s="206" customFormat="1" ht="18" customHeight="1">
      <c r="D54" s="210"/>
      <c r="E54" s="210"/>
      <c r="F54" s="210"/>
      <c r="G54" s="210"/>
      <c r="V54" s="210"/>
      <c r="W54" s="210"/>
      <c r="X54" s="210"/>
      <c r="Y54" s="210"/>
      <c r="AF54" s="210"/>
      <c r="AG54" s="210"/>
      <c r="AH54" s="210"/>
      <c r="AI54" s="210"/>
      <c r="AJ54" s="210"/>
    </row>
    <row r="55" spans="3:36" s="206" customFormat="1" ht="18" customHeight="1">
      <c r="D55" s="210"/>
      <c r="E55" s="210"/>
      <c r="F55" s="210"/>
      <c r="G55" s="210"/>
      <c r="V55" s="210"/>
      <c r="W55" s="210"/>
      <c r="X55" s="210"/>
      <c r="Y55" s="210"/>
      <c r="AF55" s="210"/>
      <c r="AG55" s="210"/>
      <c r="AH55" s="210"/>
      <c r="AI55" s="210"/>
      <c r="AJ55" s="210"/>
    </row>
    <row r="56" spans="3:36" s="206" customFormat="1" ht="18" customHeight="1"/>
    <row r="57" spans="3:36" s="206" customFormat="1" ht="18" customHeight="1"/>
    <row r="58" spans="3:36" ht="18" customHeight="1">
      <c r="C58" s="204"/>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7:J27"/>
    <mergeCell ref="K27:L27"/>
    <mergeCell ref="D27:E27"/>
    <mergeCell ref="F27:G27"/>
    <mergeCell ref="I28:J28"/>
    <mergeCell ref="K28:L28"/>
    <mergeCell ref="D26:E26"/>
    <mergeCell ref="F26:G26"/>
    <mergeCell ref="I26:J26"/>
    <mergeCell ref="K26:L26"/>
    <mergeCell ref="D19:E19"/>
    <mergeCell ref="F19:G19"/>
    <mergeCell ref="K19:L19"/>
    <mergeCell ref="I19:J19"/>
    <mergeCell ref="K25:L25"/>
    <mergeCell ref="D21:E21"/>
    <mergeCell ref="F21:G21"/>
    <mergeCell ref="I21:J21"/>
    <mergeCell ref="K21:L21"/>
    <mergeCell ref="D20:E20"/>
    <mergeCell ref="F20:G20"/>
    <mergeCell ref="I20:J20"/>
    <mergeCell ref="K20:L20"/>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topLeftCell="C1" zoomScaleNormal="100" zoomScaleSheetLayoutView="100" workbookViewId="0">
      <selection activeCell="N11" sqref="N11"/>
    </sheetView>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4" customWidth="1"/>
    <col min="13" max="14" width="11.25" customWidth="1"/>
    <col min="15" max="15" width="7.625" customWidth="1"/>
    <col min="16" max="16" width="8.625" customWidth="1"/>
    <col min="17" max="17" width="7.5" customWidth="1"/>
    <col min="18" max="18" width="7.25" customWidth="1"/>
    <col min="19" max="24" width="5.625" customWidth="1"/>
    <col min="25" max="25" width="6.125" style="124" customWidth="1"/>
    <col min="31" max="31" width="8.875" customWidth="1"/>
  </cols>
  <sheetData>
    <row r="1" spans="1:25" ht="30.75" customHeight="1">
      <c r="A1" s="183" t="s">
        <v>125</v>
      </c>
    </row>
    <row r="2" spans="1:25" s="82" customFormat="1" ht="24" customHeight="1">
      <c r="B2" s="83"/>
      <c r="C2" s="84" t="s">
        <v>108</v>
      </c>
      <c r="E2" s="83"/>
      <c r="F2" s="83"/>
      <c r="G2" s="83"/>
      <c r="H2" s="83"/>
      <c r="I2" s="648">
        <f>'Ｐ１'!M8</f>
        <v>43435</v>
      </c>
      <c r="J2" s="649"/>
      <c r="K2" s="649"/>
      <c r="L2" s="84" t="s">
        <v>122</v>
      </c>
      <c r="N2" s="83"/>
      <c r="O2" s="83"/>
      <c r="P2" s="83"/>
      <c r="Q2" s="83"/>
      <c r="R2" s="83"/>
      <c r="S2" s="83"/>
      <c r="T2" s="83"/>
      <c r="U2" s="83"/>
      <c r="V2" s="83"/>
      <c r="W2" s="83"/>
      <c r="X2" s="83"/>
      <c r="Y2" s="85"/>
    </row>
    <row r="3" spans="1:25" s="82" customFormat="1" ht="13.5" customHeight="1">
      <c r="A3" s="83"/>
      <c r="B3" s="83"/>
      <c r="C3" s="83"/>
      <c r="D3" s="83"/>
      <c r="E3" s="83"/>
      <c r="F3" s="83"/>
      <c r="G3" s="83"/>
      <c r="H3" s="83"/>
      <c r="I3" s="83"/>
      <c r="J3" s="83"/>
      <c r="K3" s="83"/>
      <c r="L3" s="85"/>
      <c r="M3" s="83"/>
      <c r="N3" s="83"/>
      <c r="O3" s="83"/>
      <c r="P3" s="83"/>
      <c r="Q3" s="83"/>
      <c r="R3" s="83"/>
      <c r="S3" s="83"/>
      <c r="T3" s="83"/>
      <c r="U3" s="83"/>
      <c r="V3" s="83"/>
      <c r="W3" s="83"/>
      <c r="X3" s="83"/>
      <c r="Y3" s="85"/>
    </row>
    <row r="4" spans="1:25" s="86" customFormat="1" ht="13.5" customHeight="1">
      <c r="L4" s="87"/>
      <c r="P4"/>
      <c r="Q4"/>
      <c r="Y4" s="87"/>
    </row>
    <row r="5" spans="1:25" s="86" customFormat="1" ht="15" customHeight="1">
      <c r="J5" s="88" t="s">
        <v>191</v>
      </c>
      <c r="P5"/>
      <c r="Q5"/>
      <c r="Y5" s="87"/>
    </row>
    <row r="6" spans="1:25" s="86" customFormat="1" ht="16.5" customHeight="1">
      <c r="I6" s="257"/>
      <c r="J6" s="258" t="s">
        <v>189</v>
      </c>
      <c r="K6" s="261"/>
      <c r="L6" s="259"/>
      <c r="M6" s="259"/>
      <c r="N6" s="260" t="str">
        <f>'Ｐ8'!E6&amp;"市町村"</f>
        <v>0市町村</v>
      </c>
      <c r="P6"/>
      <c r="Q6"/>
      <c r="Y6" s="87"/>
    </row>
    <row r="7" spans="1:25" s="86" customFormat="1" ht="16.5" customHeight="1">
      <c r="A7" s="89"/>
      <c r="B7" s="89"/>
      <c r="H7"/>
      <c r="I7" s="257"/>
      <c r="J7" s="258" t="s">
        <v>190</v>
      </c>
      <c r="K7" s="261" t="s">
        <v>421</v>
      </c>
      <c r="L7" s="259"/>
      <c r="M7" s="259"/>
      <c r="N7" s="260" t="str">
        <f>'Ｐ8'!G6&amp;"市町村"</f>
        <v>24市町村</v>
      </c>
      <c r="V7" s="90"/>
      <c r="Y7" s="87"/>
    </row>
    <row r="8" spans="1:25" s="86" customFormat="1" ht="16.5" customHeight="1">
      <c r="A8" s="89"/>
      <c r="B8" s="89"/>
      <c r="H8"/>
      <c r="I8" s="257"/>
      <c r="J8" s="258" t="s">
        <v>188</v>
      </c>
      <c r="K8" s="261" t="s">
        <v>422</v>
      </c>
      <c r="L8" s="259"/>
      <c r="M8" s="259"/>
      <c r="N8" s="260" t="str">
        <f>'Ｐ8'!I6&amp;"村"</f>
        <v>1村</v>
      </c>
      <c r="V8" s="90"/>
      <c r="Y8" s="87"/>
    </row>
    <row r="9" spans="1:25" ht="15" customHeight="1">
      <c r="C9" s="650" t="s">
        <v>64</v>
      </c>
      <c r="D9" s="650" t="s">
        <v>66</v>
      </c>
      <c r="E9" s="91" t="s">
        <v>14</v>
      </c>
      <c r="F9" s="92"/>
      <c r="G9" s="93" t="s">
        <v>15</v>
      </c>
      <c r="H9" s="653" t="s">
        <v>67</v>
      </c>
      <c r="I9" s="653" t="s">
        <v>68</v>
      </c>
      <c r="J9" s="94" t="s">
        <v>62</v>
      </c>
      <c r="K9" s="94"/>
      <c r="L9" s="94" t="s">
        <v>63</v>
      </c>
      <c r="M9" s="94"/>
      <c r="N9" s="652" t="s">
        <v>156</v>
      </c>
      <c r="O9" s="95"/>
      <c r="P9" s="96"/>
      <c r="Q9" s="2"/>
      <c r="R9" s="96"/>
      <c r="S9" s="2"/>
      <c r="T9" s="2"/>
      <c r="U9" s="96"/>
      <c r="V9" s="96"/>
      <c r="W9" s="96"/>
      <c r="X9" s="96"/>
      <c r="Y9" s="97"/>
    </row>
    <row r="10" spans="1:25" ht="15" customHeight="1">
      <c r="C10" s="651"/>
      <c r="D10" s="651"/>
      <c r="E10" s="94" t="s">
        <v>65</v>
      </c>
      <c r="F10" s="98" t="s">
        <v>8</v>
      </c>
      <c r="G10" s="94" t="s">
        <v>9</v>
      </c>
      <c r="H10" s="651"/>
      <c r="I10" s="651"/>
      <c r="J10" s="99" t="s">
        <v>69</v>
      </c>
      <c r="K10" s="99" t="s">
        <v>70</v>
      </c>
      <c r="L10" s="99" t="s">
        <v>69</v>
      </c>
      <c r="M10" s="99" t="s">
        <v>70</v>
      </c>
      <c r="N10" s="651"/>
      <c r="O10" s="95"/>
      <c r="P10" s="96"/>
      <c r="Q10" s="96"/>
      <c r="R10" s="96"/>
      <c r="S10" s="96"/>
      <c r="T10" s="96"/>
      <c r="U10" s="96"/>
      <c r="V10" s="96"/>
      <c r="W10" s="96"/>
      <c r="X10" s="96"/>
      <c r="Y10" s="97"/>
    </row>
    <row r="11" spans="1:25" ht="15" customHeight="1">
      <c r="C11" s="100" t="s">
        <v>71</v>
      </c>
      <c r="D11" s="100">
        <f>'Ｐ6'!B6</f>
        <v>389225</v>
      </c>
      <c r="E11" s="100">
        <f>'Ｐ4～5'!B7</f>
        <v>978754</v>
      </c>
      <c r="F11" s="100">
        <f>'Ｐ4～5'!C7</f>
        <v>460047</v>
      </c>
      <c r="G11" s="100">
        <f>'Ｐ4～5'!D7</f>
        <v>518707</v>
      </c>
      <c r="H11" s="100">
        <f>'Ｐ4～5'!H7</f>
        <v>410</v>
      </c>
      <c r="I11" s="100">
        <f>'Ｐ4～5'!K7</f>
        <v>1307</v>
      </c>
      <c r="J11" s="193" t="s">
        <v>130</v>
      </c>
      <c r="K11" s="100">
        <f>'Ｐ4～5'!U7</f>
        <v>650</v>
      </c>
      <c r="L11" s="193" t="s">
        <v>17</v>
      </c>
      <c r="M11" s="100">
        <f>'Ｐ4～5'!Z7</f>
        <v>764</v>
      </c>
      <c r="N11" s="101">
        <f>'Ｐ4～5'!E7</f>
        <v>-1011</v>
      </c>
      <c r="O11" s="2"/>
      <c r="P11" s="2"/>
      <c r="Q11" s="2"/>
      <c r="R11" s="2"/>
      <c r="S11" s="2"/>
      <c r="T11" s="2"/>
      <c r="U11" s="2"/>
      <c r="V11" s="2"/>
      <c r="W11" s="2"/>
      <c r="X11" s="2"/>
      <c r="Y11" s="12"/>
    </row>
    <row r="12" spans="1:25" ht="15" customHeight="1">
      <c r="C12" s="102" t="s">
        <v>72</v>
      </c>
      <c r="D12" s="102">
        <f>'Ｐ6'!B7</f>
        <v>356680</v>
      </c>
      <c r="E12" s="102">
        <f>'Ｐ4～5'!B9</f>
        <v>887562</v>
      </c>
      <c r="F12" s="102">
        <f>'Ｐ4～5'!C9</f>
        <v>417215</v>
      </c>
      <c r="G12" s="102">
        <f>'Ｐ4～5'!D9</f>
        <v>470347</v>
      </c>
      <c r="H12" s="102">
        <f>'Ｐ4～5'!H9</f>
        <v>388</v>
      </c>
      <c r="I12" s="102">
        <f>'Ｐ4～5'!K9</f>
        <v>1159</v>
      </c>
      <c r="J12" s="102">
        <f>'Ｐ4～5'!T9</f>
        <v>510</v>
      </c>
      <c r="K12" s="102">
        <f>'Ｐ4～5'!U9</f>
        <v>598</v>
      </c>
      <c r="L12" s="102">
        <f>'Ｐ4～5'!Y9</f>
        <v>517</v>
      </c>
      <c r="M12" s="102">
        <f>'Ｐ4～5'!Z9</f>
        <v>698</v>
      </c>
      <c r="N12" s="101">
        <f>'Ｐ4～5'!E9</f>
        <v>-878</v>
      </c>
      <c r="O12" s="2"/>
      <c r="P12" s="2"/>
      <c r="Q12" s="2"/>
      <c r="R12" s="2"/>
      <c r="S12" s="2"/>
      <c r="T12" s="2"/>
      <c r="U12" s="2"/>
      <c r="V12" s="2"/>
      <c r="W12" s="2"/>
      <c r="X12" s="2"/>
      <c r="Y12" s="103"/>
    </row>
    <row r="13" spans="1:25" ht="15" customHeight="1">
      <c r="C13" s="104" t="s">
        <v>73</v>
      </c>
      <c r="D13" s="104">
        <f>'Ｐ6'!B8</f>
        <v>32545</v>
      </c>
      <c r="E13" s="104">
        <f>'Ｐ4～5'!B10</f>
        <v>91234</v>
      </c>
      <c r="F13" s="104">
        <f>'Ｐ4～5'!C10</f>
        <v>42856</v>
      </c>
      <c r="G13" s="104">
        <f>'Ｐ4～5'!D10</f>
        <v>48378</v>
      </c>
      <c r="H13" s="104">
        <f>'Ｐ4～5'!H10</f>
        <v>22</v>
      </c>
      <c r="I13" s="104">
        <f>'Ｐ4～5'!K10</f>
        <v>148</v>
      </c>
      <c r="J13" s="104">
        <f>'Ｐ4～5'!T10</f>
        <v>65</v>
      </c>
      <c r="K13" s="104">
        <f>'Ｐ4～5'!U10</f>
        <v>52</v>
      </c>
      <c r="L13" s="104">
        <f>'Ｐ4～5'!Y10</f>
        <v>82</v>
      </c>
      <c r="M13" s="104">
        <f>'Ｐ4～5'!Z10</f>
        <v>66</v>
      </c>
      <c r="N13" s="105">
        <f>'Ｐ4～5'!E10</f>
        <v>-157</v>
      </c>
      <c r="O13" s="2"/>
      <c r="P13" s="2"/>
      <c r="Q13" s="2"/>
      <c r="R13" s="2"/>
      <c r="S13" s="2"/>
      <c r="T13" s="2"/>
      <c r="U13" s="2"/>
      <c r="V13" s="2"/>
      <c r="W13" s="2"/>
      <c r="X13" s="2"/>
      <c r="Y13" s="12"/>
    </row>
    <row r="14" spans="1:25" ht="15" customHeight="1">
      <c r="C14" s="102" t="s">
        <v>74</v>
      </c>
      <c r="D14" s="102">
        <f>'Ｐ6'!B9</f>
        <v>136407</v>
      </c>
      <c r="E14" s="102">
        <f>'Ｐ4～5'!B11</f>
        <v>308234</v>
      </c>
      <c r="F14" s="102">
        <f>'Ｐ4～5'!C11</f>
        <v>145324</v>
      </c>
      <c r="G14" s="102">
        <f>'Ｐ4～5'!D11</f>
        <v>162910</v>
      </c>
      <c r="H14" s="102">
        <f>'Ｐ4～5'!H11</f>
        <v>178</v>
      </c>
      <c r="I14" s="102">
        <f>'Ｐ4～5'!K11</f>
        <v>304</v>
      </c>
      <c r="J14" s="102">
        <f>'Ｐ4～5'!T11</f>
        <v>190</v>
      </c>
      <c r="K14" s="102">
        <f>'Ｐ4～5'!U11</f>
        <v>226</v>
      </c>
      <c r="L14" s="102">
        <f>'Ｐ4～5'!Y11</f>
        <v>123</v>
      </c>
      <c r="M14" s="102">
        <f>'Ｐ4～5'!Z11</f>
        <v>296</v>
      </c>
      <c r="N14" s="106">
        <f>'Ｐ4～5'!E11</f>
        <v>-129</v>
      </c>
      <c r="O14" s="2"/>
      <c r="P14" s="2"/>
      <c r="Q14" s="2"/>
      <c r="R14" s="2"/>
      <c r="S14" s="2"/>
      <c r="T14" s="2"/>
      <c r="U14" s="2"/>
      <c r="V14" s="2"/>
      <c r="W14" s="2"/>
      <c r="X14" s="2"/>
      <c r="Y14" s="103"/>
    </row>
    <row r="15" spans="1:25" ht="15" customHeight="1">
      <c r="C15" s="102" t="s">
        <v>75</v>
      </c>
      <c r="D15" s="102">
        <f>'Ｐ6'!B10</f>
        <v>22122</v>
      </c>
      <c r="E15" s="102">
        <f>'Ｐ4～5'!B12</f>
        <v>51697</v>
      </c>
      <c r="F15" s="102">
        <f>'Ｐ4～5'!C12</f>
        <v>23734</v>
      </c>
      <c r="G15" s="102">
        <f>'Ｐ4～5'!D12</f>
        <v>27963</v>
      </c>
      <c r="H15" s="102">
        <f>'Ｐ4～5'!H12</f>
        <v>13</v>
      </c>
      <c r="I15" s="102">
        <f>'Ｐ4～5'!K12</f>
        <v>72</v>
      </c>
      <c r="J15" s="102">
        <f>'Ｐ4～5'!T12</f>
        <v>24</v>
      </c>
      <c r="K15" s="102">
        <f>'Ｐ4～5'!U12</f>
        <v>50</v>
      </c>
      <c r="L15" s="102">
        <f>'Ｐ4～5'!Y12</f>
        <v>32</v>
      </c>
      <c r="M15" s="102">
        <f>'Ｐ4～5'!Z12</f>
        <v>30</v>
      </c>
      <c r="N15" s="106">
        <f>'Ｐ4～5'!E12</f>
        <v>-47</v>
      </c>
      <c r="O15" s="2"/>
      <c r="P15" s="2"/>
      <c r="Q15" s="2"/>
      <c r="R15" s="2"/>
      <c r="S15" s="2"/>
      <c r="T15" s="2"/>
      <c r="U15" s="2"/>
      <c r="V15" s="2"/>
      <c r="W15" s="2"/>
      <c r="X15" s="2"/>
      <c r="Y15" s="103"/>
    </row>
    <row r="16" spans="1:25" ht="15" customHeight="1">
      <c r="C16" s="102" t="s">
        <v>76</v>
      </c>
      <c r="D16" s="102">
        <f>'Ｐ6'!B11</f>
        <v>31256</v>
      </c>
      <c r="E16" s="102">
        <f>'Ｐ4～5'!B13</f>
        <v>87808</v>
      </c>
      <c r="F16" s="102">
        <f>'Ｐ4～5'!C13</f>
        <v>41287</v>
      </c>
      <c r="G16" s="102">
        <f>'Ｐ4～5'!D13</f>
        <v>46521</v>
      </c>
      <c r="H16" s="102">
        <f>'Ｐ4～5'!H13</f>
        <v>35</v>
      </c>
      <c r="I16" s="102">
        <f>'Ｐ4～5'!K13</f>
        <v>139</v>
      </c>
      <c r="J16" s="102">
        <f>'Ｐ4～5'!T13</f>
        <v>55</v>
      </c>
      <c r="K16" s="102">
        <f>'Ｐ4～5'!U13</f>
        <v>75</v>
      </c>
      <c r="L16" s="102">
        <f>'Ｐ4～5'!Y13</f>
        <v>40</v>
      </c>
      <c r="M16" s="102">
        <f>'Ｐ4～5'!Z13</f>
        <v>68</v>
      </c>
      <c r="N16" s="106">
        <f>'Ｐ4～5'!E13</f>
        <v>-82</v>
      </c>
      <c r="O16" s="2"/>
      <c r="P16" s="2"/>
      <c r="Q16" s="2"/>
      <c r="R16" s="2"/>
      <c r="S16" s="2"/>
      <c r="T16" s="2"/>
      <c r="U16" s="2"/>
      <c r="V16" s="2"/>
      <c r="W16" s="2"/>
      <c r="X16" s="2"/>
      <c r="Y16" s="103"/>
    </row>
    <row r="17" spans="3:25" ht="15" customHeight="1">
      <c r="C17" s="102" t="s">
        <v>77</v>
      </c>
      <c r="D17" s="102">
        <f>'Ｐ6'!B12</f>
        <v>28221</v>
      </c>
      <c r="E17" s="102">
        <f>'Ｐ4～5'!B14</f>
        <v>70965</v>
      </c>
      <c r="F17" s="102">
        <f>'Ｐ4～5'!C14</f>
        <v>33188</v>
      </c>
      <c r="G17" s="102">
        <f>'Ｐ4～5'!D14</f>
        <v>37777</v>
      </c>
      <c r="H17" s="102">
        <f>'Ｐ4～5'!H14</f>
        <v>25</v>
      </c>
      <c r="I17" s="102">
        <f>'Ｐ4～5'!K14</f>
        <v>110</v>
      </c>
      <c r="J17" s="102">
        <f>'Ｐ4～5'!T14</f>
        <v>30</v>
      </c>
      <c r="K17" s="102">
        <f>'Ｐ4～5'!U14</f>
        <v>48</v>
      </c>
      <c r="L17" s="102">
        <f>'Ｐ4～5'!Y14</f>
        <v>24</v>
      </c>
      <c r="M17" s="102">
        <f>'Ｐ4～5'!Z14</f>
        <v>67</v>
      </c>
      <c r="N17" s="106">
        <f>'Ｐ4～5'!E14</f>
        <v>-98</v>
      </c>
      <c r="O17" s="2"/>
      <c r="P17" s="2"/>
      <c r="Q17" s="2"/>
      <c r="R17" s="2"/>
      <c r="S17" s="2"/>
      <c r="T17" s="2"/>
      <c r="U17" s="2"/>
      <c r="V17" s="2"/>
      <c r="W17" s="2"/>
      <c r="X17" s="2"/>
      <c r="Y17" s="12"/>
    </row>
    <row r="18" spans="3:25" ht="15" customHeight="1">
      <c r="C18" s="102" t="s">
        <v>78</v>
      </c>
      <c r="D18" s="102">
        <f>'Ｐ6'!B13</f>
        <v>10877</v>
      </c>
      <c r="E18" s="102">
        <f>'Ｐ4～5'!B15</f>
        <v>26251</v>
      </c>
      <c r="F18" s="102">
        <f>'Ｐ4～5'!C15</f>
        <v>12347</v>
      </c>
      <c r="G18" s="102">
        <f>'Ｐ4～5'!D15</f>
        <v>13904</v>
      </c>
      <c r="H18" s="102">
        <f>'Ｐ4～5'!H15</f>
        <v>3</v>
      </c>
      <c r="I18" s="102">
        <f>'Ｐ4～5'!K15</f>
        <v>44</v>
      </c>
      <c r="J18" s="102">
        <f>'Ｐ4～5'!T15</f>
        <v>12</v>
      </c>
      <c r="K18" s="102">
        <f>'Ｐ4～5'!U15</f>
        <v>15</v>
      </c>
      <c r="L18" s="102">
        <f>'Ｐ4～5'!Y15</f>
        <v>39</v>
      </c>
      <c r="M18" s="102">
        <f>'Ｐ4～5'!Z15</f>
        <v>27</v>
      </c>
      <c r="N18" s="106">
        <f>'Ｐ4～5'!E15</f>
        <v>-80</v>
      </c>
      <c r="O18" s="2"/>
      <c r="P18" s="2"/>
      <c r="Q18" s="2"/>
      <c r="R18" s="2"/>
      <c r="S18" s="2"/>
      <c r="T18" s="2"/>
      <c r="U18" s="2"/>
      <c r="V18" s="2"/>
      <c r="W18" s="2"/>
      <c r="X18" s="2"/>
      <c r="Y18" s="103"/>
    </row>
    <row r="19" spans="3:25" ht="15" customHeight="1">
      <c r="C19" s="102" t="s">
        <v>79</v>
      </c>
      <c r="D19" s="102">
        <f>'Ｐ6'!B14</f>
        <v>17055</v>
      </c>
      <c r="E19" s="102">
        <f>'Ｐ4～5'!B16</f>
        <v>43787</v>
      </c>
      <c r="F19" s="102">
        <f>'Ｐ4～5'!C16</f>
        <v>20860</v>
      </c>
      <c r="G19" s="102">
        <f>'Ｐ4～5'!D16</f>
        <v>22927</v>
      </c>
      <c r="H19" s="102">
        <f>'Ｐ4～5'!H16</f>
        <v>13</v>
      </c>
      <c r="I19" s="102">
        <f>'Ｐ4～5'!K16</f>
        <v>76</v>
      </c>
      <c r="J19" s="102">
        <f>'Ｐ4～5'!T16</f>
        <v>20</v>
      </c>
      <c r="K19" s="102">
        <f>'Ｐ4～5'!U16</f>
        <v>35</v>
      </c>
      <c r="L19" s="102">
        <f>'Ｐ4～5'!Y16</f>
        <v>17</v>
      </c>
      <c r="M19" s="102">
        <f>'Ｐ4～5'!Z16</f>
        <v>28</v>
      </c>
      <c r="N19" s="106">
        <f>'Ｐ4～5'!E16</f>
        <v>-53</v>
      </c>
      <c r="O19" s="2"/>
      <c r="P19" s="2"/>
      <c r="Q19" s="2"/>
      <c r="R19" s="2"/>
      <c r="S19" s="2"/>
      <c r="T19" s="2"/>
      <c r="U19" s="2"/>
      <c r="V19" s="2"/>
      <c r="W19" s="2"/>
      <c r="X19" s="2"/>
      <c r="Y19" s="103"/>
    </row>
    <row r="20" spans="3:25" ht="15" customHeight="1">
      <c r="C20" s="102" t="s">
        <v>80</v>
      </c>
      <c r="D20" s="102">
        <f>'Ｐ6'!B15</f>
        <v>11276</v>
      </c>
      <c r="E20" s="102">
        <f>'Ｐ4～5'!B17</f>
        <v>30233</v>
      </c>
      <c r="F20" s="102">
        <f>'Ｐ4～5'!C17</f>
        <v>14147</v>
      </c>
      <c r="G20" s="102">
        <f>'Ｐ4～5'!D17</f>
        <v>16086</v>
      </c>
      <c r="H20" s="102">
        <f>'Ｐ4～5'!H17</f>
        <v>13</v>
      </c>
      <c r="I20" s="102">
        <f>'Ｐ4～5'!K17</f>
        <v>56</v>
      </c>
      <c r="J20" s="102">
        <f>'Ｐ4～5'!T17</f>
        <v>7</v>
      </c>
      <c r="K20" s="102">
        <f>'Ｐ4～5'!U17</f>
        <v>15</v>
      </c>
      <c r="L20" s="102">
        <f>'Ｐ4～5'!Y17</f>
        <v>12</v>
      </c>
      <c r="M20" s="102">
        <f>'Ｐ4～5'!Z17</f>
        <v>17</v>
      </c>
      <c r="N20" s="106">
        <f>'Ｐ4～5'!E17</f>
        <v>-50</v>
      </c>
      <c r="O20" s="2"/>
      <c r="P20" s="2"/>
      <c r="Q20" s="2"/>
      <c r="R20" s="2"/>
      <c r="S20" s="2"/>
      <c r="T20" s="2"/>
      <c r="U20" s="2"/>
      <c r="V20" s="2"/>
      <c r="W20" s="2"/>
      <c r="X20" s="2"/>
      <c r="Y20" s="103"/>
    </row>
    <row r="21" spans="3:25" ht="15" customHeight="1">
      <c r="C21" s="102" t="s">
        <v>81</v>
      </c>
      <c r="D21" s="102">
        <f>'Ｐ6'!B16</f>
        <v>28423</v>
      </c>
      <c r="E21" s="102">
        <f>'Ｐ4～5'!B18</f>
        <v>76374</v>
      </c>
      <c r="F21" s="102">
        <f>'Ｐ4～5'!C18</f>
        <v>36466</v>
      </c>
      <c r="G21" s="102">
        <f>'Ｐ4～5'!D18</f>
        <v>39908</v>
      </c>
      <c r="H21" s="102">
        <f>'Ｐ4～5'!H18</f>
        <v>26</v>
      </c>
      <c r="I21" s="102">
        <f>'Ｐ4～5'!K18</f>
        <v>91</v>
      </c>
      <c r="J21" s="102">
        <f>'Ｐ4～5'!T18</f>
        <v>37</v>
      </c>
      <c r="K21" s="102">
        <f>'Ｐ4～5'!U18</f>
        <v>41</v>
      </c>
      <c r="L21" s="102">
        <f>'Ｐ4～5'!Y18</f>
        <v>47</v>
      </c>
      <c r="M21" s="102">
        <f>'Ｐ4～5'!Z18</f>
        <v>41</v>
      </c>
      <c r="N21" s="106">
        <f>'Ｐ4～5'!E18</f>
        <v>-75</v>
      </c>
      <c r="O21" s="2"/>
      <c r="P21" s="2"/>
      <c r="Q21" s="2"/>
      <c r="R21" s="2"/>
      <c r="S21" s="2"/>
      <c r="T21" s="2"/>
      <c r="U21" s="2"/>
      <c r="V21" s="2"/>
      <c r="W21" s="2"/>
      <c r="X21" s="2"/>
      <c r="Y21" s="103"/>
    </row>
    <row r="22" spans="3:25" ht="15" customHeight="1">
      <c r="C22" s="102" t="s">
        <v>82</v>
      </c>
      <c r="D22" s="102">
        <f>'Ｐ6'!B17</f>
        <v>12363</v>
      </c>
      <c r="E22" s="102">
        <f>'Ｐ4～5'!B19</f>
        <v>32285</v>
      </c>
      <c r="F22" s="102">
        <f>'Ｐ4～5'!C19</f>
        <v>15161</v>
      </c>
      <c r="G22" s="102">
        <f>'Ｐ4～5'!D19</f>
        <v>17124</v>
      </c>
      <c r="H22" s="102">
        <f>'Ｐ4～5'!H19</f>
        <v>17</v>
      </c>
      <c r="I22" s="102">
        <f>'Ｐ4～5'!K19</f>
        <v>32</v>
      </c>
      <c r="J22" s="102">
        <f>'Ｐ4～5'!T19</f>
        <v>46</v>
      </c>
      <c r="K22" s="102">
        <f>'Ｐ4～5'!U19</f>
        <v>20</v>
      </c>
      <c r="L22" s="102">
        <f>'Ｐ4～5'!Y19</f>
        <v>37</v>
      </c>
      <c r="M22" s="102">
        <f>'Ｐ4～5'!Z19</f>
        <v>23</v>
      </c>
      <c r="N22" s="106">
        <f>'Ｐ4～5'!E19</f>
        <v>-9</v>
      </c>
      <c r="O22" s="2"/>
      <c r="P22" s="2"/>
      <c r="Q22" s="2"/>
      <c r="R22" s="2"/>
      <c r="S22" s="2"/>
      <c r="T22" s="2"/>
      <c r="U22" s="2"/>
      <c r="V22" s="2"/>
      <c r="W22" s="2"/>
      <c r="X22" s="2"/>
      <c r="Y22" s="103"/>
    </row>
    <row r="23" spans="3:25" ht="15" customHeight="1">
      <c r="C23" s="107" t="s">
        <v>83</v>
      </c>
      <c r="D23" s="107">
        <f>'Ｐ6'!B18</f>
        <v>28414</v>
      </c>
      <c r="E23" s="107">
        <f>'Ｐ4～5'!B20</f>
        <v>78977</v>
      </c>
      <c r="F23" s="107">
        <f>'Ｐ4～5'!C20</f>
        <v>36837</v>
      </c>
      <c r="G23" s="107">
        <f>'Ｐ4～5'!D20</f>
        <v>42140</v>
      </c>
      <c r="H23" s="107">
        <f>'Ｐ4～5'!H20</f>
        <v>35</v>
      </c>
      <c r="I23" s="107">
        <f>'Ｐ4～5'!K20</f>
        <v>120</v>
      </c>
      <c r="J23" s="107">
        <f>'Ｐ4～5'!T20</f>
        <v>49</v>
      </c>
      <c r="K23" s="107">
        <f>'Ｐ4～5'!U20</f>
        <v>32</v>
      </c>
      <c r="L23" s="107">
        <f>'Ｐ4～5'!Y20</f>
        <v>77</v>
      </c>
      <c r="M23" s="107">
        <f>'Ｐ4～5'!Z20</f>
        <v>43</v>
      </c>
      <c r="N23" s="106">
        <f>'Ｐ4～5'!E20</f>
        <v>-124</v>
      </c>
      <c r="O23" s="2"/>
      <c r="P23" s="2"/>
      <c r="Q23" s="2"/>
      <c r="R23" s="2"/>
      <c r="S23" s="2"/>
      <c r="T23" s="2"/>
      <c r="U23" s="2"/>
      <c r="V23" s="2"/>
      <c r="W23" s="2"/>
      <c r="X23" s="2"/>
      <c r="Y23" s="103"/>
    </row>
    <row r="24" spans="3:25" ht="15" customHeight="1">
      <c r="C24" s="107" t="s">
        <v>84</v>
      </c>
      <c r="D24" s="107">
        <f>'Ｐ6'!B19</f>
        <v>12055</v>
      </c>
      <c r="E24" s="107">
        <f>'Ｐ4～5'!B21</f>
        <v>31197</v>
      </c>
      <c r="F24" s="107">
        <f>'Ｐ4～5'!C21</f>
        <v>14570</v>
      </c>
      <c r="G24" s="107">
        <f>'Ｐ4～5'!D21</f>
        <v>16627</v>
      </c>
      <c r="H24" s="107">
        <f>'Ｐ4～5'!H21</f>
        <v>12</v>
      </c>
      <c r="I24" s="107">
        <f>'Ｐ4～5'!K21</f>
        <v>51</v>
      </c>
      <c r="J24" s="107">
        <f>'Ｐ4～5'!T21</f>
        <v>10</v>
      </c>
      <c r="K24" s="107">
        <f>'Ｐ4～5'!U21</f>
        <v>17</v>
      </c>
      <c r="L24" s="107">
        <f>'Ｐ4～5'!Y21</f>
        <v>26</v>
      </c>
      <c r="M24" s="107">
        <f>'Ｐ4～5'!Z21</f>
        <v>20</v>
      </c>
      <c r="N24" s="106">
        <f>'Ｐ4～5'!E21</f>
        <v>-58</v>
      </c>
      <c r="O24" s="2"/>
      <c r="P24" s="2"/>
      <c r="Q24" s="2"/>
      <c r="R24" s="2"/>
      <c r="S24" s="2"/>
      <c r="T24" s="2"/>
      <c r="U24" s="2"/>
      <c r="V24" s="2"/>
      <c r="W24" s="2"/>
      <c r="X24" s="2"/>
      <c r="Y24" s="103"/>
    </row>
    <row r="25" spans="3:25" ht="15" customHeight="1">
      <c r="C25" s="107" t="s">
        <v>85</v>
      </c>
      <c r="D25" s="107">
        <f>'Ｐ6'!B20</f>
        <v>8775</v>
      </c>
      <c r="E25" s="107">
        <f>'Ｐ4～5'!B22</f>
        <v>23964</v>
      </c>
      <c r="F25" s="107">
        <f>'Ｐ4～5'!C22</f>
        <v>11385</v>
      </c>
      <c r="G25" s="107">
        <f>'Ｐ4～5'!D22</f>
        <v>12579</v>
      </c>
      <c r="H25" s="107">
        <f>'Ｐ4～5'!H22</f>
        <v>10</v>
      </c>
      <c r="I25" s="107">
        <f>'Ｐ4～5'!K22</f>
        <v>30</v>
      </c>
      <c r="J25" s="107">
        <f>'Ｐ4～5'!T22</f>
        <v>11</v>
      </c>
      <c r="K25" s="107">
        <f>'Ｐ4～5'!U22</f>
        <v>12</v>
      </c>
      <c r="L25" s="107">
        <f>'Ｐ4～5'!Y22</f>
        <v>16</v>
      </c>
      <c r="M25" s="107">
        <f>'Ｐ4～5'!Z22</f>
        <v>18</v>
      </c>
      <c r="N25" s="106">
        <f>'Ｐ4～5'!E22</f>
        <v>-31</v>
      </c>
      <c r="O25" s="2"/>
      <c r="P25" s="2"/>
      <c r="Q25" s="2"/>
      <c r="R25" s="2"/>
      <c r="S25" s="2"/>
      <c r="T25" s="2"/>
      <c r="U25" s="2"/>
      <c r="V25" s="2"/>
      <c r="W25" s="2"/>
      <c r="X25" s="2"/>
      <c r="Y25" s="103"/>
    </row>
    <row r="26" spans="3:25" ht="15" customHeight="1">
      <c r="C26" s="107" t="s">
        <v>86</v>
      </c>
      <c r="D26" s="102">
        <f>'Ｐ6'!B21</f>
        <v>9436</v>
      </c>
      <c r="E26" s="102">
        <f>'Ｐ4～5'!B23</f>
        <v>25790</v>
      </c>
      <c r="F26" s="102">
        <f>'Ｐ4～5'!C23</f>
        <v>11909</v>
      </c>
      <c r="G26" s="102">
        <f>'Ｐ4～5'!D23</f>
        <v>13881</v>
      </c>
      <c r="H26" s="102">
        <f>'Ｐ4～5'!H23</f>
        <v>8</v>
      </c>
      <c r="I26" s="102">
        <f>'Ｐ4～5'!K23</f>
        <v>34</v>
      </c>
      <c r="J26" s="102">
        <f>'Ｐ4～5'!T23</f>
        <v>19</v>
      </c>
      <c r="K26" s="102">
        <f>'Ｐ4～5'!U23</f>
        <v>12</v>
      </c>
      <c r="L26" s="102">
        <f>'Ｐ4～5'!Y23</f>
        <v>27</v>
      </c>
      <c r="M26" s="102">
        <f>'Ｐ4～5'!Z23</f>
        <v>20</v>
      </c>
      <c r="N26" s="106">
        <f>'Ｐ4～5'!E23</f>
        <v>-42</v>
      </c>
      <c r="O26" s="2"/>
      <c r="P26" s="2"/>
      <c r="Q26" s="2"/>
      <c r="R26" s="2"/>
      <c r="S26" s="2"/>
      <c r="T26" s="2"/>
      <c r="U26" s="2"/>
      <c r="V26" s="2"/>
      <c r="W26" s="2"/>
      <c r="X26" s="2"/>
      <c r="Y26" s="12"/>
    </row>
    <row r="27" spans="3:25" ht="15" customHeight="1">
      <c r="C27" s="110" t="s">
        <v>87</v>
      </c>
      <c r="D27" s="110">
        <f>'Ｐ6'!B22</f>
        <v>2054</v>
      </c>
      <c r="E27" s="110">
        <f>'Ｐ4～5'!B24</f>
        <v>4940</v>
      </c>
      <c r="F27" s="110">
        <f>'Ｐ4～5'!C24</f>
        <v>2288</v>
      </c>
      <c r="G27" s="110">
        <f>'Ｐ4～5'!D24</f>
        <v>2652</v>
      </c>
      <c r="H27" s="110">
        <f>'Ｐ4～5'!H24</f>
        <v>0</v>
      </c>
      <c r="I27" s="110">
        <f>'Ｐ4～5'!K24</f>
        <v>12</v>
      </c>
      <c r="J27" s="110">
        <f>'Ｐ4～5'!T24</f>
        <v>6</v>
      </c>
      <c r="K27" s="110">
        <f>'Ｐ4～5'!U24</f>
        <v>5</v>
      </c>
      <c r="L27" s="110">
        <f>'Ｐ4～5'!Y24</f>
        <v>4</v>
      </c>
      <c r="M27" s="110">
        <f>'Ｐ4～5'!Z24</f>
        <v>7</v>
      </c>
      <c r="N27" s="111">
        <f>'Ｐ4～5'!E24</f>
        <v>-12</v>
      </c>
      <c r="O27" s="2"/>
      <c r="P27" s="2"/>
      <c r="Q27" s="2"/>
      <c r="R27" s="2"/>
      <c r="S27" s="2"/>
      <c r="T27" s="2"/>
      <c r="U27" s="2"/>
      <c r="V27" s="2"/>
      <c r="W27" s="2"/>
      <c r="X27" s="2"/>
      <c r="Y27" s="103"/>
    </row>
    <row r="28" spans="3:25" ht="15" customHeight="1">
      <c r="C28" s="184" t="s">
        <v>88</v>
      </c>
      <c r="D28" s="184">
        <f>'Ｐ6'!B23</f>
        <v>2054</v>
      </c>
      <c r="E28" s="184">
        <f>'Ｐ4～5'!B25</f>
        <v>4940</v>
      </c>
      <c r="F28" s="184">
        <f>'Ｐ4～5'!C25</f>
        <v>2288</v>
      </c>
      <c r="G28" s="184">
        <f>'Ｐ4～5'!D25</f>
        <v>2652</v>
      </c>
      <c r="H28" s="184">
        <f>'Ｐ4～5'!H25</f>
        <v>0</v>
      </c>
      <c r="I28" s="184">
        <f>'Ｐ4～5'!K25</f>
        <v>12</v>
      </c>
      <c r="J28" s="184">
        <f>'Ｐ4～5'!T25</f>
        <v>6</v>
      </c>
      <c r="K28" s="184">
        <f>'Ｐ4～5'!U25</f>
        <v>5</v>
      </c>
      <c r="L28" s="184">
        <f>'Ｐ4～5'!Y25</f>
        <v>4</v>
      </c>
      <c r="M28" s="184">
        <f>'Ｐ4～5'!Z25</f>
        <v>7</v>
      </c>
      <c r="N28" s="185">
        <f>'Ｐ4～5'!E25</f>
        <v>-12</v>
      </c>
      <c r="O28" s="2"/>
      <c r="P28" s="2"/>
      <c r="Q28" s="2"/>
      <c r="R28" s="2"/>
      <c r="S28" s="2"/>
      <c r="T28" s="2"/>
      <c r="U28" s="2"/>
      <c r="V28" s="2"/>
      <c r="W28" s="2"/>
      <c r="X28" s="2"/>
      <c r="Y28" s="103"/>
    </row>
    <row r="29" spans="3:25" ht="15" customHeight="1">
      <c r="C29" s="110" t="s">
        <v>89</v>
      </c>
      <c r="D29" s="110">
        <f>'Ｐ6'!B24</f>
        <v>871</v>
      </c>
      <c r="E29" s="110">
        <f>'Ｐ4～5'!B26</f>
        <v>2157</v>
      </c>
      <c r="F29" s="110">
        <f>'Ｐ4～5'!C26</f>
        <v>1003</v>
      </c>
      <c r="G29" s="110">
        <f>'Ｐ4～5'!D26</f>
        <v>1154</v>
      </c>
      <c r="H29" s="110">
        <f>'Ｐ4～5'!H26</f>
        <v>1</v>
      </c>
      <c r="I29" s="110">
        <f>'Ｐ4～5'!K26</f>
        <v>2</v>
      </c>
      <c r="J29" s="110">
        <f>'Ｐ4～5'!T26</f>
        <v>2</v>
      </c>
      <c r="K29" s="110">
        <f>'Ｐ4～5'!U26</f>
        <v>0</v>
      </c>
      <c r="L29" s="110">
        <f>'Ｐ4～5'!Y26</f>
        <v>2</v>
      </c>
      <c r="M29" s="110">
        <f>'Ｐ4～5'!Z26</f>
        <v>3</v>
      </c>
      <c r="N29" s="111">
        <f>'Ｐ4～5'!E26</f>
        <v>-4</v>
      </c>
      <c r="O29" s="16"/>
      <c r="P29" s="16"/>
      <c r="Q29" s="16"/>
      <c r="R29" s="16"/>
      <c r="S29" s="16"/>
      <c r="T29" s="16"/>
      <c r="U29" s="16"/>
      <c r="V29" s="16"/>
      <c r="W29" s="16"/>
      <c r="X29" s="16"/>
      <c r="Y29" s="109"/>
    </row>
    <row r="30" spans="3:25" ht="15" customHeight="1">
      <c r="C30" s="184" t="s">
        <v>90</v>
      </c>
      <c r="D30" s="184">
        <f>'Ｐ6'!B25</f>
        <v>871</v>
      </c>
      <c r="E30" s="184">
        <f>'Ｐ4～5'!B27</f>
        <v>2157</v>
      </c>
      <c r="F30" s="184">
        <f>'Ｐ4～5'!C27</f>
        <v>1003</v>
      </c>
      <c r="G30" s="184">
        <f>'Ｐ4～5'!D27</f>
        <v>1154</v>
      </c>
      <c r="H30" s="184">
        <f>'Ｐ4～5'!H27</f>
        <v>1</v>
      </c>
      <c r="I30" s="184">
        <f>'Ｐ4～5'!K27</f>
        <v>2</v>
      </c>
      <c r="J30" s="184">
        <f>'Ｐ4～5'!T27</f>
        <v>2</v>
      </c>
      <c r="K30" s="184">
        <f>'Ｐ4～5'!U27</f>
        <v>0</v>
      </c>
      <c r="L30" s="184">
        <f>'Ｐ4～5'!Y27</f>
        <v>2</v>
      </c>
      <c r="M30" s="184">
        <f>'Ｐ4～5'!Z27</f>
        <v>3</v>
      </c>
      <c r="N30" s="185">
        <f>'Ｐ4～5'!E27</f>
        <v>-4</v>
      </c>
      <c r="O30" s="16"/>
      <c r="P30" s="16"/>
      <c r="Q30" s="16"/>
      <c r="R30" s="16"/>
      <c r="S30" s="16"/>
      <c r="T30" s="16"/>
      <c r="U30" s="16"/>
      <c r="V30" s="16"/>
      <c r="W30" s="16"/>
      <c r="X30" s="16"/>
      <c r="Y30" s="109"/>
    </row>
    <row r="31" spans="3:25" ht="15" customHeight="1">
      <c r="C31" s="110" t="s">
        <v>91</v>
      </c>
      <c r="D31" s="110">
        <f>'Ｐ6'!B26</f>
        <v>9835</v>
      </c>
      <c r="E31" s="110">
        <f>'Ｐ4～5'!B28</f>
        <v>25832</v>
      </c>
      <c r="F31" s="110">
        <f>'Ｐ4～5'!C28</f>
        <v>12029</v>
      </c>
      <c r="G31" s="110">
        <f>'Ｐ4～5'!D28</f>
        <v>13803</v>
      </c>
      <c r="H31" s="110">
        <f>'Ｐ4～5'!H28</f>
        <v>7</v>
      </c>
      <c r="I31" s="110">
        <f>'Ｐ4～5'!K28</f>
        <v>37</v>
      </c>
      <c r="J31" s="110">
        <f>'Ｐ4～5'!T28</f>
        <v>7</v>
      </c>
      <c r="K31" s="110">
        <f>'Ｐ4～5'!U28</f>
        <v>20</v>
      </c>
      <c r="L31" s="110">
        <f>'Ｐ4～5'!Y28</f>
        <v>16</v>
      </c>
      <c r="M31" s="110">
        <f>'Ｐ4～5'!Z28</f>
        <v>15</v>
      </c>
      <c r="N31" s="111">
        <f>'Ｐ4～5'!E28</f>
        <v>-34</v>
      </c>
      <c r="O31" s="16"/>
      <c r="P31" s="16"/>
      <c r="Q31" s="16"/>
      <c r="R31" s="16"/>
      <c r="S31" s="16"/>
      <c r="T31" s="16"/>
      <c r="U31" s="16"/>
      <c r="V31" s="16"/>
      <c r="W31" s="16"/>
      <c r="X31" s="16"/>
      <c r="Y31" s="109"/>
    </row>
    <row r="32" spans="3:25" ht="15" customHeight="1">
      <c r="C32" s="102" t="s">
        <v>92</v>
      </c>
      <c r="D32" s="102">
        <f>'Ｐ6'!B27</f>
        <v>1167</v>
      </c>
      <c r="E32" s="102">
        <f>'Ｐ4～5'!B29</f>
        <v>3083</v>
      </c>
      <c r="F32" s="102">
        <f>'Ｐ4～5'!C29</f>
        <v>1480</v>
      </c>
      <c r="G32" s="102">
        <f>'Ｐ4～5'!D29</f>
        <v>1603</v>
      </c>
      <c r="H32" s="102">
        <f>'Ｐ4～5'!H29</f>
        <v>1</v>
      </c>
      <c r="I32" s="102">
        <f>'Ｐ4～5'!K29</f>
        <v>8</v>
      </c>
      <c r="J32" s="102">
        <f>'Ｐ4～5'!T29</f>
        <v>1</v>
      </c>
      <c r="K32" s="102">
        <f>'Ｐ4～5'!U29</f>
        <v>1</v>
      </c>
      <c r="L32" s="102">
        <f>'Ｐ4～5'!Y29</f>
        <v>4</v>
      </c>
      <c r="M32" s="102">
        <f>'Ｐ4～5'!Z29</f>
        <v>1</v>
      </c>
      <c r="N32" s="106">
        <f>'Ｐ4～5'!E29</f>
        <v>-10</v>
      </c>
      <c r="O32" s="2"/>
      <c r="P32" s="2"/>
      <c r="Q32" s="2"/>
      <c r="R32" s="2"/>
      <c r="S32" s="2"/>
      <c r="T32" s="2"/>
      <c r="U32" s="2"/>
      <c r="V32" s="2"/>
      <c r="W32" s="2"/>
      <c r="X32" s="2"/>
      <c r="Y32" s="103"/>
    </row>
    <row r="33" spans="1:26" ht="15" customHeight="1">
      <c r="C33" s="102" t="s">
        <v>93</v>
      </c>
      <c r="D33" s="102">
        <f>'Ｐ6'!B28</f>
        <v>5984</v>
      </c>
      <c r="E33" s="102">
        <f>'Ｐ4～5'!B30</f>
        <v>15940</v>
      </c>
      <c r="F33" s="102">
        <f>'Ｐ4～5'!C30</f>
        <v>7348</v>
      </c>
      <c r="G33" s="102">
        <f>'Ｐ4～5'!D30</f>
        <v>8592</v>
      </c>
      <c r="H33" s="102">
        <f>'Ｐ4～5'!H30</f>
        <v>5</v>
      </c>
      <c r="I33" s="102">
        <f>'Ｐ4～5'!K30</f>
        <v>19</v>
      </c>
      <c r="J33" s="102">
        <f>'Ｐ4～5'!T30</f>
        <v>3</v>
      </c>
      <c r="K33" s="102">
        <f>'Ｐ4～5'!U30</f>
        <v>12</v>
      </c>
      <c r="L33" s="102">
        <f>'Ｐ4～5'!Y30</f>
        <v>7</v>
      </c>
      <c r="M33" s="102">
        <f>'Ｐ4～5'!Z30</f>
        <v>11</v>
      </c>
      <c r="N33" s="106">
        <f>'Ｐ4～5'!E30</f>
        <v>-17</v>
      </c>
      <c r="O33" s="2"/>
      <c r="P33" s="2"/>
      <c r="Q33" s="2"/>
      <c r="R33" s="2"/>
      <c r="S33" s="2"/>
      <c r="T33" s="2"/>
      <c r="U33" s="2"/>
      <c r="V33" s="2"/>
      <c r="W33" s="2"/>
      <c r="X33" s="2"/>
      <c r="Y33" s="103"/>
    </row>
    <row r="34" spans="1:26" ht="15" customHeight="1">
      <c r="C34" s="102" t="s">
        <v>94</v>
      </c>
      <c r="D34" s="102">
        <f>'Ｐ6'!B29</f>
        <v>2684</v>
      </c>
      <c r="E34" s="102">
        <f>'Ｐ4～5'!B31</f>
        <v>6809</v>
      </c>
      <c r="F34" s="102">
        <f>'Ｐ4～5'!C31</f>
        <v>3201</v>
      </c>
      <c r="G34" s="102">
        <f>'Ｐ4～5'!D31</f>
        <v>3608</v>
      </c>
      <c r="H34" s="102">
        <f>'Ｐ4～5'!H31</f>
        <v>1</v>
      </c>
      <c r="I34" s="102">
        <f>'Ｐ4～5'!K31</f>
        <v>10</v>
      </c>
      <c r="J34" s="102">
        <f>'Ｐ4～5'!T31</f>
        <v>3</v>
      </c>
      <c r="K34" s="102">
        <f>'Ｐ4～5'!U31</f>
        <v>7</v>
      </c>
      <c r="L34" s="102">
        <f>'Ｐ4～5'!Y31</f>
        <v>5</v>
      </c>
      <c r="M34" s="102">
        <f>'Ｐ4～5'!Z31</f>
        <v>3</v>
      </c>
      <c r="N34" s="106">
        <f>'Ｐ4～5'!E31</f>
        <v>-7</v>
      </c>
      <c r="O34" s="2"/>
      <c r="P34" s="2"/>
      <c r="Q34" s="2"/>
      <c r="R34" s="2"/>
      <c r="S34" s="2"/>
      <c r="T34" s="2"/>
      <c r="U34" s="2"/>
      <c r="V34" s="2"/>
      <c r="W34" s="2"/>
      <c r="X34" s="2"/>
      <c r="Y34" s="103"/>
    </row>
    <row r="35" spans="1:26" ht="15" customHeight="1">
      <c r="C35" s="110" t="s">
        <v>95</v>
      </c>
      <c r="D35" s="110">
        <f>'Ｐ6'!B30</f>
        <v>8059</v>
      </c>
      <c r="E35" s="110">
        <f>'Ｐ4～5'!B32</f>
        <v>22223</v>
      </c>
      <c r="F35" s="110">
        <f>'Ｐ4～5'!C32</f>
        <v>10406</v>
      </c>
      <c r="G35" s="110">
        <f>'Ｐ4～5'!D32</f>
        <v>11817</v>
      </c>
      <c r="H35" s="110">
        <f>'Ｐ4～5'!H32</f>
        <v>7</v>
      </c>
      <c r="I35" s="110">
        <f>'Ｐ4～5'!K32</f>
        <v>38</v>
      </c>
      <c r="J35" s="110">
        <f>'Ｐ4～5'!T32</f>
        <v>21</v>
      </c>
      <c r="K35" s="110">
        <f>'Ｐ4～5'!U32</f>
        <v>8</v>
      </c>
      <c r="L35" s="110">
        <f>'Ｐ4～5'!Y32</f>
        <v>27</v>
      </c>
      <c r="M35" s="110">
        <f>'Ｐ4～5'!Z32</f>
        <v>18</v>
      </c>
      <c r="N35" s="111">
        <f>'Ｐ4～5'!E32</f>
        <v>-47</v>
      </c>
      <c r="O35" s="2"/>
      <c r="P35" s="2"/>
      <c r="Q35" s="2"/>
      <c r="R35" s="2"/>
      <c r="S35" s="2"/>
      <c r="T35" s="2"/>
      <c r="U35" s="2"/>
      <c r="V35" s="2"/>
      <c r="W35" s="2"/>
      <c r="X35" s="2"/>
      <c r="Y35" s="103"/>
    </row>
    <row r="36" spans="1:26" ht="14.25" customHeight="1">
      <c r="C36" s="102" t="s">
        <v>96</v>
      </c>
      <c r="D36" s="102">
        <f>'Ｐ6'!B31</f>
        <v>3443</v>
      </c>
      <c r="E36" s="102">
        <f>'Ｐ4～5'!B33</f>
        <v>8755</v>
      </c>
      <c r="F36" s="102">
        <f>'Ｐ4～5'!C33</f>
        <v>4069</v>
      </c>
      <c r="G36" s="102">
        <f>'Ｐ4～5'!D33</f>
        <v>4686</v>
      </c>
      <c r="H36" s="102">
        <f>'Ｐ4～5'!H33</f>
        <v>6</v>
      </c>
      <c r="I36" s="102">
        <f>'Ｐ4～5'!K33</f>
        <v>16</v>
      </c>
      <c r="J36" s="102">
        <f>'Ｐ4～5'!T33</f>
        <v>10</v>
      </c>
      <c r="K36" s="102">
        <f>'Ｐ4～5'!U33</f>
        <v>3</v>
      </c>
      <c r="L36" s="102">
        <f>'Ｐ4～5'!Y33</f>
        <v>9</v>
      </c>
      <c r="M36" s="102">
        <f>'Ｐ4～5'!Z33</f>
        <v>7</v>
      </c>
      <c r="N36" s="106">
        <f>'Ｐ4～5'!E33</f>
        <v>-13</v>
      </c>
      <c r="O36" s="2"/>
      <c r="P36" s="2"/>
      <c r="Q36" s="2"/>
      <c r="R36" s="2"/>
      <c r="S36" s="2"/>
      <c r="T36" s="2"/>
      <c r="U36" s="2"/>
      <c r="V36" s="2"/>
      <c r="W36" s="2"/>
      <c r="X36" s="2"/>
      <c r="Y36" s="103"/>
    </row>
    <row r="37" spans="1:26" ht="15" customHeight="1">
      <c r="C37" s="102" t="s">
        <v>97</v>
      </c>
      <c r="D37" s="102">
        <f>'Ｐ6'!B32</f>
        <v>2208</v>
      </c>
      <c r="E37" s="102">
        <f>'Ｐ4～5'!B34</f>
        <v>5743</v>
      </c>
      <c r="F37" s="102">
        <f>'Ｐ4～5'!C34</f>
        <v>2618</v>
      </c>
      <c r="G37" s="102">
        <f>'Ｐ4～5'!D34</f>
        <v>3125</v>
      </c>
      <c r="H37" s="102">
        <f>'Ｐ4～5'!H34</f>
        <v>0</v>
      </c>
      <c r="I37" s="102">
        <f>'Ｐ4～5'!K34</f>
        <v>8</v>
      </c>
      <c r="J37" s="102">
        <f>'Ｐ4～5'!T34</f>
        <v>5</v>
      </c>
      <c r="K37" s="102">
        <f>'Ｐ4～5'!U34</f>
        <v>1</v>
      </c>
      <c r="L37" s="102">
        <f>'Ｐ4～5'!Y34</f>
        <v>9</v>
      </c>
      <c r="M37" s="102">
        <f>'Ｐ4～5'!Z34</f>
        <v>2</v>
      </c>
      <c r="N37" s="106">
        <f>'Ｐ4～5'!E34</f>
        <v>-13</v>
      </c>
      <c r="O37" s="2"/>
      <c r="P37" s="2"/>
      <c r="Q37" s="2"/>
      <c r="R37" s="2"/>
      <c r="S37" s="2"/>
      <c r="T37" s="2"/>
      <c r="U37" s="2"/>
      <c r="V37" s="2"/>
      <c r="W37" s="2"/>
      <c r="X37" s="2"/>
      <c r="Y37" s="103"/>
    </row>
    <row r="38" spans="1:26" ht="15" customHeight="1">
      <c r="C38" s="102" t="s">
        <v>98</v>
      </c>
      <c r="D38" s="102">
        <f>'Ｐ6'!B33</f>
        <v>1564</v>
      </c>
      <c r="E38" s="102">
        <f>'Ｐ4～5'!B35</f>
        <v>4675</v>
      </c>
      <c r="F38" s="102">
        <f>'Ｐ4～5'!C35</f>
        <v>2186</v>
      </c>
      <c r="G38" s="102">
        <f>'Ｐ4～5'!D35</f>
        <v>2489</v>
      </c>
      <c r="H38" s="102">
        <f>'Ｐ4～5'!H35</f>
        <v>0</v>
      </c>
      <c r="I38" s="102">
        <f>'Ｐ4～5'!K35</f>
        <v>10</v>
      </c>
      <c r="J38" s="102">
        <f>'Ｐ4～5'!T35</f>
        <v>1</v>
      </c>
      <c r="K38" s="102">
        <f>'Ｐ4～5'!U35</f>
        <v>1</v>
      </c>
      <c r="L38" s="102">
        <f>'Ｐ4～5'!Y35</f>
        <v>8</v>
      </c>
      <c r="M38" s="102">
        <f>'Ｐ4～5'!Z35</f>
        <v>5</v>
      </c>
      <c r="N38" s="106">
        <f>'Ｐ4～5'!E35</f>
        <v>-21</v>
      </c>
      <c r="O38" s="2"/>
      <c r="P38" s="2"/>
      <c r="Q38" s="2"/>
      <c r="R38" s="2"/>
      <c r="S38" s="2"/>
      <c r="T38" s="2"/>
      <c r="U38" s="2"/>
      <c r="V38" s="2"/>
      <c r="W38" s="2"/>
      <c r="X38" s="2"/>
      <c r="Y38" s="2"/>
    </row>
    <row r="39" spans="1:26" ht="15" customHeight="1">
      <c r="C39" s="102" t="s">
        <v>99</v>
      </c>
      <c r="D39" s="102">
        <f>'Ｐ6'!B34</f>
        <v>844</v>
      </c>
      <c r="E39" s="102">
        <f>'Ｐ4～5'!B36</f>
        <v>3050</v>
      </c>
      <c r="F39" s="102">
        <f>'Ｐ4～5'!C36</f>
        <v>1533</v>
      </c>
      <c r="G39" s="102">
        <f>'Ｐ4～5'!D36</f>
        <v>1517</v>
      </c>
      <c r="H39" s="102">
        <f>'Ｐ4～5'!H36</f>
        <v>1</v>
      </c>
      <c r="I39" s="102">
        <f>'Ｐ4～5'!K36</f>
        <v>4</v>
      </c>
      <c r="J39" s="102">
        <f>'Ｐ4～5'!T36</f>
        <v>5</v>
      </c>
      <c r="K39" s="102">
        <f>'Ｐ4～5'!U36</f>
        <v>3</v>
      </c>
      <c r="L39" s="102">
        <f>'Ｐ4～5'!Y36</f>
        <v>1</v>
      </c>
      <c r="M39" s="102">
        <f>'Ｐ4～5'!Z36</f>
        <v>4</v>
      </c>
      <c r="N39" s="106">
        <f>'Ｐ4～5'!E36</f>
        <v>0</v>
      </c>
      <c r="O39" s="2"/>
      <c r="P39" s="2"/>
      <c r="Q39" s="2"/>
      <c r="R39" s="2"/>
      <c r="S39" s="2"/>
      <c r="T39" s="2"/>
      <c r="U39" s="2"/>
      <c r="V39" s="2"/>
      <c r="W39" s="2"/>
      <c r="X39" s="2"/>
      <c r="Y39" s="103"/>
    </row>
    <row r="40" spans="1:26" ht="15" customHeight="1">
      <c r="C40" s="110" t="s">
        <v>100</v>
      </c>
      <c r="D40" s="112">
        <f>'Ｐ6'!B35</f>
        <v>6135</v>
      </c>
      <c r="E40" s="113">
        <f>'Ｐ4～5'!B37</f>
        <v>19291</v>
      </c>
      <c r="F40" s="110">
        <f>'Ｐ4～5'!C37</f>
        <v>9046</v>
      </c>
      <c r="G40" s="110">
        <f>'Ｐ4～5'!D37</f>
        <v>10245</v>
      </c>
      <c r="H40" s="110">
        <f>'Ｐ4～5'!H37</f>
        <v>4</v>
      </c>
      <c r="I40" s="110">
        <f>'Ｐ4～5'!K37</f>
        <v>31</v>
      </c>
      <c r="J40" s="110">
        <f>'Ｐ4～5'!T37</f>
        <v>17</v>
      </c>
      <c r="K40" s="110">
        <f>'Ｐ4～5'!U37</f>
        <v>11</v>
      </c>
      <c r="L40" s="110">
        <f>'Ｐ4～5'!Y37</f>
        <v>17</v>
      </c>
      <c r="M40" s="110">
        <f>'Ｐ4～5'!Z37</f>
        <v>11</v>
      </c>
      <c r="N40" s="111">
        <f>'Ｐ4～5'!E37</f>
        <v>-27</v>
      </c>
      <c r="O40" s="2"/>
      <c r="P40" s="2"/>
      <c r="Q40" s="2"/>
      <c r="R40" s="2"/>
      <c r="S40" s="2"/>
      <c r="T40" s="2"/>
      <c r="U40" s="2"/>
      <c r="V40" s="2"/>
      <c r="W40" s="2"/>
      <c r="X40" s="2"/>
      <c r="Y40" s="103"/>
    </row>
    <row r="41" spans="1:26" ht="15" customHeight="1">
      <c r="C41" s="102" t="s">
        <v>101</v>
      </c>
      <c r="D41" s="107">
        <f>'Ｐ6'!B36</f>
        <v>6135</v>
      </c>
      <c r="E41" s="114">
        <f>'Ｐ4～5'!B38</f>
        <v>19291</v>
      </c>
      <c r="F41" s="102">
        <f>'Ｐ4～5'!C38</f>
        <v>9046</v>
      </c>
      <c r="G41" s="102">
        <f>'Ｐ4～5'!D38</f>
        <v>10245</v>
      </c>
      <c r="H41" s="102">
        <f>'Ｐ4～5'!H38</f>
        <v>4</v>
      </c>
      <c r="I41" s="102">
        <f>'Ｐ4～5'!K38</f>
        <v>31</v>
      </c>
      <c r="J41" s="102">
        <f>'Ｐ4～5'!T38</f>
        <v>17</v>
      </c>
      <c r="K41" s="102">
        <f>'Ｐ4～5'!U38</f>
        <v>11</v>
      </c>
      <c r="L41" s="102">
        <f>'Ｐ4～5'!Y38</f>
        <v>17</v>
      </c>
      <c r="M41" s="102">
        <f>'Ｐ4～5'!Z38</f>
        <v>11</v>
      </c>
      <c r="N41" s="106">
        <f>'Ｐ4～5'!E38</f>
        <v>-27</v>
      </c>
      <c r="O41" s="2"/>
      <c r="P41" s="2"/>
      <c r="Q41" s="2"/>
      <c r="R41" s="2"/>
      <c r="S41" s="2"/>
      <c r="T41" s="2"/>
      <c r="U41" s="2"/>
      <c r="V41" s="2"/>
      <c r="W41" s="2"/>
      <c r="X41" s="2"/>
      <c r="Y41" s="103"/>
    </row>
    <row r="42" spans="1:26" ht="15" customHeight="1">
      <c r="C42" s="110" t="s">
        <v>102</v>
      </c>
      <c r="D42" s="112">
        <f>'Ｐ6'!B37</f>
        <v>5591</v>
      </c>
      <c r="E42" s="113">
        <f>'Ｐ4～5'!B39</f>
        <v>16791</v>
      </c>
      <c r="F42" s="110">
        <f>'Ｐ4～5'!C39</f>
        <v>8084</v>
      </c>
      <c r="G42" s="110">
        <f>'Ｐ4～5'!D39</f>
        <v>8707</v>
      </c>
      <c r="H42" s="110">
        <f>'Ｐ4～5'!H39</f>
        <v>3</v>
      </c>
      <c r="I42" s="110">
        <f>'Ｐ4～5'!K39</f>
        <v>28</v>
      </c>
      <c r="J42" s="110">
        <f>'Ｐ4～5'!T39</f>
        <v>12</v>
      </c>
      <c r="K42" s="110">
        <f>'Ｐ4～5'!U39</f>
        <v>8</v>
      </c>
      <c r="L42" s="110">
        <f>'Ｐ4～5'!Y39</f>
        <v>16</v>
      </c>
      <c r="M42" s="110">
        <f>'Ｐ4～5'!Z39</f>
        <v>12</v>
      </c>
      <c r="N42" s="111">
        <f>'Ｐ4～5'!E39</f>
        <v>-33</v>
      </c>
      <c r="O42" s="2"/>
      <c r="P42" s="2"/>
      <c r="Q42" s="2"/>
      <c r="R42" s="2"/>
      <c r="S42" s="2"/>
      <c r="T42" s="2"/>
      <c r="U42" s="2"/>
      <c r="V42" s="2"/>
      <c r="W42" s="2"/>
      <c r="X42" s="2"/>
      <c r="Y42" s="103"/>
    </row>
    <row r="43" spans="1:26" ht="15" customHeight="1">
      <c r="C43" s="102" t="s">
        <v>103</v>
      </c>
      <c r="D43" s="107">
        <f>'Ｐ6'!B38</f>
        <v>4762</v>
      </c>
      <c r="E43" s="114">
        <f>'Ｐ4～5'!B40</f>
        <v>14272</v>
      </c>
      <c r="F43" s="102">
        <f>'Ｐ4～5'!C40</f>
        <v>6872</v>
      </c>
      <c r="G43" s="102">
        <f>'Ｐ4～5'!D40</f>
        <v>7400</v>
      </c>
      <c r="H43" s="102">
        <f>'Ｐ4～5'!H40</f>
        <v>2</v>
      </c>
      <c r="I43" s="102">
        <f>'Ｐ4～5'!K40</f>
        <v>25</v>
      </c>
      <c r="J43" s="102">
        <f>'Ｐ4～5'!T40</f>
        <v>12</v>
      </c>
      <c r="K43" s="102">
        <f>'Ｐ4～5'!U40</f>
        <v>6</v>
      </c>
      <c r="L43" s="102">
        <f>'Ｐ4～5'!Y40</f>
        <v>14</v>
      </c>
      <c r="M43" s="102">
        <f>'Ｐ4～5'!Z40</f>
        <v>8</v>
      </c>
      <c r="N43" s="106">
        <f>'Ｐ4～5'!E40</f>
        <v>-27</v>
      </c>
      <c r="O43" s="2"/>
      <c r="P43" s="2"/>
      <c r="Q43" s="2"/>
      <c r="R43" s="2"/>
      <c r="S43" s="2"/>
      <c r="T43" s="2"/>
      <c r="U43" s="2"/>
      <c r="V43" s="2"/>
      <c r="W43" s="2"/>
      <c r="X43" s="2"/>
      <c r="Y43" s="103"/>
    </row>
    <row r="44" spans="1:26" ht="15" customHeight="1">
      <c r="C44" s="104" t="s">
        <v>104</v>
      </c>
      <c r="D44" s="105">
        <f>'Ｐ6'!B39</f>
        <v>829</v>
      </c>
      <c r="E44" s="115">
        <f>'Ｐ4～5'!B41</f>
        <v>2519</v>
      </c>
      <c r="F44" s="104">
        <f>'Ｐ4～5'!C41</f>
        <v>1212</v>
      </c>
      <c r="G44" s="104">
        <f>'Ｐ4～5'!D41</f>
        <v>1307</v>
      </c>
      <c r="H44" s="104">
        <f>'Ｐ4～5'!H41</f>
        <v>1</v>
      </c>
      <c r="I44" s="104">
        <f>'Ｐ4～5'!K41</f>
        <v>3</v>
      </c>
      <c r="J44" s="104">
        <f>'Ｐ4～5'!T41</f>
        <v>0</v>
      </c>
      <c r="K44" s="104">
        <f>'Ｐ4～5'!U41</f>
        <v>2</v>
      </c>
      <c r="L44" s="104">
        <f>'Ｐ4～5'!Y41</f>
        <v>2</v>
      </c>
      <c r="M44" s="104">
        <f>'Ｐ4～5'!Z41</f>
        <v>4</v>
      </c>
      <c r="N44" s="108">
        <f>'Ｐ4～5'!E41</f>
        <v>-6</v>
      </c>
      <c r="O44" s="81"/>
      <c r="P44" s="81"/>
      <c r="Q44" s="81"/>
      <c r="R44" s="81"/>
      <c r="S44" s="81"/>
      <c r="T44" s="81"/>
      <c r="U44" s="81"/>
      <c r="V44" s="81"/>
      <c r="W44" s="81"/>
      <c r="X44" s="81"/>
      <c r="Y44" s="116"/>
    </row>
    <row r="45" spans="1:26" ht="15" customHeight="1">
      <c r="A45" s="2"/>
      <c r="B45" s="2"/>
      <c r="C45" s="117"/>
      <c r="D45" s="117"/>
      <c r="E45" s="117"/>
      <c r="F45" s="117"/>
      <c r="G45" s="117"/>
      <c r="H45" s="117"/>
      <c r="I45" s="117"/>
      <c r="J45" s="117"/>
      <c r="K45" s="117"/>
      <c r="L45" s="118"/>
      <c r="M45" s="119"/>
      <c r="N45" s="119"/>
      <c r="O45" s="81"/>
      <c r="P45" s="81"/>
      <c r="Q45" s="81"/>
      <c r="R45" s="81"/>
      <c r="S45" s="81"/>
      <c r="T45" s="81"/>
      <c r="U45" s="81"/>
      <c r="V45" s="81"/>
      <c r="W45" s="81"/>
      <c r="X45" s="81"/>
      <c r="Y45" s="116"/>
    </row>
    <row r="46" spans="1:26" ht="15" customHeight="1">
      <c r="B46" s="81"/>
      <c r="C46" s="120" t="s">
        <v>251</v>
      </c>
      <c r="D46" s="119"/>
      <c r="E46" s="119"/>
      <c r="F46" s="119"/>
      <c r="G46" s="119"/>
      <c r="H46" s="119"/>
      <c r="I46" s="119"/>
      <c r="J46" s="119"/>
      <c r="K46" s="119"/>
      <c r="L46" s="121"/>
      <c r="M46" s="119"/>
      <c r="N46" s="119"/>
      <c r="O46" s="81"/>
      <c r="P46" s="81"/>
      <c r="Q46" s="81"/>
      <c r="R46" s="81"/>
      <c r="S46" s="81"/>
      <c r="T46" s="81"/>
      <c r="U46" s="81"/>
      <c r="V46" s="81"/>
      <c r="W46" s="81"/>
      <c r="X46" s="81"/>
      <c r="Y46" s="116"/>
    </row>
    <row r="47" spans="1:26" ht="15" customHeight="1">
      <c r="B47" s="81"/>
      <c r="C47" s="119" t="s">
        <v>159</v>
      </c>
      <c r="D47" s="119"/>
      <c r="E47" s="119"/>
      <c r="F47" s="119"/>
      <c r="G47" s="119"/>
      <c r="H47" s="119"/>
      <c r="I47" s="119"/>
      <c r="J47" s="119"/>
      <c r="K47" s="119"/>
      <c r="L47" s="121"/>
      <c r="M47" s="119"/>
      <c r="N47" s="119"/>
      <c r="O47" s="81"/>
      <c r="P47" s="81"/>
      <c r="Q47" s="81"/>
      <c r="R47" s="81"/>
      <c r="S47" s="81"/>
      <c r="T47" s="81"/>
      <c r="U47" s="81"/>
      <c r="V47" s="81"/>
      <c r="W47" s="81"/>
      <c r="X47" s="81"/>
      <c r="Y47" s="116"/>
    </row>
    <row r="48" spans="1:26" ht="13.5" customHeight="1">
      <c r="A48" s="81"/>
      <c r="B48" s="81"/>
      <c r="C48" s="119" t="s">
        <v>162</v>
      </c>
      <c r="D48" s="119"/>
      <c r="E48" s="119"/>
      <c r="F48" s="119"/>
      <c r="G48" s="119"/>
      <c r="H48" s="119"/>
      <c r="I48" s="119"/>
      <c r="J48" s="119"/>
      <c r="K48" s="119"/>
      <c r="L48" s="121"/>
      <c r="M48" s="119"/>
      <c r="N48" s="119"/>
      <c r="O48" s="81"/>
      <c r="P48" s="81"/>
      <c r="Q48" s="81"/>
      <c r="R48" s="81"/>
      <c r="S48" s="81"/>
      <c r="T48" s="81"/>
      <c r="U48" s="81"/>
      <c r="V48" s="81"/>
      <c r="W48" s="81"/>
      <c r="X48" s="81"/>
      <c r="Y48" s="116"/>
      <c r="Z48" s="16"/>
    </row>
    <row r="49" spans="1:25" ht="13.5" customHeight="1">
      <c r="A49" s="81"/>
      <c r="B49" s="81"/>
      <c r="C49" s="81"/>
      <c r="D49" s="81"/>
      <c r="E49" s="81"/>
      <c r="F49" s="81"/>
      <c r="G49" s="81"/>
      <c r="H49" s="81"/>
      <c r="I49" s="81"/>
      <c r="J49" s="81"/>
      <c r="K49" s="81"/>
      <c r="L49" s="116"/>
      <c r="M49" s="81"/>
      <c r="N49" s="81"/>
      <c r="O49" s="81"/>
      <c r="P49" s="81"/>
      <c r="Q49" s="81"/>
      <c r="R49" s="81"/>
      <c r="S49" s="81"/>
      <c r="T49" s="81"/>
      <c r="U49" s="81"/>
      <c r="V49" s="81"/>
      <c r="W49" s="81"/>
      <c r="X49" s="81"/>
      <c r="Y49" s="116"/>
    </row>
    <row r="50" spans="1:25" ht="13.5" customHeight="1">
      <c r="A50" s="81"/>
      <c r="B50" s="81"/>
      <c r="C50" s="81"/>
      <c r="D50" s="81"/>
      <c r="E50" s="81"/>
      <c r="F50" s="81"/>
      <c r="G50" s="81"/>
      <c r="H50" s="81"/>
      <c r="I50" s="81"/>
      <c r="J50" s="81"/>
      <c r="K50" s="81"/>
      <c r="L50" s="116"/>
      <c r="M50" s="81"/>
      <c r="N50" s="81"/>
      <c r="O50" s="81"/>
      <c r="P50" s="81"/>
      <c r="Q50" s="81"/>
      <c r="R50" s="81"/>
      <c r="S50" s="81"/>
      <c r="T50" s="81"/>
      <c r="U50" s="81"/>
      <c r="V50" s="81"/>
      <c r="W50" s="81"/>
      <c r="X50" s="81"/>
      <c r="Y50" s="116"/>
    </row>
    <row r="51" spans="1:25" ht="12" customHeight="1">
      <c r="A51" s="81"/>
      <c r="B51" s="81"/>
      <c r="C51" s="81"/>
      <c r="D51" s="81"/>
      <c r="E51" s="81"/>
      <c r="F51" s="81"/>
      <c r="G51" s="81"/>
      <c r="H51" s="81"/>
      <c r="I51" s="81"/>
      <c r="J51" s="81"/>
      <c r="K51" s="81"/>
      <c r="L51" s="116"/>
      <c r="M51" s="81"/>
      <c r="N51" s="122"/>
      <c r="O51" s="122"/>
      <c r="P51" s="122"/>
      <c r="Q51" s="122"/>
      <c r="R51" s="122"/>
      <c r="S51" s="122"/>
      <c r="T51" s="122"/>
      <c r="U51" s="122"/>
      <c r="V51" s="122"/>
      <c r="W51" s="122"/>
      <c r="X51" s="122"/>
      <c r="Y51" s="123"/>
    </row>
    <row r="52" spans="1:25" ht="12" customHeight="1">
      <c r="A52" s="81"/>
      <c r="B52" s="81"/>
      <c r="C52" s="81"/>
      <c r="D52" s="81"/>
      <c r="E52" s="81"/>
      <c r="F52" s="81"/>
      <c r="G52" s="81"/>
      <c r="H52" s="81"/>
      <c r="I52" s="81"/>
      <c r="J52" s="81"/>
      <c r="K52" s="81"/>
      <c r="L52" s="116"/>
      <c r="M52" s="81"/>
      <c r="N52" s="81"/>
      <c r="O52" s="81"/>
      <c r="P52" s="81"/>
      <c r="Q52" s="81"/>
      <c r="R52" s="81"/>
      <c r="S52" s="81"/>
      <c r="T52" s="81"/>
      <c r="U52" s="81"/>
      <c r="V52" s="81"/>
      <c r="W52" s="81"/>
      <c r="X52" s="81"/>
      <c r="Y52" s="116"/>
    </row>
    <row r="53" spans="1:25" ht="12" customHeight="1">
      <c r="A53" s="81"/>
      <c r="B53" s="81"/>
      <c r="C53" s="81"/>
      <c r="D53" s="81"/>
      <c r="E53" s="81"/>
      <c r="F53" s="81"/>
      <c r="G53" s="81"/>
      <c r="H53" s="81"/>
      <c r="I53" s="81"/>
      <c r="J53" s="81"/>
      <c r="K53" s="81"/>
      <c r="L53" s="116"/>
      <c r="M53" s="81"/>
      <c r="N53" s="81"/>
      <c r="O53" s="81"/>
      <c r="P53" s="81"/>
      <c r="Q53" s="81"/>
      <c r="R53" s="81"/>
      <c r="S53" s="81"/>
      <c r="T53" s="81"/>
      <c r="U53" s="81"/>
      <c r="V53" s="81"/>
      <c r="W53" s="81"/>
      <c r="X53" s="81"/>
      <c r="Y53" s="116"/>
    </row>
    <row r="54" spans="1:25" ht="12" customHeight="1">
      <c r="A54" s="81"/>
      <c r="B54" s="81"/>
      <c r="C54" s="81"/>
      <c r="D54" s="81"/>
      <c r="E54" s="81"/>
      <c r="F54" s="81"/>
      <c r="G54" s="81"/>
      <c r="H54" s="81"/>
      <c r="I54" s="81"/>
      <c r="J54" s="81"/>
      <c r="K54" s="81"/>
      <c r="L54" s="116"/>
      <c r="M54" s="81"/>
      <c r="N54" s="81"/>
      <c r="O54" s="81"/>
      <c r="P54" s="81"/>
      <c r="Q54" s="81"/>
      <c r="R54" s="81"/>
      <c r="S54" s="81"/>
      <c r="T54" s="81"/>
      <c r="U54" s="81"/>
      <c r="V54" s="81"/>
      <c r="W54" s="81"/>
      <c r="X54" s="81"/>
      <c r="Y54" s="116"/>
    </row>
    <row r="55" spans="1:25" ht="12" customHeight="1">
      <c r="B55" s="81"/>
      <c r="C55" s="81"/>
      <c r="D55" s="81"/>
      <c r="E55" s="81"/>
      <c r="F55" s="81"/>
      <c r="G55" s="81"/>
      <c r="H55" s="81"/>
      <c r="I55" s="81"/>
      <c r="J55" s="81"/>
      <c r="K55" s="81"/>
      <c r="L55" s="116"/>
      <c r="M55" s="81"/>
      <c r="N55" s="81"/>
      <c r="O55" s="81"/>
      <c r="P55" s="81"/>
      <c r="Q55" s="81"/>
      <c r="R55" s="81"/>
      <c r="S55" s="81"/>
      <c r="T55" s="81"/>
      <c r="U55" s="81"/>
      <c r="V55" s="81"/>
      <c r="W55" s="81"/>
      <c r="X55" s="81"/>
      <c r="Y55" s="116"/>
    </row>
    <row r="56" spans="1:25" ht="12" customHeight="1">
      <c r="A56" s="81"/>
      <c r="B56" s="81"/>
      <c r="C56" s="81"/>
      <c r="D56" s="81"/>
      <c r="E56" s="81"/>
      <c r="F56" s="81"/>
      <c r="G56" s="81"/>
      <c r="H56" s="81"/>
      <c r="I56" s="81"/>
      <c r="J56" s="81"/>
      <c r="K56" s="81"/>
      <c r="L56" s="116"/>
      <c r="M56" s="81"/>
      <c r="N56" s="122"/>
      <c r="O56" s="122"/>
      <c r="P56" s="122"/>
      <c r="Q56" s="122"/>
      <c r="R56" s="122"/>
      <c r="S56" s="122"/>
      <c r="T56" s="122"/>
      <c r="U56" s="122"/>
      <c r="V56" s="122"/>
      <c r="W56" s="122"/>
      <c r="X56" s="122"/>
      <c r="Y56" s="123"/>
    </row>
    <row r="57" spans="1:25" ht="12" customHeight="1">
      <c r="A57" s="81"/>
      <c r="B57" s="81"/>
      <c r="C57" s="81"/>
      <c r="D57" s="81"/>
      <c r="E57" s="81"/>
      <c r="F57" s="81"/>
      <c r="G57" s="81"/>
      <c r="H57" s="81"/>
      <c r="I57" s="81"/>
      <c r="J57" s="81"/>
      <c r="K57" s="81"/>
      <c r="L57" s="116"/>
      <c r="M57" s="81"/>
      <c r="N57" s="81"/>
      <c r="O57" s="81"/>
      <c r="P57" s="81"/>
      <c r="Q57" s="81"/>
      <c r="R57" s="81"/>
      <c r="S57" s="81"/>
      <c r="T57" s="81"/>
      <c r="U57" s="81"/>
      <c r="V57" s="81"/>
      <c r="W57" s="81"/>
      <c r="X57" s="81"/>
      <c r="Y57" s="116"/>
    </row>
    <row r="58" spans="1:25" ht="12" customHeight="1">
      <c r="A58" s="81"/>
      <c r="B58" s="81"/>
      <c r="C58" s="81"/>
      <c r="D58" s="81"/>
      <c r="E58" s="81"/>
      <c r="F58" s="81"/>
      <c r="G58" s="81"/>
      <c r="H58" s="81"/>
      <c r="I58" s="81"/>
      <c r="J58" s="81"/>
      <c r="K58" s="81"/>
      <c r="L58" s="116"/>
      <c r="M58" s="81"/>
      <c r="N58" s="81"/>
      <c r="O58" s="81"/>
      <c r="P58" s="81"/>
      <c r="Q58" s="81"/>
      <c r="R58" s="81"/>
      <c r="S58" s="81"/>
      <c r="T58" s="81"/>
      <c r="U58" s="81"/>
      <c r="V58" s="81"/>
      <c r="W58" s="81"/>
      <c r="X58" s="81"/>
      <c r="Y58" s="116"/>
    </row>
    <row r="59" spans="1:25" ht="12" customHeight="1">
      <c r="A59" s="81" t="s">
        <v>105</v>
      </c>
      <c r="B59" s="81"/>
      <c r="C59" s="81"/>
      <c r="D59" s="81"/>
      <c r="E59" s="81"/>
      <c r="F59" s="81"/>
      <c r="G59" s="81"/>
      <c r="H59" s="81"/>
      <c r="I59" s="81"/>
      <c r="J59" s="81"/>
      <c r="K59" s="81"/>
      <c r="L59" s="116"/>
      <c r="M59" s="81"/>
      <c r="N59" s="81"/>
      <c r="O59" s="81"/>
      <c r="P59" s="81"/>
      <c r="Q59" s="81"/>
      <c r="R59" s="81"/>
      <c r="S59" s="81"/>
      <c r="T59" s="81"/>
      <c r="U59" s="81"/>
      <c r="V59" s="81"/>
      <c r="W59" s="81"/>
      <c r="X59" s="81"/>
      <c r="Y59" s="116"/>
    </row>
    <row r="60" spans="1:25" ht="12" customHeight="1">
      <c r="A60" s="81"/>
      <c r="B60" s="81"/>
      <c r="C60" s="81"/>
      <c r="D60" s="81"/>
      <c r="E60" s="81"/>
      <c r="F60" s="81"/>
      <c r="G60" s="81"/>
      <c r="H60" s="81"/>
      <c r="I60" s="81"/>
      <c r="J60" s="81"/>
      <c r="K60" s="81"/>
      <c r="L60" s="116"/>
      <c r="M60" s="81"/>
      <c r="N60" s="81"/>
      <c r="O60" s="81"/>
      <c r="P60" s="81"/>
      <c r="Q60" s="81"/>
      <c r="R60" s="81"/>
      <c r="S60" s="81"/>
      <c r="T60" s="81"/>
      <c r="U60" s="81"/>
      <c r="V60" s="81"/>
      <c r="W60" s="81"/>
      <c r="X60" s="81"/>
      <c r="Y60" s="116"/>
    </row>
    <row r="61" spans="1:25" ht="12" customHeight="1">
      <c r="A61" s="81"/>
      <c r="B61" s="81"/>
      <c r="C61" s="81"/>
      <c r="D61" s="81"/>
      <c r="E61" s="81"/>
      <c r="F61" s="81"/>
      <c r="G61" s="81"/>
      <c r="H61" s="81"/>
      <c r="I61" s="81"/>
      <c r="J61" s="81"/>
      <c r="K61" s="81"/>
      <c r="L61" s="116"/>
      <c r="M61" s="81"/>
      <c r="N61" s="81"/>
      <c r="O61" s="81"/>
      <c r="P61" s="81"/>
      <c r="Q61" s="81"/>
      <c r="R61" s="81"/>
      <c r="S61" s="81"/>
      <c r="T61" s="81"/>
      <c r="U61" s="81"/>
      <c r="V61" s="81"/>
      <c r="W61" s="81"/>
      <c r="X61" s="81"/>
      <c r="Y61" s="116"/>
    </row>
    <row r="62" spans="1:25" s="86" customFormat="1" ht="12" customHeight="1">
      <c r="A62" s="122"/>
      <c r="B62" s="122"/>
      <c r="C62" s="122"/>
      <c r="D62" s="122"/>
      <c r="E62" s="122"/>
      <c r="F62" s="122"/>
      <c r="G62" s="122"/>
      <c r="H62" s="122"/>
      <c r="I62" s="122"/>
      <c r="J62" s="122"/>
      <c r="K62" s="122"/>
      <c r="L62" s="123"/>
      <c r="M62" s="122"/>
      <c r="N62" s="81"/>
      <c r="O62" s="81"/>
      <c r="P62" s="81"/>
      <c r="Q62" s="81"/>
      <c r="R62" s="81"/>
      <c r="S62" s="81"/>
      <c r="T62" s="81"/>
      <c r="U62" s="81"/>
      <c r="V62" s="81"/>
      <c r="W62" s="81"/>
      <c r="X62" s="81"/>
      <c r="Y62" s="116"/>
    </row>
    <row r="63" spans="1:25" ht="12" customHeight="1">
      <c r="A63" s="81" t="s">
        <v>106</v>
      </c>
      <c r="B63" s="81"/>
      <c r="C63" s="81"/>
      <c r="D63" s="81"/>
      <c r="E63" s="81"/>
      <c r="F63" s="81"/>
      <c r="G63" s="81"/>
      <c r="H63" s="81"/>
      <c r="I63" s="81"/>
      <c r="J63" s="81"/>
      <c r="K63" s="81"/>
      <c r="L63" s="116"/>
      <c r="M63" s="81"/>
      <c r="N63" s="81"/>
      <c r="O63" s="81"/>
      <c r="P63" s="81"/>
      <c r="Q63" s="81"/>
      <c r="R63" s="81"/>
      <c r="S63" s="81"/>
      <c r="T63" s="81"/>
      <c r="U63" s="81"/>
      <c r="V63" s="81"/>
      <c r="W63" s="81"/>
      <c r="X63" s="81"/>
      <c r="Y63" s="116"/>
    </row>
    <row r="64" spans="1:25" ht="12" customHeight="1">
      <c r="A64" s="81"/>
      <c r="B64" s="81"/>
      <c r="C64" s="81"/>
      <c r="D64" s="81"/>
      <c r="E64" s="81"/>
      <c r="F64" s="81"/>
      <c r="G64" s="81"/>
      <c r="H64" s="81"/>
      <c r="I64" s="81"/>
      <c r="J64" s="81"/>
      <c r="K64" s="81"/>
      <c r="L64" s="116"/>
      <c r="M64" s="81"/>
      <c r="N64" s="81"/>
      <c r="O64" s="81"/>
      <c r="P64" s="81"/>
      <c r="Q64" s="81"/>
      <c r="R64" s="81"/>
      <c r="S64" s="81"/>
      <c r="T64" s="81"/>
      <c r="U64" s="81"/>
      <c r="V64" s="81"/>
      <c r="W64" s="81"/>
      <c r="X64" s="81"/>
      <c r="Y64" s="116"/>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election activeCell="Q8" sqref="Q8"/>
    </sheetView>
  </sheetViews>
  <sheetFormatPr defaultRowHeight="13.5"/>
  <cols>
    <col min="1" max="1" width="7.375" style="217" customWidth="1"/>
    <col min="2" max="3" width="10" style="217" customWidth="1"/>
    <col min="4" max="4" width="9.75" style="217" customWidth="1"/>
    <col min="5" max="5" width="5.625" style="217" customWidth="1"/>
    <col min="6" max="16384" width="9" style="217"/>
  </cols>
  <sheetData>
    <row r="1" spans="1:5">
      <c r="A1" s="413" t="s">
        <v>243</v>
      </c>
      <c r="B1" s="414"/>
      <c r="C1" s="415"/>
      <c r="E1" s="217" t="s">
        <v>245</v>
      </c>
    </row>
    <row r="2" spans="1:5" ht="36">
      <c r="A2" s="416"/>
      <c r="B2" s="417" t="s">
        <v>213</v>
      </c>
      <c r="C2" s="418" t="s">
        <v>214</v>
      </c>
    </row>
    <row r="3" spans="1:5">
      <c r="A3" s="262" t="s">
        <v>274</v>
      </c>
      <c r="B3" s="425">
        <v>1006.617</v>
      </c>
      <c r="C3" s="426">
        <v>-1.36</v>
      </c>
      <c r="D3" s="217" t="s">
        <v>279</v>
      </c>
    </row>
    <row r="4" spans="1:5">
      <c r="A4" s="263"/>
      <c r="B4" s="425">
        <v>1005.367</v>
      </c>
      <c r="C4" s="426">
        <v>-1.37</v>
      </c>
    </row>
    <row r="5" spans="1:5">
      <c r="A5" s="263"/>
      <c r="B5" s="427">
        <v>1004.31</v>
      </c>
      <c r="C5" s="428">
        <v>-1.37</v>
      </c>
    </row>
    <row r="6" spans="1:5">
      <c r="A6" s="263" t="s">
        <v>309</v>
      </c>
      <c r="B6" s="427">
        <v>1000</v>
      </c>
      <c r="C6" s="428">
        <v>-1.39</v>
      </c>
      <c r="D6" s="217" t="s">
        <v>361</v>
      </c>
    </row>
    <row r="7" spans="1:5">
      <c r="A7" s="263"/>
      <c r="B7" s="427">
        <v>999.44399999999996</v>
      </c>
      <c r="C7" s="428">
        <v>-1.4</v>
      </c>
    </row>
    <row r="8" spans="1:5">
      <c r="A8" s="263"/>
      <c r="B8" s="427">
        <v>998.63300000000004</v>
      </c>
      <c r="C8" s="428">
        <v>-1.41</v>
      </c>
    </row>
    <row r="9" spans="1:5">
      <c r="A9" s="262" t="s">
        <v>196</v>
      </c>
      <c r="B9" s="427">
        <v>997.71799999999996</v>
      </c>
      <c r="C9" s="428">
        <v>-1.42</v>
      </c>
    </row>
    <row r="10" spans="1:5">
      <c r="A10" s="263"/>
      <c r="B10" s="427">
        <v>996.98299999999995</v>
      </c>
      <c r="C10" s="428">
        <v>-1.42</v>
      </c>
    </row>
    <row r="11" spans="1:5">
      <c r="A11" s="262"/>
      <c r="B11" s="427">
        <v>996.30700000000002</v>
      </c>
      <c r="C11" s="428">
        <v>-1.42</v>
      </c>
    </row>
    <row r="12" spans="1:5">
      <c r="A12" s="263" t="s">
        <v>194</v>
      </c>
      <c r="B12" s="427">
        <v>995.37400000000002</v>
      </c>
      <c r="C12" s="428">
        <v>-1.41</v>
      </c>
    </row>
    <row r="13" spans="1:5">
      <c r="A13" s="263"/>
      <c r="B13" s="427">
        <v>994.62800000000004</v>
      </c>
      <c r="C13" s="428">
        <v>-1.41</v>
      </c>
    </row>
    <row r="14" spans="1:5">
      <c r="A14" s="263"/>
      <c r="B14" s="427">
        <v>993.66899999999998</v>
      </c>
      <c r="C14" s="428">
        <v>-1.41</v>
      </c>
    </row>
    <row r="15" spans="1:5">
      <c r="A15" s="263" t="s">
        <v>274</v>
      </c>
      <c r="B15" s="427">
        <v>992.46199999999999</v>
      </c>
      <c r="C15" s="428">
        <v>-1.41</v>
      </c>
    </row>
    <row r="16" spans="1:5">
      <c r="A16" s="263"/>
      <c r="B16" s="427">
        <v>991.16200000000003</v>
      </c>
      <c r="C16" s="428">
        <v>-1.41</v>
      </c>
    </row>
    <row r="17" spans="1:6">
      <c r="A17" s="263"/>
      <c r="B17" s="427">
        <v>989.85199999999998</v>
      </c>
      <c r="C17" s="428">
        <v>-1.44</v>
      </c>
    </row>
    <row r="18" spans="1:6">
      <c r="A18" s="263" t="s">
        <v>321</v>
      </c>
      <c r="B18" s="427">
        <v>985.02099999999996</v>
      </c>
      <c r="C18" s="428">
        <v>-1.46</v>
      </c>
      <c r="D18" s="217" t="s">
        <v>362</v>
      </c>
    </row>
    <row r="19" spans="1:6">
      <c r="A19" s="263"/>
      <c r="B19" s="427">
        <v>984.84199999999998</v>
      </c>
      <c r="C19" s="428">
        <v>-1.46</v>
      </c>
    </row>
    <row r="20" spans="1:6">
      <c r="A20" s="263"/>
      <c r="B20" s="427">
        <v>983.92899999999997</v>
      </c>
      <c r="C20" s="428">
        <v>-1.47</v>
      </c>
    </row>
    <row r="21" spans="1:6">
      <c r="A21" s="263" t="s">
        <v>365</v>
      </c>
      <c r="B21" s="427">
        <v>983</v>
      </c>
      <c r="C21" s="428">
        <v>-1.48</v>
      </c>
    </row>
    <row r="22" spans="1:6">
      <c r="A22" s="263"/>
      <c r="B22" s="427">
        <v>982.28499999999997</v>
      </c>
      <c r="C22" s="428">
        <v>-1.47</v>
      </c>
    </row>
    <row r="23" spans="1:6">
      <c r="A23" s="263"/>
      <c r="B23" s="427">
        <v>981.64300000000003</v>
      </c>
      <c r="C23" s="428">
        <v>-1.47</v>
      </c>
    </row>
    <row r="24" spans="1:6">
      <c r="A24" s="264" t="s">
        <v>378</v>
      </c>
      <c r="B24" s="427">
        <v>980.68399999999997</v>
      </c>
      <c r="C24" s="428">
        <v>-1.48</v>
      </c>
    </row>
    <row r="25" spans="1:6">
      <c r="A25" s="264"/>
      <c r="B25" s="427">
        <v>979.76499999999999</v>
      </c>
      <c r="C25" s="428">
        <v>-1.49</v>
      </c>
    </row>
    <row r="26" spans="1:6">
      <c r="A26" s="475" t="s">
        <v>394</v>
      </c>
      <c r="B26" s="395">
        <f>'Ｐ4～5'!B7/1000</f>
        <v>978.75400000000002</v>
      </c>
      <c r="C26" s="396">
        <f>ROUND('Ｐ2'!G49,2)</f>
        <v>-1.5</v>
      </c>
      <c r="E26" s="429"/>
    </row>
    <row r="29" spans="1:6">
      <c r="A29" s="217" t="s">
        <v>244</v>
      </c>
      <c r="F29" s="217" t="s">
        <v>246</v>
      </c>
    </row>
    <row r="30" spans="1:6" s="422" customFormat="1" ht="42" customHeight="1">
      <c r="A30" s="416"/>
      <c r="B30" s="419" t="s">
        <v>5</v>
      </c>
      <c r="C30" s="420" t="s">
        <v>6</v>
      </c>
      <c r="D30" s="421" t="s">
        <v>175</v>
      </c>
    </row>
    <row r="31" spans="1:6" s="422" customFormat="1">
      <c r="A31" s="248" t="s">
        <v>317</v>
      </c>
      <c r="B31" s="223">
        <v>-1044</v>
      </c>
      <c r="C31" s="224">
        <v>-163</v>
      </c>
      <c r="D31" s="225">
        <v>-1207</v>
      </c>
    </row>
    <row r="32" spans="1:6" s="422" customFormat="1" ht="16.5" customHeight="1">
      <c r="A32" s="229" t="s">
        <v>319</v>
      </c>
      <c r="B32" s="226">
        <v>-1081</v>
      </c>
      <c r="C32" s="227">
        <v>-219</v>
      </c>
      <c r="D32" s="228">
        <v>-1300</v>
      </c>
    </row>
    <row r="33" spans="1:4" s="422" customFormat="1" ht="16.5" customHeight="1">
      <c r="A33" s="248" t="s">
        <v>322</v>
      </c>
      <c r="B33" s="226">
        <v>-993</v>
      </c>
      <c r="C33" s="227">
        <v>-317</v>
      </c>
      <c r="D33" s="228">
        <v>-1310</v>
      </c>
    </row>
    <row r="34" spans="1:4" s="422" customFormat="1" ht="16.5" customHeight="1">
      <c r="A34" s="229" t="s">
        <v>359</v>
      </c>
      <c r="B34" s="226">
        <v>-898</v>
      </c>
      <c r="C34" s="227">
        <v>-3933</v>
      </c>
      <c r="D34" s="228">
        <v>-4831</v>
      </c>
    </row>
    <row r="35" spans="1:4" s="422" customFormat="1" ht="16.5" customHeight="1">
      <c r="A35" s="229" t="s">
        <v>363</v>
      </c>
      <c r="B35" s="226">
        <v>-849</v>
      </c>
      <c r="C35" s="227">
        <v>670</v>
      </c>
      <c r="D35" s="228">
        <v>-179</v>
      </c>
    </row>
    <row r="36" spans="1:4" s="422" customFormat="1" ht="16.5" customHeight="1">
      <c r="A36" s="229" t="s">
        <v>366</v>
      </c>
      <c r="B36" s="226">
        <v>-818</v>
      </c>
      <c r="C36" s="227">
        <v>-95</v>
      </c>
      <c r="D36" s="228">
        <v>-913</v>
      </c>
    </row>
    <row r="37" spans="1:4" s="422" customFormat="1">
      <c r="A37" s="248" t="s">
        <v>371</v>
      </c>
      <c r="B37" s="226">
        <v>-771</v>
      </c>
      <c r="C37" s="227">
        <v>-158</v>
      </c>
      <c r="D37" s="228">
        <v>-929</v>
      </c>
    </row>
    <row r="38" spans="1:4" s="422" customFormat="1" ht="16.5" customHeight="1">
      <c r="A38" s="229" t="s">
        <v>375</v>
      </c>
      <c r="B38" s="226">
        <v>-701</v>
      </c>
      <c r="C38" s="227">
        <v>-14</v>
      </c>
      <c r="D38" s="228">
        <v>-715</v>
      </c>
    </row>
    <row r="39" spans="1:4" s="422" customFormat="1" ht="16.5" customHeight="1">
      <c r="A39" s="229" t="s">
        <v>379</v>
      </c>
      <c r="B39" s="226">
        <v>-673</v>
      </c>
      <c r="C39" s="227">
        <v>31</v>
      </c>
      <c r="D39" s="228">
        <v>-642</v>
      </c>
    </row>
    <row r="40" spans="1:4" s="422" customFormat="1" ht="16.5" customHeight="1">
      <c r="A40" s="229" t="s">
        <v>395</v>
      </c>
      <c r="B40" s="226">
        <v>-790</v>
      </c>
      <c r="C40" s="227">
        <v>-169</v>
      </c>
      <c r="D40" s="228">
        <v>-959</v>
      </c>
    </row>
    <row r="41" spans="1:4" s="422" customFormat="1" ht="16.5" customHeight="1">
      <c r="A41" s="229" t="s">
        <v>378</v>
      </c>
      <c r="B41" s="226">
        <v>-941</v>
      </c>
      <c r="C41" s="227">
        <v>22</v>
      </c>
      <c r="D41" s="228">
        <v>-919</v>
      </c>
    </row>
    <row r="42" spans="1:4" s="422" customFormat="1" ht="16.5" customHeight="1">
      <c r="A42" s="477" t="s">
        <v>377</v>
      </c>
      <c r="B42" s="395">
        <f>'Ｐ4～5'!N7</f>
        <v>-897</v>
      </c>
      <c r="C42" s="423">
        <f>'Ｐ4～5'!AA7</f>
        <v>-114</v>
      </c>
      <c r="D42" s="424">
        <f>B42+C42</f>
        <v>-1011</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2018-12-14T00:56:16Z</cp:lastPrinted>
  <dcterms:created xsi:type="dcterms:W3CDTF">1999-11-22T06:59:10Z</dcterms:created>
  <dcterms:modified xsi:type="dcterms:W3CDTF">2018-12-14T01:06:47Z</dcterms:modified>
</cp:coreProperties>
</file>