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harts/chart4.xml" ContentType="application/vnd.openxmlformats-officedocument.drawingml.chart+xml"/>
  <Override PartName="/xl/drawings/drawing8.xml" ContentType="application/vnd.openxmlformats-officedocument.drawingml.chartshapes+xml"/>
  <Override PartName="/xl/charts/chart5.xml" ContentType="application/vnd.openxmlformats-officedocument.drawingml.chart+xml"/>
  <Override PartName="/xl/drawings/drawing9.xml" ContentType="application/vnd.openxmlformats-officedocument.drawingml.chartshap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updateLinks="never"/>
  <bookViews>
    <workbookView xWindow="-15" yWindow="-15" windowWidth="9570" windowHeight="9060" tabRatio="571" autoFilterDateGrouping="0"/>
  </bookViews>
  <sheets>
    <sheet name="Ｐ１" sheetId="53" r:id="rId1"/>
    <sheet name="Ｐ2" sheetId="46" r:id="rId2"/>
    <sheet name="Ｐ3" sheetId="47" r:id="rId3"/>
    <sheet name="Ｐ4～5" sheetId="23" r:id="rId4"/>
    <sheet name="Ｐ6" sheetId="34" r:id="rId5"/>
    <sheet name="Ｐ7" sheetId="15" r:id="rId6"/>
    <sheet name="Ｐ8" sheetId="35" r:id="rId7"/>
    <sheet name="【要約表】" sheetId="27" r:id="rId8"/>
    <sheet name="図１・図２作成用" sheetId="48" state="hidden" r:id="rId9"/>
    <sheet name="市町村別人口増減ランキング" sheetId="32" state="hidden" r:id="rId10"/>
  </sheets>
  <definedNames>
    <definedName name="_xlnm.Print_Area" localSheetId="7">【要約表】!$A$1:$Q$49</definedName>
    <definedName name="_xlnm.Print_Area" localSheetId="1">'Ｐ2'!$A$1:$M$55</definedName>
    <definedName name="_xlnm.Print_Area" localSheetId="2">'Ｐ3'!$A$1:$H$54</definedName>
    <definedName name="_xlnm.Print_Area" localSheetId="3">'Ｐ4～5'!$A$1:$AE$47</definedName>
    <definedName name="_xlnm.Print_Area" localSheetId="5">'Ｐ7'!$A$1:$N$59</definedName>
    <definedName name="_xlnm.Print_Area" localSheetId="9">市町村別人口増減ランキング!$A$1:$N$31</definedName>
    <definedName name="_xlnm.Print_Area" localSheetId="8">図１・図２作成用!$A$1:$P$52</definedName>
    <definedName name="Print_Area_MI" localSheetId="0">#REF!</definedName>
    <definedName name="Print_Area_MI" localSheetId="1">#REF!</definedName>
    <definedName name="Print_Area_MI" localSheetId="2">#REF!</definedName>
    <definedName name="Print_Area_MI" localSheetId="6">#REF!</definedName>
    <definedName name="Print_Area_MI" localSheetId="8">#REF!</definedName>
    <definedName name="Print_Area_MI">#REF!</definedName>
  </definedNames>
  <calcPr calcId="145621"/>
</workbook>
</file>

<file path=xl/calcChain.xml><?xml version="1.0" encoding="utf-8"?>
<calcChain xmlns="http://schemas.openxmlformats.org/spreadsheetml/2006/main">
  <c r="N8" i="27" l="1"/>
  <c r="N6" i="27"/>
  <c r="J28" i="34" l="1"/>
  <c r="F28" i="34"/>
  <c r="F9" i="34" l="1"/>
  <c r="J9" i="34"/>
  <c r="F10" i="34"/>
  <c r="J10" i="34"/>
  <c r="F11" i="34"/>
  <c r="J11" i="34"/>
  <c r="F12" i="34"/>
  <c r="J12" i="34"/>
  <c r="F13" i="34"/>
  <c r="J13" i="34"/>
  <c r="F14" i="34"/>
  <c r="J14" i="34"/>
  <c r="F15" i="34"/>
  <c r="J15" i="34"/>
  <c r="F16" i="34"/>
  <c r="J16" i="34"/>
  <c r="F17" i="34"/>
  <c r="J17" i="34"/>
  <c r="F18" i="34"/>
  <c r="J18" i="34"/>
  <c r="F19" i="34"/>
  <c r="J19" i="34"/>
  <c r="F20" i="34"/>
  <c r="J20" i="34"/>
  <c r="F21" i="34"/>
  <c r="J21" i="34"/>
  <c r="C22" i="34"/>
  <c r="D22" i="34"/>
  <c r="E22" i="34"/>
  <c r="G22" i="34"/>
  <c r="H22" i="34"/>
  <c r="I22" i="34"/>
  <c r="F23" i="34"/>
  <c r="F22" i="34" s="1"/>
  <c r="J23" i="34"/>
  <c r="J22" i="34" s="1"/>
  <c r="C24" i="34"/>
  <c r="D24" i="34"/>
  <c r="E24" i="34"/>
  <c r="G24" i="34"/>
  <c r="H24" i="34"/>
  <c r="I24" i="34"/>
  <c r="F25" i="34"/>
  <c r="F24" i="34" s="1"/>
  <c r="J25" i="34"/>
  <c r="J24" i="34" s="1"/>
  <c r="C26" i="34"/>
  <c r="D26" i="34"/>
  <c r="E26" i="34"/>
  <c r="G26" i="34"/>
  <c r="H26" i="34"/>
  <c r="I26" i="34"/>
  <c r="F27" i="34"/>
  <c r="J27" i="34"/>
  <c r="F29" i="34"/>
  <c r="J29" i="34"/>
  <c r="C30" i="34"/>
  <c r="D30" i="34"/>
  <c r="E30" i="34"/>
  <c r="G30" i="34"/>
  <c r="H30" i="34"/>
  <c r="I30" i="34"/>
  <c r="F31" i="34"/>
  <c r="J31" i="34"/>
  <c r="F32" i="34"/>
  <c r="J32" i="34"/>
  <c r="F33" i="34"/>
  <c r="J33" i="34"/>
  <c r="F34" i="34"/>
  <c r="J34" i="34"/>
  <c r="C35" i="34"/>
  <c r="D35" i="34"/>
  <c r="E35" i="34"/>
  <c r="G35" i="34"/>
  <c r="H35" i="34"/>
  <c r="I35" i="34"/>
  <c r="F36" i="34"/>
  <c r="F35" i="34" s="1"/>
  <c r="J36" i="34"/>
  <c r="J35" i="34" s="1"/>
  <c r="C37" i="34"/>
  <c r="D37" i="34"/>
  <c r="E37" i="34"/>
  <c r="G37" i="34"/>
  <c r="H37" i="34"/>
  <c r="I37" i="34"/>
  <c r="F38" i="34"/>
  <c r="J38" i="34"/>
  <c r="F39" i="34"/>
  <c r="J39" i="34"/>
  <c r="A3" i="23"/>
  <c r="K33" i="34" l="1"/>
  <c r="J26" i="34"/>
  <c r="K27" i="34"/>
  <c r="K20" i="34"/>
  <c r="K16" i="34"/>
  <c r="K12" i="34"/>
  <c r="K32" i="34"/>
  <c r="K28" i="34"/>
  <c r="K19" i="34"/>
  <c r="K17" i="34"/>
  <c r="K13" i="34"/>
  <c r="K11" i="34"/>
  <c r="K39" i="34"/>
  <c r="F37" i="34"/>
  <c r="J37" i="34"/>
  <c r="K34" i="34"/>
  <c r="J30" i="34"/>
  <c r="F30" i="34"/>
  <c r="K29" i="34"/>
  <c r="K24" i="34"/>
  <c r="K25" i="34"/>
  <c r="K22" i="34"/>
  <c r="K23" i="34"/>
  <c r="K21" i="34"/>
  <c r="K18" i="34"/>
  <c r="K15" i="34"/>
  <c r="K14" i="34"/>
  <c r="K10" i="34"/>
  <c r="K9" i="34"/>
  <c r="K35" i="34"/>
  <c r="F26" i="34"/>
  <c r="K38" i="34"/>
  <c r="K36" i="34"/>
  <c r="K31" i="34"/>
  <c r="M27" i="32"/>
  <c r="M3" i="32"/>
  <c r="M25" i="32"/>
  <c r="M13" i="32"/>
  <c r="M6" i="32"/>
  <c r="M23" i="32"/>
  <c r="M24" i="32"/>
  <c r="M20" i="32"/>
  <c r="M26" i="32"/>
  <c r="M11" i="32"/>
  <c r="M4" i="32"/>
  <c r="M7" i="32"/>
  <c r="M19" i="32"/>
  <c r="M16" i="32"/>
  <c r="M18" i="32"/>
  <c r="M8" i="32"/>
  <c r="M21" i="32"/>
  <c r="M22" i="32"/>
  <c r="M14" i="32"/>
  <c r="M5" i="32"/>
  <c r="M12" i="32"/>
  <c r="M9" i="32"/>
  <c r="M17" i="32"/>
  <c r="M15" i="32"/>
  <c r="M10" i="32"/>
  <c r="H27" i="32"/>
  <c r="H26" i="32"/>
  <c r="H21" i="32"/>
  <c r="H25" i="32"/>
  <c r="H23" i="32"/>
  <c r="H24" i="32"/>
  <c r="H18" i="32"/>
  <c r="H22" i="32"/>
  <c r="H19" i="32"/>
  <c r="H20" i="32"/>
  <c r="H13" i="32"/>
  <c r="H15" i="32"/>
  <c r="H14" i="32"/>
  <c r="H17" i="32"/>
  <c r="H11" i="32"/>
  <c r="H16" i="32"/>
  <c r="H6" i="32"/>
  <c r="H8" i="32"/>
  <c r="H9" i="32"/>
  <c r="H12" i="32"/>
  <c r="H10" i="32"/>
  <c r="H7" i="32"/>
  <c r="H5" i="32"/>
  <c r="H3" i="32"/>
  <c r="H4" i="32"/>
  <c r="K26" i="34" l="1"/>
  <c r="K37" i="34"/>
  <c r="K30" i="34"/>
  <c r="I12" i="32"/>
  <c r="N9" i="32"/>
  <c r="N16" i="32"/>
  <c r="N11" i="32"/>
  <c r="N5" i="32"/>
  <c r="N7" i="32"/>
  <c r="N15" i="32"/>
  <c r="N8" i="32"/>
  <c r="N6" i="32"/>
  <c r="N27" i="32"/>
  <c r="N22" i="32"/>
  <c r="N25" i="32"/>
  <c r="I24" i="32"/>
  <c r="I4" i="32"/>
  <c r="I15" i="32"/>
  <c r="I25" i="32"/>
  <c r="N24" i="32"/>
  <c r="N10" i="32"/>
  <c r="N17" i="32"/>
  <c r="N12" i="32"/>
  <c r="N14" i="32"/>
  <c r="N21" i="32"/>
  <c r="N18" i="32"/>
  <c r="N19" i="32"/>
  <c r="N4" i="32"/>
  <c r="N26" i="32"/>
  <c r="N20" i="32"/>
  <c r="N23" i="32"/>
  <c r="N13" i="32"/>
  <c r="N3" i="32"/>
  <c r="I3" i="32"/>
  <c r="I9" i="32"/>
  <c r="I16" i="32"/>
  <c r="I13" i="32"/>
  <c r="I22" i="32"/>
  <c r="I21" i="32"/>
  <c r="I10" i="32"/>
  <c r="I8" i="32"/>
  <c r="I14" i="32"/>
  <c r="I20" i="32"/>
  <c r="I23" i="32"/>
  <c r="I26" i="32"/>
  <c r="I5" i="32"/>
  <c r="I11" i="32"/>
  <c r="I18" i="32"/>
  <c r="I7" i="32"/>
  <c r="I6" i="32"/>
  <c r="I17" i="32"/>
  <c r="I19" i="32"/>
  <c r="I27" i="32"/>
  <c r="M51" i="15" l="1"/>
  <c r="J51" i="15"/>
  <c r="K51" i="15"/>
  <c r="L51" i="15"/>
  <c r="M43" i="15"/>
  <c r="J43" i="15"/>
  <c r="K43" i="15"/>
  <c r="L43" i="15"/>
  <c r="M26" i="15"/>
  <c r="J26" i="15"/>
  <c r="K26" i="15"/>
  <c r="L26" i="15"/>
  <c r="M18" i="15"/>
  <c r="J18" i="15"/>
  <c r="K18" i="15"/>
  <c r="L18" i="15"/>
  <c r="M9" i="15"/>
  <c r="J9" i="15"/>
  <c r="K9" i="15"/>
  <c r="L9" i="15"/>
  <c r="L34" i="15" l="1"/>
  <c r="M59" i="15"/>
  <c r="L59" i="15"/>
  <c r="K34" i="15"/>
  <c r="J34" i="15"/>
  <c r="M34" i="15"/>
  <c r="K59" i="15"/>
  <c r="J59" i="15"/>
  <c r="B49" i="47" l="1"/>
  <c r="C49" i="47"/>
  <c r="D49" i="47"/>
  <c r="E49" i="47"/>
  <c r="F49" i="47"/>
  <c r="G49" i="47"/>
  <c r="H49" i="47"/>
  <c r="I2" i="27" l="1"/>
  <c r="A3" i="34"/>
  <c r="BR13" i="53" l="1"/>
  <c r="J33" i="53"/>
  <c r="A1" i="35" s="1"/>
  <c r="M22" i="53"/>
  <c r="BA16" i="53"/>
  <c r="T16" i="53"/>
  <c r="DN13" i="53"/>
  <c r="CY13" i="53"/>
  <c r="CJ13" i="53"/>
  <c r="BC13" i="53"/>
  <c r="AN13" i="53"/>
  <c r="V13" i="53"/>
  <c r="BA10" i="53"/>
  <c r="T10" i="53"/>
  <c r="BO9" i="53"/>
  <c r="AM9" i="53"/>
  <c r="DJ8" i="53"/>
  <c r="CJ8" i="53"/>
  <c r="BL8" i="53"/>
  <c r="C36" i="46" l="1"/>
  <c r="B42" i="48" l="1"/>
  <c r="C42" i="48"/>
  <c r="B26" i="48"/>
  <c r="N18" i="15" l="1"/>
  <c r="N9" i="15"/>
  <c r="D42" i="48"/>
  <c r="N26" i="15"/>
  <c r="A18" i="15"/>
  <c r="A34" i="15" s="1"/>
  <c r="A43" i="15" l="1"/>
  <c r="A51" i="15"/>
  <c r="A26" i="15"/>
  <c r="A59" i="15"/>
  <c r="N34" i="15"/>
  <c r="N51" i="15"/>
  <c r="N43" i="15"/>
  <c r="N59" i="15"/>
  <c r="F50" i="47" l="1"/>
  <c r="CY19" i="53" s="1"/>
  <c r="E50" i="47"/>
  <c r="CJ19" i="53" s="1"/>
  <c r="C50" i="47"/>
  <c r="BC19" i="53" s="1"/>
  <c r="B50" i="47"/>
  <c r="AN19" i="53" s="1"/>
  <c r="J49" i="46"/>
  <c r="K49" i="46" s="1"/>
  <c r="H49" i="46"/>
  <c r="I49" i="46" s="1"/>
  <c r="D49" i="46"/>
  <c r="C49" i="46"/>
  <c r="E49" i="46" l="1"/>
  <c r="AZ9" i="53" s="1"/>
  <c r="D50" i="47"/>
  <c r="BR19" i="53" s="1"/>
  <c r="G50" i="47"/>
  <c r="DN19" i="53" s="1"/>
  <c r="D56" i="47" l="1"/>
  <c r="H50" i="47"/>
  <c r="G56" i="47"/>
  <c r="F49" i="46" l="1"/>
  <c r="G49" i="46" s="1"/>
  <c r="BI15" i="53" s="1"/>
  <c r="V19" i="53"/>
  <c r="H56" i="47"/>
  <c r="AT15" i="53" l="1"/>
  <c r="BX15" i="53"/>
  <c r="C26" i="48"/>
  <c r="L17" i="27"/>
  <c r="C6" i="32" l="1"/>
  <c r="C24" i="32"/>
  <c r="I7" i="34" l="1"/>
  <c r="H7" i="34"/>
  <c r="G7" i="34"/>
  <c r="E7" i="34"/>
  <c r="D7" i="34"/>
  <c r="C7" i="34"/>
  <c r="C4" i="32"/>
  <c r="C13" i="32"/>
  <c r="C11" i="32"/>
  <c r="C5" i="32"/>
  <c r="C10" i="32"/>
  <c r="C9" i="32"/>
  <c r="C15" i="32"/>
  <c r="C3" i="32"/>
  <c r="C17" i="32"/>
  <c r="C8" i="32"/>
  <c r="C7" i="32"/>
  <c r="C20" i="32"/>
  <c r="C16" i="32"/>
  <c r="C12" i="32"/>
  <c r="C23" i="32"/>
  <c r="C14" i="32"/>
  <c r="C21" i="32"/>
  <c r="C19" i="32"/>
  <c r="C22" i="32"/>
  <c r="C25" i="32"/>
  <c r="C18" i="32"/>
  <c r="C26" i="32"/>
  <c r="C27" i="32"/>
  <c r="M34" i="32"/>
  <c r="H34" i="32"/>
  <c r="C34" i="32"/>
  <c r="M11" i="27"/>
  <c r="K11" i="27"/>
  <c r="N44" i="27"/>
  <c r="N43" i="27"/>
  <c r="N42" i="27"/>
  <c r="N41" i="27"/>
  <c r="N40" i="27"/>
  <c r="N39" i="27"/>
  <c r="N38" i="27"/>
  <c r="N37" i="27"/>
  <c r="N36" i="27"/>
  <c r="N35" i="27"/>
  <c r="N34" i="27"/>
  <c r="N33" i="27"/>
  <c r="N32" i="27"/>
  <c r="N31" i="27"/>
  <c r="N30" i="27"/>
  <c r="N29" i="27"/>
  <c r="N28" i="27"/>
  <c r="N27" i="27"/>
  <c r="N26" i="27"/>
  <c r="N25" i="27"/>
  <c r="N24" i="27"/>
  <c r="N23" i="27"/>
  <c r="N22" i="27"/>
  <c r="N21" i="27"/>
  <c r="N20" i="27"/>
  <c r="N19" i="27"/>
  <c r="N18" i="27"/>
  <c r="N17" i="27"/>
  <c r="N16" i="27"/>
  <c r="N15" i="27"/>
  <c r="N14" i="27"/>
  <c r="N13" i="27"/>
  <c r="N12" i="27"/>
  <c r="N11" i="27"/>
  <c r="M44" i="27"/>
  <c r="L44" i="27"/>
  <c r="K44" i="27"/>
  <c r="J44" i="27"/>
  <c r="M43" i="27"/>
  <c r="L43" i="27"/>
  <c r="K43" i="27"/>
  <c r="J43" i="27"/>
  <c r="M42" i="27"/>
  <c r="L42" i="27"/>
  <c r="K42" i="27"/>
  <c r="J42" i="27"/>
  <c r="M41" i="27"/>
  <c r="L41" i="27"/>
  <c r="K41" i="27"/>
  <c r="J41" i="27"/>
  <c r="M40" i="27"/>
  <c r="L40" i="27"/>
  <c r="K40" i="27"/>
  <c r="J40" i="27"/>
  <c r="M39" i="27"/>
  <c r="L39" i="27"/>
  <c r="K39" i="27"/>
  <c r="J39" i="27"/>
  <c r="M38" i="27"/>
  <c r="L38" i="27"/>
  <c r="K38" i="27"/>
  <c r="J38" i="27"/>
  <c r="M37" i="27"/>
  <c r="L37" i="27"/>
  <c r="K37" i="27"/>
  <c r="J37" i="27"/>
  <c r="M36" i="27"/>
  <c r="L36" i="27"/>
  <c r="K36" i="27"/>
  <c r="J36" i="27"/>
  <c r="M35" i="27"/>
  <c r="L35" i="27"/>
  <c r="K35" i="27"/>
  <c r="J35" i="27"/>
  <c r="M34" i="27"/>
  <c r="L34" i="27"/>
  <c r="K34" i="27"/>
  <c r="J34" i="27"/>
  <c r="M33" i="27"/>
  <c r="L33" i="27"/>
  <c r="K33" i="27"/>
  <c r="J33" i="27"/>
  <c r="M32" i="27"/>
  <c r="L32" i="27"/>
  <c r="K32" i="27"/>
  <c r="J32" i="27"/>
  <c r="M31" i="27"/>
  <c r="L31" i="27"/>
  <c r="K31" i="27"/>
  <c r="J31" i="27"/>
  <c r="M30" i="27"/>
  <c r="L30" i="27"/>
  <c r="K30" i="27"/>
  <c r="J30" i="27"/>
  <c r="M29" i="27"/>
  <c r="L29" i="27"/>
  <c r="K29" i="27"/>
  <c r="J29" i="27"/>
  <c r="M28" i="27"/>
  <c r="L28" i="27"/>
  <c r="K28" i="27"/>
  <c r="J28" i="27"/>
  <c r="M27" i="27"/>
  <c r="L27" i="27"/>
  <c r="K27" i="27"/>
  <c r="J27" i="27"/>
  <c r="M26" i="27"/>
  <c r="L26" i="27"/>
  <c r="K26" i="27"/>
  <c r="J26" i="27"/>
  <c r="M25" i="27"/>
  <c r="L25" i="27"/>
  <c r="K25" i="27"/>
  <c r="J25" i="27"/>
  <c r="M24" i="27"/>
  <c r="L24" i="27"/>
  <c r="K24" i="27"/>
  <c r="J24" i="27"/>
  <c r="M23" i="27"/>
  <c r="L23" i="27"/>
  <c r="K23" i="27"/>
  <c r="J23" i="27"/>
  <c r="M22" i="27"/>
  <c r="L22" i="27"/>
  <c r="K22" i="27"/>
  <c r="J22" i="27"/>
  <c r="M21" i="27"/>
  <c r="L21" i="27"/>
  <c r="K21" i="27"/>
  <c r="J21" i="27"/>
  <c r="M20" i="27"/>
  <c r="L20" i="27"/>
  <c r="K20" i="27"/>
  <c r="J20" i="27"/>
  <c r="M19" i="27"/>
  <c r="L19" i="27"/>
  <c r="K19" i="27"/>
  <c r="J19" i="27"/>
  <c r="M18" i="27"/>
  <c r="L18" i="27"/>
  <c r="K18" i="27"/>
  <c r="J18" i="27"/>
  <c r="M17" i="27"/>
  <c r="K17" i="27"/>
  <c r="J17" i="27"/>
  <c r="M16" i="27"/>
  <c r="L16" i="27"/>
  <c r="K16" i="27"/>
  <c r="J16" i="27"/>
  <c r="M15" i="27"/>
  <c r="L15" i="27"/>
  <c r="K15" i="27"/>
  <c r="J15" i="27"/>
  <c r="M14" i="27"/>
  <c r="L14" i="27"/>
  <c r="K14" i="27"/>
  <c r="J14" i="27"/>
  <c r="M13" i="27"/>
  <c r="L13" i="27"/>
  <c r="K13" i="27"/>
  <c r="J13" i="27"/>
  <c r="M12" i="27"/>
  <c r="L12" i="27"/>
  <c r="K12" i="27"/>
  <c r="J12" i="27"/>
  <c r="I44" i="27"/>
  <c r="H44" i="27"/>
  <c r="I43" i="27"/>
  <c r="H43" i="27"/>
  <c r="I42" i="27"/>
  <c r="H42" i="27"/>
  <c r="I41" i="27"/>
  <c r="H41" i="27"/>
  <c r="I40" i="27"/>
  <c r="H40" i="27"/>
  <c r="I39" i="27"/>
  <c r="H39" i="27"/>
  <c r="I38" i="27"/>
  <c r="H38" i="27"/>
  <c r="I37" i="27"/>
  <c r="H37" i="27"/>
  <c r="I36" i="27"/>
  <c r="H36" i="27"/>
  <c r="I35" i="27"/>
  <c r="H35" i="27"/>
  <c r="I34" i="27"/>
  <c r="H34" i="27"/>
  <c r="I33" i="27"/>
  <c r="H33" i="27"/>
  <c r="I32" i="27"/>
  <c r="H32" i="27"/>
  <c r="I31" i="27"/>
  <c r="H31" i="27"/>
  <c r="I30" i="27"/>
  <c r="H30" i="27"/>
  <c r="I29" i="27"/>
  <c r="H29" i="27"/>
  <c r="I28" i="27"/>
  <c r="H28" i="27"/>
  <c r="I27" i="27"/>
  <c r="H27" i="27"/>
  <c r="I26" i="27"/>
  <c r="H26" i="27"/>
  <c r="I25" i="27"/>
  <c r="H25" i="27"/>
  <c r="I24" i="27"/>
  <c r="H24" i="27"/>
  <c r="I23" i="27"/>
  <c r="H23" i="27"/>
  <c r="I22" i="27"/>
  <c r="H22" i="27"/>
  <c r="I21" i="27"/>
  <c r="H21" i="27"/>
  <c r="I20" i="27"/>
  <c r="H20" i="27"/>
  <c r="I19" i="27"/>
  <c r="H19" i="27"/>
  <c r="I18" i="27"/>
  <c r="H18" i="27"/>
  <c r="I17" i="27"/>
  <c r="H17" i="27"/>
  <c r="I16" i="27"/>
  <c r="H16" i="27"/>
  <c r="I15" i="27"/>
  <c r="H15" i="27"/>
  <c r="I14" i="27"/>
  <c r="H14" i="27"/>
  <c r="I13" i="27"/>
  <c r="H13" i="27"/>
  <c r="I12" i="27"/>
  <c r="I11" i="27"/>
  <c r="H12" i="27"/>
  <c r="H11" i="27"/>
  <c r="G44" i="27"/>
  <c r="F44" i="27"/>
  <c r="G43" i="27"/>
  <c r="F43" i="27"/>
  <c r="G42" i="27"/>
  <c r="F42" i="27"/>
  <c r="G41" i="27"/>
  <c r="F41" i="27"/>
  <c r="G40" i="27"/>
  <c r="F40" i="27"/>
  <c r="G39" i="27"/>
  <c r="F39" i="27"/>
  <c r="G38" i="27"/>
  <c r="F38" i="27"/>
  <c r="G37" i="27"/>
  <c r="F37" i="27"/>
  <c r="G36" i="27"/>
  <c r="F36" i="27"/>
  <c r="G35" i="27"/>
  <c r="F35" i="27"/>
  <c r="G34" i="27"/>
  <c r="F34" i="27"/>
  <c r="G33" i="27"/>
  <c r="F33" i="27"/>
  <c r="G32" i="27"/>
  <c r="F32" i="27"/>
  <c r="G31" i="27"/>
  <c r="F31" i="27"/>
  <c r="G30" i="27"/>
  <c r="F30" i="27"/>
  <c r="G29" i="27"/>
  <c r="F29" i="27"/>
  <c r="G28" i="27"/>
  <c r="F28" i="27"/>
  <c r="G27" i="27"/>
  <c r="F27" i="27"/>
  <c r="G26" i="27"/>
  <c r="F26" i="27"/>
  <c r="G25" i="27"/>
  <c r="F25" i="27"/>
  <c r="G24" i="27"/>
  <c r="F24" i="27"/>
  <c r="G23" i="27"/>
  <c r="F23" i="27"/>
  <c r="G22" i="27"/>
  <c r="F22" i="27"/>
  <c r="G21" i="27"/>
  <c r="F21" i="27"/>
  <c r="G20" i="27"/>
  <c r="F20" i="27"/>
  <c r="G19" i="27"/>
  <c r="F19" i="27"/>
  <c r="G18" i="27"/>
  <c r="F18" i="27"/>
  <c r="G17" i="27"/>
  <c r="F17" i="27"/>
  <c r="G16" i="27"/>
  <c r="F16" i="27"/>
  <c r="G15" i="27"/>
  <c r="F15" i="27"/>
  <c r="G14" i="27"/>
  <c r="F14" i="27"/>
  <c r="G13" i="27"/>
  <c r="F13" i="27"/>
  <c r="G12" i="27"/>
  <c r="F12" i="27"/>
  <c r="G11" i="27"/>
  <c r="F11" i="27"/>
  <c r="E44" i="27"/>
  <c r="E43" i="27"/>
  <c r="E42" i="27"/>
  <c r="E41" i="27"/>
  <c r="E40" i="27"/>
  <c r="E39" i="27"/>
  <c r="E38" i="27"/>
  <c r="E37" i="27"/>
  <c r="E36" i="27"/>
  <c r="E35" i="27"/>
  <c r="E34" i="27"/>
  <c r="E33" i="27"/>
  <c r="E32" i="27"/>
  <c r="E31" i="27"/>
  <c r="E30" i="27"/>
  <c r="E29" i="27"/>
  <c r="E28" i="27"/>
  <c r="E27" i="27"/>
  <c r="E26" i="27"/>
  <c r="E25" i="27"/>
  <c r="E24" i="27"/>
  <c r="E23" i="27"/>
  <c r="E22" i="27"/>
  <c r="E21" i="27"/>
  <c r="E20" i="27"/>
  <c r="E19" i="27"/>
  <c r="E18" i="27"/>
  <c r="E17" i="27"/>
  <c r="E16" i="27"/>
  <c r="E15" i="27"/>
  <c r="E14" i="27"/>
  <c r="E13" i="27"/>
  <c r="E12" i="27"/>
  <c r="E11" i="27"/>
  <c r="C33" i="32" l="1"/>
  <c r="B20" i="34"/>
  <c r="B25" i="34"/>
  <c r="B31" i="34"/>
  <c r="B33" i="34"/>
  <c r="B38" i="34"/>
  <c r="B24" i="34"/>
  <c r="D3" i="32"/>
  <c r="D13" i="32"/>
  <c r="B10" i="34"/>
  <c r="B12" i="34"/>
  <c r="B36" i="34"/>
  <c r="D9" i="32"/>
  <c r="D12" i="32"/>
  <c r="B9" i="34"/>
  <c r="B11" i="34"/>
  <c r="B17" i="34"/>
  <c r="B19" i="34"/>
  <c r="D23" i="32"/>
  <c r="D10" i="32"/>
  <c r="N30" i="32"/>
  <c r="G8" i="35" s="1"/>
  <c r="D24" i="32"/>
  <c r="D22" i="32"/>
  <c r="D11" i="32"/>
  <c r="D17" i="32"/>
  <c r="D27" i="32"/>
  <c r="I30" i="32"/>
  <c r="G7" i="35" s="1"/>
  <c r="D26" i="32"/>
  <c r="D19" i="32"/>
  <c r="I29" i="32"/>
  <c r="E7" i="35" s="1"/>
  <c r="B34" i="34"/>
  <c r="B23" i="34"/>
  <c r="E8" i="34"/>
  <c r="E6" i="34" s="1"/>
  <c r="N31" i="32"/>
  <c r="I8" i="35" s="1"/>
  <c r="M33" i="32"/>
  <c r="N29" i="32"/>
  <c r="E8" i="35" s="1"/>
  <c r="I31" i="32"/>
  <c r="I7" i="35" s="1"/>
  <c r="H33" i="32"/>
  <c r="D31" i="32"/>
  <c r="I6" i="35" s="1"/>
  <c r="D21" i="32"/>
  <c r="D8" i="32"/>
  <c r="D6" i="32"/>
  <c r="D20" i="32"/>
  <c r="D25" i="32"/>
  <c r="D4" i="32"/>
  <c r="D16" i="32"/>
  <c r="D29" i="32"/>
  <c r="E6" i="35" s="1"/>
  <c r="D14" i="32"/>
  <c r="D7" i="32"/>
  <c r="D18" i="32"/>
  <c r="D5" i="32"/>
  <c r="D15" i="32"/>
  <c r="D30" i="32"/>
  <c r="B29" i="34"/>
  <c r="B22" i="34"/>
  <c r="B39" i="34"/>
  <c r="B21" i="34"/>
  <c r="B28" i="34"/>
  <c r="C8" i="34"/>
  <c r="C6" i="34" s="1"/>
  <c r="B14" i="34"/>
  <c r="G8" i="34"/>
  <c r="G6" i="34" s="1"/>
  <c r="J7" i="34"/>
  <c r="B18" i="34"/>
  <c r="I8" i="34"/>
  <c r="I6" i="34" s="1"/>
  <c r="B32" i="34"/>
  <c r="F7" i="34"/>
  <c r="B16" i="34"/>
  <c r="H8" i="34"/>
  <c r="H6" i="34" s="1"/>
  <c r="B35" i="34"/>
  <c r="D8" i="34"/>
  <c r="D6" i="34" s="1"/>
  <c r="B15" i="34"/>
  <c r="B27" i="34"/>
  <c r="B13" i="34"/>
  <c r="G6" i="35" l="1"/>
  <c r="N7" i="27" s="1"/>
  <c r="K8" i="35"/>
  <c r="K7" i="35"/>
  <c r="D43" i="27"/>
  <c r="D41" i="27"/>
  <c r="D36" i="27"/>
  <c r="D39" i="27"/>
  <c r="D38" i="27"/>
  <c r="D34" i="27"/>
  <c r="D33" i="27"/>
  <c r="D29" i="27"/>
  <c r="D30" i="27"/>
  <c r="D28" i="27"/>
  <c r="D19" i="27"/>
  <c r="D23" i="27"/>
  <c r="D22" i="27"/>
  <c r="D17" i="27"/>
  <c r="D14" i="27"/>
  <c r="D26" i="27"/>
  <c r="D24" i="27"/>
  <c r="D16" i="27"/>
  <c r="D15" i="27"/>
  <c r="D25" i="27"/>
  <c r="B37" i="34"/>
  <c r="B30" i="34"/>
  <c r="B26" i="34"/>
  <c r="F8" i="34"/>
  <c r="F6" i="34" s="1"/>
  <c r="J8" i="34"/>
  <c r="J6" i="34" s="1"/>
  <c r="D27" i="27"/>
  <c r="D44" i="27"/>
  <c r="K7" i="34"/>
  <c r="B7" i="34" s="1"/>
  <c r="D37" i="27"/>
  <c r="D21" i="27"/>
  <c r="D40" i="27"/>
  <c r="D20" i="27"/>
  <c r="D32" i="27"/>
  <c r="D18" i="27"/>
  <c r="K6" i="35" l="1"/>
  <c r="D42" i="27"/>
  <c r="D35" i="27"/>
  <c r="D31" i="27"/>
  <c r="K8" i="34"/>
  <c r="B8" i="34" s="1"/>
  <c r="D12" i="27"/>
  <c r="K6" i="34"/>
  <c r="AW23" i="53" l="1"/>
  <c r="AM23" i="53"/>
  <c r="M49" i="46"/>
  <c r="B6" i="34"/>
  <c r="BM22" i="53" s="1"/>
  <c r="D13" i="27"/>
  <c r="L49" i="46" l="1"/>
  <c r="D11" i="27"/>
</calcChain>
</file>

<file path=xl/comments1.xml><?xml version="1.0" encoding="utf-8"?>
<comments xmlns="http://schemas.openxmlformats.org/spreadsheetml/2006/main">
  <authors>
    <author>秋田県</author>
  </authors>
  <commentList>
    <comment ref="N2" authorId="0">
      <text>
        <r>
          <rPr>
            <b/>
            <sz val="9"/>
            <color indexed="81"/>
            <rFont val="ＭＳ Ｐゴシック"/>
            <family val="3"/>
            <charset val="128"/>
          </rPr>
          <t>順位を昇順で並べ替え！</t>
        </r>
      </text>
    </comment>
  </commentList>
</comments>
</file>

<file path=xl/sharedStrings.xml><?xml version="1.0" encoding="utf-8"?>
<sst xmlns="http://schemas.openxmlformats.org/spreadsheetml/2006/main" count="781" uniqueCount="430">
  <si>
    <t>世帯数</t>
  </si>
  <si>
    <t>（％）</t>
  </si>
  <si>
    <t>※</t>
  </si>
  <si>
    <t>【表２】</t>
  </si>
  <si>
    <t>（人）</t>
    <rPh sb="1" eb="2">
      <t>ニン</t>
    </rPh>
    <phoneticPr fontId="6"/>
  </si>
  <si>
    <t>自然増減</t>
    <rPh sb="2" eb="4">
      <t>ゾウゲン</t>
    </rPh>
    <phoneticPr fontId="2"/>
  </si>
  <si>
    <t>社会増減</t>
    <rPh sb="2" eb="4">
      <t>ゾウゲン</t>
    </rPh>
    <phoneticPr fontId="2"/>
  </si>
  <si>
    <t>増減率</t>
    <rPh sb="0" eb="2">
      <t>ゾウゲン</t>
    </rPh>
    <phoneticPr fontId="6"/>
  </si>
  <si>
    <t>男</t>
  </si>
  <si>
    <t>女</t>
  </si>
  <si>
    <t>（単位：人）</t>
  </si>
  <si>
    <t>計</t>
  </si>
  <si>
    <t xml:space="preserve">市  部  計 </t>
  </si>
  <si>
    <t xml:space="preserve">鹿  角  郡 </t>
  </si>
  <si>
    <t>人</t>
  </si>
  <si>
    <t>口</t>
  </si>
  <si>
    <t xml:space="preserve">山  本  郡 </t>
  </si>
  <si>
    <t>*****</t>
  </si>
  <si>
    <t xml:space="preserve">仙  北  郡 </t>
  </si>
  <si>
    <t xml:space="preserve">秋田市 </t>
  </si>
  <si>
    <t xml:space="preserve">雄  勝  郡 </t>
  </si>
  <si>
    <t xml:space="preserve">能代市 </t>
  </si>
  <si>
    <t xml:space="preserve">大館市 </t>
  </si>
  <si>
    <t xml:space="preserve">男鹿市 </t>
  </si>
  <si>
    <t xml:space="preserve">湯沢市 </t>
  </si>
  <si>
    <t xml:space="preserve">鹿角市 </t>
  </si>
  <si>
    <t xml:space="preserve">小坂町 </t>
  </si>
  <si>
    <t xml:space="preserve">北秋田郡 </t>
  </si>
  <si>
    <t xml:space="preserve">上小阿仁村 </t>
  </si>
  <si>
    <t xml:space="preserve">藤里町 </t>
  </si>
  <si>
    <t xml:space="preserve">南秋田郡 </t>
  </si>
  <si>
    <t xml:space="preserve">五城目町 </t>
  </si>
  <si>
    <t xml:space="preserve">八郎潟町 </t>
  </si>
  <si>
    <t xml:space="preserve">井川町 </t>
  </si>
  <si>
    <t xml:space="preserve">大潟村 </t>
  </si>
  <si>
    <t xml:space="preserve">羽後町 </t>
  </si>
  <si>
    <t xml:space="preserve">東成瀬村 </t>
  </si>
  <si>
    <t xml:space="preserve">県      計 </t>
  </si>
  <si>
    <t xml:space="preserve">郡  部  計 </t>
  </si>
  <si>
    <t xml:space="preserve">秋  田  市 </t>
  </si>
  <si>
    <t xml:space="preserve">能  代  市 </t>
  </si>
  <si>
    <t xml:space="preserve">大  館  市 </t>
  </si>
  <si>
    <t xml:space="preserve">男  鹿  市 </t>
  </si>
  <si>
    <t xml:space="preserve">湯  沢  市 </t>
  </si>
  <si>
    <t xml:space="preserve">鹿  角  市 </t>
  </si>
  <si>
    <t xml:space="preserve">小  坂  町 </t>
  </si>
  <si>
    <t xml:space="preserve">藤  里  町 </t>
  </si>
  <si>
    <t xml:space="preserve">井  川  町 </t>
  </si>
  <si>
    <t xml:space="preserve">大　潟　村 </t>
  </si>
  <si>
    <t xml:space="preserve">羽  後  町 </t>
  </si>
  <si>
    <t xml:space="preserve">美郷町 </t>
    <rPh sb="0" eb="1">
      <t>ビ</t>
    </rPh>
    <rPh sb="1" eb="3">
      <t>ゴウマチ</t>
    </rPh>
    <phoneticPr fontId="3"/>
  </si>
  <si>
    <t>美郷町</t>
    <rPh sb="0" eb="3">
      <t>ミサトチョウ</t>
    </rPh>
    <phoneticPr fontId="3"/>
  </si>
  <si>
    <t>仙北市</t>
    <rPh sb="0" eb="2">
      <t>センボク</t>
    </rPh>
    <rPh sb="2" eb="3">
      <t>シ</t>
    </rPh>
    <phoneticPr fontId="3"/>
  </si>
  <si>
    <t xml:space="preserve">由利本荘市 </t>
    <rPh sb="0" eb="2">
      <t>ユリ</t>
    </rPh>
    <phoneticPr fontId="3"/>
  </si>
  <si>
    <t xml:space="preserve"> 潟上市　</t>
    <rPh sb="1" eb="3">
      <t>カタガミ</t>
    </rPh>
    <rPh sb="3" eb="4">
      <t>シ</t>
    </rPh>
    <phoneticPr fontId="3"/>
  </si>
  <si>
    <t xml:space="preserve"> 大仙市　</t>
    <rPh sb="1" eb="2">
      <t>ダイ</t>
    </rPh>
    <rPh sb="2" eb="3">
      <t>セン</t>
    </rPh>
    <rPh sb="3" eb="4">
      <t>シ</t>
    </rPh>
    <phoneticPr fontId="3"/>
  </si>
  <si>
    <t xml:space="preserve"> 仙北市　</t>
    <rPh sb="1" eb="3">
      <t>センボク</t>
    </rPh>
    <rPh sb="3" eb="4">
      <t>シ</t>
    </rPh>
    <phoneticPr fontId="3"/>
  </si>
  <si>
    <t>にかほ市</t>
    <rPh sb="3" eb="4">
      <t>シ</t>
    </rPh>
    <phoneticPr fontId="3"/>
  </si>
  <si>
    <t xml:space="preserve">三種町 </t>
    <rPh sb="0" eb="1">
      <t>ミ</t>
    </rPh>
    <rPh sb="1" eb="2">
      <t>タネ</t>
    </rPh>
    <phoneticPr fontId="3"/>
  </si>
  <si>
    <t xml:space="preserve">八峰町 </t>
    <rPh sb="1" eb="2">
      <t>ミネ</t>
    </rPh>
    <phoneticPr fontId="3"/>
  </si>
  <si>
    <t>三　種　町</t>
    <rPh sb="0" eb="1">
      <t>ミ</t>
    </rPh>
    <rPh sb="2" eb="3">
      <t>タネ</t>
    </rPh>
    <phoneticPr fontId="3"/>
  </si>
  <si>
    <t xml:space="preserve">八  峰  町 </t>
    <rPh sb="3" eb="4">
      <t>ミネ</t>
    </rPh>
    <phoneticPr fontId="3"/>
  </si>
  <si>
    <t xml:space="preserve"> 転　　入</t>
  </si>
  <si>
    <t xml:space="preserve"> 転　　出</t>
  </si>
  <si>
    <t xml:space="preserve"> 区 　　分</t>
  </si>
  <si>
    <t xml:space="preserve">総　　計 </t>
  </si>
  <si>
    <t>世 帯 数</t>
    <phoneticPr fontId="7"/>
  </si>
  <si>
    <t>出  生</t>
    <phoneticPr fontId="7"/>
  </si>
  <si>
    <t>死  亡</t>
    <phoneticPr fontId="7"/>
  </si>
  <si>
    <t>県  内</t>
    <phoneticPr fontId="7"/>
  </si>
  <si>
    <t>県  外</t>
    <phoneticPr fontId="7"/>
  </si>
  <si>
    <t xml:space="preserve"> 県      計 </t>
    <phoneticPr fontId="7"/>
  </si>
  <si>
    <t xml:space="preserve"> 市  部  計 </t>
    <phoneticPr fontId="7"/>
  </si>
  <si>
    <t xml:space="preserve"> 郡  部  計 </t>
    <phoneticPr fontId="7"/>
  </si>
  <si>
    <t xml:space="preserve">  秋  田  市 </t>
    <phoneticPr fontId="7"/>
  </si>
  <si>
    <t xml:space="preserve">  能  代  市 </t>
    <phoneticPr fontId="7"/>
  </si>
  <si>
    <t xml:space="preserve">  横  手  市 </t>
    <phoneticPr fontId="7"/>
  </si>
  <si>
    <t xml:space="preserve">  大  館  市 </t>
    <phoneticPr fontId="7"/>
  </si>
  <si>
    <t xml:space="preserve">  男  鹿  市 </t>
    <phoneticPr fontId="7"/>
  </si>
  <si>
    <t xml:space="preserve">  湯  沢  市 </t>
    <phoneticPr fontId="7"/>
  </si>
  <si>
    <t xml:space="preserve">  鹿  角  市 </t>
    <phoneticPr fontId="7"/>
  </si>
  <si>
    <t xml:space="preserve">  由利本荘市</t>
    <rPh sb="2" eb="4">
      <t>ユリ</t>
    </rPh>
    <rPh sb="4" eb="7">
      <t>ホンジョウシ</t>
    </rPh>
    <phoneticPr fontId="7"/>
  </si>
  <si>
    <t xml:space="preserve">  潟　上  市 </t>
    <rPh sb="2" eb="3">
      <t>カタ</t>
    </rPh>
    <rPh sb="4" eb="5">
      <t>ウエ</t>
    </rPh>
    <phoneticPr fontId="7"/>
  </si>
  <si>
    <t xml:space="preserve">  大　仙　市</t>
    <rPh sb="2" eb="3">
      <t>ダイ</t>
    </rPh>
    <rPh sb="4" eb="5">
      <t>セン</t>
    </rPh>
    <rPh sb="6" eb="7">
      <t>シ</t>
    </rPh>
    <phoneticPr fontId="7"/>
  </si>
  <si>
    <t xml:space="preserve">  北秋田　市</t>
    <rPh sb="2" eb="5">
      <t>キタアキタ</t>
    </rPh>
    <rPh sb="6" eb="7">
      <t>シ</t>
    </rPh>
    <phoneticPr fontId="7"/>
  </si>
  <si>
    <t xml:space="preserve">  にかほ　市</t>
    <rPh sb="6" eb="7">
      <t>シ</t>
    </rPh>
    <phoneticPr fontId="7"/>
  </si>
  <si>
    <t xml:space="preserve">  仙　北　市</t>
    <rPh sb="2" eb="3">
      <t>セン</t>
    </rPh>
    <rPh sb="4" eb="5">
      <t>キタ</t>
    </rPh>
    <rPh sb="6" eb="7">
      <t>シ</t>
    </rPh>
    <phoneticPr fontId="7"/>
  </si>
  <si>
    <t xml:space="preserve"> 鹿  角  郡 </t>
    <phoneticPr fontId="7"/>
  </si>
  <si>
    <t xml:space="preserve">  小  坂  町 </t>
    <phoneticPr fontId="7"/>
  </si>
  <si>
    <t xml:space="preserve"> 北秋田  郡 </t>
    <phoneticPr fontId="7"/>
  </si>
  <si>
    <t xml:space="preserve">  上小阿仁村 </t>
    <phoneticPr fontId="7"/>
  </si>
  <si>
    <t xml:space="preserve"> 山  本  郡 </t>
    <phoneticPr fontId="7"/>
  </si>
  <si>
    <t xml:space="preserve">  藤  里  町 </t>
    <phoneticPr fontId="7"/>
  </si>
  <si>
    <t xml:space="preserve">  三　種  町 </t>
    <rPh sb="2" eb="3">
      <t>ミ</t>
    </rPh>
    <rPh sb="4" eb="5">
      <t>タネ</t>
    </rPh>
    <phoneticPr fontId="7"/>
  </si>
  <si>
    <t xml:space="preserve">  八  峰  町 </t>
    <rPh sb="5" eb="6">
      <t>ミネ</t>
    </rPh>
    <phoneticPr fontId="7"/>
  </si>
  <si>
    <t xml:space="preserve"> 南秋田  郡 </t>
    <phoneticPr fontId="7"/>
  </si>
  <si>
    <t xml:space="preserve">  五城目  町 </t>
    <phoneticPr fontId="7"/>
  </si>
  <si>
    <t xml:space="preserve">  八郎潟  町 </t>
    <phoneticPr fontId="7"/>
  </si>
  <si>
    <t xml:space="preserve">  井  川  町 </t>
    <phoneticPr fontId="7"/>
  </si>
  <si>
    <t xml:space="preserve">  大  潟  村 </t>
    <phoneticPr fontId="7"/>
  </si>
  <si>
    <t xml:space="preserve"> 仙  北  郡 </t>
    <phoneticPr fontId="7"/>
  </si>
  <si>
    <t xml:space="preserve">  美  郷  町</t>
    <rPh sb="2" eb="3">
      <t>ビ</t>
    </rPh>
    <rPh sb="5" eb="6">
      <t>ゴウ</t>
    </rPh>
    <rPh sb="8" eb="9">
      <t>チョウ</t>
    </rPh>
    <phoneticPr fontId="7"/>
  </si>
  <si>
    <t xml:space="preserve"> 雄  勝  郡 </t>
    <phoneticPr fontId="7"/>
  </si>
  <si>
    <t xml:space="preserve">  羽  後  町 </t>
    <phoneticPr fontId="7"/>
  </si>
  <si>
    <t xml:space="preserve">  東成瀬  村 </t>
    <phoneticPr fontId="7"/>
  </si>
  <si>
    <t>　　</t>
    <phoneticPr fontId="23"/>
  </si>
  <si>
    <t>　　</t>
    <phoneticPr fontId="7"/>
  </si>
  <si>
    <t xml:space="preserve">横手市 </t>
  </si>
  <si>
    <t xml:space="preserve">           市町村別人口と世帯（推計）</t>
    <phoneticPr fontId="7"/>
  </si>
  <si>
    <t>北秋田市</t>
    <rPh sb="0" eb="3">
      <t>キタアキタ</t>
    </rPh>
    <rPh sb="3" eb="4">
      <t>シ</t>
    </rPh>
    <phoneticPr fontId="3"/>
  </si>
  <si>
    <t>順位</t>
    <rPh sb="0" eb="2">
      <t>ジュンイ</t>
    </rPh>
    <phoneticPr fontId="3"/>
  </si>
  <si>
    <t>増加市町村数</t>
    <rPh sb="0" eb="2">
      <t>ゾウカ</t>
    </rPh>
    <rPh sb="2" eb="5">
      <t>シチョウソン</t>
    </rPh>
    <rPh sb="5" eb="6">
      <t>スウ</t>
    </rPh>
    <phoneticPr fontId="3"/>
  </si>
  <si>
    <t>減少市町村数</t>
    <rPh sb="0" eb="2">
      <t>ゲンショウ</t>
    </rPh>
    <rPh sb="2" eb="5">
      <t>シチョウソン</t>
    </rPh>
    <rPh sb="5" eb="6">
      <t>スウ</t>
    </rPh>
    <phoneticPr fontId="3"/>
  </si>
  <si>
    <t>零市町村数</t>
    <rPh sb="0" eb="1">
      <t>ゼロ</t>
    </rPh>
    <rPh sb="1" eb="4">
      <t>シチョウソン</t>
    </rPh>
    <rPh sb="4" eb="5">
      <t>スウ</t>
    </rPh>
    <phoneticPr fontId="3"/>
  </si>
  <si>
    <t xml:space="preserve"> 東成瀬村 </t>
  </si>
  <si>
    <t>市町村名</t>
    <rPh sb="0" eb="3">
      <t>シチョウソン</t>
    </rPh>
    <rPh sb="3" eb="4">
      <t>メイ</t>
    </rPh>
    <phoneticPr fontId="3"/>
  </si>
  <si>
    <t>増減数</t>
    <rPh sb="0" eb="2">
      <t>ゾウゲン</t>
    </rPh>
    <phoneticPr fontId="3"/>
  </si>
  <si>
    <t>No</t>
    <phoneticPr fontId="3"/>
  </si>
  <si>
    <t>No</t>
    <phoneticPr fontId="3"/>
  </si>
  <si>
    <t>4～5面!E7</t>
    <rPh sb="3" eb="4">
      <t>メン</t>
    </rPh>
    <phoneticPr fontId="3"/>
  </si>
  <si>
    <t>4～5面!N7</t>
    <rPh sb="3" eb="4">
      <t>メン</t>
    </rPh>
    <phoneticPr fontId="3"/>
  </si>
  <si>
    <t>4～5面!AA7</t>
    <rPh sb="3" eb="4">
      <t>メン</t>
    </rPh>
    <phoneticPr fontId="3"/>
  </si>
  <si>
    <t>現在</t>
    <rPh sb="0" eb="2">
      <t>ゲンザイ</t>
    </rPh>
    <phoneticPr fontId="7"/>
  </si>
  <si>
    <t>上表合計</t>
    <rPh sb="0" eb="2">
      <t>ジョウヒョウ</t>
    </rPh>
    <rPh sb="2" eb="4">
      <t>ゴウケイ</t>
    </rPh>
    <phoneticPr fontId="3"/>
  </si>
  <si>
    <t>潟上市</t>
    <rPh sb="0" eb="2">
      <t>カタガミ</t>
    </rPh>
    <rPh sb="2" eb="3">
      <t>シ</t>
    </rPh>
    <phoneticPr fontId="3"/>
  </si>
  <si>
    <t>【要約表】</t>
    <rPh sb="1" eb="3">
      <t>ヨウヤク</t>
    </rPh>
    <rPh sb="3" eb="4">
      <t>ヒョウ</t>
    </rPh>
    <phoneticPr fontId="7"/>
  </si>
  <si>
    <t>大仙市</t>
    <rPh sb="0" eb="1">
      <t>ダイ</t>
    </rPh>
    <rPh sb="1" eb="2">
      <t>セン</t>
    </rPh>
    <rPh sb="2" eb="3">
      <t>シ</t>
    </rPh>
    <phoneticPr fontId="3"/>
  </si>
  <si>
    <t xml:space="preserve">横 手 市 </t>
    <phoneticPr fontId="3"/>
  </si>
  <si>
    <t>由利本荘市</t>
    <rPh sb="0" eb="2">
      <t>ユリ</t>
    </rPh>
    <rPh sb="2" eb="5">
      <t>ホンジョウシ</t>
    </rPh>
    <phoneticPr fontId="3"/>
  </si>
  <si>
    <t xml:space="preserve">大  仙  市 </t>
    <rPh sb="3" eb="4">
      <t>セン</t>
    </rPh>
    <phoneticPr fontId="3"/>
  </si>
  <si>
    <t>*****</t>
    <phoneticPr fontId="7"/>
  </si>
  <si>
    <t>(単位：人）</t>
    <phoneticPr fontId="3"/>
  </si>
  <si>
    <t xml:space="preserve">大館市 </t>
    <phoneticPr fontId="3"/>
  </si>
  <si>
    <t xml:space="preserve">大潟村 </t>
    <phoneticPr fontId="3"/>
  </si>
  <si>
    <t>増加市町村数</t>
    <rPh sb="0" eb="2">
      <t>ゾウカ</t>
    </rPh>
    <rPh sb="2" eb="5">
      <t>シチョウソン</t>
    </rPh>
    <rPh sb="5" eb="6">
      <t>スウ</t>
    </rPh>
    <phoneticPr fontId="7"/>
  </si>
  <si>
    <t>減少市町村数</t>
    <rPh sb="0" eb="2">
      <t>ゲンショウ</t>
    </rPh>
    <rPh sb="2" eb="5">
      <t>シチョウソン</t>
    </rPh>
    <rPh sb="5" eb="6">
      <t>スウ</t>
    </rPh>
    <phoneticPr fontId="7"/>
  </si>
  <si>
    <t>増減零市町村数</t>
    <rPh sb="0" eb="2">
      <t>ゾウゲン</t>
    </rPh>
    <rPh sb="2" eb="3">
      <t>ゼロ</t>
    </rPh>
    <rPh sb="3" eb="6">
      <t>シチョウソン</t>
    </rPh>
    <rPh sb="6" eb="7">
      <t>スウ</t>
    </rPh>
    <phoneticPr fontId="7"/>
  </si>
  <si>
    <t>区　　　分</t>
    <rPh sb="0" eb="1">
      <t>ク</t>
    </rPh>
    <rPh sb="4" eb="5">
      <t>ブン</t>
    </rPh>
    <phoneticPr fontId="7"/>
  </si>
  <si>
    <t>合　　　計</t>
    <rPh sb="0" eb="1">
      <t>ア</t>
    </rPh>
    <rPh sb="4" eb="5">
      <t>ケイ</t>
    </rPh>
    <phoneticPr fontId="7"/>
  </si>
  <si>
    <t>人  口  動  態</t>
    <rPh sb="0" eb="1">
      <t>ヒト</t>
    </rPh>
    <rPh sb="3" eb="4">
      <t>クチ</t>
    </rPh>
    <rPh sb="6" eb="7">
      <t>ドウ</t>
    </rPh>
    <rPh sb="9" eb="10">
      <t>タイ</t>
    </rPh>
    <phoneticPr fontId="7"/>
  </si>
  <si>
    <t>自　然　動　態</t>
    <rPh sb="0" eb="1">
      <t>ジ</t>
    </rPh>
    <rPh sb="2" eb="3">
      <t>ゼン</t>
    </rPh>
    <rPh sb="4" eb="5">
      <t>ドウ</t>
    </rPh>
    <rPh sb="6" eb="7">
      <t>タイ</t>
    </rPh>
    <phoneticPr fontId="7"/>
  </si>
  <si>
    <t>社　会　動　態</t>
    <rPh sb="0" eb="1">
      <t>シャ</t>
    </rPh>
    <rPh sb="2" eb="3">
      <t>カイ</t>
    </rPh>
    <rPh sb="4" eb="5">
      <t>ドウ</t>
    </rPh>
    <rPh sb="6" eb="7">
      <t>タイ</t>
    </rPh>
    <phoneticPr fontId="7"/>
  </si>
  <si>
    <t>順　位</t>
    <rPh sb="0" eb="1">
      <t>ジュン</t>
    </rPh>
    <rPh sb="2" eb="3">
      <t>クライ</t>
    </rPh>
    <phoneticPr fontId="7"/>
  </si>
  <si>
    <t>増　加　数</t>
    <rPh sb="0" eb="1">
      <t>ゾウ</t>
    </rPh>
    <rPh sb="2" eb="3">
      <t>カ</t>
    </rPh>
    <rPh sb="4" eb="5">
      <t>スウ</t>
    </rPh>
    <phoneticPr fontId="7"/>
  </si>
  <si>
    <t>市 町 村 名</t>
    <rPh sb="0" eb="1">
      <t>シ</t>
    </rPh>
    <rPh sb="2" eb="3">
      <t>マチ</t>
    </rPh>
    <rPh sb="4" eb="5">
      <t>ムラ</t>
    </rPh>
    <rPh sb="6" eb="7">
      <t>メイ</t>
    </rPh>
    <phoneticPr fontId="7"/>
  </si>
  <si>
    <t>減　少　数</t>
    <rPh sb="0" eb="1">
      <t>ゲン</t>
    </rPh>
    <rPh sb="2" eb="3">
      <t>ショウ</t>
    </rPh>
    <rPh sb="4" eb="5">
      <t>スウ</t>
    </rPh>
    <phoneticPr fontId="7"/>
  </si>
  <si>
    <t>（単位：人）</t>
    <rPh sb="1" eb="3">
      <t>タンイ</t>
    </rPh>
    <rPh sb="4" eb="5">
      <t>ニン</t>
    </rPh>
    <phoneticPr fontId="7"/>
  </si>
  <si>
    <t>（単位：市町村）</t>
    <rPh sb="1" eb="3">
      <t>タンイ</t>
    </rPh>
    <rPh sb="4" eb="7">
      <t>シチョウソン</t>
    </rPh>
    <phoneticPr fontId="7"/>
  </si>
  <si>
    <t>区 分</t>
    <phoneticPr fontId="3"/>
  </si>
  <si>
    <t>人　　　　口</t>
    <rPh sb="0" eb="1">
      <t>ヒト</t>
    </rPh>
    <rPh sb="5" eb="6">
      <t>クチ</t>
    </rPh>
    <phoneticPr fontId="3"/>
  </si>
  <si>
    <t>対前月増減数</t>
    <phoneticPr fontId="3"/>
  </si>
  <si>
    <t>出　　生</t>
    <rPh sb="0" eb="1">
      <t>シュツ</t>
    </rPh>
    <rPh sb="3" eb="4">
      <t>セイ</t>
    </rPh>
    <phoneticPr fontId="3"/>
  </si>
  <si>
    <t>死　　亡</t>
    <rPh sb="0" eb="1">
      <t>シ</t>
    </rPh>
    <rPh sb="3" eb="4">
      <t>ボウ</t>
    </rPh>
    <phoneticPr fontId="3"/>
  </si>
  <si>
    <t>転　　　　　　　入</t>
    <phoneticPr fontId="3"/>
  </si>
  <si>
    <t>転　　　　　　　出</t>
    <phoneticPr fontId="3"/>
  </si>
  <si>
    <t>県 内</t>
    <phoneticPr fontId="3"/>
  </si>
  <si>
    <t>県 外</t>
    <phoneticPr fontId="3"/>
  </si>
  <si>
    <t>総   数</t>
    <phoneticPr fontId="3"/>
  </si>
  <si>
    <t>区　　分</t>
    <phoneticPr fontId="7"/>
  </si>
  <si>
    <t>増減数</t>
    <phoneticPr fontId="7"/>
  </si>
  <si>
    <t>増　　加　　世　　帯</t>
    <rPh sb="0" eb="1">
      <t>ゾウ</t>
    </rPh>
    <rPh sb="3" eb="4">
      <t>カ</t>
    </rPh>
    <rPh sb="6" eb="7">
      <t>ヨ</t>
    </rPh>
    <rPh sb="9" eb="10">
      <t>オビ</t>
    </rPh>
    <phoneticPr fontId="7"/>
  </si>
  <si>
    <t>減　　少　　世　　帯</t>
    <rPh sb="0" eb="1">
      <t>ゲン</t>
    </rPh>
    <rPh sb="3" eb="4">
      <t>ショウ</t>
    </rPh>
    <rPh sb="6" eb="7">
      <t>ヨ</t>
    </rPh>
    <rPh sb="9" eb="10">
      <t>オビ</t>
    </rPh>
    <phoneticPr fontId="7"/>
  </si>
  <si>
    <t>総 人 口
(人)</t>
    <rPh sb="0" eb="1">
      <t>ソウ</t>
    </rPh>
    <rPh sb="2" eb="3">
      <t>ヒト</t>
    </rPh>
    <rPh sb="4" eb="5">
      <t>グチ</t>
    </rPh>
    <rPh sb="7" eb="8">
      <t>ニン</t>
    </rPh>
    <phoneticPr fontId="6"/>
  </si>
  <si>
    <t>世帯数
(世帯)</t>
    <rPh sb="0" eb="3">
      <t>セタイスウ</t>
    </rPh>
    <rPh sb="5" eb="7">
      <t>セタイ</t>
    </rPh>
    <phoneticPr fontId="6"/>
  </si>
  <si>
    <t>対前月
増減数</t>
    <rPh sb="4" eb="6">
      <t>ゾウゲン</t>
    </rPh>
    <rPh sb="6" eb="7">
      <t>スウ</t>
    </rPh>
    <phoneticPr fontId="7"/>
  </si>
  <si>
    <t>秋 田 県 の 人 口 と 世 帯（月 報）</t>
    <rPh sb="0" eb="1">
      <t>アキ</t>
    </rPh>
    <rPh sb="2" eb="3">
      <t>タ</t>
    </rPh>
    <rPh sb="4" eb="5">
      <t>ケン</t>
    </rPh>
    <rPh sb="8" eb="9">
      <t>ジン</t>
    </rPh>
    <rPh sb="10" eb="11">
      <t>クチ</t>
    </rPh>
    <rPh sb="14" eb="15">
      <t>ヨ</t>
    </rPh>
    <rPh sb="16" eb="17">
      <t>オビ</t>
    </rPh>
    <rPh sb="18" eb="19">
      <t>ツキ</t>
    </rPh>
    <rPh sb="20" eb="21">
      <t>ホウ</t>
    </rPh>
    <phoneticPr fontId="7"/>
  </si>
  <si>
    <t>過去1年間の累計</t>
    <rPh sb="6" eb="8">
      <t>ルイケイ</t>
    </rPh>
    <phoneticPr fontId="4"/>
  </si>
  <si>
    <t>注２）県の人口（県計）については、県内移動の要素（県内転入者数及び県内転出者数）を除いて算出しているので市町村人口の総計とは一致しない。</t>
    <rPh sb="0" eb="1">
      <t>チュウ</t>
    </rPh>
    <phoneticPr fontId="7"/>
  </si>
  <si>
    <t>自然増減数
（出生－死亡）</t>
    <rPh sb="7" eb="9">
      <t>シュッショウ</t>
    </rPh>
    <rPh sb="10" eb="12">
      <t>シボウ</t>
    </rPh>
    <phoneticPr fontId="3"/>
  </si>
  <si>
    <t>　　　台帳から削除された世帯数の合計である。</t>
    <rPh sb="3" eb="5">
      <t>ダイチョウ</t>
    </rPh>
    <rPh sb="7" eb="9">
      <t>サクジョ</t>
    </rPh>
    <rPh sb="12" eb="15">
      <t>セタイスウ</t>
    </rPh>
    <rPh sb="16" eb="18">
      <t>ゴウケイ</t>
    </rPh>
    <phoneticPr fontId="7"/>
  </si>
  <si>
    <t>注３）「出生」、「死亡」、「転入」及び「転出」欄の数値は、推計年月日の前月1か月間において、住民基本台帳に登録または台帳から削除された者の合計である。</t>
    <rPh sb="0" eb="1">
      <t>チュウ</t>
    </rPh>
    <rPh sb="4" eb="6">
      <t>シュッショウ</t>
    </rPh>
    <rPh sb="9" eb="11">
      <t>シボウ</t>
    </rPh>
    <rPh sb="14" eb="16">
      <t>テンニュウ</t>
    </rPh>
    <rPh sb="17" eb="18">
      <t>オヨ</t>
    </rPh>
    <rPh sb="20" eb="22">
      <t>テンシュツ</t>
    </rPh>
    <rPh sb="23" eb="24">
      <t>ラン</t>
    </rPh>
    <rPh sb="25" eb="27">
      <t>スウチ</t>
    </rPh>
    <rPh sb="29" eb="31">
      <t>スイケイ</t>
    </rPh>
    <rPh sb="31" eb="34">
      <t>ネンガッピ</t>
    </rPh>
    <rPh sb="35" eb="37">
      <t>ゼンゲツ</t>
    </rPh>
    <rPh sb="39" eb="41">
      <t>ゲツカン</t>
    </rPh>
    <rPh sb="46" eb="48">
      <t>ジュウミン</t>
    </rPh>
    <rPh sb="48" eb="50">
      <t>キホン</t>
    </rPh>
    <rPh sb="50" eb="52">
      <t>ダイチョウ</t>
    </rPh>
    <rPh sb="53" eb="55">
      <t>トウロク</t>
    </rPh>
    <rPh sb="58" eb="60">
      <t>ダイチョウ</t>
    </rPh>
    <rPh sb="62" eb="64">
      <t>サクジョ</t>
    </rPh>
    <rPh sb="67" eb="68">
      <t>モノ</t>
    </rPh>
    <rPh sb="69" eb="71">
      <t>ゴウケイ</t>
    </rPh>
    <phoneticPr fontId="7"/>
  </si>
  <si>
    <t>注２）「増加世帯」及び「減少世帯」欄の数値は、推計年月日の前月1か月間において、住民基本台帳に登録または</t>
    <rPh sb="0" eb="1">
      <t>チュウ</t>
    </rPh>
    <rPh sb="4" eb="6">
      <t>ゾウカ</t>
    </rPh>
    <rPh sb="6" eb="8">
      <t>セタイ</t>
    </rPh>
    <rPh sb="9" eb="10">
      <t>オヨ</t>
    </rPh>
    <rPh sb="12" eb="14">
      <t>ゲンショウ</t>
    </rPh>
    <rPh sb="14" eb="16">
      <t>セタイ</t>
    </rPh>
    <rPh sb="17" eb="18">
      <t>ラン</t>
    </rPh>
    <rPh sb="19" eb="21">
      <t>スウチ</t>
    </rPh>
    <rPh sb="23" eb="25">
      <t>スイケイ</t>
    </rPh>
    <rPh sb="25" eb="28">
      <t>ネンガッピ</t>
    </rPh>
    <rPh sb="29" eb="31">
      <t>ゼンゲツ</t>
    </rPh>
    <rPh sb="33" eb="35">
      <t>ゲツカン</t>
    </rPh>
    <rPh sb="40" eb="42">
      <t>ジュウミン</t>
    </rPh>
    <rPh sb="42" eb="44">
      <t>キホン</t>
    </rPh>
    <rPh sb="44" eb="46">
      <t>ダイチョウ</t>
    </rPh>
    <rPh sb="47" eb="49">
      <t>トウロク</t>
    </rPh>
    <phoneticPr fontId="7"/>
  </si>
  <si>
    <t>　　　に登録または台帳から削除された者の合計である。</t>
    <rPh sb="18" eb="19">
      <t>モノ</t>
    </rPh>
    <rPh sb="20" eb="22">
      <t>ゴウケイ</t>
    </rPh>
    <phoneticPr fontId="3"/>
  </si>
  <si>
    <t>集　計　期　間</t>
    <rPh sb="0" eb="1">
      <t>シュウ</t>
    </rPh>
    <rPh sb="2" eb="3">
      <t>ケイ</t>
    </rPh>
    <rPh sb="4" eb="5">
      <t>キ</t>
    </rPh>
    <rPh sb="6" eb="7">
      <t>アイダ</t>
    </rPh>
    <phoneticPr fontId="4"/>
  </si>
  <si>
    <t>(単位：世帯）</t>
    <phoneticPr fontId="7"/>
  </si>
  <si>
    <t>県内
転入</t>
    <phoneticPr fontId="7"/>
  </si>
  <si>
    <t>県外
転入</t>
    <phoneticPr fontId="7"/>
  </si>
  <si>
    <t>新設等</t>
    <phoneticPr fontId="7"/>
  </si>
  <si>
    <t>消滅等</t>
    <phoneticPr fontId="7"/>
  </si>
  <si>
    <t>前月の
世帯数</t>
    <rPh sb="4" eb="7">
      <t>セタイスウ</t>
    </rPh>
    <phoneticPr fontId="7"/>
  </si>
  <si>
    <t>県内
転出</t>
    <rPh sb="4" eb="5">
      <t>シュツ</t>
    </rPh>
    <phoneticPr fontId="7"/>
  </si>
  <si>
    <t>県外
転出</t>
    <rPh sb="4" eb="5">
      <t>シュツ</t>
    </rPh>
    <phoneticPr fontId="7"/>
  </si>
  <si>
    <t>【図２】</t>
    <phoneticPr fontId="7"/>
  </si>
  <si>
    <t>人口増減　</t>
    <rPh sb="2" eb="4">
      <t>ゾウゲン</t>
    </rPh>
    <phoneticPr fontId="2"/>
  </si>
  <si>
    <t>H19.10.1 ～ H20.9.30</t>
  </si>
  <si>
    <t>H20.10.1 ～ H21.9.30</t>
  </si>
  <si>
    <t>H21.10.1 ～ H22.9.30</t>
  </si>
  <si>
    <t>H22.10.1 ～ H23.9.30</t>
  </si>
  <si>
    <t>H23.10.1 ～ H24.9.30</t>
  </si>
  <si>
    <t>H24.10.1 ～ H25.9.30</t>
  </si>
  <si>
    <t>（県内への転入）</t>
    <phoneticPr fontId="4"/>
  </si>
  <si>
    <t>（県外への転出）</t>
    <phoneticPr fontId="4"/>
  </si>
  <si>
    <t>（出　生）</t>
    <phoneticPr fontId="4"/>
  </si>
  <si>
    <t>（死　亡）</t>
    <phoneticPr fontId="4"/>
  </si>
  <si>
    <t>（自然増減＝出生－死亡）</t>
    <rPh sb="6" eb="8">
      <t>シュッショウ</t>
    </rPh>
    <rPh sb="9" eb="11">
      <t>シボウ</t>
    </rPh>
    <phoneticPr fontId="4"/>
  </si>
  <si>
    <t>（社会増減＝県内への転入－県外への転出）</t>
    <rPh sb="6" eb="8">
      <t>ケンナイ</t>
    </rPh>
    <rPh sb="10" eb="12">
      <t>テンニュウ</t>
    </rPh>
    <rPh sb="13" eb="15">
      <t>ケンガイ</t>
    </rPh>
    <rPh sb="17" eb="19">
      <t>テンシュツ</t>
    </rPh>
    <phoneticPr fontId="4"/>
  </si>
  <si>
    <t>◆人口増減＝自然増減＋社会増減</t>
    <rPh sb="6" eb="8">
      <t>シゼン</t>
    </rPh>
    <rPh sb="8" eb="10">
      <t>ゾウゲン</t>
    </rPh>
    <rPh sb="11" eb="13">
      <t>シャカイ</t>
    </rPh>
    <rPh sb="13" eb="15">
      <t>ゾウゲン</t>
    </rPh>
    <phoneticPr fontId="4"/>
  </si>
  <si>
    <t>増減なし:</t>
    <rPh sb="0" eb="2">
      <t>ゾウゲン</t>
    </rPh>
    <phoneticPr fontId="7"/>
  </si>
  <si>
    <t>増　　加:</t>
    <phoneticPr fontId="7"/>
  </si>
  <si>
    <t>減　　少:</t>
    <phoneticPr fontId="7"/>
  </si>
  <si>
    <t>《 人口増減 》</t>
    <phoneticPr fontId="7"/>
  </si>
  <si>
    <t>社会増減数
（転入－転出）</t>
    <rPh sb="7" eb="9">
      <t>テンニュウ</t>
    </rPh>
    <rPh sb="10" eb="12">
      <t>テンシュツ</t>
    </rPh>
    <phoneticPr fontId="3"/>
  </si>
  <si>
    <t>H25.10.1 ～ H26.9.30</t>
  </si>
  <si>
    <t>10月</t>
  </si>
  <si>
    <t>【要約表】市町村別人口と世帯</t>
    <rPh sb="1" eb="3">
      <t>ヨウヤク</t>
    </rPh>
    <rPh sb="3" eb="4">
      <t>ヒョウ</t>
    </rPh>
    <rPh sb="5" eb="8">
      <t>シチョウソン</t>
    </rPh>
    <rPh sb="8" eb="9">
      <t>ベツ</t>
    </rPh>
    <rPh sb="9" eb="11">
      <t>ジンコウ</t>
    </rPh>
    <rPh sb="12" eb="14">
      <t>セタイ</t>
    </rPh>
    <phoneticPr fontId="7"/>
  </si>
  <si>
    <t>7月</t>
    <rPh sb="1" eb="2">
      <t>ツキ</t>
    </rPh>
    <phoneticPr fontId="7"/>
  </si>
  <si>
    <t>7月</t>
    <rPh sb="1" eb="2">
      <t>ガツ</t>
    </rPh>
    <phoneticPr fontId="2"/>
  </si>
  <si>
    <t>8月</t>
    <rPh sb="1" eb="2">
      <t>ガツ</t>
    </rPh>
    <phoneticPr fontId="2"/>
  </si>
  <si>
    <t>【図１】</t>
    <phoneticPr fontId="7"/>
  </si>
  <si>
    <t>【表１】</t>
    <phoneticPr fontId="7"/>
  </si>
  <si>
    <t>年 月 日</t>
    <rPh sb="0" eb="1">
      <t>ネン</t>
    </rPh>
    <rPh sb="2" eb="3">
      <t>ツキ</t>
    </rPh>
    <rPh sb="4" eb="5">
      <t>ヒ</t>
    </rPh>
    <phoneticPr fontId="7"/>
  </si>
  <si>
    <t xml:space="preserve"> 人　　口　　増　　減</t>
    <rPh sb="1" eb="2">
      <t>ヒト</t>
    </rPh>
    <rPh sb="4" eb="5">
      <t>クチ</t>
    </rPh>
    <rPh sb="7" eb="8">
      <t>ゾウ</t>
    </rPh>
    <rPh sb="10" eb="11">
      <t>ゲン</t>
    </rPh>
    <phoneticPr fontId="6"/>
  </si>
  <si>
    <t>自 然 増 減</t>
    <rPh sb="0" eb="1">
      <t>ジ</t>
    </rPh>
    <rPh sb="2" eb="3">
      <t>ゼン</t>
    </rPh>
    <rPh sb="4" eb="5">
      <t>ゾウ</t>
    </rPh>
    <rPh sb="6" eb="7">
      <t>ゲン</t>
    </rPh>
    <phoneticPr fontId="6"/>
  </si>
  <si>
    <t>社 会 増 減</t>
    <rPh sb="0" eb="1">
      <t>シャ</t>
    </rPh>
    <rPh sb="2" eb="3">
      <t>カイ</t>
    </rPh>
    <rPh sb="4" eb="5">
      <t>ゾウ</t>
    </rPh>
    <rPh sb="6" eb="7">
      <t>ゲン</t>
    </rPh>
    <phoneticPr fontId="6"/>
  </si>
  <si>
    <t>世帯の
増減数
(世帯)</t>
    <rPh sb="0" eb="2">
      <t>セタイ</t>
    </rPh>
    <rPh sb="4" eb="6">
      <t>ゾウゲン</t>
    </rPh>
    <rPh sb="6" eb="7">
      <t>スウ</t>
    </rPh>
    <rPh sb="9" eb="11">
      <t>セタイ</t>
    </rPh>
    <phoneticPr fontId="6"/>
  </si>
  <si>
    <t>前　月　比</t>
    <rPh sb="0" eb="1">
      <t>マエ</t>
    </rPh>
    <rPh sb="2" eb="3">
      <t>ツキ</t>
    </rPh>
    <rPh sb="4" eb="5">
      <t>ヒ</t>
    </rPh>
    <phoneticPr fontId="7"/>
  </si>
  <si>
    <t>前年同月比</t>
    <rPh sb="0" eb="2">
      <t>ゼンネン</t>
    </rPh>
    <rPh sb="2" eb="5">
      <t>ドウゲツヒ</t>
    </rPh>
    <phoneticPr fontId="7"/>
  </si>
  <si>
    <t>増減数
(人)</t>
    <rPh sb="0" eb="2">
      <t>ゾウゲン</t>
    </rPh>
    <rPh sb="2" eb="3">
      <t>スウ</t>
    </rPh>
    <rPh sb="5" eb="6">
      <t>ニン</t>
    </rPh>
    <phoneticPr fontId="6"/>
  </si>
  <si>
    <t>増減率
(％)</t>
    <rPh sb="0" eb="2">
      <t>ゾウゲン</t>
    </rPh>
    <phoneticPr fontId="6"/>
  </si>
  <si>
    <t>増減数</t>
    <rPh sb="0" eb="2">
      <t>ゾウゲン</t>
    </rPh>
    <rPh sb="2" eb="3">
      <t>スウ</t>
    </rPh>
    <phoneticPr fontId="6"/>
  </si>
  <si>
    <t>－</t>
  </si>
  <si>
    <t>自　然　増　減</t>
    <rPh sb="4" eb="5">
      <t>ゾウ</t>
    </rPh>
    <rPh sb="6" eb="7">
      <t>ゲン</t>
    </rPh>
    <phoneticPr fontId="7"/>
  </si>
  <si>
    <t>社　会　増　減</t>
    <rPh sb="4" eb="5">
      <t>ゾウ</t>
    </rPh>
    <rPh sb="6" eb="7">
      <t>ゲン</t>
    </rPh>
    <phoneticPr fontId="4"/>
  </si>
  <si>
    <t>　人口増減数
＝自然増減数　　
＋社会増減数　　</t>
    <rPh sb="1" eb="3">
      <t>ジンコウ</t>
    </rPh>
    <rPh sb="3" eb="5">
      <t>ゾウゲン</t>
    </rPh>
    <rPh sb="5" eb="6">
      <t>スウ</t>
    </rPh>
    <rPh sb="8" eb="10">
      <t>シゼン</t>
    </rPh>
    <rPh sb="10" eb="12">
      <t>ゾウゲン</t>
    </rPh>
    <rPh sb="12" eb="13">
      <t>スウ</t>
    </rPh>
    <rPh sb="17" eb="19">
      <t>シャカイ</t>
    </rPh>
    <rPh sb="19" eb="21">
      <t>ゾウゲン</t>
    </rPh>
    <rPh sb="21" eb="22">
      <t>スウ</t>
    </rPh>
    <phoneticPr fontId="4"/>
  </si>
  <si>
    <t>総人口（左目盛り）</t>
    <rPh sb="0" eb="1">
      <t>ソウ</t>
    </rPh>
    <rPh sb="1" eb="3">
      <t>ジンコウ</t>
    </rPh>
    <rPh sb="4" eb="5">
      <t>ヒダリ</t>
    </rPh>
    <rPh sb="5" eb="7">
      <t>メモ</t>
    </rPh>
    <phoneticPr fontId="2"/>
  </si>
  <si>
    <t>前年同月比増減率（右目盛り）</t>
    <rPh sb="0" eb="2">
      <t>ゼンネン</t>
    </rPh>
    <rPh sb="2" eb="5">
      <t>ドウゲツヒ</t>
    </rPh>
    <rPh sb="5" eb="8">
      <t>ゾウゲンリツ</t>
    </rPh>
    <rPh sb="9" eb="10">
      <t>ミギ</t>
    </rPh>
    <rPh sb="10" eb="12">
      <t>メモ</t>
    </rPh>
    <phoneticPr fontId="2"/>
  </si>
  <si>
    <t>【検算】</t>
    <rPh sb="1" eb="3">
      <t>ケンザン</t>
    </rPh>
    <phoneticPr fontId="7"/>
  </si>
  <si>
    <t>◆自然増減</t>
    <rPh sb="1" eb="3">
      <t>シゼン</t>
    </rPh>
    <rPh sb="3" eb="5">
      <t>ゾウゲン</t>
    </rPh>
    <phoneticPr fontId="4"/>
  </si>
  <si>
    <t>◆社会増減</t>
    <rPh sb="3" eb="5">
      <t>ゾウゲン</t>
    </rPh>
    <phoneticPr fontId="4"/>
  </si>
  <si>
    <t>●人口増減</t>
    <rPh sb="3" eb="5">
      <t>ゾウゲン</t>
    </rPh>
    <phoneticPr fontId="7"/>
  </si>
  <si>
    <t>●自然増減</t>
    <rPh sb="3" eb="5">
      <t>ゾウゲン</t>
    </rPh>
    <phoneticPr fontId="7"/>
  </si>
  <si>
    <t>●社会増減</t>
    <rPh sb="3" eb="5">
      <t>ゾウゲン</t>
    </rPh>
    <phoneticPr fontId="7"/>
  </si>
  <si>
    <t>◆人口増減</t>
    <rPh sb="1" eb="3">
      <t>ジンコウ</t>
    </rPh>
    <rPh sb="3" eb="5">
      <t>ゾウゲン</t>
    </rPh>
    <phoneticPr fontId="3"/>
  </si>
  <si>
    <t>◆自然増減</t>
    <rPh sb="1" eb="3">
      <t>シゼン</t>
    </rPh>
    <rPh sb="3" eb="5">
      <t>ゾウゲン</t>
    </rPh>
    <phoneticPr fontId="3"/>
  </si>
  <si>
    <t>◆社会増減</t>
    <rPh sb="1" eb="3">
      <t>シャカイ</t>
    </rPh>
    <rPh sb="3" eb="5">
      <t>ゾウゲン</t>
    </rPh>
    <phoneticPr fontId="3"/>
  </si>
  <si>
    <t>人口増減</t>
    <rPh sb="0" eb="2">
      <t>ジンコウ</t>
    </rPh>
    <phoneticPr fontId="3"/>
  </si>
  <si>
    <t>自然増減</t>
    <rPh sb="0" eb="2">
      <t>シゼン</t>
    </rPh>
    <phoneticPr fontId="3"/>
  </si>
  <si>
    <t>社会増減</t>
    <rPh sb="0" eb="2">
      <t>シャカイ</t>
    </rPh>
    <phoneticPr fontId="3"/>
  </si>
  <si>
    <t>人口増減確認</t>
    <rPh sb="0" eb="2">
      <t>ジンコウ</t>
    </rPh>
    <rPh sb="4" eb="6">
      <t>カクニン</t>
    </rPh>
    <phoneticPr fontId="3"/>
  </si>
  <si>
    <t>自然増減確認</t>
    <rPh sb="0" eb="2">
      <t>シゼン</t>
    </rPh>
    <rPh sb="4" eb="6">
      <t>カクニン</t>
    </rPh>
    <phoneticPr fontId="3"/>
  </si>
  <si>
    <t>社会増減確認</t>
    <rPh sb="0" eb="2">
      <t>シャカイ</t>
    </rPh>
    <rPh sb="4" eb="6">
      <t>カクニン</t>
    </rPh>
    <phoneticPr fontId="3"/>
  </si>
  <si>
    <t>《参考》</t>
    <phoneticPr fontId="7"/>
  </si>
  <si>
    <t>自然増減数</t>
    <rPh sb="0" eb="2">
      <t>シゼン</t>
    </rPh>
    <rPh sb="2" eb="4">
      <t>ゾウゲン</t>
    </rPh>
    <rPh sb="4" eb="5">
      <t>スウ</t>
    </rPh>
    <phoneticPr fontId="7"/>
  </si>
  <si>
    <t>社会増減数</t>
    <rPh sb="0" eb="2">
      <t>シャカイ</t>
    </rPh>
    <rPh sb="2" eb="4">
      <t>ゾウゲン</t>
    </rPh>
    <rPh sb="4" eb="5">
      <t>スウ</t>
    </rPh>
    <phoneticPr fontId="7"/>
  </si>
  <si>
    <t>人口増減数</t>
    <rPh sb="0" eb="2">
      <t>ジンコウ</t>
    </rPh>
    <rPh sb="2" eb="4">
      <t>ゾウゲン</t>
    </rPh>
    <rPh sb="4" eb="5">
      <t>スウ</t>
    </rPh>
    <phoneticPr fontId="7"/>
  </si>
  <si>
    <t>出　生</t>
    <phoneticPr fontId="7"/>
  </si>
  <si>
    <t>死　亡</t>
    <phoneticPr fontId="7"/>
  </si>
  <si>
    <t>転　入</t>
    <phoneticPr fontId="7"/>
  </si>
  <si>
    <t>転　出</t>
    <phoneticPr fontId="7"/>
  </si>
  <si>
    <t>出　生</t>
    <rPh sb="0" eb="1">
      <t>デ</t>
    </rPh>
    <rPh sb="2" eb="3">
      <t>セイ</t>
    </rPh>
    <phoneticPr fontId="7"/>
  </si>
  <si>
    <t>死　亡</t>
    <rPh sb="0" eb="1">
      <t>シ</t>
    </rPh>
    <rPh sb="2" eb="3">
      <t>ボウ</t>
    </rPh>
    <phoneticPr fontId="7"/>
  </si>
  <si>
    <t>転　入</t>
    <rPh sb="0" eb="1">
      <t>テン</t>
    </rPh>
    <rPh sb="2" eb="3">
      <t>イ</t>
    </rPh>
    <phoneticPr fontId="7"/>
  </si>
  <si>
    <t>転　出</t>
    <rPh sb="0" eb="1">
      <t>テン</t>
    </rPh>
    <rPh sb="2" eb="3">
      <t>デ</t>
    </rPh>
    <phoneticPr fontId="7"/>
  </si>
  <si>
    <t>9月</t>
    <rPh sb="1" eb="2">
      <t>ガツ</t>
    </rPh>
    <phoneticPr fontId="2"/>
  </si>
  <si>
    <t>H26.10.1 ～ H27.9.30</t>
  </si>
  <si>
    <t>◆図１用データ</t>
    <rPh sb="1" eb="2">
      <t>ズ</t>
    </rPh>
    <rPh sb="3" eb="4">
      <t>ヨウ</t>
    </rPh>
    <phoneticPr fontId="7"/>
  </si>
  <si>
    <t>◆図２用データ</t>
    <rPh sb="1" eb="2">
      <t>ズ</t>
    </rPh>
    <rPh sb="3" eb="4">
      <t>ヨウ</t>
    </rPh>
    <phoneticPr fontId="7"/>
  </si>
  <si>
    <t>【図１】</t>
    <rPh sb="1" eb="2">
      <t>ズ</t>
    </rPh>
    <phoneticPr fontId="7"/>
  </si>
  <si>
    <t>【図２】</t>
    <rPh sb="1" eb="2">
      <t>ズ</t>
    </rPh>
    <phoneticPr fontId="7"/>
  </si>
  <si>
    <t>注１）表中の人口は、平成27年国勢調査の確定値をもとに算出したものである。</t>
    <rPh sb="0" eb="1">
      <t>チュウ</t>
    </rPh>
    <rPh sb="3" eb="5">
      <t>ヒョウチュウ</t>
    </rPh>
    <rPh sb="6" eb="8">
      <t>ジンコウ</t>
    </rPh>
    <rPh sb="10" eb="12">
      <t>ヘイセイ</t>
    </rPh>
    <rPh sb="14" eb="15">
      <t>ネン</t>
    </rPh>
    <rPh sb="15" eb="17">
      <t>コクセイ</t>
    </rPh>
    <rPh sb="17" eb="19">
      <t>チョウサ</t>
    </rPh>
    <rPh sb="20" eb="23">
      <t>カクテイチ</t>
    </rPh>
    <rPh sb="27" eb="29">
      <t>サンシュツ</t>
    </rPh>
    <phoneticPr fontId="3"/>
  </si>
  <si>
    <t>注１）表中の世帯数は、平成27年国勢調査の確定値をもとに算出したものである。</t>
    <rPh sb="0" eb="1">
      <t>チュウ</t>
    </rPh>
    <rPh sb="3" eb="5">
      <t>ヒョウチュウ</t>
    </rPh>
    <rPh sb="6" eb="9">
      <t>セタイスウ</t>
    </rPh>
    <rPh sb="11" eb="13">
      <t>ヘイセイ</t>
    </rPh>
    <rPh sb="15" eb="16">
      <t>ネン</t>
    </rPh>
    <rPh sb="16" eb="18">
      <t>コクセイ</t>
    </rPh>
    <rPh sb="18" eb="20">
      <t>チョウサ</t>
    </rPh>
    <rPh sb="21" eb="24">
      <t>カクテイチ</t>
    </rPh>
    <rPh sb="28" eb="30">
      <t>サンシュツ</t>
    </rPh>
    <phoneticPr fontId="3"/>
  </si>
  <si>
    <t>10月</t>
    <rPh sb="2" eb="3">
      <t>ガツ</t>
    </rPh>
    <phoneticPr fontId="2"/>
  </si>
  <si>
    <r>
      <t xml:space="preserve">自然増減数
</t>
    </r>
    <r>
      <rPr>
        <sz val="8"/>
        <rFont val="ＭＳ ゴシック"/>
        <family val="3"/>
        <charset val="128"/>
      </rPr>
      <t>(出生－死亡)</t>
    </r>
    <rPh sb="0" eb="2">
      <t>シゼン</t>
    </rPh>
    <rPh sb="2" eb="3">
      <t>ゾウ</t>
    </rPh>
    <rPh sb="3" eb="4">
      <t>ゲン</t>
    </rPh>
    <rPh sb="4" eb="5">
      <t>スウ</t>
    </rPh>
    <rPh sb="7" eb="9">
      <t>シュッショウ</t>
    </rPh>
    <rPh sb="10" eb="12">
      <t>シボウ</t>
    </rPh>
    <phoneticPr fontId="4"/>
  </si>
  <si>
    <r>
      <t xml:space="preserve">社会増減数
</t>
    </r>
    <r>
      <rPr>
        <sz val="8"/>
        <rFont val="ＭＳ ゴシック"/>
        <family val="3"/>
        <charset val="128"/>
      </rPr>
      <t>(転入－転出)</t>
    </r>
    <rPh sb="0" eb="2">
      <t>シャカイ</t>
    </rPh>
    <rPh sb="2" eb="3">
      <t>ゾウ</t>
    </rPh>
    <rPh sb="3" eb="4">
      <t>ゲン</t>
    </rPh>
    <rPh sb="4" eb="5">
      <t>スウ</t>
    </rPh>
    <rPh sb="7" eb="9">
      <t>テンニュウ</t>
    </rPh>
    <rPh sb="10" eb="12">
      <t>テンシュツ</t>
    </rPh>
    <phoneticPr fontId="4"/>
  </si>
  <si>
    <t>注１）人口及び世帯数は、平成27年国勢調査の確定値をもとに算出している。</t>
    <rPh sb="3" eb="5">
      <t>ジンコウ</t>
    </rPh>
    <rPh sb="5" eb="6">
      <t>オヨ</t>
    </rPh>
    <rPh sb="7" eb="10">
      <t>セタイスウ</t>
    </rPh>
    <rPh sb="22" eb="24">
      <t>カクテイ</t>
    </rPh>
    <phoneticPr fontId="7"/>
  </si>
  <si>
    <t>１　概況、目次、利用上の注意</t>
    <phoneticPr fontId="7"/>
  </si>
  <si>
    <t>２　総人口と世帯の推移（図１、表１）</t>
    <rPh sb="2" eb="3">
      <t>ソウ</t>
    </rPh>
    <rPh sb="3" eb="5">
      <t>ジンコウ</t>
    </rPh>
    <phoneticPr fontId="7"/>
  </si>
  <si>
    <t>３　自然増減と社会増減の推移（図２、表２）</t>
    <phoneticPr fontId="7"/>
  </si>
  <si>
    <t>４　市町村別の人口</t>
    <rPh sb="7" eb="9">
      <t>ジンコウ</t>
    </rPh>
    <phoneticPr fontId="7"/>
  </si>
  <si>
    <t>５　市町村別の世帯数</t>
    <phoneticPr fontId="7"/>
  </si>
  <si>
    <t>６　人口増減の月別推移</t>
    <phoneticPr fontId="7"/>
  </si>
  <si>
    <t>２　総人口と世帯の推移</t>
    <rPh sb="2" eb="3">
      <t>ソウ</t>
    </rPh>
    <phoneticPr fontId="6"/>
  </si>
  <si>
    <t>３　自然増減と社会増減の推移</t>
    <rPh sb="4" eb="6">
      <t>ゾウゲン</t>
    </rPh>
    <rPh sb="9" eb="11">
      <t>ゾウゲン</t>
    </rPh>
    <phoneticPr fontId="4"/>
  </si>
  <si>
    <t>４　市 町 村 別 の 人 口</t>
    <phoneticPr fontId="3"/>
  </si>
  <si>
    <t>５　市町村別の世帯数</t>
    <phoneticPr fontId="7"/>
  </si>
  <si>
    <t>６　人口増減の月別推移</t>
    <rPh sb="4" eb="6">
      <t>ゾウゲン</t>
    </rPh>
    <phoneticPr fontId="4"/>
  </si>
  <si>
    <t>10月</t>
    <phoneticPr fontId="4"/>
  </si>
  <si>
    <t>11月</t>
    <phoneticPr fontId="4"/>
  </si>
  <si>
    <t>12月</t>
    <phoneticPr fontId="4"/>
  </si>
  <si>
    <t>1月</t>
    <phoneticPr fontId="4"/>
  </si>
  <si>
    <t>2月</t>
    <phoneticPr fontId="4"/>
  </si>
  <si>
    <t>3月</t>
    <phoneticPr fontId="4"/>
  </si>
  <si>
    <t>4月</t>
    <phoneticPr fontId="4"/>
  </si>
  <si>
    <t>5月</t>
    <phoneticPr fontId="4"/>
  </si>
  <si>
    <t>6月</t>
    <phoneticPr fontId="4"/>
  </si>
  <si>
    <t>7月</t>
    <phoneticPr fontId="4"/>
  </si>
  <si>
    <t>8月</t>
    <phoneticPr fontId="4"/>
  </si>
  <si>
    <t>9月</t>
    <phoneticPr fontId="4"/>
  </si>
  <si>
    <t>1月</t>
    <rPh sb="1" eb="2">
      <t>ツキ</t>
    </rPh>
    <phoneticPr fontId="2"/>
  </si>
  <si>
    <t>平成自年/月～至年/月</t>
    <rPh sb="0" eb="2">
      <t>ヘイセイ</t>
    </rPh>
    <phoneticPr fontId="4"/>
  </si>
  <si>
    <t>平成24年10月～25年 9月</t>
    <rPh sb="0" eb="2">
      <t>ヘイセイ</t>
    </rPh>
    <rPh sb="4" eb="5">
      <t>ネン</t>
    </rPh>
    <rPh sb="7" eb="8">
      <t>ツキ</t>
    </rPh>
    <rPh sb="11" eb="12">
      <t>ネン</t>
    </rPh>
    <rPh sb="14" eb="15">
      <t>ツキ</t>
    </rPh>
    <phoneticPr fontId="4"/>
  </si>
  <si>
    <t>平成25年10月～26年 9月</t>
    <rPh sb="0" eb="2">
      <t>ヘイセイ</t>
    </rPh>
    <rPh sb="4" eb="5">
      <t>ネン</t>
    </rPh>
    <rPh sb="7" eb="8">
      <t>ツキ</t>
    </rPh>
    <rPh sb="11" eb="12">
      <t>ネン</t>
    </rPh>
    <rPh sb="14" eb="15">
      <t>ツキ</t>
    </rPh>
    <phoneticPr fontId="4"/>
  </si>
  <si>
    <t>平成26年10月～27年 9月</t>
    <rPh sb="0" eb="2">
      <t>ヘイセイ</t>
    </rPh>
    <rPh sb="4" eb="5">
      <t>ネン</t>
    </rPh>
    <rPh sb="7" eb="8">
      <t>ツキ</t>
    </rPh>
    <rPh sb="11" eb="12">
      <t>ネン</t>
    </rPh>
    <rPh sb="14" eb="15">
      <t>ガツ</t>
    </rPh>
    <phoneticPr fontId="4"/>
  </si>
  <si>
    <t>平成27年10月～28年 9月</t>
    <rPh sb="0" eb="2">
      <t>ヘイセイ</t>
    </rPh>
    <rPh sb="4" eb="5">
      <t>ネン</t>
    </rPh>
    <rPh sb="7" eb="8">
      <t>ツキ</t>
    </rPh>
    <rPh sb="11" eb="12">
      <t>ネン</t>
    </rPh>
    <rPh sb="14" eb="15">
      <t>ツキ</t>
    </rPh>
    <phoneticPr fontId="4"/>
  </si>
  <si>
    <t>H27</t>
    <phoneticPr fontId="7"/>
  </si>
  <si>
    <t>死　　亡</t>
    <rPh sb="0" eb="1">
      <t>シ</t>
    </rPh>
    <rPh sb="3" eb="4">
      <t>ボウ</t>
    </rPh>
    <phoneticPr fontId="7"/>
  </si>
  <si>
    <t>出　　生</t>
    <rPh sb="0" eb="1">
      <t>デ</t>
    </rPh>
    <rPh sb="3" eb="4">
      <t>セイ</t>
    </rPh>
    <phoneticPr fontId="7"/>
  </si>
  <si>
    <t>社会増減数</t>
    <rPh sb="0" eb="2">
      <t>シャカイ</t>
    </rPh>
    <rPh sb="2" eb="3">
      <t>ゾウ</t>
    </rPh>
    <rPh sb="3" eb="4">
      <t>ゲン</t>
    </rPh>
    <rPh sb="4" eb="5">
      <t>スウ</t>
    </rPh>
    <phoneticPr fontId="7"/>
  </si>
  <si>
    <t>【人口概況】</t>
    <rPh sb="1" eb="3">
      <t>ジンコウ</t>
    </rPh>
    <rPh sb="3" eb="5">
      <t>ガイキョウ</t>
    </rPh>
    <phoneticPr fontId="7"/>
  </si>
  <si>
    <t>自　然　増　減（人）</t>
    <rPh sb="0" eb="1">
      <t>ジ</t>
    </rPh>
    <rPh sb="2" eb="3">
      <t>ゼン</t>
    </rPh>
    <rPh sb="4" eb="5">
      <t>ゾウ</t>
    </rPh>
    <rPh sb="6" eb="7">
      <t>ゲン</t>
    </rPh>
    <rPh sb="8" eb="9">
      <t>ニン</t>
    </rPh>
    <phoneticPr fontId="7"/>
  </si>
  <si>
    <t>社　会　増　減（人）</t>
    <rPh sb="0" eb="1">
      <t>シャ</t>
    </rPh>
    <rPh sb="2" eb="3">
      <t>カイ</t>
    </rPh>
    <rPh sb="4" eb="5">
      <t>ゾウ</t>
    </rPh>
    <rPh sb="6" eb="7">
      <t>ゲン</t>
    </rPh>
    <rPh sb="8" eb="9">
      <t>ニン</t>
    </rPh>
    <phoneticPr fontId="7"/>
  </si>
  <si>
    <t>,</t>
    <phoneticPr fontId="7"/>
  </si>
  <si>
    <t>◆前月に比べ</t>
    <rPh sb="1" eb="3">
      <t>ゼンゲツ</t>
    </rPh>
    <rPh sb="4" eb="5">
      <t>クラ</t>
    </rPh>
    <phoneticPr fontId="7"/>
  </si>
  <si>
    <t>◆前年同月に比べ</t>
    <rPh sb="1" eb="3">
      <t>ゼンネン</t>
    </rPh>
    <rPh sb="3" eb="5">
      <t>ドウゲツ</t>
    </rPh>
    <rPh sb="6" eb="7">
      <t>クラ</t>
    </rPh>
    <phoneticPr fontId="7"/>
  </si>
  <si>
    <t>《 目次 》</t>
    <rPh sb="2" eb="4">
      <t>モクジ</t>
    </rPh>
    <phoneticPr fontId="7"/>
  </si>
  <si>
    <t>【世帯概況】</t>
    <rPh sb="1" eb="3">
      <t>セタイ</t>
    </rPh>
    <rPh sb="3" eb="5">
      <t>ガイキョウ</t>
    </rPh>
    <phoneticPr fontId="7"/>
  </si>
  <si>
    <t>1日 現在</t>
    <rPh sb="1" eb="2">
      <t>ニチ</t>
    </rPh>
    <rPh sb="3" eb="5">
      <t>ゲンザイ</t>
    </rPh>
    <phoneticPr fontId="7"/>
  </si>
  <si>
    <t>から</t>
  </si>
  <si>
    <t>から</t>
    <phoneticPr fontId="7"/>
  </si>
  <si>
    <t>まで一か月間の人口増減 】</t>
    <rPh sb="2" eb="3">
      <t>イッ</t>
    </rPh>
    <rPh sb="4" eb="6">
      <t>ゲツカン</t>
    </rPh>
    <rPh sb="7" eb="9">
      <t>ジンコウ</t>
    </rPh>
    <phoneticPr fontId="7"/>
  </si>
  <si>
    <t>まで一年間の人口増減 】</t>
    <rPh sb="2" eb="5">
      <t>イチネンカン</t>
    </rPh>
    <rPh sb="6" eb="8">
      <t>ジンコウ</t>
    </rPh>
    <phoneticPr fontId="7"/>
  </si>
  <si>
    <t>★利用上の注意</t>
    <rPh sb="1" eb="4">
      <t>リヨウジョウ</t>
    </rPh>
    <rPh sb="5" eb="7">
      <t>チュウイ</t>
    </rPh>
    <phoneticPr fontId="7"/>
  </si>
  <si>
    <t>現在の総人口</t>
    <rPh sb="0" eb="2">
      <t>ゲンザイ</t>
    </rPh>
    <rPh sb="3" eb="6">
      <t>ソウジンコウ</t>
    </rPh>
    <phoneticPr fontId="7"/>
  </si>
  <si>
    <t>現在の世帯数</t>
    <rPh sb="0" eb="2">
      <t>ゲンザイ</t>
    </rPh>
    <rPh sb="3" eb="6">
      <t>セタイスウ</t>
    </rPh>
    <phoneticPr fontId="7"/>
  </si>
  <si>
    <r>
      <t xml:space="preserve">・・・・・・・・ </t>
    </r>
    <r>
      <rPr>
        <sz val="10"/>
        <rFont val="ＭＳ Ｐゴシック"/>
        <family val="3"/>
        <charset val="128"/>
      </rPr>
      <t>Ｐ１</t>
    </r>
    <phoneticPr fontId="7"/>
  </si>
  <si>
    <r>
      <t xml:space="preserve">・・・・・・・・ </t>
    </r>
    <r>
      <rPr>
        <sz val="10"/>
        <rFont val="ＭＳ Ｐゴシック"/>
        <family val="3"/>
        <charset val="128"/>
      </rPr>
      <t>Ｐ２</t>
    </r>
    <phoneticPr fontId="7"/>
  </si>
  <si>
    <r>
      <t xml:space="preserve">・・・・・・・・ </t>
    </r>
    <r>
      <rPr>
        <sz val="10"/>
        <rFont val="ＭＳ Ｐゴシック"/>
        <family val="3"/>
        <charset val="128"/>
      </rPr>
      <t>Ｐ３</t>
    </r>
    <phoneticPr fontId="7"/>
  </si>
  <si>
    <r>
      <t xml:space="preserve">・・・・・・・・ </t>
    </r>
    <r>
      <rPr>
        <sz val="10"/>
        <rFont val="ＭＳ Ｐゴシック"/>
        <family val="3"/>
        <charset val="128"/>
      </rPr>
      <t>Ｐ４～５</t>
    </r>
    <phoneticPr fontId="7"/>
  </si>
  <si>
    <r>
      <t xml:space="preserve">・・・・・・・・ </t>
    </r>
    <r>
      <rPr>
        <sz val="10"/>
        <rFont val="ＭＳ Ｐゴシック"/>
        <family val="3"/>
        <charset val="128"/>
      </rPr>
      <t>Ｐ６</t>
    </r>
    <phoneticPr fontId="7"/>
  </si>
  <si>
    <r>
      <t xml:space="preserve">・・・・・・・・ </t>
    </r>
    <r>
      <rPr>
        <sz val="10"/>
        <rFont val="ＭＳ Ｐゴシック"/>
        <family val="3"/>
        <charset val="128"/>
      </rPr>
      <t>Ｐ７</t>
    </r>
    <phoneticPr fontId="7"/>
  </si>
  <si>
    <r>
      <t xml:space="preserve">・・・・・・・・ </t>
    </r>
    <r>
      <rPr>
        <sz val="10"/>
        <rFont val="ＭＳ Ｐゴシック"/>
        <family val="3"/>
        <charset val="128"/>
      </rPr>
      <t>Ｐ８</t>
    </r>
    <phoneticPr fontId="7"/>
  </si>
  <si>
    <t>県内への
転　　  入</t>
    <rPh sb="0" eb="2">
      <t>ケンナイ</t>
    </rPh>
    <rPh sb="5" eb="6">
      <t>テン</t>
    </rPh>
    <rPh sb="10" eb="11">
      <t>イ</t>
    </rPh>
    <phoneticPr fontId="7"/>
  </si>
  <si>
    <t>県外への
転 　　 出</t>
    <rPh sb="0" eb="2">
      <t>ケンガイ</t>
    </rPh>
    <rPh sb="5" eb="6">
      <t>テン</t>
    </rPh>
    <rPh sb="10" eb="11">
      <t>デ</t>
    </rPh>
    <phoneticPr fontId="7"/>
  </si>
  <si>
    <t>人口増減数
（人）</t>
    <rPh sb="0" eb="2">
      <t>ジンコウ</t>
    </rPh>
    <rPh sb="2" eb="4">
      <t>ゾウゲン</t>
    </rPh>
    <rPh sb="4" eb="5">
      <t>スウ</t>
    </rPh>
    <rPh sb="7" eb="8">
      <t>ニン</t>
    </rPh>
    <phoneticPr fontId="7"/>
  </si>
  <si>
    <t>4月</t>
    <rPh sb="1" eb="2">
      <t>ツキ</t>
    </rPh>
    <phoneticPr fontId="7"/>
  </si>
  <si>
    <t>注３）「出生」、「死亡」、「転入」及び「転出」欄の数値は、推計年月日の前月1か月間において、住民基本台帳</t>
    <rPh sb="0" eb="1">
      <t>チュウ</t>
    </rPh>
    <rPh sb="23" eb="24">
      <t>ラン</t>
    </rPh>
    <rPh sb="25" eb="27">
      <t>スウチ</t>
    </rPh>
    <phoneticPr fontId="3"/>
  </si>
  <si>
    <t>注２）県の人口（県計）については、県内移動の要素（県内転入者数及び県内転出者数）を除いて算出しているので</t>
    <rPh sb="0" eb="1">
      <t>チュウ</t>
    </rPh>
    <phoneticPr fontId="7"/>
  </si>
  <si>
    <t>　　　市町村人口の総計とは一致しない。</t>
    <rPh sb="3" eb="6">
      <t>シチョウソン</t>
    </rPh>
    <rPh sb="6" eb="8">
      <t>ジンコウ</t>
    </rPh>
    <rPh sb="9" eb="11">
      <t>ソウケイ</t>
    </rPh>
    <rPh sb="13" eb="15">
      <t>イッチ</t>
    </rPh>
    <phoneticPr fontId="3"/>
  </si>
  <si>
    <t>8.1</t>
  </si>
  <si>
    <t xml:space="preserve">     8月　　〃　　</t>
    <rPh sb="6" eb="7">
      <t>ツキ</t>
    </rPh>
    <phoneticPr fontId="4"/>
  </si>
  <si>
    <t>9.1</t>
  </si>
  <si>
    <t xml:space="preserve">     9月　　〃　　</t>
    <rPh sb="6" eb="7">
      <t>ツキ</t>
    </rPh>
    <phoneticPr fontId="4"/>
  </si>
  <si>
    <t>平成28年10月～29年 9月</t>
    <rPh sb="0" eb="2">
      <t>ヘイセイ</t>
    </rPh>
    <rPh sb="4" eb="5">
      <t>ネン</t>
    </rPh>
    <rPh sb="7" eb="8">
      <t>ツキ</t>
    </rPh>
    <rPh sb="11" eb="12">
      <t>ネン</t>
    </rPh>
    <rPh sb="14" eb="15">
      <t>ガツ</t>
    </rPh>
    <phoneticPr fontId="4"/>
  </si>
  <si>
    <t>H27.10.1 ～ H28.9.30</t>
  </si>
  <si>
    <t>H28.10.1 ～ H29.9.30</t>
    <phoneticPr fontId="4"/>
  </si>
  <si>
    <t>10.1</t>
  </si>
  <si>
    <t>11月</t>
  </si>
  <si>
    <t>11.1</t>
  </si>
  <si>
    <t>12.1</t>
  </si>
  <si>
    <t>平成30年</t>
    <rPh sb="0" eb="2">
      <t>ヘイセイ</t>
    </rPh>
    <rPh sb="4" eb="5">
      <t>ネン</t>
    </rPh>
    <phoneticPr fontId="7"/>
  </si>
  <si>
    <t>12月</t>
  </si>
  <si>
    <t>H30. 1.1</t>
  </si>
  <si>
    <t>H30. 1月　　〃　　</t>
    <rPh sb="6" eb="7">
      <t>ツキ</t>
    </rPh>
    <phoneticPr fontId="4"/>
  </si>
  <si>
    <t xml:space="preserve">     10月　 〃　　</t>
    <rPh sb="7" eb="8">
      <t>ツキ</t>
    </rPh>
    <phoneticPr fontId="4"/>
  </si>
  <si>
    <t xml:space="preserve">     11月　 〃　　</t>
    <rPh sb="7" eb="8">
      <t>ツキ</t>
    </rPh>
    <phoneticPr fontId="4"/>
  </si>
  <si>
    <t xml:space="preserve">     12月　 〃　　</t>
    <rPh sb="7" eb="8">
      <t>ツキ</t>
    </rPh>
    <phoneticPr fontId="4"/>
  </si>
  <si>
    <t>1月</t>
  </si>
  <si>
    <t>2.1</t>
  </si>
  <si>
    <t xml:space="preserve">     2月　　〃　　</t>
    <rPh sb="6" eb="7">
      <t>ツキ</t>
    </rPh>
    <phoneticPr fontId="4"/>
  </si>
  <si>
    <t>4月</t>
    <rPh sb="1" eb="2">
      <t>ガツ</t>
    </rPh>
    <phoneticPr fontId="7"/>
  </si>
  <si>
    <t>2月</t>
  </si>
  <si>
    <t>3.1</t>
  </si>
  <si>
    <t xml:space="preserve">     3月　　〃　　</t>
    <rPh sb="6" eb="7">
      <t>ツキ</t>
    </rPh>
    <phoneticPr fontId="4"/>
  </si>
  <si>
    <t>県　計</t>
  </si>
  <si>
    <t>市郡計</t>
  </si>
  <si>
    <t>市部計</t>
  </si>
  <si>
    <t>郡部計</t>
  </si>
  <si>
    <t>秋田市</t>
  </si>
  <si>
    <t>能代市</t>
  </si>
  <si>
    <t>横手市</t>
  </si>
  <si>
    <t>大館市</t>
  </si>
  <si>
    <t>男鹿市</t>
  </si>
  <si>
    <t>湯沢市</t>
  </si>
  <si>
    <t>鹿角市</t>
  </si>
  <si>
    <t>由利本荘市</t>
  </si>
  <si>
    <t>潟上市</t>
  </si>
  <si>
    <t>大仙市</t>
  </si>
  <si>
    <t>北秋田市</t>
  </si>
  <si>
    <t>にかほ市</t>
  </si>
  <si>
    <t>仙北市</t>
  </si>
  <si>
    <t>鹿角郡</t>
  </si>
  <si>
    <t>小坂町</t>
  </si>
  <si>
    <t>北秋田郡</t>
  </si>
  <si>
    <t>上小阿仁村</t>
  </si>
  <si>
    <t>山本郡</t>
  </si>
  <si>
    <t>藤里町</t>
  </si>
  <si>
    <t>三種町</t>
  </si>
  <si>
    <t>八峰町</t>
  </si>
  <si>
    <t>南秋田郡</t>
  </si>
  <si>
    <t>五城目町</t>
  </si>
  <si>
    <t>八郎潟町</t>
  </si>
  <si>
    <t>井川町</t>
  </si>
  <si>
    <t>大潟村</t>
  </si>
  <si>
    <t>仙北郡</t>
  </si>
  <si>
    <t>美郷町</t>
  </si>
  <si>
    <t>雄勝郡</t>
  </si>
  <si>
    <t>羽後町</t>
  </si>
  <si>
    <t>東成瀬村</t>
  </si>
  <si>
    <t>3月</t>
  </si>
  <si>
    <t>4.1</t>
  </si>
  <si>
    <t xml:space="preserve">     4月　　〃　　</t>
    <rPh sb="6" eb="7">
      <t>ツキ</t>
    </rPh>
    <phoneticPr fontId="4"/>
  </si>
  <si>
    <t>H28</t>
  </si>
  <si>
    <t>H29</t>
  </si>
  <si>
    <t>4月</t>
  </si>
  <si>
    <t>5.1</t>
  </si>
  <si>
    <t xml:space="preserve">     5月　　〃　　</t>
    <rPh sb="6" eb="7">
      <t>ツキ</t>
    </rPh>
    <phoneticPr fontId="4"/>
  </si>
  <si>
    <t>H29. 6月　一か月間</t>
    <rPh sb="6" eb="7">
      <t>ツキ</t>
    </rPh>
    <rPh sb="8" eb="9">
      <t>イチ</t>
    </rPh>
    <rPh sb="10" eb="12">
      <t>ゲツカン</t>
    </rPh>
    <phoneticPr fontId="4"/>
  </si>
  <si>
    <t>東成瀬村</t>
    <rPh sb="0" eb="4">
      <t>ヒガシナルセムラ</t>
    </rPh>
    <phoneticPr fontId="7"/>
  </si>
  <si>
    <t>8月</t>
    <rPh sb="1" eb="2">
      <t>ツキ</t>
    </rPh>
    <phoneticPr fontId="7"/>
  </si>
  <si>
    <t>7月</t>
    <rPh sb="1" eb="2">
      <t>ガツ</t>
    </rPh>
    <phoneticPr fontId="7"/>
  </si>
  <si>
    <t>5月</t>
  </si>
  <si>
    <t>6月</t>
    <phoneticPr fontId="7"/>
  </si>
  <si>
    <t>6.1</t>
  </si>
  <si>
    <t>H29. 7.1</t>
    <phoneticPr fontId="7"/>
  </si>
  <si>
    <t>7.1</t>
    <phoneticPr fontId="7"/>
  </si>
  <si>
    <t xml:space="preserve">     6月　　〃　　</t>
    <rPh sb="6" eb="7">
      <t>ツキ</t>
    </rPh>
    <phoneticPr fontId="4"/>
  </si>
  <si>
    <t>H29. 7月　一か月間</t>
    <rPh sb="6" eb="7">
      <t>ツキ</t>
    </rPh>
    <rPh sb="8" eb="9">
      <t>イチ</t>
    </rPh>
    <rPh sb="10" eb="12">
      <t>ゲツカン</t>
    </rPh>
    <phoneticPr fontId="4"/>
  </si>
  <si>
    <t>7月</t>
    <phoneticPr fontId="7"/>
  </si>
  <si>
    <t>平成29年10月～30年 6月</t>
    <rPh sb="0" eb="2">
      <t>ヘイセイ</t>
    </rPh>
    <rPh sb="4" eb="5">
      <t>ネン</t>
    </rPh>
    <rPh sb="7" eb="8">
      <t>ツキ</t>
    </rPh>
    <rPh sb="11" eb="12">
      <t>ネン</t>
    </rPh>
    <rPh sb="14" eb="15">
      <t>ガツ</t>
    </rPh>
    <phoneticPr fontId="4"/>
  </si>
  <si>
    <t>八峰町</t>
    <rPh sb="0" eb="3">
      <t>ハッポウチョウ</t>
    </rPh>
    <phoneticPr fontId="7"/>
  </si>
  <si>
    <t>東成瀬村</t>
    <rPh sb="0" eb="4">
      <t>ヒガシナルセムラ</t>
    </rPh>
    <phoneticPr fontId="7"/>
  </si>
  <si>
    <t>大潟村</t>
    <rPh sb="0" eb="3">
      <t>オオガタムラ</t>
    </rPh>
    <phoneticPr fontId="7"/>
  </si>
  <si>
    <t>男鹿市</t>
    <rPh sb="0" eb="3">
      <t>オガシ</t>
    </rPh>
    <phoneticPr fontId="7"/>
  </si>
  <si>
    <t>湯沢市</t>
    <rPh sb="0" eb="3">
      <t>ユザワシ</t>
    </rPh>
    <phoneticPr fontId="7"/>
  </si>
  <si>
    <t>大仙市</t>
    <rPh sb="0" eb="3">
      <t>ダイセンシ</t>
    </rPh>
    <phoneticPr fontId="7"/>
  </si>
  <si>
    <t>能代市</t>
    <rPh sb="0" eb="3">
      <t>ノシロシ</t>
    </rPh>
    <phoneticPr fontId="7"/>
  </si>
  <si>
    <t>北秋田市</t>
    <rPh sb="0" eb="4">
      <t>キタアキタシ</t>
    </rPh>
    <phoneticPr fontId="7"/>
  </si>
  <si>
    <t>八峰町</t>
    <rPh sb="0" eb="3">
      <t>ハッポウチョウ</t>
    </rPh>
    <phoneticPr fontId="7"/>
  </si>
  <si>
    <t>仙北市</t>
    <rPh sb="0" eb="3">
      <t>センボクシ</t>
    </rPh>
    <phoneticPr fontId="7"/>
  </si>
  <si>
    <t>秋田市</t>
    <rPh sb="0" eb="3">
      <t>アキタシ</t>
    </rPh>
    <phoneticPr fontId="7"/>
  </si>
  <si>
    <t>横手市</t>
    <rPh sb="0" eb="3">
      <t>ヨコテシ</t>
    </rPh>
    <phoneticPr fontId="7"/>
  </si>
  <si>
    <t>五城目町</t>
    <rPh sb="0" eb="4">
      <t>ゴジョウメマチ</t>
    </rPh>
    <phoneticPr fontId="7"/>
  </si>
  <si>
    <t>秋田市</t>
    <phoneticPr fontId="7"/>
  </si>
  <si>
    <t>横手市</t>
    <phoneticPr fontId="7"/>
  </si>
  <si>
    <t>能代市</t>
    <phoneticPr fontId="7"/>
  </si>
  <si>
    <t>由利本荘市</t>
    <phoneticPr fontId="7"/>
  </si>
  <si>
    <t>大館市</t>
    <phoneticPr fontId="7"/>
  </si>
  <si>
    <t>大仙市</t>
    <phoneticPr fontId="7"/>
  </si>
  <si>
    <t>八峰町、東成瀬村、大潟村</t>
    <rPh sb="0" eb="3">
      <t>ハッポウチョウ</t>
    </rPh>
    <rPh sb="4" eb="8">
      <t>ヒガシナルセムラ</t>
    </rPh>
    <rPh sb="9" eb="12">
      <t>オオガタムラ</t>
    </rPh>
    <phoneticPr fontId="7"/>
  </si>
  <si>
    <t>秋田市、横手市、男鹿市等</t>
    <rPh sb="0" eb="3">
      <t>アキタシ</t>
    </rPh>
    <rPh sb="4" eb="7">
      <t>ヨコテシ</t>
    </rPh>
    <rPh sb="8" eb="11">
      <t>オガシ</t>
    </rPh>
    <rPh sb="11" eb="12">
      <t>トウ</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</si>
</sst>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18">
    <numFmt numFmtId="176" formatCode="#,##0;[Red]#,##0"/>
    <numFmt numFmtId="177" formatCode="#,##0;&quot;▲ &quot;#,##0"/>
    <numFmt numFmtId="178" formatCode="#;#;&quot;*****&quot;"/>
    <numFmt numFmtId="179" formatCode="[$-F400]h:mm:ss\ AM/PM"/>
    <numFmt numFmtId="180" formatCode="#,##0.00_ "/>
    <numFmt numFmtId="181" formatCode="#,##0;[Red]\-#,##0;;@"/>
    <numFmt numFmtId="182" formatCode="#,##0.000;[Red]\-#,##0.000"/>
    <numFmt numFmtId="183" formatCode="[$-411]&quot;７　&quot;ggge&quot;年&quot;m&quot;月中の人口増減&quot;"/>
    <numFmt numFmtId="184" formatCode="[$-411]ge\.m\.d;@"/>
    <numFmt numFmtId="185" formatCode="##,#0#&quot;人&quot;"/>
    <numFmt numFmtId="186" formatCode="[$-411]ggge&quot;年&quot;m&quot;月&quot;d&quot;日&quot;\)"/>
    <numFmt numFmtId="187" formatCode="\(\ #,##0.00\ &quot;％&quot;\ \)"/>
    <numFmt numFmtId="188" formatCode="[$-411]&quot;【&quot;ggge&quot;年&quot;m&quot;月&quot;d&quot;日&quot;"/>
    <numFmt numFmtId="189" formatCode="\(\ &quot;男&quot;\ \ ##,#0#&quot;人&quot;"/>
    <numFmt numFmtId="190" formatCode="&quot;女&quot;\ \ ##,#0#&quot;人&quot;\ \)"/>
    <numFmt numFmtId="191" formatCode="[$-411]\(ggge&quot;年&quot;m&quot;月&quot;d&quot;日 公表&quot;\)"/>
    <numFmt numFmtId="192" formatCode="##,#0#&quot;世帯&quot;"/>
    <numFmt numFmtId="193" formatCode="[$-411]ggge&quot;年&quot;m&quot;月&quot;d&quot;日 現在&quot;"/>
  </numFmts>
  <fonts count="48">
    <font>
      <sz val="11"/>
      <name val="ＭＳ Ｐゴシック"/>
      <family val="3"/>
      <charset val="128"/>
    </font>
    <font>
      <sz val="11"/>
      <color theme="1"/>
      <name val="ＭＳ Ｐゴシック"/>
      <family val="2"/>
      <charset val="128"/>
      <scheme val="minor"/>
    </font>
    <font>
      <sz val="11"/>
      <name val="ＭＳ Ｐゴシック"/>
      <family val="3"/>
      <charset val="128"/>
    </font>
    <font>
      <sz val="10"/>
      <name val="ＭＳ ゴシック"/>
      <family val="3"/>
      <charset val="128"/>
    </font>
    <font>
      <sz val="10"/>
      <name val="ＭＳ Ｐゴシック"/>
      <family val="3"/>
      <charset val="128"/>
    </font>
    <font>
      <sz val="9"/>
      <name val="ＭＳ Ｐゴシック"/>
      <family val="3"/>
      <charset val="128"/>
    </font>
    <font>
      <sz val="9"/>
      <name val="ＭＳ ゴシック"/>
      <family val="3"/>
      <charset val="128"/>
    </font>
    <font>
      <sz val="6"/>
      <name val="ＭＳ Ｐゴシック"/>
      <family val="3"/>
      <charset val="128"/>
    </font>
    <font>
      <sz val="12"/>
      <name val="ＭＳ ゴシック"/>
      <family val="3"/>
      <charset val="128"/>
    </font>
    <font>
      <sz val="12"/>
      <name val="ＭＳ Ｐゴシック"/>
      <family val="3"/>
      <charset val="128"/>
    </font>
    <font>
      <sz val="11"/>
      <name val="ＭＳ ゴシック"/>
      <family val="3"/>
      <charset val="128"/>
    </font>
    <font>
      <b/>
      <sz val="12"/>
      <name val="ＭＳ ゴシック"/>
      <family val="3"/>
      <charset val="128"/>
    </font>
    <font>
      <b/>
      <sz val="14"/>
      <name val="ＭＳ Ｐゴシック"/>
      <family val="3"/>
      <charset val="128"/>
    </font>
    <font>
      <sz val="8"/>
      <name val="ＭＳ ゴシック"/>
      <family val="3"/>
      <charset val="128"/>
    </font>
    <font>
      <sz val="12"/>
      <name val="ＭＳ 明朝"/>
      <family val="1"/>
      <charset val="128"/>
    </font>
    <font>
      <b/>
      <sz val="20"/>
      <name val="ＭＳ ゴシック"/>
      <family val="3"/>
      <charset val="128"/>
    </font>
    <font>
      <b/>
      <sz val="20"/>
      <name val="ＭＳ Ｐゴシック"/>
      <family val="3"/>
      <charset val="128"/>
    </font>
    <font>
      <b/>
      <sz val="20"/>
      <name val="ｺﾞｼｯｸ"/>
      <family val="3"/>
      <charset val="128"/>
    </font>
    <font>
      <b/>
      <sz val="12"/>
      <name val="ｺﾞｼｯｸ"/>
      <family val="3"/>
      <charset val="128"/>
    </font>
    <font>
      <sz val="10"/>
      <name val="ｺﾞｼｯｸ"/>
      <family val="3"/>
      <charset val="128"/>
    </font>
    <font>
      <sz val="12"/>
      <name val="ｺﾞｼｯｸ"/>
      <family val="3"/>
      <charset val="128"/>
    </font>
    <font>
      <b/>
      <sz val="20"/>
      <color indexed="39"/>
      <name val="ＭＳ ゴシック"/>
      <family val="3"/>
      <charset val="128"/>
    </font>
    <font>
      <b/>
      <sz val="10"/>
      <color indexed="39"/>
      <name val="ＭＳ ゴシック"/>
      <family val="3"/>
      <charset val="128"/>
    </font>
    <font>
      <b/>
      <sz val="10"/>
      <name val="ＭＳ ゴシック"/>
      <family val="3"/>
      <charset val="128"/>
    </font>
    <font>
      <b/>
      <sz val="8"/>
      <name val="ＭＳ ゴシック"/>
      <family val="3"/>
      <charset val="128"/>
    </font>
    <font>
      <b/>
      <sz val="9"/>
      <name val="ＭＳ ゴシック"/>
      <family val="3"/>
      <charset val="128"/>
    </font>
    <font>
      <b/>
      <sz val="9"/>
      <color indexed="12"/>
      <name val="ＭＳ ゴシック"/>
      <family val="3"/>
      <charset val="128"/>
    </font>
    <font>
      <b/>
      <sz val="9"/>
      <color indexed="39"/>
      <name val="ＭＳ ゴシック"/>
      <family val="3"/>
      <charset val="128"/>
    </font>
    <font>
      <b/>
      <sz val="10"/>
      <color indexed="12"/>
      <name val="ＭＳ ゴシック"/>
      <family val="3"/>
      <charset val="128"/>
    </font>
    <font>
      <b/>
      <sz val="9"/>
      <color indexed="8"/>
      <name val="ＭＳ ゴシック"/>
      <family val="3"/>
      <charset val="128"/>
    </font>
    <font>
      <b/>
      <sz val="10"/>
      <color indexed="8"/>
      <name val="ＭＳ ゴシック"/>
      <family val="3"/>
      <charset val="128"/>
    </font>
    <font>
      <b/>
      <sz val="22"/>
      <color indexed="8"/>
      <name val="ＭＳ ゴシック"/>
      <family val="3"/>
      <charset val="128"/>
    </font>
    <font>
      <b/>
      <sz val="11"/>
      <name val="ＭＳ ゴシック"/>
      <family val="3"/>
      <charset val="128"/>
    </font>
    <font>
      <sz val="14"/>
      <name val="ＭＳ Ｐゴシック"/>
      <family val="3"/>
      <charset val="128"/>
    </font>
    <font>
      <sz val="12"/>
      <name val="HGS創英角ﾎﾟｯﾌﾟ体"/>
      <family val="3"/>
      <charset val="128"/>
    </font>
    <font>
      <b/>
      <sz val="12"/>
      <name val="HGS創英角ﾎﾟｯﾌﾟ体"/>
      <family val="3"/>
      <charset val="128"/>
    </font>
    <font>
      <b/>
      <sz val="24"/>
      <name val="ＭＳ Ｐゴシック"/>
      <family val="3"/>
      <charset val="128"/>
    </font>
    <font>
      <sz val="8"/>
      <name val="ＭＳ Ｐゴシック"/>
      <family val="3"/>
      <charset val="128"/>
    </font>
    <font>
      <sz val="16"/>
      <name val="ＭＳ Ｐゴシック"/>
      <family val="3"/>
      <charset val="128"/>
    </font>
    <font>
      <b/>
      <sz val="22"/>
      <name val="ＭＳ Ｐゴシック"/>
      <family val="3"/>
      <charset val="128"/>
    </font>
    <font>
      <sz val="9"/>
      <color indexed="10"/>
      <name val="ＭＳ ゴシック"/>
      <family val="3"/>
      <charset val="128"/>
    </font>
    <font>
      <sz val="10"/>
      <name val="HGS創英角ﾎﾟｯﾌﾟ体"/>
      <family val="3"/>
      <charset val="128"/>
    </font>
    <font>
      <sz val="10"/>
      <color rgb="FFFF0000"/>
      <name val="HGS創英角ﾎﾟｯﾌﾟ体"/>
      <family val="3"/>
      <charset val="128"/>
    </font>
    <font>
      <b/>
      <sz val="12"/>
      <name val="ＭＳ Ｐゴシック"/>
      <family val="3"/>
      <charset val="128"/>
    </font>
    <font>
      <sz val="14"/>
      <name val="ＤＨＰ特太ゴシック体"/>
      <family val="3"/>
      <charset val="128"/>
    </font>
    <font>
      <b/>
      <sz val="15"/>
      <name val="ＭＳ ゴシック"/>
      <family val="3"/>
      <charset val="128"/>
    </font>
    <font>
      <sz val="15"/>
      <name val="ＭＳ Ｐゴシック"/>
      <family val="3"/>
      <charset val="128"/>
    </font>
    <font>
      <b/>
      <sz val="9"/>
      <color indexed="81"/>
      <name val="ＭＳ Ｐゴシック"/>
      <family val="3"/>
      <charset val="128"/>
    </font>
  </fonts>
  <fills count="7">
    <fill>
      <patternFill patternType="none"/>
    </fill>
    <fill>
      <patternFill patternType="gray125"/>
    </fill>
    <fill>
      <patternFill patternType="solid">
        <fgColor indexed="42"/>
        <bgColor indexed="64"/>
      </patternFill>
    </fill>
    <fill>
      <patternFill patternType="solid">
        <fgColor theme="8" tint="0.79998168889431442"/>
        <bgColor indexed="64"/>
      </patternFill>
    </fill>
    <fill>
      <patternFill patternType="solid">
        <fgColor rgb="FFCCFFCC"/>
        <bgColor indexed="64"/>
      </patternFill>
    </fill>
    <fill>
      <patternFill patternType="solid">
        <fgColor rgb="FFFFFF00"/>
        <bgColor indexed="64"/>
      </patternFill>
    </fill>
    <fill>
      <patternFill patternType="solid">
        <fgColor theme="0"/>
        <bgColor indexed="64"/>
      </patternFill>
    </fill>
  </fills>
  <borders count="99">
    <border>
      <left/>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double">
        <color indexed="64"/>
      </left>
      <right/>
      <top/>
      <bottom/>
      <diagonal/>
    </border>
    <border>
      <left style="thin">
        <color indexed="64"/>
      </left>
      <right style="thin">
        <color indexed="64"/>
      </right>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double">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double">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double">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bottom style="hair">
        <color indexed="64"/>
      </bottom>
      <diagonal/>
    </border>
    <border>
      <left style="thin">
        <color indexed="64"/>
      </left>
      <right style="double">
        <color indexed="64"/>
      </right>
      <top style="hair">
        <color indexed="64"/>
      </top>
      <bottom style="hair">
        <color indexed="64"/>
      </bottom>
      <diagonal/>
    </border>
    <border>
      <left style="thin">
        <color indexed="64"/>
      </left>
      <right style="double">
        <color indexed="64"/>
      </right>
      <top style="thin">
        <color indexed="64"/>
      </top>
      <bottom style="hair">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double">
        <color indexed="64"/>
      </right>
      <top/>
      <bottom/>
      <diagonal/>
    </border>
    <border>
      <left/>
      <right/>
      <top style="double">
        <color indexed="64"/>
      </top>
      <bottom/>
      <diagonal/>
    </border>
    <border>
      <left/>
      <right/>
      <top/>
      <bottom style="double">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style="hair">
        <color indexed="64"/>
      </top>
      <bottom/>
      <diagonal/>
    </border>
    <border>
      <left/>
      <right style="double">
        <color indexed="64"/>
      </right>
      <top style="hair">
        <color indexed="64"/>
      </top>
      <bottom style="hair">
        <color indexed="64"/>
      </bottom>
      <diagonal/>
    </border>
    <border>
      <left style="thin">
        <color indexed="64"/>
      </left>
      <right style="double">
        <color indexed="64"/>
      </right>
      <top style="thin">
        <color indexed="64"/>
      </top>
      <bottom style="thin">
        <color indexed="64"/>
      </bottom>
      <diagonal/>
    </border>
    <border>
      <left style="double">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double">
        <color indexed="64"/>
      </right>
      <top style="thin">
        <color indexed="64"/>
      </top>
      <bottom style="hair">
        <color indexed="64"/>
      </bottom>
      <diagonal/>
    </border>
    <border>
      <left style="double">
        <color indexed="64"/>
      </left>
      <right style="double">
        <color indexed="64"/>
      </right>
      <top style="hair">
        <color indexed="64"/>
      </top>
      <bottom style="hair">
        <color indexed="64"/>
      </bottom>
      <diagonal/>
    </border>
    <border>
      <left style="thin">
        <color indexed="64"/>
      </left>
      <right style="double">
        <color indexed="64"/>
      </right>
      <top style="hair">
        <color indexed="64"/>
      </top>
      <bottom style="thin">
        <color indexed="64"/>
      </bottom>
      <diagonal/>
    </border>
    <border>
      <left style="double">
        <color indexed="64"/>
      </left>
      <right style="double">
        <color indexed="64"/>
      </right>
      <top style="hair">
        <color indexed="64"/>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bottom/>
      <diagonal/>
    </border>
    <border>
      <left style="thin">
        <color indexed="64"/>
      </left>
      <right style="hair">
        <color indexed="64"/>
      </right>
      <top/>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right style="thin">
        <color indexed="64"/>
      </right>
      <top/>
      <bottom style="double">
        <color indexed="64"/>
      </bottom>
      <diagonal/>
    </border>
    <border>
      <left/>
      <right style="thin">
        <color indexed="64"/>
      </right>
      <top style="double">
        <color indexed="64"/>
      </top>
      <bottom/>
      <diagonal/>
    </border>
    <border>
      <left style="double">
        <color indexed="64"/>
      </left>
      <right/>
      <top style="thin">
        <color indexed="64"/>
      </top>
      <bottom style="thin">
        <color indexed="64"/>
      </bottom>
      <diagonal/>
    </border>
    <border>
      <left style="double">
        <color indexed="64"/>
      </left>
      <right/>
      <top style="hair">
        <color indexed="64"/>
      </top>
      <bottom style="thin">
        <color indexed="64"/>
      </bottom>
      <diagonal/>
    </border>
    <border>
      <left style="double">
        <color indexed="64"/>
      </left>
      <right/>
      <top style="thin">
        <color indexed="64"/>
      </top>
      <bottom/>
      <diagonal/>
    </border>
    <border>
      <left/>
      <right style="double">
        <color indexed="64"/>
      </right>
      <top style="thin">
        <color indexed="64"/>
      </top>
      <bottom/>
      <diagonal/>
    </border>
    <border>
      <left/>
      <right/>
      <top style="hair">
        <color indexed="64"/>
      </top>
      <bottom style="thin">
        <color indexed="64"/>
      </bottom>
      <diagonal/>
    </border>
    <border>
      <left/>
      <right style="double">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top style="thin">
        <color auto="1"/>
      </top>
      <bottom style="hair">
        <color auto="1"/>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s>
  <cellStyleXfs count="6">
    <xf numFmtId="0" fontId="0" fillId="0" borderId="0"/>
    <xf numFmtId="38" fontId="2" fillId="0" borderId="0" applyFont="0" applyFill="0" applyBorder="0" applyAlignment="0" applyProtection="0"/>
    <xf numFmtId="0" fontId="14" fillId="0" borderId="0"/>
    <xf numFmtId="0" fontId="14" fillId="0" borderId="0"/>
    <xf numFmtId="38" fontId="2" fillId="0" borderId="0" applyFont="0" applyFill="0" applyBorder="0" applyAlignment="0" applyProtection="0"/>
    <xf numFmtId="0" fontId="1" fillId="0" borderId="0">
      <alignment vertical="center"/>
    </xf>
  </cellStyleXfs>
  <cellXfs count="667">
    <xf numFmtId="0" fontId="0" fillId="0" borderId="0" xfId="0"/>
    <xf numFmtId="0" fontId="3" fillId="0" borderId="0" xfId="0" applyFont="1"/>
    <xf numFmtId="38" fontId="3" fillId="0" borderId="0" xfId="1" applyFont="1" applyBorder="1"/>
    <xf numFmtId="0" fontId="3" fillId="0" borderId="0" xfId="0" applyFont="1" applyBorder="1"/>
    <xf numFmtId="0" fontId="3" fillId="0" borderId="0" xfId="0" applyFont="1" applyAlignment="1">
      <alignment horizontal="right"/>
    </xf>
    <xf numFmtId="0" fontId="0" fillId="0" borderId="0" xfId="0" applyAlignment="1">
      <alignment horizontal="right"/>
    </xf>
    <xf numFmtId="57" fontId="3" fillId="0" borderId="0" xfId="0" applyNumberFormat="1" applyFont="1" applyBorder="1" applyAlignment="1">
      <alignment horizontal="right"/>
    </xf>
    <xf numFmtId="0" fontId="4" fillId="0" borderId="0" xfId="0" applyFont="1"/>
    <xf numFmtId="0" fontId="4" fillId="0" borderId="0" xfId="0" applyFont="1" applyAlignment="1">
      <alignment horizontal="right"/>
    </xf>
    <xf numFmtId="0" fontId="3" fillId="0" borderId="0" xfId="0" quotePrefix="1" applyFont="1" applyFill="1" applyAlignment="1">
      <alignment horizontal="left"/>
    </xf>
    <xf numFmtId="0" fontId="3" fillId="0" borderId="0" xfId="0" applyFont="1" applyFill="1" applyAlignment="1">
      <alignment horizontal="left"/>
    </xf>
    <xf numFmtId="0" fontId="6" fillId="0" borderId="0" xfId="0" applyFont="1"/>
    <xf numFmtId="38" fontId="3" fillId="0" borderId="0" xfId="1" applyNumberFormat="1" applyFont="1" applyBorder="1"/>
    <xf numFmtId="0" fontId="13" fillId="0" borderId="0" xfId="0" applyFont="1"/>
    <xf numFmtId="0" fontId="16" fillId="0" borderId="0" xfId="0" applyFont="1"/>
    <xf numFmtId="0" fontId="6" fillId="0" borderId="0" xfId="0" applyFont="1" applyBorder="1"/>
    <xf numFmtId="0" fontId="0" fillId="0" borderId="0" xfId="0" applyBorder="1"/>
    <xf numFmtId="38" fontId="17" fillId="0" borderId="0" xfId="1" applyFont="1" applyAlignment="1">
      <alignment horizontal="centerContinuous"/>
    </xf>
    <xf numFmtId="38" fontId="17" fillId="0" borderId="0" xfId="1" applyFont="1"/>
    <xf numFmtId="38" fontId="19" fillId="0" borderId="0" xfId="1" applyFont="1"/>
    <xf numFmtId="49" fontId="19" fillId="0" borderId="0" xfId="1" applyNumberFormat="1" applyFont="1"/>
    <xf numFmtId="38" fontId="19" fillId="0" borderId="1" xfId="1" applyFont="1" applyBorder="1"/>
    <xf numFmtId="38" fontId="19" fillId="0" borderId="0" xfId="1" applyFont="1" applyBorder="1"/>
    <xf numFmtId="0" fontId="19" fillId="0" borderId="0" xfId="0" applyFont="1"/>
    <xf numFmtId="0" fontId="18" fillId="0" borderId="0" xfId="0" applyFont="1"/>
    <xf numFmtId="49" fontId="19" fillId="0" borderId="0" xfId="1" applyNumberFormat="1" applyFont="1" applyBorder="1"/>
    <xf numFmtId="38" fontId="2" fillId="0" borderId="0" xfId="1"/>
    <xf numFmtId="38" fontId="17" fillId="0" borderId="0" xfId="1" applyFont="1" applyAlignment="1">
      <alignment vertical="center"/>
    </xf>
    <xf numFmtId="38" fontId="17" fillId="0" borderId="0" xfId="1" applyFont="1" applyAlignment="1">
      <alignment horizontal="centerContinuous" vertical="center"/>
    </xf>
    <xf numFmtId="38" fontId="19" fillId="0" borderId="0" xfId="1" applyFont="1" applyAlignment="1">
      <alignment horizontal="centerContinuous" vertical="center"/>
    </xf>
    <xf numFmtId="38" fontId="19" fillId="0" borderId="0" xfId="1" applyFont="1" applyAlignment="1">
      <alignment vertical="center"/>
    </xf>
    <xf numFmtId="38" fontId="18" fillId="0" borderId="0" xfId="1" applyFont="1" applyAlignment="1">
      <alignment vertical="center"/>
    </xf>
    <xf numFmtId="37" fontId="21" fillId="0" borderId="0" xfId="2" applyNumberFormat="1" applyFont="1" applyAlignment="1" applyProtection="1">
      <alignment horizontal="left"/>
    </xf>
    <xf numFmtId="37" fontId="23" fillId="0" borderId="0" xfId="2" applyNumberFormat="1" applyFont="1" applyProtection="1"/>
    <xf numFmtId="37" fontId="24" fillId="0" borderId="6" xfId="2" applyNumberFormat="1" applyFont="1" applyBorder="1" applyProtection="1"/>
    <xf numFmtId="37" fontId="24" fillId="0" borderId="8" xfId="2" applyNumberFormat="1" applyFont="1" applyBorder="1" applyProtection="1"/>
    <xf numFmtId="37" fontId="24" fillId="2" borderId="8" xfId="2" applyNumberFormat="1" applyFont="1" applyFill="1" applyBorder="1" applyAlignment="1" applyProtection="1">
      <alignment horizontal="center"/>
    </xf>
    <xf numFmtId="37" fontId="25" fillId="2" borderId="8" xfId="2" applyNumberFormat="1" applyFont="1" applyFill="1" applyBorder="1" applyProtection="1"/>
    <xf numFmtId="37" fontId="25" fillId="0" borderId="9" xfId="2" applyNumberFormat="1" applyFont="1" applyBorder="1" applyProtection="1"/>
    <xf numFmtId="37" fontId="25" fillId="0" borderId="7" xfId="2" applyNumberFormat="1" applyFont="1" applyBorder="1" applyProtection="1"/>
    <xf numFmtId="37" fontId="23" fillId="0" borderId="2" xfId="2" applyNumberFormat="1" applyFont="1" applyBorder="1" applyProtection="1"/>
    <xf numFmtId="37" fontId="24" fillId="0" borderId="7" xfId="2" applyNumberFormat="1" applyFont="1" applyBorder="1" applyAlignment="1" applyProtection="1">
      <alignment horizontal="center"/>
    </xf>
    <xf numFmtId="37" fontId="24" fillId="0" borderId="8" xfId="2" applyNumberFormat="1" applyFont="1" applyBorder="1" applyAlignment="1" applyProtection="1">
      <alignment horizontal="center"/>
    </xf>
    <xf numFmtId="37" fontId="25" fillId="0" borderId="8" xfId="2" applyNumberFormat="1" applyFont="1" applyBorder="1" applyProtection="1"/>
    <xf numFmtId="37" fontId="27" fillId="0" borderId="7" xfId="2" applyNumberFormat="1" applyFont="1" applyBorder="1" applyProtection="1"/>
    <xf numFmtId="37" fontId="27" fillId="0" borderId="8" xfId="2" applyNumberFormat="1" applyFont="1" applyBorder="1" applyProtection="1"/>
    <xf numFmtId="37" fontId="24" fillId="0" borderId="0" xfId="2" applyNumberFormat="1" applyFont="1" applyProtection="1"/>
    <xf numFmtId="0" fontId="23" fillId="0" borderId="2" xfId="3" applyFont="1" applyBorder="1" applyAlignment="1" applyProtection="1">
      <alignment horizontal="distributed"/>
    </xf>
    <xf numFmtId="0" fontId="23" fillId="2" borderId="2" xfId="3" applyFont="1" applyFill="1" applyBorder="1" applyAlignment="1" applyProtection="1">
      <alignment horizontal="distributed"/>
    </xf>
    <xf numFmtId="37" fontId="23" fillId="2" borderId="2" xfId="3" applyNumberFormat="1" applyFont="1" applyFill="1" applyBorder="1" applyProtection="1"/>
    <xf numFmtId="0" fontId="23" fillId="2" borderId="8" xfId="3" applyFont="1" applyFill="1" applyBorder="1" applyAlignment="1" applyProtection="1">
      <alignment horizontal="distributed"/>
    </xf>
    <xf numFmtId="0" fontId="23" fillId="0" borderId="1" xfId="3" applyFont="1" applyBorder="1" applyAlignment="1" applyProtection="1">
      <alignment horizontal="distributed"/>
    </xf>
    <xf numFmtId="37" fontId="23" fillId="0" borderId="1" xfId="3" applyNumberFormat="1" applyFont="1" applyBorder="1" applyProtection="1"/>
    <xf numFmtId="0" fontId="23" fillId="0" borderId="7" xfId="3" applyFont="1" applyBorder="1" applyAlignment="1" applyProtection="1">
      <alignment horizontal="distributed"/>
    </xf>
    <xf numFmtId="37" fontId="23" fillId="0" borderId="2" xfId="3" applyNumberFormat="1" applyFont="1" applyBorder="1" applyProtection="1"/>
    <xf numFmtId="37" fontId="23" fillId="0" borderId="8" xfId="3" applyNumberFormat="1" applyFont="1" applyBorder="1" applyProtection="1"/>
    <xf numFmtId="0" fontId="23" fillId="0" borderId="8" xfId="3" applyFont="1" applyBorder="1" applyAlignment="1" applyProtection="1">
      <alignment horizontal="distributed"/>
    </xf>
    <xf numFmtId="0" fontId="22" fillId="0" borderId="1" xfId="3" applyFont="1" applyBorder="1" applyProtection="1">
      <protection locked="0"/>
    </xf>
    <xf numFmtId="37" fontId="22" fillId="0" borderId="1" xfId="3" applyNumberFormat="1" applyFont="1" applyBorder="1" applyProtection="1">
      <protection locked="0"/>
    </xf>
    <xf numFmtId="0" fontId="22" fillId="0" borderId="2" xfId="3" applyFont="1" applyBorder="1" applyProtection="1">
      <protection locked="0"/>
    </xf>
    <xf numFmtId="0" fontId="23" fillId="2" borderId="30" xfId="3" applyFont="1" applyFill="1" applyBorder="1" applyAlignment="1" applyProtection="1">
      <alignment horizontal="distributed"/>
    </xf>
    <xf numFmtId="37" fontId="23" fillId="2" borderId="30" xfId="3" applyNumberFormat="1" applyFont="1" applyFill="1" applyBorder="1" applyProtection="1"/>
    <xf numFmtId="37" fontId="30" fillId="2" borderId="30" xfId="3" applyNumberFormat="1" applyFont="1" applyFill="1" applyBorder="1" applyProtection="1"/>
    <xf numFmtId="0" fontId="23" fillId="2" borderId="17" xfId="3" applyFont="1" applyFill="1" applyBorder="1" applyAlignment="1" applyProtection="1">
      <alignment horizontal="distributed"/>
    </xf>
    <xf numFmtId="0" fontId="23" fillId="0" borderId="29" xfId="3" applyFont="1" applyBorder="1" applyAlignment="1" applyProtection="1">
      <alignment horizontal="distributed"/>
    </xf>
    <xf numFmtId="37" fontId="23" fillId="0" borderId="29" xfId="3" applyNumberFormat="1" applyFont="1" applyBorder="1" applyProtection="1"/>
    <xf numFmtId="0" fontId="23" fillId="0" borderId="24" xfId="3" applyFont="1" applyBorder="1" applyAlignment="1" applyProtection="1">
      <alignment horizontal="distributed"/>
    </xf>
    <xf numFmtId="37" fontId="23" fillId="2" borderId="30" xfId="3" applyNumberFormat="1" applyFont="1" applyFill="1" applyBorder="1" applyAlignment="1" applyProtection="1">
      <alignment horizontal="distributed"/>
    </xf>
    <xf numFmtId="37" fontId="23" fillId="2" borderId="17" xfId="3" applyNumberFormat="1" applyFont="1" applyFill="1" applyBorder="1" applyAlignment="1" applyProtection="1">
      <alignment horizontal="distributed"/>
    </xf>
    <xf numFmtId="37" fontId="23" fillId="0" borderId="1" xfId="3" applyNumberFormat="1" applyFont="1" applyBorder="1" applyAlignment="1" applyProtection="1">
      <alignment horizontal="distributed"/>
    </xf>
    <xf numFmtId="37" fontId="23" fillId="0" borderId="7" xfId="3" applyNumberFormat="1" applyFont="1" applyBorder="1" applyAlignment="1" applyProtection="1">
      <alignment horizontal="distributed"/>
    </xf>
    <xf numFmtId="37" fontId="23" fillId="0" borderId="2" xfId="3" applyNumberFormat="1" applyFont="1" applyBorder="1" applyAlignment="1" applyProtection="1">
      <alignment horizontal="distributed"/>
    </xf>
    <xf numFmtId="37" fontId="23" fillId="0" borderId="8" xfId="3" applyNumberFormat="1" applyFont="1" applyBorder="1" applyAlignment="1" applyProtection="1">
      <alignment horizontal="distributed"/>
    </xf>
    <xf numFmtId="37" fontId="23" fillId="2" borderId="19" xfId="3" applyNumberFormat="1" applyFont="1" applyFill="1" applyBorder="1" applyProtection="1"/>
    <xf numFmtId="0" fontId="28" fillId="0" borderId="2" xfId="3" applyFont="1" applyBorder="1" applyProtection="1">
      <protection locked="0"/>
    </xf>
    <xf numFmtId="37" fontId="24" fillId="0" borderId="0" xfId="2" applyNumberFormat="1" applyFont="1" applyBorder="1" applyAlignment="1" applyProtection="1">
      <alignment horizontal="center"/>
    </xf>
    <xf numFmtId="37" fontId="25" fillId="0" borderId="0" xfId="2" applyNumberFormat="1" applyFont="1" applyBorder="1" applyProtection="1"/>
    <xf numFmtId="37" fontId="23" fillId="2" borderId="27" xfId="3" applyNumberFormat="1" applyFont="1" applyFill="1" applyBorder="1" applyAlignment="1" applyProtection="1">
      <alignment horizontal="distributed"/>
    </xf>
    <xf numFmtId="37" fontId="23" fillId="2" borderId="27" xfId="3" applyNumberFormat="1" applyFont="1" applyFill="1" applyBorder="1" applyProtection="1"/>
    <xf numFmtId="37" fontId="30" fillId="2" borderId="27" xfId="3" applyNumberFormat="1" applyFont="1" applyFill="1" applyBorder="1" applyProtection="1"/>
    <xf numFmtId="37" fontId="23" fillId="2" borderId="19" xfId="3" applyNumberFormat="1" applyFont="1" applyFill="1" applyBorder="1" applyAlignment="1" applyProtection="1">
      <alignment horizontal="distributed"/>
    </xf>
    <xf numFmtId="0" fontId="30" fillId="2" borderId="27" xfId="3" applyFont="1" applyFill="1" applyBorder="1" applyProtection="1"/>
    <xf numFmtId="37" fontId="32" fillId="0" borderId="0" xfId="2" applyNumberFormat="1" applyFont="1" applyProtection="1"/>
    <xf numFmtId="0" fontId="5" fillId="0" borderId="0" xfId="0" applyFont="1"/>
    <xf numFmtId="38" fontId="15" fillId="0" borderId="0" xfId="1" applyFont="1"/>
    <xf numFmtId="38" fontId="15" fillId="0" borderId="0" xfId="1" applyFont="1" applyAlignment="1">
      <alignment horizontal="centerContinuous"/>
    </xf>
    <xf numFmtId="38" fontId="15" fillId="0" borderId="0" xfId="1" applyFont="1" applyAlignment="1"/>
    <xf numFmtId="3" fontId="15" fillId="0" borderId="0" xfId="1" applyNumberFormat="1" applyFont="1" applyAlignment="1">
      <alignment horizontal="centerContinuous"/>
    </xf>
    <xf numFmtId="38" fontId="3" fillId="0" borderId="0" xfId="1" applyFont="1"/>
    <xf numFmtId="3" fontId="3" fillId="0" borderId="0" xfId="1" applyNumberFormat="1" applyFont="1"/>
    <xf numFmtId="38" fontId="3" fillId="0" borderId="0" xfId="1" applyFont="1" applyFill="1"/>
    <xf numFmtId="38" fontId="23" fillId="0" borderId="0" xfId="1" applyFont="1" applyBorder="1" applyProtection="1"/>
    <xf numFmtId="38" fontId="3" fillId="0" borderId="0" xfId="1" quotePrefix="1" applyFont="1" applyAlignment="1">
      <alignment horizontal="left"/>
    </xf>
    <xf numFmtId="38" fontId="8" fillId="0" borderId="5" xfId="1" applyFont="1" applyBorder="1" applyAlignment="1">
      <alignment horizontal="centerContinuous"/>
    </xf>
    <xf numFmtId="38" fontId="8" fillId="0" borderId="4" xfId="1" applyFont="1" applyBorder="1"/>
    <xf numFmtId="38" fontId="8" fillId="0" borderId="4" xfId="1" applyFont="1" applyBorder="1" applyAlignment="1">
      <alignment horizontal="centerContinuous"/>
    </xf>
    <xf numFmtId="38" fontId="8" fillId="0" borderId="11" xfId="1" applyFont="1" applyBorder="1" applyAlignment="1">
      <alignment horizontal="centerContinuous"/>
    </xf>
    <xf numFmtId="38" fontId="3" fillId="0" borderId="0" xfId="1" applyFont="1" applyBorder="1" applyAlignment="1" applyProtection="1">
      <alignment horizontal="centerContinuous"/>
    </xf>
    <xf numFmtId="38" fontId="3" fillId="0" borderId="0" xfId="1" applyFont="1" applyBorder="1" applyAlignment="1">
      <alignment horizontal="centerContinuous"/>
    </xf>
    <xf numFmtId="3" fontId="3" fillId="0" borderId="0" xfId="1" applyNumberFormat="1" applyFont="1" applyBorder="1" applyAlignment="1">
      <alignment horizontal="centerContinuous"/>
    </xf>
    <xf numFmtId="38" fontId="8" fillId="0" borderId="15" xfId="1" applyFont="1" applyBorder="1" applyAlignment="1">
      <alignment horizontal="centerContinuous"/>
    </xf>
    <xf numFmtId="38" fontId="8" fillId="0" borderId="2" xfId="1" applyFont="1" applyBorder="1" applyAlignment="1">
      <alignment horizontal="centerContinuous"/>
    </xf>
    <xf numFmtId="38" fontId="8" fillId="0" borderId="11" xfId="1" applyFont="1" applyBorder="1"/>
    <xf numFmtId="38" fontId="8" fillId="0" borderId="6" xfId="1" applyFont="1" applyBorder="1"/>
    <xf numFmtId="38" fontId="8" fillId="0" borderId="1" xfId="1" applyFont="1" applyBorder="1"/>
    <xf numFmtId="3" fontId="3" fillId="0" borderId="0" xfId="1" applyNumberFormat="1" applyFont="1" applyBorder="1"/>
    <xf numFmtId="38" fontId="8" fillId="0" borderId="2" xfId="1" applyFont="1" applyBorder="1"/>
    <xf numFmtId="38" fontId="8" fillId="0" borderId="8" xfId="1" applyFont="1" applyBorder="1"/>
    <xf numFmtId="3" fontId="8" fillId="0" borderId="7" xfId="1" applyNumberFormat="1" applyFont="1" applyBorder="1"/>
    <xf numFmtId="38" fontId="8" fillId="0" borderId="7" xfId="1" applyFont="1" applyBorder="1"/>
    <xf numFmtId="3" fontId="8" fillId="0" borderId="8" xfId="1" applyNumberFormat="1" applyFont="1" applyBorder="1"/>
    <xf numFmtId="3" fontId="0" fillId="0" borderId="0" xfId="0" applyNumberFormat="1" applyBorder="1"/>
    <xf numFmtId="38" fontId="8" fillId="0" borderId="27" xfId="1" applyFont="1" applyBorder="1"/>
    <xf numFmtId="38" fontId="8" fillId="0" borderId="19" xfId="1" applyNumberFormat="1" applyFont="1" applyBorder="1"/>
    <xf numFmtId="38" fontId="8" fillId="0" borderId="19" xfId="1" applyFont="1" applyBorder="1"/>
    <xf numFmtId="38" fontId="8" fillId="0" borderId="18" xfId="1" applyFont="1" applyBorder="1"/>
    <xf numFmtId="38" fontId="8" fillId="0" borderId="9" xfId="1" applyFont="1" applyBorder="1"/>
    <xf numFmtId="38" fontId="8" fillId="0" borderId="12" xfId="1" applyFont="1" applyBorder="1"/>
    <xf numFmtId="3" fontId="5" fillId="0" borderId="0" xfId="0" applyNumberFormat="1" applyFont="1"/>
    <xf numFmtId="38" fontId="8" fillId="0" borderId="0" xfId="1" applyFont="1" applyBorder="1"/>
    <xf numFmtId="3" fontId="8" fillId="0" borderId="0" xfId="1" applyNumberFormat="1" applyFont="1" applyBorder="1"/>
    <xf numFmtId="0" fontId="9" fillId="0" borderId="0" xfId="0" applyFont="1"/>
    <xf numFmtId="0" fontId="9" fillId="0" borderId="0" xfId="0" applyFont="1" applyBorder="1"/>
    <xf numFmtId="3" fontId="9" fillId="0" borderId="0" xfId="0" applyNumberFormat="1" applyFont="1"/>
    <xf numFmtId="38" fontId="6" fillId="0" borderId="0" xfId="1" applyFont="1"/>
    <xf numFmtId="3" fontId="6" fillId="0" borderId="0" xfId="1" applyNumberFormat="1" applyFont="1"/>
    <xf numFmtId="3" fontId="0" fillId="0" borderId="0" xfId="0" applyNumberFormat="1"/>
    <xf numFmtId="37" fontId="30" fillId="2" borderId="17" xfId="3" applyNumberFormat="1" applyFont="1" applyFill="1" applyBorder="1" applyProtection="1"/>
    <xf numFmtId="0" fontId="22" fillId="0" borderId="29" xfId="3" applyFont="1" applyBorder="1" applyProtection="1">
      <protection locked="0"/>
    </xf>
    <xf numFmtId="37" fontId="30" fillId="0" borderId="29" xfId="3" applyNumberFormat="1" applyFont="1" applyBorder="1" applyProtection="1"/>
    <xf numFmtId="37" fontId="22" fillId="0" borderId="0" xfId="2" applyNumberFormat="1" applyFont="1" applyAlignment="1" applyProtection="1">
      <alignment horizontal="left"/>
    </xf>
    <xf numFmtId="37" fontId="22" fillId="0" borderId="0" xfId="2" applyNumberFormat="1" applyFont="1" applyAlignment="1" applyProtection="1">
      <alignment horizontal="centerContinuous"/>
    </xf>
    <xf numFmtId="37" fontId="23" fillId="0" borderId="0" xfId="2" applyNumberFormat="1" applyFont="1" applyBorder="1" applyProtection="1"/>
    <xf numFmtId="37" fontId="23" fillId="0" borderId="10" xfId="2" applyNumberFormat="1" applyFont="1" applyBorder="1" applyAlignment="1" applyProtection="1">
      <alignment horizontal="centerContinuous"/>
    </xf>
    <xf numFmtId="37" fontId="23" fillId="0" borderId="15" xfId="2" applyNumberFormat="1" applyFont="1" applyBorder="1" applyAlignment="1" applyProtection="1">
      <alignment horizontal="centerContinuous"/>
    </xf>
    <xf numFmtId="37" fontId="23" fillId="0" borderId="15" xfId="2" applyNumberFormat="1" applyFont="1" applyBorder="1" applyAlignment="1" applyProtection="1">
      <alignment horizontal="center"/>
    </xf>
    <xf numFmtId="37" fontId="23" fillId="0" borderId="13" xfId="2" applyNumberFormat="1" applyFont="1" applyBorder="1" applyAlignment="1" applyProtection="1">
      <alignment horizontal="center"/>
    </xf>
    <xf numFmtId="37" fontId="23" fillId="0" borderId="11" xfId="2" applyNumberFormat="1" applyFont="1" applyBorder="1" applyAlignment="1" applyProtection="1">
      <alignment horizontal="center"/>
    </xf>
    <xf numFmtId="37" fontId="25" fillId="0" borderId="0" xfId="2" applyNumberFormat="1" applyFont="1" applyProtection="1"/>
    <xf numFmtId="37" fontId="23" fillId="0" borderId="10" xfId="2" applyNumberFormat="1" applyFont="1" applyBorder="1" applyAlignment="1" applyProtection="1">
      <alignment horizontal="center"/>
    </xf>
    <xf numFmtId="37" fontId="23" fillId="0" borderId="3" xfId="2" applyNumberFormat="1" applyFont="1" applyBorder="1" applyProtection="1"/>
    <xf numFmtId="37" fontId="23" fillId="0" borderId="12" xfId="2" applyNumberFormat="1" applyFont="1" applyBorder="1" applyProtection="1"/>
    <xf numFmtId="37" fontId="23" fillId="0" borderId="3" xfId="2" applyNumberFormat="1" applyFont="1" applyBorder="1" applyAlignment="1" applyProtection="1">
      <alignment horizontal="center"/>
    </xf>
    <xf numFmtId="37" fontId="23" fillId="0" borderId="8" xfId="2" applyNumberFormat="1" applyFont="1" applyBorder="1" applyAlignment="1" applyProtection="1">
      <alignment horizontal="center"/>
    </xf>
    <xf numFmtId="37" fontId="23" fillId="0" borderId="12" xfId="2" applyNumberFormat="1" applyFont="1" applyBorder="1" applyAlignment="1" applyProtection="1">
      <alignment horizontal="center"/>
    </xf>
    <xf numFmtId="0" fontId="8" fillId="0" borderId="0" xfId="0" applyFont="1" applyBorder="1"/>
    <xf numFmtId="49" fontId="3" fillId="0" borderId="0" xfId="0" applyNumberFormat="1" applyFont="1" applyBorder="1"/>
    <xf numFmtId="37" fontId="22" fillId="0" borderId="0" xfId="2" applyNumberFormat="1" applyFont="1" applyAlignment="1" applyProtection="1"/>
    <xf numFmtId="37" fontId="23" fillId="0" borderId="15" xfId="2" applyNumberFormat="1" applyFont="1" applyFill="1" applyBorder="1" applyAlignment="1" applyProtection="1">
      <alignment horizontal="center"/>
    </xf>
    <xf numFmtId="37" fontId="23" fillId="0" borderId="13" xfId="2" applyNumberFormat="1" applyFont="1" applyFill="1" applyBorder="1" applyAlignment="1" applyProtection="1">
      <alignment horizontal="center"/>
    </xf>
    <xf numFmtId="37" fontId="22" fillId="0" borderId="0" xfId="2" applyNumberFormat="1" applyFont="1" applyProtection="1"/>
    <xf numFmtId="37" fontId="24" fillId="0" borderId="7" xfId="2" applyNumberFormat="1" applyFont="1" applyBorder="1" applyAlignment="1" applyProtection="1">
      <alignment horizontal="center" shrinkToFit="1"/>
    </xf>
    <xf numFmtId="37" fontId="35" fillId="0" borderId="8" xfId="2" applyNumberFormat="1" applyFont="1" applyBorder="1" applyProtection="1"/>
    <xf numFmtId="37" fontId="35" fillId="0" borderId="53" xfId="2" applyNumberFormat="1" applyFont="1" applyBorder="1" applyProtection="1"/>
    <xf numFmtId="0" fontId="34" fillId="0" borderId="13" xfId="2" applyNumberFormat="1" applyFont="1" applyBorder="1" applyAlignment="1" applyProtection="1">
      <alignment horizontal="center" vertical="center"/>
    </xf>
    <xf numFmtId="37" fontId="35" fillId="0" borderId="15" xfId="2" applyNumberFormat="1" applyFont="1" applyBorder="1" applyProtection="1"/>
    <xf numFmtId="37" fontId="35" fillId="0" borderId="54" xfId="2" applyNumberFormat="1" applyFont="1" applyBorder="1" applyProtection="1"/>
    <xf numFmtId="0" fontId="34" fillId="0" borderId="55" xfId="2" applyNumberFormat="1" applyFont="1" applyBorder="1" applyAlignment="1" applyProtection="1">
      <alignment horizontal="center" vertical="center"/>
    </xf>
    <xf numFmtId="37" fontId="35" fillId="0" borderId="56" xfId="2" applyNumberFormat="1" applyFont="1" applyBorder="1" applyProtection="1"/>
    <xf numFmtId="37" fontId="35" fillId="0" borderId="57" xfId="2" applyNumberFormat="1" applyFont="1" applyBorder="1" applyProtection="1"/>
    <xf numFmtId="0" fontId="34" fillId="0" borderId="8" xfId="2" applyNumberFormat="1" applyFont="1" applyBorder="1" applyAlignment="1" applyProtection="1">
      <alignment horizontal="center" vertical="center"/>
    </xf>
    <xf numFmtId="0" fontId="34" fillId="0" borderId="15" xfId="2" applyNumberFormat="1" applyFont="1" applyBorder="1" applyAlignment="1" applyProtection="1">
      <alignment horizontal="center" vertical="center"/>
    </xf>
    <xf numFmtId="0" fontId="34" fillId="0" borderId="15" xfId="2" applyNumberFormat="1" applyFont="1" applyFill="1" applyBorder="1" applyAlignment="1" applyProtection="1">
      <alignment horizontal="center" vertical="center"/>
    </xf>
    <xf numFmtId="0" fontId="34" fillId="0" borderId="56" xfId="2" applyNumberFormat="1" applyFont="1" applyBorder="1" applyAlignment="1" applyProtection="1">
      <alignment horizontal="center" vertical="center"/>
    </xf>
    <xf numFmtId="0" fontId="31" fillId="0" borderId="0" xfId="3" applyFont="1" applyAlignment="1" applyProtection="1">
      <alignment horizontal="centerContinuous"/>
    </xf>
    <xf numFmtId="0" fontId="14" fillId="0" borderId="0" xfId="3" applyAlignment="1" applyProtection="1">
      <alignment horizontal="centerContinuous"/>
    </xf>
    <xf numFmtId="0" fontId="30" fillId="0" borderId="0" xfId="3" applyFont="1" applyProtection="1"/>
    <xf numFmtId="0" fontId="23" fillId="0" borderId="3" xfId="3" applyFont="1" applyBorder="1" applyProtection="1"/>
    <xf numFmtId="0" fontId="23" fillId="0" borderId="0" xfId="3" applyFont="1" applyProtection="1"/>
    <xf numFmtId="37" fontId="23" fillId="0" borderId="0" xfId="3" applyNumberFormat="1" applyFont="1" applyProtection="1"/>
    <xf numFmtId="0" fontId="30" fillId="2" borderId="27" xfId="3" applyFont="1" applyFill="1" applyBorder="1" applyAlignment="1" applyProtection="1">
      <alignment horizontal="distributed"/>
    </xf>
    <xf numFmtId="0" fontId="30" fillId="2" borderId="19" xfId="3" applyFont="1" applyFill="1" applyBorder="1" applyAlignment="1" applyProtection="1">
      <alignment horizontal="distributed"/>
    </xf>
    <xf numFmtId="0" fontId="30" fillId="0" borderId="1" xfId="3" applyFont="1" applyBorder="1" applyAlignment="1" applyProtection="1">
      <alignment horizontal="distributed"/>
    </xf>
    <xf numFmtId="37" fontId="30" fillId="0" borderId="1" xfId="3" applyNumberFormat="1" applyFont="1" applyBorder="1" applyProtection="1"/>
    <xf numFmtId="0" fontId="30" fillId="0" borderId="7" xfId="3" applyFont="1" applyBorder="1" applyAlignment="1" applyProtection="1">
      <alignment horizontal="distributed"/>
    </xf>
    <xf numFmtId="37" fontId="22" fillId="0" borderId="0" xfId="3" applyNumberFormat="1" applyFont="1" applyBorder="1" applyProtection="1"/>
    <xf numFmtId="0" fontId="22" fillId="0" borderId="24" xfId="3" applyFont="1" applyBorder="1" applyProtection="1">
      <protection locked="0"/>
    </xf>
    <xf numFmtId="37" fontId="23" fillId="2" borderId="8" xfId="3" applyNumberFormat="1" applyFont="1" applyFill="1" applyBorder="1" applyProtection="1">
      <protection locked="0"/>
    </xf>
    <xf numFmtId="37" fontId="23" fillId="0" borderId="7" xfId="3" applyNumberFormat="1" applyFont="1" applyBorder="1" applyProtection="1">
      <protection locked="0"/>
    </xf>
    <xf numFmtId="37" fontId="23" fillId="0" borderId="8" xfId="3" applyNumberFormat="1" applyFont="1" applyBorder="1" applyProtection="1">
      <protection locked="0"/>
    </xf>
    <xf numFmtId="37" fontId="23" fillId="2" borderId="17" xfId="3" applyNumberFormat="1" applyFont="1" applyFill="1" applyBorder="1" applyProtection="1">
      <protection locked="0"/>
    </xf>
    <xf numFmtId="37" fontId="23" fillId="0" borderId="24" xfId="3" applyNumberFormat="1" applyFont="1" applyBorder="1" applyProtection="1">
      <protection locked="0"/>
    </xf>
    <xf numFmtId="37" fontId="30" fillId="2" borderId="19" xfId="3" applyNumberFormat="1" applyFont="1" applyFill="1" applyBorder="1" applyProtection="1">
      <protection locked="0"/>
    </xf>
    <xf numFmtId="37" fontId="30" fillId="0" borderId="7" xfId="3" applyNumberFormat="1" applyFont="1" applyBorder="1" applyProtection="1">
      <protection locked="0"/>
    </xf>
    <xf numFmtId="37" fontId="23" fillId="2" borderId="19" xfId="3" applyNumberFormat="1" applyFont="1" applyFill="1" applyBorder="1" applyProtection="1">
      <protection locked="0"/>
    </xf>
    <xf numFmtId="0" fontId="36" fillId="0" borderId="0" xfId="0" applyFont="1"/>
    <xf numFmtId="38" fontId="8" fillId="0" borderId="29" xfId="1" applyFont="1" applyBorder="1"/>
    <xf numFmtId="3" fontId="8" fillId="0" borderId="24" xfId="1" applyNumberFormat="1" applyFont="1" applyBorder="1"/>
    <xf numFmtId="37" fontId="24" fillId="0" borderId="64" xfId="2" applyNumberFormat="1" applyFont="1" applyBorder="1" applyAlignment="1" applyProtection="1">
      <alignment horizontal="center"/>
    </xf>
    <xf numFmtId="37" fontId="24" fillId="0" borderId="64" xfId="2" applyNumberFormat="1" applyFont="1" applyBorder="1" applyAlignment="1" applyProtection="1">
      <alignment horizontal="center" shrinkToFit="1"/>
    </xf>
    <xf numFmtId="37" fontId="24" fillId="0" borderId="64" xfId="2" applyNumberFormat="1" applyFont="1" applyFill="1" applyBorder="1" applyAlignment="1" applyProtection="1">
      <alignment horizontal="center"/>
    </xf>
    <xf numFmtId="37" fontId="24" fillId="0" borderId="24" xfId="2" applyNumberFormat="1" applyFont="1" applyBorder="1" applyAlignment="1" applyProtection="1">
      <alignment horizontal="center"/>
    </xf>
    <xf numFmtId="0" fontId="22" fillId="0" borderId="2" xfId="3" applyNumberFormat="1" applyFont="1" applyBorder="1" applyProtection="1">
      <protection locked="0"/>
    </xf>
    <xf numFmtId="37" fontId="23" fillId="0" borderId="0" xfId="2" applyNumberFormat="1" applyFont="1" applyAlignment="1" applyProtection="1">
      <alignment horizontal="right"/>
    </xf>
    <xf numFmtId="178" fontId="25" fillId="2" borderId="8" xfId="2" quotePrefix="1" applyNumberFormat="1" applyFont="1" applyFill="1" applyBorder="1" applyAlignment="1" applyProtection="1">
      <alignment horizontal="right"/>
    </xf>
    <xf numFmtId="38" fontId="8" fillId="0" borderId="11" xfId="1" applyFont="1" applyBorder="1" applyAlignment="1">
      <alignment horizontal="right"/>
    </xf>
    <xf numFmtId="37" fontId="24" fillId="2" borderId="19" xfId="2" applyNumberFormat="1" applyFont="1" applyFill="1" applyBorder="1" applyAlignment="1" applyProtection="1">
      <alignment horizontal="distributed"/>
    </xf>
    <xf numFmtId="37" fontId="24" fillId="0" borderId="6" xfId="2" applyNumberFormat="1" applyFont="1" applyBorder="1" applyAlignment="1" applyProtection="1">
      <alignment horizontal="distributed"/>
    </xf>
    <xf numFmtId="37" fontId="24" fillId="0" borderId="7" xfId="2" applyNumberFormat="1" applyFont="1" applyBorder="1" applyAlignment="1" applyProtection="1">
      <alignment horizontal="distributed"/>
    </xf>
    <xf numFmtId="37" fontId="24" fillId="0" borderId="8" xfId="2" applyNumberFormat="1" applyFont="1" applyBorder="1" applyAlignment="1" applyProtection="1">
      <alignment horizontal="distributed"/>
    </xf>
    <xf numFmtId="37" fontId="35" fillId="0" borderId="58" xfId="2" applyNumberFormat="1" applyFont="1" applyBorder="1" applyAlignment="1" applyProtection="1">
      <alignment horizontal="center" vertical="center"/>
    </xf>
    <xf numFmtId="37" fontId="35" fillId="0" borderId="59" xfId="2" applyNumberFormat="1" applyFont="1" applyBorder="1" applyAlignment="1" applyProtection="1">
      <alignment horizontal="center" vertical="center"/>
    </xf>
    <xf numFmtId="37" fontId="35" fillId="0" borderId="60" xfId="2" applyNumberFormat="1" applyFont="1" applyBorder="1" applyAlignment="1" applyProtection="1">
      <alignment horizontal="center" vertical="center"/>
    </xf>
    <xf numFmtId="37" fontId="35" fillId="0" borderId="61" xfId="2" applyNumberFormat="1" applyFont="1" applyBorder="1" applyAlignment="1" applyProtection="1">
      <alignment horizontal="center" vertical="center"/>
    </xf>
    <xf numFmtId="37" fontId="35" fillId="0" borderId="62" xfId="2" applyNumberFormat="1" applyFont="1" applyBorder="1" applyAlignment="1" applyProtection="1">
      <alignment horizontal="center" vertical="center"/>
    </xf>
    <xf numFmtId="37" fontId="35" fillId="0" borderId="63" xfId="2" applyNumberFormat="1" applyFont="1" applyBorder="1" applyAlignment="1" applyProtection="1">
      <alignment horizontal="center" vertical="center"/>
    </xf>
    <xf numFmtId="37" fontId="23" fillId="0" borderId="0" xfId="2" applyNumberFormat="1" applyFont="1" applyAlignment="1" applyProtection="1">
      <alignment vertical="center"/>
    </xf>
    <xf numFmtId="38" fontId="17" fillId="0" borderId="0" xfId="1" applyFont="1" applyFill="1" applyBorder="1" applyAlignment="1">
      <alignment vertical="center"/>
    </xf>
    <xf numFmtId="38" fontId="19" fillId="0" borderId="0" xfId="1" applyFont="1" applyFill="1" applyBorder="1" applyAlignment="1">
      <alignment vertical="center"/>
    </xf>
    <xf numFmtId="0" fontId="2" fillId="0" borderId="0" xfId="0" applyFont="1" applyFill="1" applyBorder="1" applyAlignment="1">
      <alignment vertical="center"/>
    </xf>
    <xf numFmtId="38" fontId="18" fillId="0" borderId="0" xfId="1" applyFont="1" applyFill="1" applyBorder="1" applyAlignment="1">
      <alignment vertical="center"/>
    </xf>
    <xf numFmtId="38" fontId="20" fillId="0" borderId="0" xfId="1" applyFont="1" applyFill="1" applyBorder="1" applyAlignment="1">
      <alignment vertical="center"/>
    </xf>
    <xf numFmtId="176" fontId="19" fillId="0" borderId="0" xfId="1" applyNumberFormat="1" applyFont="1" applyFill="1" applyBorder="1" applyAlignment="1">
      <alignment vertical="center"/>
    </xf>
    <xf numFmtId="38" fontId="19" fillId="4" borderId="68" xfId="1" applyFont="1" applyFill="1" applyBorder="1" applyAlignment="1">
      <alignment horizontal="center" vertical="center"/>
    </xf>
    <xf numFmtId="38" fontId="19" fillId="0" borderId="0" xfId="1" applyFont="1" applyFill="1" applyBorder="1" applyAlignment="1">
      <alignment horizontal="right" vertical="center"/>
    </xf>
    <xf numFmtId="38" fontId="19" fillId="4" borderId="15" xfId="1" applyFont="1" applyFill="1" applyBorder="1" applyAlignment="1">
      <alignment horizontal="center" vertical="center"/>
    </xf>
    <xf numFmtId="0" fontId="3" fillId="0" borderId="0" xfId="0" applyFont="1" applyProtection="1"/>
    <xf numFmtId="0" fontId="15" fillId="0" borderId="0" xfId="0" applyFont="1" applyProtection="1"/>
    <xf numFmtId="0" fontId="3" fillId="0" borderId="0" xfId="0" applyFont="1" applyAlignment="1" applyProtection="1">
      <alignment horizontal="right"/>
    </xf>
    <xf numFmtId="0" fontId="0" fillId="0" borderId="0" xfId="0" applyProtection="1"/>
    <xf numFmtId="38" fontId="19" fillId="0" borderId="20" xfId="1" applyFont="1" applyFill="1" applyBorder="1" applyAlignment="1" applyProtection="1">
      <alignment horizontal="center" vertical="center"/>
      <protection locked="0"/>
    </xf>
    <xf numFmtId="38" fontId="19" fillId="0" borderId="21" xfId="1" applyFont="1" applyFill="1" applyBorder="1" applyAlignment="1" applyProtection="1">
      <alignment horizontal="center" vertical="center"/>
      <protection locked="0"/>
    </xf>
    <xf numFmtId="38" fontId="19" fillId="0" borderId="23" xfId="1" applyFont="1" applyFill="1" applyBorder="1" applyAlignment="1" applyProtection="1">
      <alignment horizontal="center" vertical="center"/>
      <protection locked="0"/>
    </xf>
    <xf numFmtId="38" fontId="19" fillId="0" borderId="24" xfId="1" applyFont="1" applyFill="1" applyBorder="1" applyAlignment="1" applyProtection="1">
      <alignment horizontal="center" vertical="center"/>
      <protection locked="0"/>
    </xf>
    <xf numFmtId="38" fontId="19" fillId="0" borderId="26" xfId="1" applyFont="1" applyFill="1" applyBorder="1" applyAlignment="1" applyProtection="1">
      <alignment horizontal="center" vertical="center"/>
      <protection locked="0"/>
    </xf>
    <xf numFmtId="177" fontId="0" fillId="0" borderId="44" xfId="0" applyNumberFormat="1" applyBorder="1" applyProtection="1">
      <protection locked="0"/>
    </xf>
    <xf numFmtId="177" fontId="0" fillId="0" borderId="45" xfId="0" applyNumberFormat="1" applyBorder="1" applyProtection="1">
      <protection locked="0"/>
    </xf>
    <xf numFmtId="177" fontId="0" fillId="0" borderId="46" xfId="0" applyNumberFormat="1" applyBorder="1" applyProtection="1">
      <protection locked="0"/>
    </xf>
    <xf numFmtId="177" fontId="0" fillId="0" borderId="47" xfId="0" applyNumberFormat="1" applyBorder="1" applyProtection="1">
      <protection locked="0"/>
    </xf>
    <xf numFmtId="177" fontId="0" fillId="0" borderId="48" xfId="0" applyNumberFormat="1" applyBorder="1" applyProtection="1">
      <protection locked="0"/>
    </xf>
    <xf numFmtId="177" fontId="0" fillId="0" borderId="49" xfId="0" applyNumberFormat="1" applyBorder="1" applyProtection="1">
      <protection locked="0"/>
    </xf>
    <xf numFmtId="177" fontId="0" fillId="0" borderId="21" xfId="0" applyNumberFormat="1" applyBorder="1" applyAlignment="1" applyProtection="1">
      <alignment horizontal="right"/>
      <protection locked="0"/>
    </xf>
    <xf numFmtId="37" fontId="23" fillId="0" borderId="7" xfId="2" applyNumberFormat="1" applyFont="1" applyBorder="1" applyAlignment="1" applyProtection="1">
      <alignment horizontal="center"/>
    </xf>
    <xf numFmtId="37" fontId="23" fillId="0" borderId="11" xfId="2" applyNumberFormat="1" applyFont="1" applyBorder="1" applyAlignment="1" applyProtection="1">
      <alignment horizontal="centerContinuous"/>
    </xf>
    <xf numFmtId="37" fontId="23" fillId="0" borderId="13" xfId="2" applyNumberFormat="1" applyFont="1" applyBorder="1" applyAlignment="1" applyProtection="1">
      <alignment horizontal="centerContinuous"/>
    </xf>
    <xf numFmtId="0" fontId="23" fillId="0" borderId="3" xfId="3" applyFont="1" applyBorder="1" applyAlignment="1" applyProtection="1">
      <alignment horizontal="centerContinuous"/>
    </xf>
    <xf numFmtId="38" fontId="19" fillId="0" borderId="0" xfId="1" applyFont="1" applyAlignment="1">
      <alignment horizontal="right"/>
    </xf>
    <xf numFmtId="0" fontId="23" fillId="0" borderId="2" xfId="3" applyFont="1" applyBorder="1" applyAlignment="1" applyProtection="1">
      <alignment horizontal="center" vertical="center" shrinkToFit="1"/>
    </xf>
    <xf numFmtId="0" fontId="23" fillId="0" borderId="2" xfId="3" applyFont="1" applyBorder="1" applyAlignment="1" applyProtection="1">
      <alignment horizontal="center" vertical="center"/>
    </xf>
    <xf numFmtId="0" fontId="23" fillId="0" borderId="2" xfId="3" applyFont="1" applyBorder="1" applyAlignment="1" applyProtection="1">
      <alignment horizontal="centerContinuous" vertical="center"/>
    </xf>
    <xf numFmtId="37" fontId="3" fillId="0" borderId="0" xfId="2" applyNumberFormat="1" applyFont="1" applyProtection="1"/>
    <xf numFmtId="0" fontId="10" fillId="0" borderId="0" xfId="3" applyFont="1" applyProtection="1"/>
    <xf numFmtId="37" fontId="10" fillId="0" borderId="0" xfId="2" applyNumberFormat="1" applyFont="1" applyProtection="1"/>
    <xf numFmtId="0" fontId="9" fillId="0" borderId="0" xfId="0" quotePrefix="1" applyFont="1" applyBorder="1"/>
    <xf numFmtId="0" fontId="9" fillId="0" borderId="0" xfId="0" applyFont="1" applyAlignment="1"/>
    <xf numFmtId="0" fontId="23" fillId="0" borderId="3" xfId="3" applyFont="1" applyBorder="1" applyAlignment="1" applyProtection="1">
      <alignment horizontal="right"/>
    </xf>
    <xf numFmtId="0" fontId="23" fillId="0" borderId="2" xfId="3" applyFont="1" applyBorder="1" applyAlignment="1" applyProtection="1">
      <alignment horizontal="center" vertical="center" wrapText="1" shrinkToFit="1"/>
    </xf>
    <xf numFmtId="0" fontId="0" fillId="0" borderId="0" xfId="0" applyAlignment="1">
      <alignment horizontal="centerContinuous"/>
    </xf>
    <xf numFmtId="0" fontId="15" fillId="0" borderId="0" xfId="0" applyFont="1" applyAlignment="1" applyProtection="1">
      <alignment horizontal="centerContinuous"/>
    </xf>
    <xf numFmtId="0" fontId="3" fillId="0" borderId="0" xfId="0" applyFont="1" applyAlignment="1" applyProtection="1">
      <alignment horizontal="centerContinuous"/>
    </xf>
    <xf numFmtId="177" fontId="0" fillId="0" borderId="21" xfId="0" applyNumberFormat="1" applyBorder="1" applyAlignment="1" applyProtection="1">
      <alignment horizontal="right" wrapText="1"/>
      <protection locked="0"/>
    </xf>
    <xf numFmtId="38" fontId="19" fillId="0" borderId="11" xfId="1" applyFont="1" applyBorder="1" applyAlignment="1">
      <alignment horizontal="centerContinuous"/>
    </xf>
    <xf numFmtId="0" fontId="37" fillId="0" borderId="0" xfId="0" applyFont="1"/>
    <xf numFmtId="179" fontId="17" fillId="0" borderId="0" xfId="1" applyNumberFormat="1" applyFont="1" applyAlignment="1">
      <alignment horizontal="centerContinuous" vertical="center"/>
    </xf>
    <xf numFmtId="0" fontId="16" fillId="0" borderId="0" xfId="0" applyFont="1" applyAlignment="1">
      <alignment horizontal="centerContinuous" vertical="center"/>
    </xf>
    <xf numFmtId="0" fontId="10" fillId="0" borderId="0" xfId="0" applyFont="1" applyBorder="1"/>
    <xf numFmtId="37" fontId="26" fillId="0" borderId="7" xfId="2" applyNumberFormat="1" applyFont="1" applyBorder="1" applyProtection="1">
      <protection locked="0"/>
    </xf>
    <xf numFmtId="37" fontId="27" fillId="0" borderId="7" xfId="2" applyNumberFormat="1" applyFont="1" applyBorder="1" applyProtection="1">
      <protection locked="0"/>
    </xf>
    <xf numFmtId="37" fontId="26" fillId="0" borderId="7" xfId="2" applyNumberFormat="1" applyFont="1" applyFill="1" applyBorder="1" applyProtection="1"/>
    <xf numFmtId="37" fontId="26" fillId="0" borderId="8" xfId="2" applyNumberFormat="1" applyFont="1" applyBorder="1" applyProtection="1">
      <protection locked="0"/>
    </xf>
    <xf numFmtId="37" fontId="27" fillId="0" borderId="8" xfId="2" applyNumberFormat="1" applyFont="1" applyBorder="1" applyProtection="1">
      <protection locked="0"/>
    </xf>
    <xf numFmtId="37" fontId="15" fillId="0" borderId="0" xfId="2" applyNumberFormat="1" applyFont="1" applyAlignment="1" applyProtection="1">
      <alignment horizontal="centerContinuous"/>
    </xf>
    <xf numFmtId="37" fontId="23" fillId="0" borderId="0" xfId="2" applyNumberFormat="1" applyFont="1" applyAlignment="1" applyProtection="1">
      <alignment horizontal="centerContinuous"/>
    </xf>
    <xf numFmtId="37" fontId="21" fillId="0" borderId="0" xfId="2" applyNumberFormat="1" applyFont="1" applyAlignment="1" applyProtection="1"/>
    <xf numFmtId="38" fontId="3" fillId="0" borderId="0" xfId="1" applyFont="1" applyFill="1" applyAlignment="1">
      <alignment horizontal="center"/>
    </xf>
    <xf numFmtId="38" fontId="3" fillId="0" borderId="0" xfId="1" applyFont="1" applyFill="1" applyAlignment="1">
      <alignment horizontal="right" vertical="center"/>
    </xf>
    <xf numFmtId="38" fontId="3" fillId="0" borderId="0" xfId="1" applyFont="1" applyAlignment="1">
      <alignment vertical="center"/>
    </xf>
    <xf numFmtId="38" fontId="3" fillId="0" borderId="0" xfId="1" applyFont="1" applyAlignment="1" applyProtection="1">
      <alignment horizontal="right" vertical="center"/>
      <protection locked="0"/>
    </xf>
    <xf numFmtId="38" fontId="3" fillId="0" borderId="0" xfId="1" applyFont="1" applyAlignment="1" applyProtection="1">
      <alignment horizontal="left" vertical="center"/>
      <protection locked="0"/>
    </xf>
    <xf numFmtId="56" fontId="0" fillId="0" borderId="21" xfId="0" applyNumberFormat="1" applyBorder="1" applyAlignment="1" applyProtection="1">
      <alignment horizontal="right" wrapText="1"/>
      <protection locked="0"/>
    </xf>
    <xf numFmtId="56" fontId="0" fillId="0" borderId="21" xfId="0" applyNumberFormat="1" applyBorder="1" applyAlignment="1" applyProtection="1">
      <alignment horizontal="right"/>
      <protection locked="0"/>
    </xf>
    <xf numFmtId="56" fontId="0" fillId="0" borderId="64" xfId="0" applyNumberFormat="1" applyBorder="1" applyAlignment="1" applyProtection="1">
      <alignment horizontal="right" wrapText="1"/>
      <protection locked="0"/>
    </xf>
    <xf numFmtId="0" fontId="0" fillId="0" borderId="0" xfId="0" applyFont="1"/>
    <xf numFmtId="0" fontId="12" fillId="0" borderId="0" xfId="0" applyFont="1" applyAlignment="1"/>
    <xf numFmtId="0" fontId="33" fillId="0" borderId="0" xfId="0" applyFont="1" applyAlignment="1">
      <alignment vertical="center"/>
    </xf>
    <xf numFmtId="0" fontId="39" fillId="0" borderId="0" xfId="0" applyFont="1" applyAlignment="1">
      <alignment horizontal="centerContinuous" vertical="center"/>
    </xf>
    <xf numFmtId="38" fontId="19" fillId="2" borderId="0" xfId="1" applyNumberFormat="1" applyFont="1" applyFill="1" applyBorder="1" applyProtection="1">
      <protection locked="0"/>
    </xf>
    <xf numFmtId="38" fontId="19" fillId="0" borderId="0" xfId="1" applyNumberFormat="1" applyFont="1"/>
    <xf numFmtId="38" fontId="19" fillId="0" borderId="0" xfId="0" applyNumberFormat="1" applyFont="1"/>
    <xf numFmtId="38" fontId="0" fillId="0" borderId="0" xfId="0" applyNumberFormat="1"/>
    <xf numFmtId="181" fontId="19" fillId="0" borderId="0" xfId="1" applyNumberFormat="1" applyFont="1"/>
    <xf numFmtId="181" fontId="19" fillId="2" borderId="29" xfId="1" applyNumberFormat="1" applyFont="1" applyFill="1" applyBorder="1" applyProtection="1">
      <protection locked="0"/>
    </xf>
    <xf numFmtId="0" fontId="3" fillId="0" borderId="0" xfId="0" applyFont="1" applyFill="1" applyBorder="1"/>
    <xf numFmtId="38" fontId="3" fillId="0" borderId="0" xfId="1" applyFont="1" applyFill="1" applyBorder="1" applyAlignment="1">
      <alignment horizontal="right"/>
    </xf>
    <xf numFmtId="38" fontId="3" fillId="0" borderId="0" xfId="1" applyNumberFormat="1" applyFont="1" applyFill="1" applyBorder="1" applyAlignment="1"/>
    <xf numFmtId="40" fontId="3" fillId="0" borderId="0" xfId="0" applyNumberFormat="1" applyFont="1" applyFill="1" applyBorder="1"/>
    <xf numFmtId="38" fontId="3" fillId="0" borderId="0" xfId="1" applyNumberFormat="1" applyFont="1" applyFill="1" applyBorder="1"/>
    <xf numFmtId="40" fontId="3" fillId="0" borderId="0" xfId="0" applyNumberFormat="1" applyFont="1" applyFill="1" applyBorder="1" applyAlignment="1"/>
    <xf numFmtId="37" fontId="3" fillId="0" borderId="0" xfId="0" applyNumberFormat="1" applyFont="1" applyFill="1" applyBorder="1" applyAlignment="1" applyProtection="1">
      <alignment horizontal="right"/>
    </xf>
    <xf numFmtId="2" fontId="3" fillId="0" borderId="0" xfId="0" applyNumberFormat="1" applyFont="1" applyFill="1" applyBorder="1" applyAlignment="1">
      <alignment horizontal="right"/>
    </xf>
    <xf numFmtId="0" fontId="6" fillId="0" borderId="4" xfId="0" applyFont="1" applyBorder="1"/>
    <xf numFmtId="38" fontId="6" fillId="0" borderId="4" xfId="1" applyFont="1" applyBorder="1"/>
    <xf numFmtId="0" fontId="13" fillId="0" borderId="0" xfId="0" applyFont="1" applyFill="1" applyBorder="1" applyAlignment="1">
      <alignment horizontal="right" vertical="center"/>
    </xf>
    <xf numFmtId="38" fontId="6" fillId="0" borderId="4" xfId="1" applyNumberFormat="1" applyFont="1" applyBorder="1" applyAlignment="1"/>
    <xf numFmtId="40" fontId="40" fillId="0" borderId="4" xfId="0" applyNumberFormat="1" applyFont="1" applyBorder="1" applyAlignment="1">
      <alignment horizontal="right"/>
    </xf>
    <xf numFmtId="38" fontId="6" fillId="0" borderId="4" xfId="1" applyNumberFormat="1" applyFont="1" applyBorder="1"/>
    <xf numFmtId="40" fontId="6" fillId="0" borderId="4" xfId="0" applyNumberFormat="1" applyFont="1" applyBorder="1"/>
    <xf numFmtId="57" fontId="6" fillId="0" borderId="9" xfId="0" applyNumberFormat="1" applyFont="1" applyBorder="1" applyAlignment="1">
      <alignment horizontal="right"/>
    </xf>
    <xf numFmtId="38" fontId="6" fillId="0" borderId="0" xfId="1" applyFont="1" applyBorder="1"/>
    <xf numFmtId="0" fontId="0" fillId="0" borderId="0" xfId="0" applyAlignment="1">
      <alignment horizontal="right" vertical="center"/>
    </xf>
    <xf numFmtId="38" fontId="6" fillId="0" borderId="0" xfId="1" applyNumberFormat="1" applyFont="1" applyBorder="1" applyAlignment="1"/>
    <xf numFmtId="40" fontId="40" fillId="0" borderId="0" xfId="0" applyNumberFormat="1" applyFont="1" applyBorder="1" applyAlignment="1">
      <alignment horizontal="right"/>
    </xf>
    <xf numFmtId="38" fontId="6" fillId="0" borderId="0" xfId="1" applyNumberFormat="1" applyFont="1" applyBorder="1"/>
    <xf numFmtId="40" fontId="6" fillId="0" borderId="0" xfId="0" applyNumberFormat="1" applyFont="1" applyBorder="1"/>
    <xf numFmtId="0" fontId="6" fillId="0" borderId="40" xfId="0" applyFont="1" applyFill="1" applyBorder="1"/>
    <xf numFmtId="57" fontId="6" fillId="0" borderId="79" xfId="0" applyNumberFormat="1" applyFont="1" applyBorder="1" applyAlignment="1">
      <alignment horizontal="right"/>
    </xf>
    <xf numFmtId="38" fontId="6" fillId="0" borderId="40" xfId="1" applyFont="1" applyFill="1" applyBorder="1" applyAlignment="1">
      <alignment horizontal="right"/>
    </xf>
    <xf numFmtId="0" fontId="0" fillId="0" borderId="40" xfId="0" applyBorder="1" applyAlignment="1">
      <alignment horizontal="right" vertical="center"/>
    </xf>
    <xf numFmtId="38" fontId="6" fillId="0" borderId="40" xfId="1" applyNumberFormat="1" applyFont="1" applyFill="1" applyBorder="1" applyAlignment="1"/>
    <xf numFmtId="40" fontId="6" fillId="0" borderId="40" xfId="0" applyNumberFormat="1" applyFont="1" applyFill="1" applyBorder="1"/>
    <xf numFmtId="38" fontId="6" fillId="0" borderId="40" xfId="1" applyNumberFormat="1" applyFont="1" applyFill="1" applyBorder="1"/>
    <xf numFmtId="40" fontId="6" fillId="0" borderId="40" xfId="0" applyNumberFormat="1" applyFont="1" applyFill="1" applyBorder="1" applyAlignment="1"/>
    <xf numFmtId="37" fontId="6" fillId="0" borderId="40" xfId="0" applyNumberFormat="1" applyFont="1" applyFill="1" applyBorder="1" applyAlignment="1" applyProtection="1">
      <alignment horizontal="right"/>
    </xf>
    <xf numFmtId="38" fontId="6" fillId="0" borderId="1" xfId="1" applyFont="1" applyFill="1" applyBorder="1" applyAlignment="1" applyProtection="1">
      <alignment horizontal="right"/>
      <protection locked="0"/>
    </xf>
    <xf numFmtId="38" fontId="6" fillId="0" borderId="0" xfId="1" applyNumberFormat="1" applyFont="1" applyFill="1" applyBorder="1" applyAlignment="1" applyProtection="1">
      <protection locked="0"/>
    </xf>
    <xf numFmtId="40" fontId="6" fillId="0" borderId="0" xfId="1" applyNumberFormat="1" applyFont="1" applyFill="1" applyBorder="1" applyAlignment="1" applyProtection="1">
      <protection locked="0"/>
    </xf>
    <xf numFmtId="37" fontId="6" fillId="0" borderId="0" xfId="0" applyNumberFormat="1" applyFont="1" applyFill="1" applyBorder="1" applyAlignment="1" applyProtection="1">
      <protection locked="0"/>
    </xf>
    <xf numFmtId="40" fontId="6" fillId="0" borderId="0" xfId="0" applyNumberFormat="1" applyFont="1" applyFill="1" applyBorder="1" applyProtection="1">
      <protection locked="0"/>
    </xf>
    <xf numFmtId="38" fontId="6" fillId="0" borderId="0" xfId="0" applyNumberFormat="1" applyFont="1" applyFill="1" applyBorder="1" applyProtection="1">
      <protection locked="0"/>
    </xf>
    <xf numFmtId="38" fontId="6" fillId="0" borderId="0" xfId="1" applyNumberFormat="1" applyFont="1" applyFill="1" applyBorder="1" applyProtection="1">
      <protection locked="0"/>
    </xf>
    <xf numFmtId="40" fontId="6" fillId="0" borderId="0" xfId="0" applyNumberFormat="1" applyFont="1" applyFill="1" applyBorder="1" applyAlignment="1" applyProtection="1">
      <protection locked="0"/>
    </xf>
    <xf numFmtId="37" fontId="6" fillId="0" borderId="0" xfId="0" applyNumberFormat="1" applyFont="1" applyFill="1" applyBorder="1" applyAlignment="1" applyProtection="1">
      <alignment horizontal="right"/>
      <protection locked="0"/>
    </xf>
    <xf numFmtId="0" fontId="3" fillId="0" borderId="0" xfId="0" applyFont="1" applyFill="1" applyBorder="1" applyAlignment="1">
      <alignment horizontal="left"/>
    </xf>
    <xf numFmtId="0" fontId="6" fillId="0" borderId="0" xfId="0" applyFont="1" applyProtection="1"/>
    <xf numFmtId="0" fontId="41" fillId="0" borderId="0" xfId="0" applyFont="1" applyProtection="1"/>
    <xf numFmtId="0" fontId="42" fillId="0" borderId="0" xfId="0" applyFont="1" applyAlignment="1" applyProtection="1">
      <alignment horizontal="right"/>
    </xf>
    <xf numFmtId="57" fontId="6" fillId="0" borderId="9" xfId="0" applyNumberFormat="1" applyFont="1" applyBorder="1" applyAlignment="1" applyProtection="1">
      <alignment horizontal="center"/>
    </xf>
    <xf numFmtId="38" fontId="6" fillId="0" borderId="0" xfId="1" applyFont="1" applyBorder="1" applyProtection="1"/>
    <xf numFmtId="38" fontId="6" fillId="0" borderId="0" xfId="1" applyNumberFormat="1" applyFont="1" applyBorder="1" applyProtection="1"/>
    <xf numFmtId="38" fontId="6" fillId="0" borderId="0" xfId="0" applyNumberFormat="1" applyFont="1" applyProtection="1"/>
    <xf numFmtId="0" fontId="6" fillId="0" borderId="0" xfId="0" applyFont="1" applyBorder="1" applyProtection="1"/>
    <xf numFmtId="0" fontId="6" fillId="0" borderId="0" xfId="0" applyFont="1" applyAlignment="1" applyProtection="1">
      <alignment horizontal="right"/>
    </xf>
    <xf numFmtId="57" fontId="6" fillId="0" borderId="79" xfId="0" applyNumberFormat="1" applyFont="1" applyBorder="1" applyAlignment="1" applyProtection="1">
      <alignment horizontal="center"/>
    </xf>
    <xf numFmtId="38" fontId="6" fillId="0" borderId="40" xfId="1" applyFont="1" applyBorder="1" applyProtection="1"/>
    <xf numFmtId="38" fontId="6" fillId="0" borderId="40" xfId="1" applyNumberFormat="1" applyFont="1" applyBorder="1" applyProtection="1"/>
    <xf numFmtId="0" fontId="6" fillId="0" borderId="80" xfId="0" applyFont="1" applyFill="1" applyBorder="1" applyAlignment="1" applyProtection="1">
      <alignment horizontal="center" shrinkToFit="1"/>
      <protection locked="0"/>
    </xf>
    <xf numFmtId="38" fontId="6" fillId="0" borderId="39" xfId="1" applyFont="1" applyFill="1" applyBorder="1" applyAlignment="1" applyProtection="1">
      <alignment horizontal="right"/>
      <protection locked="0"/>
    </xf>
    <xf numFmtId="38" fontId="6" fillId="0" borderId="39" xfId="1" applyNumberFormat="1" applyFont="1" applyFill="1" applyBorder="1" applyProtection="1">
      <protection locked="0"/>
    </xf>
    <xf numFmtId="38" fontId="6" fillId="0" borderId="39" xfId="1" applyFont="1" applyFill="1" applyBorder="1" applyProtection="1">
      <protection locked="0"/>
    </xf>
    <xf numFmtId="0" fontId="6" fillId="0" borderId="9" xfId="0" applyFont="1" applyFill="1" applyBorder="1" applyAlignment="1" applyProtection="1">
      <alignment horizontal="center" shrinkToFit="1"/>
      <protection locked="0"/>
    </xf>
    <xf numFmtId="38" fontId="6" fillId="0" borderId="0" xfId="1" applyFont="1" applyFill="1" applyBorder="1" applyAlignment="1" applyProtection="1">
      <alignment horizontal="right"/>
      <protection locked="0"/>
    </xf>
    <xf numFmtId="38" fontId="6" fillId="0" borderId="0" xfId="1" applyFont="1" applyFill="1" applyBorder="1" applyProtection="1">
      <protection locked="0"/>
    </xf>
    <xf numFmtId="38" fontId="6" fillId="0" borderId="0" xfId="1" applyFont="1" applyFill="1" applyBorder="1" applyAlignment="1" applyProtection="1">
      <alignment horizontal="right"/>
    </xf>
    <xf numFmtId="38" fontId="6" fillId="0" borderId="0" xfId="1" applyNumberFormat="1" applyFont="1" applyFill="1" applyBorder="1" applyProtection="1"/>
    <xf numFmtId="38" fontId="6" fillId="0" borderId="0" xfId="1" applyFont="1" applyFill="1" applyBorder="1" applyProtection="1"/>
    <xf numFmtId="2" fontId="6" fillId="0" borderId="0" xfId="0" applyNumberFormat="1" applyFont="1" applyProtection="1"/>
    <xf numFmtId="38" fontId="19" fillId="0" borderId="13" xfId="1" applyFont="1" applyBorder="1" applyAlignment="1">
      <alignment horizontal="center" shrinkToFit="1"/>
    </xf>
    <xf numFmtId="38" fontId="19" fillId="0" borderId="81" xfId="1" applyFont="1" applyBorder="1" applyAlignment="1">
      <alignment horizontal="centerContinuous"/>
    </xf>
    <xf numFmtId="181" fontId="19" fillId="4" borderId="82" xfId="1" applyNumberFormat="1" applyFont="1" applyFill="1" applyBorder="1"/>
    <xf numFmtId="49" fontId="19" fillId="0" borderId="14" xfId="1" applyNumberFormat="1" applyFont="1" applyBorder="1" applyAlignment="1">
      <alignment horizontal="center" shrinkToFit="1"/>
    </xf>
    <xf numFmtId="38" fontId="19" fillId="0" borderId="83" xfId="1" applyFont="1" applyBorder="1"/>
    <xf numFmtId="49" fontId="19" fillId="0" borderId="9" xfId="1" applyNumberFormat="1" applyFont="1" applyBorder="1" applyAlignment="1">
      <alignment horizontal="center" shrinkToFit="1"/>
    </xf>
    <xf numFmtId="38" fontId="19" fillId="0" borderId="16" xfId="1" applyFont="1" applyBorder="1"/>
    <xf numFmtId="38" fontId="19" fillId="0" borderId="5" xfId="1" applyFont="1" applyBorder="1"/>
    <xf numFmtId="38" fontId="19" fillId="0" borderId="4" xfId="1" applyFont="1" applyBorder="1"/>
    <xf numFmtId="38" fontId="19" fillId="0" borderId="4" xfId="0" applyNumberFormat="1" applyFont="1" applyBorder="1"/>
    <xf numFmtId="38" fontId="19" fillId="0" borderId="84" xfId="0" applyNumberFormat="1" applyFont="1" applyBorder="1"/>
    <xf numFmtId="38" fontId="19" fillId="0" borderId="0" xfId="0" applyNumberFormat="1" applyFont="1" applyBorder="1"/>
    <xf numFmtId="38" fontId="19" fillId="0" borderId="38" xfId="0" applyNumberFormat="1" applyFont="1" applyBorder="1"/>
    <xf numFmtId="38" fontId="19" fillId="0" borderId="83" xfId="1" applyFont="1" applyBorder="1" applyAlignment="1">
      <alignment horizontal="centerContinuous"/>
    </xf>
    <xf numFmtId="181" fontId="19" fillId="2" borderId="82" xfId="1" applyNumberFormat="1" applyFont="1" applyFill="1" applyBorder="1"/>
    <xf numFmtId="181" fontId="19" fillId="0" borderId="4" xfId="1" applyNumberFormat="1" applyFont="1" applyBorder="1"/>
    <xf numFmtId="181" fontId="19" fillId="0" borderId="5" xfId="1" applyNumberFormat="1" applyFont="1" applyBorder="1"/>
    <xf numFmtId="181" fontId="19" fillId="0" borderId="83" xfId="1" applyNumberFormat="1" applyFont="1" applyBorder="1"/>
    <xf numFmtId="0" fontId="19" fillId="0" borderId="9" xfId="1" applyNumberFormat="1" applyFont="1" applyBorder="1" applyAlignment="1">
      <alignment horizontal="center" shrinkToFit="1"/>
    </xf>
    <xf numFmtId="181" fontId="19" fillId="0" borderId="0" xfId="1" applyNumberFormat="1" applyFont="1" applyBorder="1"/>
    <xf numFmtId="181" fontId="19" fillId="0" borderId="1" xfId="1" applyNumberFormat="1" applyFont="1" applyBorder="1"/>
    <xf numFmtId="181" fontId="19" fillId="0" borderId="16" xfId="1" applyNumberFormat="1" applyFont="1" applyBorder="1"/>
    <xf numFmtId="181" fontId="19" fillId="0" borderId="84" xfId="1" applyNumberFormat="1" applyFont="1" applyBorder="1"/>
    <xf numFmtId="181" fontId="19" fillId="0" borderId="0" xfId="0" applyNumberFormat="1" applyFont="1" applyBorder="1"/>
    <xf numFmtId="181" fontId="19" fillId="0" borderId="38" xfId="1" applyNumberFormat="1" applyFont="1" applyBorder="1"/>
    <xf numFmtId="181" fontId="19" fillId="0" borderId="38" xfId="0" applyNumberFormat="1" applyFont="1" applyBorder="1"/>
    <xf numFmtId="181" fontId="19" fillId="4" borderId="29" xfId="1" applyNumberFormat="1" applyFont="1" applyFill="1" applyBorder="1"/>
    <xf numFmtId="181" fontId="19" fillId="4" borderId="85" xfId="1" applyNumberFormat="1" applyFont="1" applyFill="1" applyBorder="1"/>
    <xf numFmtId="181" fontId="19" fillId="4" borderId="85" xfId="0" applyNumberFormat="1" applyFont="1" applyFill="1" applyBorder="1"/>
    <xf numFmtId="181" fontId="19" fillId="4" borderId="86" xfId="0" applyNumberFormat="1" applyFont="1" applyFill="1" applyBorder="1"/>
    <xf numFmtId="181" fontId="19" fillId="2" borderId="85" xfId="1" applyNumberFormat="1" applyFont="1" applyFill="1" applyBorder="1" applyProtection="1">
      <protection locked="0"/>
    </xf>
    <xf numFmtId="181" fontId="19" fillId="2" borderId="86" xfId="1" applyNumberFormat="1" applyFont="1" applyFill="1" applyBorder="1" applyProtection="1">
      <protection locked="0"/>
    </xf>
    <xf numFmtId="0" fontId="6" fillId="2" borderId="25" xfId="0" applyFont="1" applyFill="1" applyBorder="1" applyAlignment="1" applyProtection="1">
      <alignment horizontal="center"/>
    </xf>
    <xf numFmtId="38" fontId="6" fillId="2" borderId="29" xfId="1" applyFont="1" applyFill="1" applyBorder="1" applyProtection="1"/>
    <xf numFmtId="38" fontId="6" fillId="2" borderId="85" xfId="1" applyFont="1" applyFill="1" applyBorder="1" applyProtection="1"/>
    <xf numFmtId="38" fontId="6" fillId="2" borderId="85" xfId="1" applyNumberFormat="1" applyFont="1" applyFill="1" applyBorder="1" applyProtection="1"/>
    <xf numFmtId="0" fontId="3" fillId="4" borderId="85" xfId="0" applyFont="1" applyFill="1" applyBorder="1" applyAlignment="1">
      <alignment horizontal="left"/>
    </xf>
    <xf numFmtId="38" fontId="6" fillId="2" borderId="29" xfId="1" applyFont="1" applyFill="1" applyBorder="1" applyAlignment="1">
      <alignment horizontal="right"/>
    </xf>
    <xf numFmtId="38" fontId="6" fillId="2" borderId="85" xfId="1" applyNumberFormat="1" applyFont="1" applyFill="1" applyBorder="1" applyAlignment="1"/>
    <xf numFmtId="40" fontId="6" fillId="2" borderId="85" xfId="0" applyNumberFormat="1" applyFont="1" applyFill="1" applyBorder="1"/>
    <xf numFmtId="38" fontId="6" fillId="2" borderId="85" xfId="0" applyNumberFormat="1" applyFont="1" applyFill="1" applyBorder="1"/>
    <xf numFmtId="38" fontId="6" fillId="2" borderId="85" xfId="1" applyNumberFormat="1" applyFont="1" applyFill="1" applyBorder="1"/>
    <xf numFmtId="37" fontId="6" fillId="2" borderId="85" xfId="0" applyNumberFormat="1" applyFont="1" applyFill="1" applyBorder="1" applyAlignment="1" applyProtection="1">
      <alignment horizontal="right"/>
    </xf>
    <xf numFmtId="0" fontId="6" fillId="0" borderId="0" xfId="0" applyFont="1" applyFill="1" applyBorder="1" applyAlignment="1" applyProtection="1">
      <alignment horizontal="center"/>
    </xf>
    <xf numFmtId="38" fontId="6" fillId="0" borderId="0" xfId="0" applyNumberFormat="1" applyFont="1" applyFill="1" applyProtection="1"/>
    <xf numFmtId="2" fontId="6" fillId="0" borderId="0" xfId="0" applyNumberFormat="1" applyFont="1" applyFill="1" applyProtection="1"/>
    <xf numFmtId="0" fontId="6" fillId="0" borderId="0" xfId="0" applyFont="1" applyFill="1" applyProtection="1"/>
    <xf numFmtId="0" fontId="6" fillId="0" borderId="0" xfId="0" applyFont="1" applyFill="1" applyBorder="1" applyAlignment="1" applyProtection="1">
      <alignment vertical="center"/>
    </xf>
    <xf numFmtId="38" fontId="6" fillId="0" borderId="10" xfId="1" applyFont="1" applyFill="1" applyBorder="1" applyProtection="1"/>
    <xf numFmtId="38" fontId="6" fillId="0" borderId="10" xfId="1" applyNumberFormat="1" applyFont="1" applyFill="1" applyBorder="1" applyProtection="1"/>
    <xf numFmtId="0" fontId="6" fillId="0" borderId="13" xfId="0" applyFont="1" applyFill="1" applyBorder="1" applyAlignment="1" applyProtection="1">
      <alignment horizontal="center"/>
    </xf>
    <xf numFmtId="0" fontId="6" fillId="0" borderId="13" xfId="0" applyFont="1" applyFill="1" applyBorder="1" applyAlignment="1" applyProtection="1">
      <alignment vertical="center"/>
    </xf>
    <xf numFmtId="38" fontId="6" fillId="0" borderId="15" xfId="1" applyFont="1" applyFill="1" applyBorder="1" applyAlignment="1" applyProtection="1">
      <alignment horizontal="center" vertical="center"/>
    </xf>
    <xf numFmtId="38" fontId="6" fillId="0" borderId="15" xfId="1" applyNumberFormat="1" applyFont="1" applyFill="1" applyBorder="1" applyAlignment="1" applyProtection="1">
      <alignment horizontal="center" vertical="center"/>
    </xf>
    <xf numFmtId="38" fontId="6" fillId="0" borderId="11" xfId="1" applyNumberFormat="1" applyFont="1" applyFill="1" applyBorder="1" applyAlignment="1" applyProtection="1">
      <alignment horizontal="center" vertical="center"/>
    </xf>
    <xf numFmtId="0" fontId="6" fillId="0" borderId="11" xfId="0" applyFont="1" applyBorder="1" applyAlignment="1">
      <alignment horizontal="centerContinuous" vertical="center"/>
    </xf>
    <xf numFmtId="0" fontId="6" fillId="0" borderId="13" xfId="0" applyFont="1" applyBorder="1" applyAlignment="1">
      <alignment horizontal="centerContinuous" vertical="center"/>
    </xf>
    <xf numFmtId="0" fontId="6" fillId="0" borderId="10" xfId="0" applyFont="1" applyBorder="1" applyAlignment="1">
      <alignment horizontal="centerContinuous" vertical="center"/>
    </xf>
    <xf numFmtId="0" fontId="5" fillId="0" borderId="0" xfId="0" applyFont="1" applyAlignment="1">
      <alignment vertical="center"/>
    </xf>
    <xf numFmtId="0" fontId="6" fillId="0" borderId="5" xfId="0" applyFont="1" applyBorder="1" applyAlignment="1">
      <alignment horizontal="centerContinuous" vertical="center"/>
    </xf>
    <xf numFmtId="0" fontId="6" fillId="0" borderId="14" xfId="0" applyFont="1" applyBorder="1" applyAlignment="1">
      <alignment horizontal="centerContinuous" vertical="center"/>
    </xf>
    <xf numFmtId="0" fontId="6" fillId="0" borderId="77" xfId="0" applyFont="1" applyBorder="1" applyAlignment="1">
      <alignment horizontal="centerContinuous" vertical="center"/>
    </xf>
    <xf numFmtId="0" fontId="6" fillId="0" borderId="78" xfId="0" applyFont="1" applyBorder="1" applyAlignment="1">
      <alignment horizontal="center" vertical="center"/>
    </xf>
    <xf numFmtId="0" fontId="6" fillId="0" borderId="74" xfId="0" applyFont="1" applyBorder="1" applyAlignment="1">
      <alignment horizontal="centerContinuous" vertical="center"/>
    </xf>
    <xf numFmtId="0" fontId="6" fillId="0" borderId="73" xfId="0" applyFont="1" applyBorder="1" applyAlignment="1">
      <alignment horizontal="center" vertical="center"/>
    </xf>
    <xf numFmtId="0" fontId="6" fillId="0" borderId="10" xfId="0" applyFont="1" applyBorder="1" applyAlignment="1" applyProtection="1">
      <alignment horizontal="centerContinuous" vertical="center"/>
    </xf>
    <xf numFmtId="0" fontId="6" fillId="0" borderId="11" xfId="0" applyFont="1" applyBorder="1" applyAlignment="1" applyProtection="1">
      <alignment horizontal="centerContinuous" vertical="center"/>
    </xf>
    <xf numFmtId="0" fontId="6" fillId="0" borderId="13" xfId="0" applyFont="1" applyBorder="1" applyAlignment="1" applyProtection="1">
      <alignment horizontal="centerContinuous" vertical="center"/>
    </xf>
    <xf numFmtId="0" fontId="6" fillId="0" borderId="0" xfId="0" applyFont="1" applyAlignment="1" applyProtection="1">
      <alignment vertical="center"/>
    </xf>
    <xf numFmtId="0" fontId="3" fillId="0" borderId="0" xfId="0" applyFont="1" applyFill="1" applyAlignment="1">
      <alignment horizontal="left" vertical="center"/>
    </xf>
    <xf numFmtId="0" fontId="3" fillId="0" borderId="0" xfId="0" applyFont="1" applyAlignment="1" applyProtection="1">
      <alignment vertical="center"/>
    </xf>
    <xf numFmtId="177" fontId="0" fillId="5" borderId="50" xfId="0" applyNumberFormat="1" applyFill="1" applyBorder="1" applyProtection="1"/>
    <xf numFmtId="180" fontId="0" fillId="5" borderId="52" xfId="0" applyNumberFormat="1" applyFill="1" applyBorder="1" applyProtection="1"/>
    <xf numFmtId="37" fontId="11" fillId="0" borderId="0" xfId="2" applyNumberFormat="1" applyFont="1" applyAlignment="1" applyProtection="1">
      <alignment horizontal="left"/>
    </xf>
    <xf numFmtId="37" fontId="11" fillId="0" borderId="0" xfId="2" applyNumberFormat="1" applyFont="1" applyProtection="1"/>
    <xf numFmtId="37" fontId="11" fillId="0" borderId="0" xfId="2" applyNumberFormat="1" applyFont="1" applyBorder="1" applyProtection="1"/>
    <xf numFmtId="37" fontId="8" fillId="0" borderId="36" xfId="2" applyNumberFormat="1" applyFont="1" applyBorder="1" applyAlignment="1" applyProtection="1">
      <alignment horizontal="center" vertical="center"/>
    </xf>
    <xf numFmtId="0" fontId="8" fillId="0" borderId="35" xfId="2" applyNumberFormat="1" applyFont="1" applyBorder="1" applyAlignment="1" applyProtection="1">
      <alignment horizontal="center" vertical="center"/>
    </xf>
    <xf numFmtId="37" fontId="8" fillId="0" borderId="33" xfId="2" applyNumberFormat="1" applyFont="1" applyBorder="1" applyAlignment="1" applyProtection="1">
      <alignment horizontal="center" vertical="center"/>
    </xf>
    <xf numFmtId="37" fontId="8" fillId="0" borderId="34" xfId="2" applyNumberFormat="1" applyFont="1" applyBorder="1" applyAlignment="1" applyProtection="1">
      <alignment horizontal="center" vertical="center"/>
    </xf>
    <xf numFmtId="37" fontId="11" fillId="0" borderId="0" xfId="2" applyNumberFormat="1" applyFont="1" applyBorder="1" applyAlignment="1" applyProtection="1">
      <alignment horizontal="center" vertical="center"/>
    </xf>
    <xf numFmtId="37" fontId="8" fillId="0" borderId="37" xfId="2" applyNumberFormat="1" applyFont="1" applyBorder="1" applyAlignment="1" applyProtection="1">
      <alignment horizontal="center" vertical="center"/>
    </xf>
    <xf numFmtId="0" fontId="8" fillId="0" borderId="33" xfId="2" applyNumberFormat="1" applyFont="1" applyBorder="1" applyAlignment="1" applyProtection="1">
      <alignment horizontal="center" vertical="center"/>
    </xf>
    <xf numFmtId="37" fontId="11" fillId="0" borderId="0" xfId="2" applyNumberFormat="1" applyFont="1" applyAlignment="1" applyProtection="1">
      <alignment horizontal="center" vertical="center"/>
    </xf>
    <xf numFmtId="37" fontId="35" fillId="0" borderId="0" xfId="2" applyNumberFormat="1" applyFont="1" applyBorder="1" applyProtection="1"/>
    <xf numFmtId="37" fontId="35" fillId="0" borderId="0" xfId="2" applyNumberFormat="1" applyFont="1" applyProtection="1"/>
    <xf numFmtId="37" fontId="10" fillId="0" borderId="15" xfId="2" applyNumberFormat="1" applyFont="1" applyBorder="1" applyAlignment="1" applyProtection="1">
      <alignment horizontal="center" vertical="center"/>
    </xf>
    <xf numFmtId="37" fontId="11" fillId="0" borderId="15" xfId="2" applyNumberFormat="1" applyFont="1" applyBorder="1" applyProtection="1"/>
    <xf numFmtId="37" fontId="11" fillId="0" borderId="0" xfId="2" applyNumberFormat="1" applyFont="1" applyAlignment="1" applyProtection="1">
      <alignment horizontal="right"/>
    </xf>
    <xf numFmtId="177" fontId="0" fillId="0" borderId="6" xfId="0" applyNumberFormat="1" applyBorder="1" applyProtection="1"/>
    <xf numFmtId="177" fontId="0" fillId="0" borderId="11" xfId="0" applyNumberFormat="1" applyBorder="1" applyAlignment="1" applyProtection="1"/>
    <xf numFmtId="0" fontId="0" fillId="0" borderId="10" xfId="0" applyBorder="1" applyAlignment="1" applyProtection="1"/>
    <xf numFmtId="177" fontId="0" fillId="0" borderId="15" xfId="0" applyNumberFormat="1" applyBorder="1" applyAlignment="1" applyProtection="1">
      <alignment horizontal="center" vertical="center" wrapText="1"/>
    </xf>
    <xf numFmtId="177" fontId="0" fillId="0" borderId="41" xfId="0" applyNumberFormat="1" applyBorder="1" applyAlignment="1" applyProtection="1">
      <alignment horizontal="center" vertical="center" wrapText="1"/>
    </xf>
    <xf numFmtId="177" fontId="4" fillId="0" borderId="43" xfId="0" applyNumberFormat="1" applyFont="1" applyBorder="1" applyAlignment="1" applyProtection="1">
      <alignment horizontal="center" vertical="center" wrapText="1"/>
    </xf>
    <xf numFmtId="177" fontId="0" fillId="0" borderId="41" xfId="0" applyNumberFormat="1" applyBorder="1" applyAlignment="1" applyProtection="1">
      <alignment horizontal="center" vertical="center"/>
    </xf>
    <xf numFmtId="177" fontId="0" fillId="0" borderId="42" xfId="0" applyNumberFormat="1" applyBorder="1" applyAlignment="1" applyProtection="1">
      <alignment horizontal="center" vertical="center"/>
    </xf>
    <xf numFmtId="177" fontId="0" fillId="0" borderId="43" xfId="0" applyNumberFormat="1" applyFill="1" applyBorder="1" applyAlignment="1" applyProtection="1">
      <alignment horizontal="center" vertical="center" wrapText="1"/>
    </xf>
    <xf numFmtId="177" fontId="0" fillId="0" borderId="0" xfId="0" applyNumberFormat="1" applyProtection="1"/>
    <xf numFmtId="177" fontId="0" fillId="5" borderId="51" xfId="0" applyNumberFormat="1" applyFill="1" applyBorder="1" applyProtection="1"/>
    <xf numFmtId="177" fontId="0" fillId="5" borderId="52" xfId="0" applyNumberFormat="1" applyFill="1" applyBorder="1" applyProtection="1"/>
    <xf numFmtId="177" fontId="0" fillId="0" borderId="47" xfId="0" applyNumberFormat="1" applyFill="1" applyBorder="1" applyAlignment="1" applyProtection="1">
      <alignment vertical="center" wrapText="1"/>
      <protection locked="0"/>
    </xf>
    <xf numFmtId="180" fontId="0" fillId="0" borderId="49" xfId="0" applyNumberFormat="1" applyFill="1" applyBorder="1" applyAlignment="1" applyProtection="1">
      <alignment vertical="center"/>
      <protection locked="0"/>
    </xf>
    <xf numFmtId="177" fontId="0" fillId="0" borderId="47" xfId="0" applyNumberFormat="1" applyFill="1" applyBorder="1" applyProtection="1">
      <protection locked="0"/>
    </xf>
    <xf numFmtId="180" fontId="0" fillId="0" borderId="49" xfId="0" applyNumberFormat="1" applyFill="1" applyBorder="1" applyProtection="1">
      <protection locked="0"/>
    </xf>
    <xf numFmtId="180" fontId="0" fillId="0" borderId="0" xfId="0" applyNumberFormat="1" applyProtection="1"/>
    <xf numFmtId="182" fontId="0" fillId="0" borderId="0" xfId="0" applyNumberFormat="1"/>
    <xf numFmtId="49" fontId="6" fillId="0" borderId="9" xfId="0" applyNumberFormat="1" applyFont="1" applyFill="1" applyBorder="1" applyAlignment="1" applyProtection="1">
      <alignment horizontal="right"/>
      <protection locked="0"/>
    </xf>
    <xf numFmtId="49" fontId="6" fillId="0" borderId="9" xfId="0" applyNumberFormat="1" applyFont="1" applyBorder="1" applyAlignment="1">
      <alignment horizontal="right"/>
    </xf>
    <xf numFmtId="49" fontId="6" fillId="4" borderId="25" xfId="0" applyNumberFormat="1" applyFont="1" applyFill="1" applyBorder="1" applyAlignment="1" applyProtection="1">
      <alignment horizontal="right"/>
      <protection locked="0"/>
    </xf>
    <xf numFmtId="0" fontId="12" fillId="0" borderId="0" xfId="0" applyFont="1" applyAlignment="1">
      <alignment horizontal="right"/>
    </xf>
    <xf numFmtId="183" fontId="17" fillId="0" borderId="0" xfId="1" applyNumberFormat="1" applyFont="1" applyAlignment="1">
      <alignment horizontal="centerContinuous" vertical="center"/>
    </xf>
    <xf numFmtId="0" fontId="0" fillId="0" borderId="0" xfId="0" applyFont="1" applyAlignment="1">
      <alignment horizontal="right"/>
    </xf>
    <xf numFmtId="184" fontId="6" fillId="0" borderId="9" xfId="0" applyNumberFormat="1" applyFont="1" applyBorder="1" applyAlignment="1">
      <alignment horizontal="right"/>
    </xf>
    <xf numFmtId="0" fontId="0" fillId="0" borderId="0" xfId="0" applyFont="1" applyBorder="1"/>
    <xf numFmtId="58" fontId="9" fillId="0" borderId="0" xfId="0" applyNumberFormat="1" applyFont="1" applyBorder="1" applyAlignment="1" applyProtection="1">
      <protection locked="0"/>
    </xf>
    <xf numFmtId="0" fontId="0" fillId="0" borderId="0" xfId="0" applyFont="1" applyAlignment="1"/>
    <xf numFmtId="0" fontId="0" fillId="0" borderId="0" xfId="0" applyFont="1" applyBorder="1" applyAlignment="1"/>
    <xf numFmtId="177" fontId="9" fillId="0" borderId="0" xfId="0" applyNumberFormat="1" applyFont="1" applyBorder="1" applyAlignment="1">
      <alignment horizontal="center"/>
    </xf>
    <xf numFmtId="0" fontId="0" fillId="0" borderId="0" xfId="0" applyFont="1" applyBorder="1" applyAlignment="1">
      <alignment vertical="center"/>
    </xf>
    <xf numFmtId="0" fontId="0" fillId="0" borderId="0" xfId="0" applyFont="1" applyAlignment="1">
      <alignment vertical="center"/>
    </xf>
    <xf numFmtId="0" fontId="33" fillId="0" borderId="0" xfId="0" applyFont="1" applyAlignment="1"/>
    <xf numFmtId="186" fontId="0" fillId="0" borderId="0" xfId="0" applyNumberFormat="1" applyFont="1" applyAlignment="1">
      <alignment horizontal="left"/>
    </xf>
    <xf numFmtId="0" fontId="0" fillId="0" borderId="0" xfId="0" applyFont="1" applyBorder="1" applyAlignment="1">
      <alignment horizontal="center" vertical="center"/>
    </xf>
    <xf numFmtId="0" fontId="0" fillId="0" borderId="0" xfId="0" applyAlignment="1"/>
    <xf numFmtId="0" fontId="9" fillId="0" borderId="0" xfId="0" applyFont="1" applyBorder="1" applyAlignment="1"/>
    <xf numFmtId="58" fontId="43" fillId="0" borderId="0" xfId="0" applyNumberFormat="1" applyFont="1" applyBorder="1" applyAlignment="1" applyProtection="1">
      <alignment horizontal="distributed"/>
      <protection locked="0"/>
    </xf>
    <xf numFmtId="0" fontId="0" fillId="0" borderId="0" xfId="0" applyBorder="1" applyAlignment="1"/>
    <xf numFmtId="0" fontId="0" fillId="0" borderId="0" xfId="0" applyFont="1" applyBorder="1" applyAlignment="1">
      <alignment horizontal="center"/>
    </xf>
    <xf numFmtId="57" fontId="0" fillId="0" borderId="0" xfId="0" applyNumberFormat="1"/>
    <xf numFmtId="38" fontId="0" fillId="0" borderId="0" xfId="1" applyFont="1"/>
    <xf numFmtId="38" fontId="5" fillId="0" borderId="0" xfId="1" applyFont="1" applyAlignment="1">
      <alignment vertical="center"/>
    </xf>
    <xf numFmtId="38" fontId="0" fillId="0" borderId="0" xfId="1" applyNumberFormat="1" applyFont="1"/>
    <xf numFmtId="0" fontId="4" fillId="0" borderId="0" xfId="0" applyFont="1" applyBorder="1" applyAlignment="1">
      <alignment horizontal="center" vertical="center"/>
    </xf>
    <xf numFmtId="0" fontId="43" fillId="0" borderId="0" xfId="0" applyFont="1"/>
    <xf numFmtId="0" fontId="0" fillId="0" borderId="0" xfId="0" applyBorder="1" applyAlignment="1">
      <alignment horizontal="center"/>
    </xf>
    <xf numFmtId="58" fontId="43" fillId="0" borderId="0" xfId="0" applyNumberFormat="1" applyFont="1" applyBorder="1" applyAlignment="1" applyProtection="1"/>
    <xf numFmtId="0" fontId="33" fillId="0" borderId="0" xfId="0" applyFont="1" applyAlignment="1">
      <alignment horizontal="centerContinuous" vertical="center"/>
    </xf>
    <xf numFmtId="0" fontId="38" fillId="0" borderId="0" xfId="0" applyFont="1" applyAlignment="1">
      <alignment vertical="center"/>
    </xf>
    <xf numFmtId="0" fontId="39" fillId="0" borderId="0" xfId="0" applyFont="1" applyAlignment="1">
      <alignment vertical="center"/>
    </xf>
    <xf numFmtId="0" fontId="12" fillId="0" borderId="0" xfId="0" applyFont="1" applyBorder="1" applyAlignment="1"/>
    <xf numFmtId="0" fontId="33" fillId="0" borderId="0" xfId="0" applyFont="1" applyBorder="1" applyAlignment="1">
      <alignment vertical="center"/>
    </xf>
    <xf numFmtId="0" fontId="4" fillId="0" borderId="0" xfId="0" applyFont="1" applyBorder="1" applyAlignment="1"/>
    <xf numFmtId="0" fontId="3" fillId="0" borderId="0" xfId="0" applyFont="1" applyBorder="1" applyAlignment="1"/>
    <xf numFmtId="0" fontId="44" fillId="0" borderId="0" xfId="0" applyFont="1"/>
    <xf numFmtId="38" fontId="19" fillId="0" borderId="21" xfId="1" applyFont="1" applyFill="1" applyBorder="1" applyAlignment="1" applyProtection="1">
      <alignment horizontal="center" vertical="center"/>
      <protection locked="0"/>
    </xf>
    <xf numFmtId="38" fontId="19" fillId="0" borderId="19" xfId="1" applyFont="1" applyFill="1" applyBorder="1" applyAlignment="1" applyProtection="1">
      <alignment horizontal="center" vertical="center"/>
      <protection locked="0"/>
    </xf>
    <xf numFmtId="37" fontId="25" fillId="2" borderId="97" xfId="2" applyNumberFormat="1" applyFont="1" applyFill="1" applyBorder="1" applyProtection="1"/>
    <xf numFmtId="37" fontId="29" fillId="2" borderId="97" xfId="2" applyNumberFormat="1" applyFont="1" applyFill="1" applyBorder="1" applyProtection="1"/>
    <xf numFmtId="37" fontId="25" fillId="0" borderId="98" xfId="2" applyNumberFormat="1" applyFont="1" applyBorder="1" applyProtection="1"/>
    <xf numFmtId="0" fontId="23" fillId="0" borderId="1" xfId="3" applyFont="1" applyBorder="1" applyProtection="1"/>
    <xf numFmtId="0" fontId="23" fillId="0" borderId="2" xfId="3" applyFont="1" applyBorder="1" applyProtection="1"/>
    <xf numFmtId="176" fontId="19" fillId="6" borderId="0" xfId="1" applyNumberFormat="1" applyFont="1" applyFill="1" applyBorder="1" applyProtection="1">
      <protection locked="0"/>
    </xf>
    <xf numFmtId="56" fontId="0" fillId="0" borderId="24" xfId="0" applyNumberFormat="1" applyBorder="1" applyAlignment="1" applyProtection="1">
      <alignment horizontal="right"/>
      <protection locked="0"/>
    </xf>
    <xf numFmtId="49" fontId="35" fillId="0" borderId="0" xfId="2" applyNumberFormat="1" applyFont="1" applyProtection="1"/>
    <xf numFmtId="0" fontId="19" fillId="0" borderId="0" xfId="1" applyNumberFormat="1" applyFont="1" applyBorder="1"/>
    <xf numFmtId="177" fontId="0" fillId="0" borderId="24" xfId="0" applyNumberFormat="1" applyBorder="1" applyAlignment="1" applyProtection="1">
      <alignment horizontal="right"/>
      <protection locked="0"/>
    </xf>
    <xf numFmtId="49" fontId="19" fillId="4" borderId="25" xfId="1" applyNumberFormat="1" applyFont="1" applyFill="1" applyBorder="1" applyAlignment="1" applyProtection="1">
      <alignment horizontal="center" shrinkToFit="1"/>
      <protection locked="0"/>
    </xf>
    <xf numFmtId="0" fontId="19" fillId="3" borderId="25" xfId="1" applyNumberFormat="1" applyFont="1" applyFill="1" applyBorder="1" applyAlignment="1">
      <alignment horizontal="center" shrinkToFit="1"/>
    </xf>
    <xf numFmtId="38" fontId="19" fillId="0" borderId="21" xfId="1" applyFont="1" applyFill="1" applyBorder="1" applyAlignment="1" applyProtection="1">
      <alignment horizontal="center" vertical="center"/>
      <protection locked="0"/>
    </xf>
    <xf numFmtId="0" fontId="34" fillId="0" borderId="12" xfId="2" applyNumberFormat="1" applyFont="1" applyBorder="1" applyAlignment="1" applyProtection="1">
      <alignment horizontal="center" vertical="center"/>
    </xf>
    <xf numFmtId="0" fontId="34" fillId="0" borderId="13" xfId="2" applyNumberFormat="1" applyFont="1" applyFill="1" applyBorder="1" applyAlignment="1" applyProtection="1">
      <alignment horizontal="center" vertical="center"/>
    </xf>
    <xf numFmtId="38" fontId="19" fillId="0" borderId="21" xfId="1" applyFont="1" applyFill="1" applyBorder="1" applyAlignment="1" applyProtection="1">
      <alignment horizontal="center" vertical="center"/>
      <protection locked="0"/>
    </xf>
    <xf numFmtId="38" fontId="19" fillId="0" borderId="19" xfId="1" applyFont="1" applyFill="1" applyBorder="1" applyAlignment="1" applyProtection="1">
      <alignment horizontal="center" vertical="center"/>
      <protection locked="0"/>
    </xf>
    <xf numFmtId="38" fontId="19" fillId="0" borderId="21" xfId="1" applyFont="1" applyFill="1" applyBorder="1" applyAlignment="1" applyProtection="1">
      <alignment horizontal="center" vertical="center"/>
      <protection locked="0"/>
    </xf>
    <xf numFmtId="38" fontId="19" fillId="0" borderId="19" xfId="1" applyFont="1" applyFill="1" applyBorder="1" applyAlignment="1" applyProtection="1">
      <alignment horizontal="center" vertical="center"/>
      <protection locked="0"/>
    </xf>
    <xf numFmtId="185" fontId="9" fillId="0" borderId="0" xfId="0" applyNumberFormat="1" applyFont="1" applyBorder="1" applyAlignment="1">
      <alignment horizontal="center"/>
    </xf>
    <xf numFmtId="0" fontId="0" fillId="0" borderId="0" xfId="0" applyAlignment="1">
      <alignment horizontal="center"/>
    </xf>
    <xf numFmtId="187" fontId="0" fillId="0" borderId="0" xfId="0" applyNumberFormat="1" applyFont="1" applyBorder="1" applyAlignment="1">
      <alignment horizontal="center"/>
    </xf>
    <xf numFmtId="188" fontId="0" fillId="0" borderId="0" xfId="0" applyNumberFormat="1" applyFont="1" applyBorder="1" applyAlignment="1">
      <alignment horizontal="distributed"/>
    </xf>
    <xf numFmtId="0" fontId="0" fillId="0" borderId="0" xfId="0" applyAlignment="1">
      <alignment horizontal="distributed"/>
    </xf>
    <xf numFmtId="0" fontId="0" fillId="0" borderId="3" xfId="0" applyFont="1" applyBorder="1" applyAlignment="1">
      <alignment horizontal="center"/>
    </xf>
    <xf numFmtId="0" fontId="0" fillId="0" borderId="3" xfId="0" applyBorder="1" applyAlignment="1">
      <alignment horizontal="center"/>
    </xf>
    <xf numFmtId="58" fontId="0" fillId="0" borderId="3" xfId="0" applyNumberFormat="1" applyFont="1" applyBorder="1" applyAlignment="1">
      <alignment horizontal="distributed"/>
    </xf>
    <xf numFmtId="0" fontId="0" fillId="0" borderId="3" xfId="0" applyBorder="1" applyAlignment="1">
      <alignment horizontal="distributed"/>
    </xf>
    <xf numFmtId="0" fontId="12" fillId="0" borderId="0" xfId="0" applyFont="1" applyAlignment="1" applyProtection="1">
      <alignment horizontal="distributed"/>
      <protection locked="0"/>
    </xf>
    <xf numFmtId="31" fontId="12" fillId="0" borderId="0" xfId="0" quotePrefix="1" applyNumberFormat="1" applyFont="1" applyAlignment="1" applyProtection="1">
      <alignment horizontal="center"/>
      <protection locked="0"/>
    </xf>
    <xf numFmtId="191" fontId="33" fillId="0" borderId="0" xfId="0" applyNumberFormat="1" applyFont="1" applyAlignment="1" applyProtection="1">
      <alignment horizontal="center" vertical="center"/>
      <protection locked="0"/>
    </xf>
    <xf numFmtId="0" fontId="0" fillId="0" borderId="0" xfId="0" applyFont="1" applyAlignment="1">
      <alignment horizontal="center" vertical="center"/>
    </xf>
    <xf numFmtId="58" fontId="43" fillId="0" borderId="0" xfId="0" applyNumberFormat="1" applyFont="1" applyBorder="1" applyAlignment="1" applyProtection="1">
      <alignment horizontal="distributed"/>
      <protection locked="0"/>
    </xf>
    <xf numFmtId="0" fontId="0" fillId="0" borderId="0" xfId="0" applyAlignment="1"/>
    <xf numFmtId="185" fontId="12" fillId="0" borderId="0" xfId="0" applyNumberFormat="1" applyFont="1" applyBorder="1" applyAlignment="1">
      <alignment horizontal="center"/>
    </xf>
    <xf numFmtId="189" fontId="9" fillId="0" borderId="0" xfId="0" applyNumberFormat="1" applyFont="1" applyAlignment="1">
      <alignment horizontal="center"/>
    </xf>
    <xf numFmtId="0" fontId="9" fillId="0" borderId="0" xfId="0" applyFont="1" applyAlignment="1">
      <alignment horizontal="center"/>
    </xf>
    <xf numFmtId="0" fontId="9" fillId="0" borderId="0" xfId="0" applyFont="1" applyAlignment="1"/>
    <xf numFmtId="190" fontId="9" fillId="0" borderId="0" xfId="0" applyNumberFormat="1" applyFont="1" applyAlignment="1">
      <alignment horizontal="center"/>
    </xf>
    <xf numFmtId="37" fontId="9" fillId="0" borderId="0" xfId="0" applyNumberFormat="1" applyFont="1" applyBorder="1" applyAlignment="1"/>
    <xf numFmtId="183" fontId="4" fillId="0" borderId="0" xfId="0" applyNumberFormat="1" applyFont="1" applyAlignment="1" applyProtection="1">
      <alignment horizontal="left"/>
    </xf>
    <xf numFmtId="0" fontId="0" fillId="0" borderId="0" xfId="0" applyAlignment="1" applyProtection="1"/>
    <xf numFmtId="0" fontId="4" fillId="0" borderId="28" xfId="0" applyFont="1" applyBorder="1" applyAlignment="1">
      <alignment horizontal="center" vertical="center"/>
    </xf>
    <xf numFmtId="0" fontId="0" fillId="0" borderId="90" xfId="0" applyBorder="1" applyAlignment="1">
      <alignment horizontal="center" vertical="center"/>
    </xf>
    <xf numFmtId="0" fontId="0" fillId="0" borderId="91" xfId="0" applyBorder="1" applyAlignment="1">
      <alignment horizontal="center" vertical="center"/>
    </xf>
    <xf numFmtId="0" fontId="4" fillId="0" borderId="5" xfId="0" applyFont="1" applyBorder="1" applyAlignment="1">
      <alignment horizontal="center" vertical="center" wrapText="1"/>
    </xf>
    <xf numFmtId="0" fontId="4" fillId="0" borderId="4" xfId="0" applyFont="1" applyBorder="1" applyAlignment="1">
      <alignment horizontal="center" vertical="center"/>
    </xf>
    <xf numFmtId="0" fontId="4" fillId="0" borderId="14" xfId="0" applyFont="1" applyBorder="1" applyAlignment="1">
      <alignment horizontal="center" vertical="center"/>
    </xf>
    <xf numFmtId="0" fontId="4" fillId="0" borderId="1" xfId="0" applyFont="1" applyBorder="1" applyAlignment="1">
      <alignment horizontal="center" vertical="center"/>
    </xf>
    <xf numFmtId="0" fontId="4" fillId="0" borderId="0" xfId="0" applyFont="1" applyBorder="1" applyAlignment="1">
      <alignment horizontal="center" vertical="center"/>
    </xf>
    <xf numFmtId="0" fontId="4" fillId="0" borderId="9" xfId="0" applyFont="1" applyBorder="1" applyAlignment="1">
      <alignment horizontal="center" vertical="center"/>
    </xf>
    <xf numFmtId="0" fontId="4" fillId="0" borderId="27" xfId="0" applyFont="1" applyBorder="1" applyAlignment="1">
      <alignment horizontal="center" vertical="center"/>
    </xf>
    <xf numFmtId="0" fontId="0" fillId="0" borderId="92" xfId="0" applyBorder="1" applyAlignment="1">
      <alignment horizontal="center" vertical="center"/>
    </xf>
    <xf numFmtId="0" fontId="0" fillId="0" borderId="18" xfId="0" applyBorder="1" applyAlignment="1">
      <alignment horizontal="center" vertical="center"/>
    </xf>
    <xf numFmtId="192" fontId="43" fillId="0" borderId="0" xfId="0" applyNumberFormat="1" applyFont="1" applyBorder="1" applyAlignment="1"/>
    <xf numFmtId="177" fontId="0" fillId="0" borderId="29" xfId="0" applyNumberFormat="1" applyFont="1" applyBorder="1" applyAlignment="1">
      <alignment horizontal="center"/>
    </xf>
    <xf numFmtId="0" fontId="0" fillId="0" borderId="85" xfId="0" applyBorder="1" applyAlignment="1">
      <alignment horizontal="center"/>
    </xf>
    <xf numFmtId="0" fontId="0" fillId="0" borderId="87" xfId="0" applyBorder="1" applyAlignment="1">
      <alignment horizontal="center"/>
    </xf>
    <xf numFmtId="177" fontId="0" fillId="0" borderId="88" xfId="0" applyNumberFormat="1" applyFont="1" applyBorder="1" applyAlignment="1">
      <alignment horizontal="center"/>
    </xf>
    <xf numFmtId="0" fontId="0" fillId="0" borderId="85" xfId="0" applyBorder="1" applyAlignment="1"/>
    <xf numFmtId="0" fontId="0" fillId="0" borderId="87" xfId="0" applyBorder="1" applyAlignment="1"/>
    <xf numFmtId="0" fontId="0" fillId="0" borderId="25" xfId="0" applyBorder="1" applyAlignment="1"/>
    <xf numFmtId="0" fontId="0" fillId="0" borderId="25" xfId="0" applyBorder="1" applyAlignment="1">
      <alignment horizontal="center"/>
    </xf>
    <xf numFmtId="0" fontId="4" fillId="0" borderId="89" xfId="0" applyFont="1" applyBorder="1" applyAlignment="1">
      <alignment horizontal="center" vertical="center"/>
    </xf>
    <xf numFmtId="0" fontId="0" fillId="0" borderId="90" xfId="0" applyBorder="1" applyAlignment="1"/>
    <xf numFmtId="0" fontId="0" fillId="0" borderId="22" xfId="0" applyBorder="1" applyAlignment="1"/>
    <xf numFmtId="188" fontId="0" fillId="0" borderId="0" xfId="0" applyNumberFormat="1" applyAlignment="1">
      <alignment horizontal="distributed"/>
    </xf>
    <xf numFmtId="0" fontId="4" fillId="0" borderId="89" xfId="0" applyFont="1" applyBorder="1" applyAlignment="1">
      <alignment horizontal="center" vertical="center" wrapText="1" shrinkToFit="1"/>
    </xf>
    <xf numFmtId="177" fontId="0" fillId="0" borderId="96" xfId="0" applyNumberFormat="1" applyFont="1" applyBorder="1" applyAlignment="1">
      <alignment horizontal="center"/>
    </xf>
    <xf numFmtId="0" fontId="0" fillId="0" borderId="3" xfId="0" applyBorder="1" applyAlignment="1"/>
    <xf numFmtId="0" fontId="0" fillId="0" borderId="12" xfId="0" applyBorder="1" applyAlignment="1"/>
    <xf numFmtId="0" fontId="4" fillId="0" borderId="93" xfId="0" applyFont="1" applyBorder="1" applyAlignment="1">
      <alignment horizontal="center" vertical="center"/>
    </xf>
    <xf numFmtId="0" fontId="0" fillId="0" borderId="94" xfId="0" applyBorder="1" applyAlignment="1"/>
    <xf numFmtId="0" fontId="0" fillId="0" borderId="95" xfId="0" applyBorder="1" applyAlignment="1"/>
    <xf numFmtId="0" fontId="4" fillId="0" borderId="28" xfId="0" applyFont="1" applyBorder="1" applyAlignment="1">
      <alignment horizontal="center" vertical="center" wrapText="1" shrinkToFit="1"/>
    </xf>
    <xf numFmtId="0" fontId="4" fillId="0" borderId="5" xfId="0" applyFont="1" applyBorder="1" applyAlignment="1">
      <alignment horizontal="center" vertical="center"/>
    </xf>
    <xf numFmtId="0" fontId="0" fillId="0" borderId="4" xfId="0" applyBorder="1" applyAlignment="1">
      <alignment vertical="center"/>
    </xf>
    <xf numFmtId="0" fontId="0" fillId="0" borderId="14" xfId="0" applyBorder="1" applyAlignment="1">
      <alignment vertical="center"/>
    </xf>
    <xf numFmtId="177" fontId="0" fillId="0" borderId="2" xfId="0" applyNumberFormat="1" applyFont="1" applyBorder="1" applyAlignment="1">
      <alignment horizontal="center"/>
    </xf>
    <xf numFmtId="177" fontId="0" fillId="0" borderId="85" xfId="0" applyNumberFormat="1" applyFont="1" applyBorder="1" applyAlignment="1">
      <alignment horizontal="center"/>
    </xf>
    <xf numFmtId="177" fontId="0" fillId="0" borderId="25" xfId="0" applyNumberFormat="1" applyFont="1" applyBorder="1" applyAlignment="1">
      <alignment horizontal="center"/>
    </xf>
    <xf numFmtId="0" fontId="6" fillId="0" borderId="4" xfId="0" applyFont="1" applyBorder="1" applyAlignment="1">
      <alignment horizontal="center" vertical="center"/>
    </xf>
    <xf numFmtId="0" fontId="0" fillId="0" borderId="0" xfId="0" applyAlignment="1">
      <alignment vertical="center"/>
    </xf>
    <xf numFmtId="0" fontId="0" fillId="0" borderId="9" xfId="0" applyBorder="1" applyAlignment="1">
      <alignment vertical="center"/>
    </xf>
    <xf numFmtId="0" fontId="0" fillId="0" borderId="3" xfId="0" applyBorder="1" applyAlignment="1">
      <alignment vertical="center"/>
    </xf>
    <xf numFmtId="0" fontId="0" fillId="0" borderId="12" xfId="0" applyBorder="1" applyAlignment="1">
      <alignment vertical="center"/>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6" fillId="0" borderId="9"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2" xfId="0" applyFont="1" applyBorder="1" applyAlignment="1">
      <alignment horizontal="center" vertical="center" wrapText="1"/>
    </xf>
    <xf numFmtId="0" fontId="6" fillId="0" borderId="5" xfId="0" applyFont="1" applyBorder="1" applyAlignment="1">
      <alignment horizontal="center" vertical="center" wrapText="1"/>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6" fillId="0" borderId="77" xfId="0" applyFont="1" applyBorder="1" applyAlignment="1">
      <alignment horizontal="center" vertical="center" wrapText="1"/>
    </xf>
    <xf numFmtId="0" fontId="5" fillId="0" borderId="76" xfId="0" applyFont="1" applyBorder="1" applyAlignment="1">
      <alignment horizontal="center" vertical="center" wrapText="1"/>
    </xf>
    <xf numFmtId="0" fontId="5" fillId="0" borderId="74" xfId="0" applyFont="1" applyBorder="1" applyAlignment="1">
      <alignment horizontal="center" vertical="center" wrapText="1"/>
    </xf>
    <xf numFmtId="0" fontId="6" fillId="0" borderId="78" xfId="0" applyFont="1" applyBorder="1" applyAlignment="1">
      <alignment horizontal="center" vertical="center" wrapText="1"/>
    </xf>
    <xf numFmtId="0" fontId="5" fillId="0" borderId="75" xfId="0" applyFont="1" applyBorder="1" applyAlignment="1">
      <alignment horizontal="center" vertical="center" wrapText="1"/>
    </xf>
    <xf numFmtId="0" fontId="5" fillId="0" borderId="73" xfId="0" applyFont="1" applyBorder="1" applyAlignment="1">
      <alignment horizontal="center" vertical="center" wrapText="1"/>
    </xf>
    <xf numFmtId="0" fontId="6" fillId="0" borderId="14" xfId="0" applyFont="1" applyBorder="1" applyAlignment="1" applyProtection="1">
      <alignment horizontal="center" vertical="center"/>
    </xf>
    <xf numFmtId="0" fontId="0" fillId="0" borderId="9" xfId="0" applyBorder="1" applyAlignment="1">
      <alignment horizontal="center" vertical="center"/>
    </xf>
    <xf numFmtId="0" fontId="0" fillId="0" borderId="12" xfId="0" applyBorder="1" applyAlignment="1">
      <alignment horizontal="center" vertical="center"/>
    </xf>
    <xf numFmtId="0" fontId="6" fillId="0" borderId="5" xfId="0" applyFont="1" applyBorder="1" applyAlignment="1" applyProtection="1">
      <alignment horizontal="center" vertical="center" wrapText="1"/>
    </xf>
    <xf numFmtId="0" fontId="5" fillId="0" borderId="1" xfId="0" applyFont="1" applyBorder="1" applyAlignment="1" applyProtection="1">
      <alignment horizontal="center" vertical="center" wrapText="1"/>
    </xf>
    <xf numFmtId="0" fontId="5" fillId="0" borderId="2" xfId="0" applyFont="1" applyBorder="1" applyAlignment="1" applyProtection="1">
      <alignment horizontal="center" vertical="center" wrapText="1"/>
    </xf>
    <xf numFmtId="0" fontId="6" fillId="0" borderId="6" xfId="0" applyFont="1" applyBorder="1" applyAlignment="1" applyProtection="1">
      <alignment horizontal="center" vertical="center"/>
    </xf>
    <xf numFmtId="0" fontId="0" fillId="0" borderId="8" xfId="0" applyBorder="1" applyAlignment="1">
      <alignment horizontal="center" vertical="center"/>
    </xf>
    <xf numFmtId="0" fontId="6" fillId="0" borderId="6" xfId="0" applyFont="1" applyBorder="1" applyAlignment="1" applyProtection="1">
      <alignment horizontal="center" vertical="center" wrapText="1"/>
    </xf>
    <xf numFmtId="37" fontId="23" fillId="0" borderId="5" xfId="2" applyNumberFormat="1" applyFont="1" applyBorder="1" applyAlignment="1" applyProtection="1">
      <alignment horizontal="center" vertical="center" wrapText="1"/>
    </xf>
    <xf numFmtId="0" fontId="0" fillId="0" borderId="4" xfId="0" applyBorder="1" applyAlignment="1">
      <alignment horizontal="center" vertical="center"/>
    </xf>
    <xf numFmtId="0" fontId="0" fillId="0" borderId="14"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37" fontId="23" fillId="0" borderId="6" xfId="2" applyNumberFormat="1" applyFont="1" applyBorder="1" applyAlignment="1" applyProtection="1">
      <alignment horizontal="center" vertical="center"/>
    </xf>
    <xf numFmtId="193" fontId="45" fillId="0" borderId="3" xfId="2" applyNumberFormat="1" applyFont="1" applyBorder="1" applyAlignment="1" applyProtection="1">
      <alignment horizontal="left"/>
    </xf>
    <xf numFmtId="0" fontId="46" fillId="0" borderId="3" xfId="0" applyFont="1" applyBorder="1" applyAlignment="1">
      <alignment horizontal="left"/>
    </xf>
    <xf numFmtId="37" fontId="23" fillId="0" borderId="5" xfId="2" applyNumberFormat="1" applyFont="1" applyBorder="1" applyAlignment="1" applyProtection="1">
      <alignment horizontal="center" vertical="center"/>
    </xf>
    <xf numFmtId="193" fontId="45" fillId="0" borderId="3" xfId="3" applyNumberFormat="1" applyFont="1" applyBorder="1" applyAlignment="1" applyProtection="1">
      <alignment horizontal="left"/>
    </xf>
    <xf numFmtId="0" fontId="23" fillId="0" borderId="6" xfId="3" applyFont="1" applyBorder="1" applyAlignment="1" applyProtection="1">
      <alignment horizontal="center" vertical="center"/>
    </xf>
    <xf numFmtId="0" fontId="23" fillId="0" borderId="6" xfId="3" applyFont="1" applyBorder="1" applyAlignment="1" applyProtection="1">
      <alignment horizontal="center" vertical="center" wrapText="1" shrinkToFit="1"/>
    </xf>
    <xf numFmtId="0" fontId="0" fillId="0" borderId="8" xfId="0" applyBorder="1" applyAlignment="1">
      <alignment horizontal="center" vertical="center" wrapText="1" shrinkToFit="1"/>
    </xf>
    <xf numFmtId="38" fontId="19" fillId="0" borderId="21" xfId="1" applyFont="1" applyFill="1" applyBorder="1" applyAlignment="1" applyProtection="1">
      <alignment horizontal="distributed" vertical="center" indent="1"/>
      <protection locked="0"/>
    </xf>
    <xf numFmtId="0" fontId="0" fillId="0" borderId="21" xfId="0" applyBorder="1" applyAlignment="1" applyProtection="1">
      <alignment horizontal="distributed" vertical="center" indent="1"/>
      <protection locked="0"/>
    </xf>
    <xf numFmtId="38" fontId="19" fillId="0" borderId="31" xfId="1" applyFont="1" applyFill="1" applyBorder="1" applyAlignment="1" applyProtection="1">
      <alignment horizontal="center" vertical="center"/>
      <protection locked="0"/>
    </xf>
    <xf numFmtId="0" fontId="0" fillId="0" borderId="70" xfId="0" applyBorder="1" applyAlignment="1" applyProtection="1">
      <alignment horizontal="center" vertical="center"/>
      <protection locked="0"/>
    </xf>
    <xf numFmtId="38" fontId="19" fillId="0" borderId="21" xfId="1" applyFont="1" applyFill="1" applyBorder="1" applyAlignment="1" applyProtection="1">
      <alignment horizontal="center" vertical="center"/>
      <protection locked="0"/>
    </xf>
    <xf numFmtId="0" fontId="0" fillId="0" borderId="21" xfId="0" applyBorder="1" applyAlignment="1" applyProtection="1">
      <alignment horizontal="center" vertical="center"/>
      <protection locked="0"/>
    </xf>
    <xf numFmtId="38" fontId="19" fillId="4" borderId="15" xfId="1" applyFont="1" applyFill="1" applyBorder="1" applyAlignment="1">
      <alignment horizontal="center" vertical="center"/>
    </xf>
    <xf numFmtId="0" fontId="0" fillId="4" borderId="15" xfId="0" applyFill="1" applyBorder="1" applyAlignment="1">
      <alignment horizontal="center" vertical="center"/>
    </xf>
    <xf numFmtId="38" fontId="19" fillId="0" borderId="24" xfId="1" applyFont="1" applyFill="1" applyBorder="1" applyAlignment="1" applyProtection="1">
      <alignment horizontal="distributed" vertical="center" indent="1"/>
      <protection locked="0"/>
    </xf>
    <xf numFmtId="0" fontId="0" fillId="0" borderId="24" xfId="0" applyBorder="1" applyAlignment="1" applyProtection="1">
      <alignment horizontal="distributed" vertical="center" indent="1"/>
      <protection locked="0"/>
    </xf>
    <xf numFmtId="38" fontId="19" fillId="0" borderId="71" xfId="1" applyFont="1" applyFill="1" applyBorder="1" applyAlignment="1" applyProtection="1">
      <alignment horizontal="center" vertical="center"/>
      <protection locked="0"/>
    </xf>
    <xf numFmtId="0" fontId="0" fillId="0" borderId="72" xfId="0" applyBorder="1" applyAlignment="1" applyProtection="1">
      <alignment horizontal="center" vertical="center"/>
      <protection locked="0"/>
    </xf>
    <xf numFmtId="38" fontId="19" fillId="0" borderId="24" xfId="1" applyFont="1" applyFill="1" applyBorder="1" applyAlignment="1" applyProtection="1">
      <alignment horizontal="center" vertical="center"/>
      <protection locked="0"/>
    </xf>
    <xf numFmtId="0" fontId="0" fillId="0" borderId="24" xfId="0" applyBorder="1" applyAlignment="1" applyProtection="1">
      <alignment horizontal="center" vertical="center"/>
      <protection locked="0"/>
    </xf>
    <xf numFmtId="38" fontId="19" fillId="0" borderId="28" xfId="1" applyFont="1" applyFill="1" applyBorder="1" applyAlignment="1" applyProtection="1">
      <alignment horizontal="distributed" vertical="center" indent="1"/>
      <protection locked="0"/>
    </xf>
    <xf numFmtId="38" fontId="19" fillId="0" borderId="22" xfId="1" applyFont="1" applyFill="1" applyBorder="1" applyAlignment="1" applyProtection="1">
      <alignment horizontal="distributed" vertical="center" indent="1"/>
      <protection locked="0"/>
    </xf>
    <xf numFmtId="38" fontId="19" fillId="0" borderId="28" xfId="1" applyFont="1" applyFill="1" applyBorder="1" applyAlignment="1" applyProtection="1">
      <alignment horizontal="center" vertical="center"/>
      <protection locked="0"/>
    </xf>
    <xf numFmtId="38" fontId="19" fillId="0" borderId="22" xfId="1" applyFont="1" applyFill="1" applyBorder="1" applyAlignment="1" applyProtection="1">
      <alignment horizontal="center" vertical="center"/>
      <protection locked="0"/>
    </xf>
    <xf numFmtId="38" fontId="19" fillId="0" borderId="19" xfId="1" applyFont="1" applyFill="1" applyBorder="1" applyAlignment="1" applyProtection="1">
      <alignment horizontal="distributed" vertical="center" indent="1"/>
      <protection locked="0"/>
    </xf>
    <xf numFmtId="0" fontId="0" fillId="0" borderId="19" xfId="0" applyBorder="1" applyAlignment="1" applyProtection="1">
      <alignment horizontal="distributed" vertical="center" indent="1"/>
      <protection locked="0"/>
    </xf>
    <xf numFmtId="38" fontId="19" fillId="0" borderId="32" xfId="1" applyFont="1" applyFill="1" applyBorder="1" applyAlignment="1" applyProtection="1">
      <alignment horizontal="center" vertical="center"/>
      <protection locked="0"/>
    </xf>
    <xf numFmtId="0" fontId="0" fillId="0" borderId="69" xfId="0" applyBorder="1" applyAlignment="1" applyProtection="1">
      <alignment horizontal="center" vertical="center"/>
      <protection locked="0"/>
    </xf>
    <xf numFmtId="38" fontId="19" fillId="0" borderId="27" xfId="1" applyFont="1" applyFill="1" applyBorder="1" applyAlignment="1" applyProtection="1">
      <alignment horizontal="distributed" vertical="center" indent="1"/>
      <protection locked="0"/>
    </xf>
    <xf numFmtId="38" fontId="19" fillId="0" borderId="18" xfId="1" applyFont="1" applyFill="1" applyBorder="1" applyAlignment="1" applyProtection="1">
      <alignment horizontal="distributed" vertical="center" indent="1"/>
      <protection locked="0"/>
    </xf>
    <xf numFmtId="38" fontId="19" fillId="0" borderId="19" xfId="1" applyFont="1" applyFill="1" applyBorder="1" applyAlignment="1" applyProtection="1">
      <alignment horizontal="center" vertical="center"/>
      <protection locked="0"/>
    </xf>
    <xf numFmtId="0" fontId="0" fillId="0" borderId="19" xfId="0" applyBorder="1" applyAlignment="1" applyProtection="1">
      <alignment horizontal="center" vertical="center"/>
      <protection locked="0"/>
    </xf>
    <xf numFmtId="38" fontId="19" fillId="4" borderId="11" xfId="1" applyFont="1" applyFill="1" applyBorder="1" applyAlignment="1">
      <alignment horizontal="center" vertical="center"/>
    </xf>
    <xf numFmtId="0" fontId="0" fillId="4" borderId="13" xfId="0" applyFill="1" applyBorder="1" applyAlignment="1">
      <alignment horizontal="center" vertical="center"/>
    </xf>
    <xf numFmtId="38" fontId="19" fillId="4" borderId="27" xfId="1" applyFont="1" applyFill="1" applyBorder="1" applyAlignment="1">
      <alignment horizontal="center" vertical="center"/>
    </xf>
    <xf numFmtId="0" fontId="0" fillId="4" borderId="18" xfId="0" applyFill="1" applyBorder="1" applyAlignment="1">
      <alignment horizontal="center" vertical="center"/>
    </xf>
    <xf numFmtId="38" fontId="19" fillId="4" borderId="28" xfId="1" applyFont="1" applyFill="1" applyBorder="1" applyAlignment="1">
      <alignment horizontal="center" vertical="center"/>
    </xf>
    <xf numFmtId="0" fontId="0" fillId="4" borderId="22" xfId="0" applyFill="1" applyBorder="1" applyAlignment="1">
      <alignment horizontal="center" vertical="center"/>
    </xf>
    <xf numFmtId="38" fontId="19" fillId="4" borderId="29" xfId="1" applyFont="1" applyFill="1" applyBorder="1" applyAlignment="1">
      <alignment horizontal="center" vertical="center"/>
    </xf>
    <xf numFmtId="0" fontId="0" fillId="4" borderId="25" xfId="0" applyFill="1" applyBorder="1" applyAlignment="1">
      <alignment horizontal="center" vertical="center"/>
    </xf>
    <xf numFmtId="38" fontId="19" fillId="0" borderId="27" xfId="1" applyFont="1" applyFill="1" applyBorder="1" applyAlignment="1">
      <alignment horizontal="center" vertical="center"/>
    </xf>
    <xf numFmtId="38" fontId="19" fillId="0" borderId="28" xfId="1" applyFont="1" applyFill="1" applyBorder="1" applyAlignment="1">
      <alignment horizontal="center" vertical="center"/>
    </xf>
    <xf numFmtId="0" fontId="0" fillId="0" borderId="22" xfId="0" applyBorder="1" applyAlignment="1">
      <alignment horizontal="center" vertical="center"/>
    </xf>
    <xf numFmtId="38" fontId="19" fillId="0" borderId="29" xfId="1" applyFont="1" applyFill="1" applyBorder="1" applyAlignment="1">
      <alignment horizontal="center" vertical="center"/>
    </xf>
    <xf numFmtId="0" fontId="0" fillId="0" borderId="25" xfId="0" applyBorder="1" applyAlignment="1">
      <alignment horizontal="center" vertical="center"/>
    </xf>
    <xf numFmtId="38" fontId="19" fillId="0" borderId="65" xfId="1" applyFont="1" applyFill="1" applyBorder="1" applyAlignment="1" applyProtection="1">
      <alignment horizontal="center" vertical="center"/>
      <protection locked="0"/>
    </xf>
    <xf numFmtId="38" fontId="19" fillId="4" borderId="66" xfId="1" applyFont="1" applyFill="1" applyBorder="1" applyAlignment="1">
      <alignment horizontal="center" vertical="center"/>
    </xf>
    <xf numFmtId="0" fontId="0" fillId="4" borderId="67" xfId="0" applyFill="1" applyBorder="1" applyAlignment="1">
      <alignment horizontal="center" vertical="center"/>
    </xf>
    <xf numFmtId="38" fontId="19" fillId="0" borderId="27" xfId="1" applyFont="1" applyFill="1" applyBorder="1" applyAlignment="1" applyProtection="1">
      <alignment horizontal="center" vertical="center"/>
      <protection locked="0"/>
    </xf>
    <xf numFmtId="38" fontId="19" fillId="0" borderId="18" xfId="1" applyFont="1" applyFill="1" applyBorder="1" applyAlignment="1" applyProtection="1">
      <alignment horizontal="center" vertical="center"/>
      <protection locked="0"/>
    </xf>
    <xf numFmtId="58" fontId="15" fillId="0" borderId="0" xfId="1" applyNumberFormat="1" applyFont="1" applyAlignment="1">
      <alignment horizontal="distributed" shrinkToFit="1"/>
    </xf>
    <xf numFmtId="0" fontId="0" fillId="0" borderId="0" xfId="0" applyAlignment="1">
      <alignment horizontal="distributed" shrinkToFit="1"/>
    </xf>
    <xf numFmtId="38" fontId="8" fillId="0" borderId="6" xfId="1" applyFont="1" applyBorder="1" applyAlignment="1" applyProtection="1">
      <alignment horizontal="center" vertical="center" wrapText="1"/>
    </xf>
    <xf numFmtId="0" fontId="0" fillId="0" borderId="8" xfId="0" applyBorder="1" applyAlignment="1">
      <alignment horizontal="center" vertical="center" wrapText="1"/>
    </xf>
    <xf numFmtId="3" fontId="8" fillId="0" borderId="6" xfId="1" applyNumberFormat="1" applyFont="1" applyBorder="1" applyAlignment="1">
      <alignment horizontal="center" vertical="center" wrapText="1"/>
    </xf>
    <xf numFmtId="38" fontId="8" fillId="0" borderId="6" xfId="1" applyFont="1" applyBorder="1" applyAlignment="1">
      <alignment horizontal="center" vertical="center" wrapText="1"/>
    </xf>
  </cellXfs>
  <cellStyles count="6">
    <cellStyle name="桁区切り" xfId="1" builtinId="6"/>
    <cellStyle name="桁区切り 2" xfId="4"/>
    <cellStyle name="標準" xfId="0" builtinId="0"/>
    <cellStyle name="標準 2" xfId="5"/>
    <cellStyle name="標準_H16.4.JIN.確報版" xfId="2"/>
    <cellStyle name="標準_H16.4.SET.確報版" xfId="3"/>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CC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9.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sz="1000" b="1" i="0" u="none" strike="noStrike" baseline="0">
                <a:solidFill>
                  <a:srgbClr val="000000"/>
                </a:solidFill>
                <a:latin typeface="ＭＳ Ｐゴシック"/>
                <a:ea typeface="ＭＳ Ｐゴシック"/>
              </a:rPr>
              <a:t>人口動態推移（</a:t>
            </a:r>
            <a:r>
              <a:rPr lang="en-US" altLang="ja-JP" sz="1000" b="1" i="0" u="none" strike="noStrike" baseline="0">
                <a:solidFill>
                  <a:srgbClr val="000000"/>
                </a:solidFill>
                <a:latin typeface="ＭＳ Ｐゴシック"/>
                <a:ea typeface="ＭＳ Ｐゴシック"/>
              </a:rPr>
              <a:t>H15.3</a:t>
            </a:r>
            <a:r>
              <a:rPr lang="ja-JP" altLang="en-US" sz="1000" b="1" i="0" u="none" strike="noStrike" baseline="0">
                <a:solidFill>
                  <a:srgbClr val="000000"/>
                </a:solidFill>
                <a:latin typeface="ＭＳ Ｐゴシック"/>
                <a:ea typeface="ＭＳ Ｐゴシック"/>
              </a:rPr>
              <a:t>～</a:t>
            </a:r>
            <a:r>
              <a:rPr lang="en-US" altLang="ja-JP" sz="1000" b="1" i="0" u="none" strike="noStrike" baseline="0">
                <a:solidFill>
                  <a:srgbClr val="000000"/>
                </a:solidFill>
                <a:latin typeface="ＭＳ Ｐゴシック"/>
                <a:ea typeface="ＭＳ Ｐゴシック"/>
              </a:rPr>
              <a:t>H16.2</a:t>
            </a:r>
            <a:r>
              <a:rPr lang="ja-JP" altLang="en-US" sz="1000" b="1" i="0" u="none" strike="noStrike" baseline="0">
                <a:solidFill>
                  <a:srgbClr val="000000"/>
                </a:solidFill>
                <a:latin typeface="ＭＳ Ｐゴシック"/>
                <a:ea typeface="ＭＳ Ｐゴシック"/>
              </a:rPr>
              <a:t>）</a:t>
            </a:r>
          </a:p>
        </c:rich>
      </c:tx>
      <c:overlay val="0"/>
      <c:spPr>
        <a:noFill/>
        <a:ln w="25400">
          <a:noFill/>
        </a:ln>
      </c:spPr>
    </c:title>
    <c:autoTitleDeleted val="0"/>
    <c:plotArea>
      <c:layout/>
      <c:barChart>
        <c:barDir val="col"/>
        <c:grouping val="clustered"/>
        <c:varyColors val="0"/>
        <c:ser>
          <c:idx val="1"/>
          <c:order val="0"/>
          <c:tx>
            <c:v>自然動態</c:v>
          </c:tx>
          <c:spPr>
            <a:pattFill prst="wdUpDiag">
              <a:fgClr>
                <a:srgbClr xmlns:mc="http://schemas.openxmlformats.org/markup-compatibility/2006" xmlns:a14="http://schemas.microsoft.com/office/drawing/2010/main" val="802060" mc:Ignorable="a14" a14:legacySpreadsheetColorIndex="25"/>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Lit>
              <c:ptCount val="12"/>
              <c:pt idx="0">
                <c:v>月</c:v>
              </c:pt>
              <c:pt idx="1">
                <c:v>月</c:v>
              </c:pt>
              <c:pt idx="2">
                <c:v>月</c:v>
              </c:pt>
              <c:pt idx="3">
                <c:v>1月</c:v>
              </c:pt>
              <c:pt idx="4">
                <c:v>2月</c:v>
              </c:pt>
              <c:pt idx="5">
                <c:v>3月</c:v>
              </c:pt>
              <c:pt idx="6">
                <c:v>4月</c:v>
              </c:pt>
              <c:pt idx="7">
                <c:v>5月</c:v>
              </c:pt>
              <c:pt idx="8">
                <c:v>6月</c:v>
              </c:pt>
              <c:pt idx="9">
                <c:v>7月</c:v>
              </c:pt>
              <c:pt idx="10">
                <c:v>8月</c:v>
              </c:pt>
              <c:pt idx="11">
                <c:v>9月</c:v>
              </c:pt>
            </c:strLit>
          </c:cat>
          <c:val>
            <c:numLit>
              <c:formatCode>General</c:formatCode>
              <c:ptCount val="12"/>
              <c:pt idx="0">
                <c:v>-416</c:v>
              </c:pt>
              <c:pt idx="1">
                <c:v>-469</c:v>
              </c:pt>
              <c:pt idx="2">
                <c:v>-449</c:v>
              </c:pt>
              <c:pt idx="3">
                <c:v>-532</c:v>
              </c:pt>
              <c:pt idx="4">
                <c:v>-510</c:v>
              </c:pt>
              <c:pt idx="5">
                <c:v>-518</c:v>
              </c:pt>
              <c:pt idx="6">
                <c:v>-368</c:v>
              </c:pt>
              <c:pt idx="7">
                <c:v>-284</c:v>
              </c:pt>
              <c:pt idx="8">
                <c:v>-241</c:v>
              </c:pt>
              <c:pt idx="9">
                <c:v>-275</c:v>
              </c:pt>
              <c:pt idx="10">
                <c:v>-254</c:v>
              </c:pt>
              <c:pt idx="11">
                <c:v>-126</c:v>
              </c:pt>
            </c:numLit>
          </c:val>
        </c:ser>
        <c:ser>
          <c:idx val="0"/>
          <c:order val="1"/>
          <c:tx>
            <c:v>社会動態</c:v>
          </c:tx>
          <c:spPr>
            <a:pattFill prst="trellis">
              <a:fgClr>
                <a:srgbClr xmlns:mc="http://schemas.openxmlformats.org/markup-compatibility/2006" xmlns:a14="http://schemas.microsoft.com/office/drawing/2010/main" val="8080FF" mc:Ignorable="a14" a14:legacySpreadsheetColorIndex="24"/>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Lit>
              <c:ptCount val="12"/>
              <c:pt idx="0">
                <c:v>月</c:v>
              </c:pt>
              <c:pt idx="1">
                <c:v>月</c:v>
              </c:pt>
              <c:pt idx="2">
                <c:v>月</c:v>
              </c:pt>
              <c:pt idx="3">
                <c:v>1月</c:v>
              </c:pt>
              <c:pt idx="4">
                <c:v>2月</c:v>
              </c:pt>
              <c:pt idx="5">
                <c:v>3月</c:v>
              </c:pt>
              <c:pt idx="6">
                <c:v>4月</c:v>
              </c:pt>
              <c:pt idx="7">
                <c:v>5月</c:v>
              </c:pt>
              <c:pt idx="8">
                <c:v>6月</c:v>
              </c:pt>
              <c:pt idx="9">
                <c:v>7月</c:v>
              </c:pt>
              <c:pt idx="10">
                <c:v>8月</c:v>
              </c:pt>
              <c:pt idx="11">
                <c:v>9月</c:v>
              </c:pt>
            </c:strLit>
          </c:cat>
          <c:val>
            <c:numLit>
              <c:formatCode>General</c:formatCode>
              <c:ptCount val="12"/>
              <c:pt idx="0">
                <c:v>18</c:v>
              </c:pt>
              <c:pt idx="1">
                <c:v>99</c:v>
              </c:pt>
              <c:pt idx="2">
                <c:v>-56</c:v>
              </c:pt>
              <c:pt idx="3">
                <c:v>-24</c:v>
              </c:pt>
              <c:pt idx="4">
                <c:v>-126</c:v>
              </c:pt>
              <c:pt idx="5">
                <c:v>-3965</c:v>
              </c:pt>
              <c:pt idx="6">
                <c:v>567</c:v>
              </c:pt>
              <c:pt idx="7">
                <c:v>-210</c:v>
              </c:pt>
              <c:pt idx="8">
                <c:v>9</c:v>
              </c:pt>
              <c:pt idx="9">
                <c:v>-23</c:v>
              </c:pt>
              <c:pt idx="10">
                <c:v>71</c:v>
              </c:pt>
              <c:pt idx="11">
                <c:v>-219</c:v>
              </c:pt>
            </c:numLit>
          </c:val>
        </c:ser>
        <c:dLbls>
          <c:showLegendKey val="0"/>
          <c:showVal val="0"/>
          <c:showCatName val="0"/>
          <c:showSerName val="0"/>
          <c:showPercent val="0"/>
          <c:showBubbleSize val="0"/>
        </c:dLbls>
        <c:gapWidth val="150"/>
        <c:axId val="219916928"/>
        <c:axId val="219927296"/>
      </c:barChart>
      <c:lineChart>
        <c:grouping val="standard"/>
        <c:varyColors val="0"/>
        <c:ser>
          <c:idx val="2"/>
          <c:order val="2"/>
          <c:tx>
            <c:v>人口動態</c:v>
          </c:tx>
          <c:spPr>
            <a:ln w="12700">
              <a:solidFill>
                <a:srgbClr val="996666"/>
              </a:solidFill>
              <a:prstDash val="solid"/>
            </a:ln>
          </c:spPr>
          <c:marker>
            <c:symbol val="circle"/>
            <c:size val="5"/>
            <c:spPr>
              <a:solidFill>
                <a:srgbClr val="996666"/>
              </a:solidFill>
              <a:ln>
                <a:solidFill>
                  <a:srgbClr val="996666"/>
                </a:solidFill>
                <a:prstDash val="solid"/>
              </a:ln>
            </c:spPr>
          </c:marker>
          <c:cat>
            <c:strLit>
              <c:ptCount val="12"/>
              <c:pt idx="0">
                <c:v>月</c:v>
              </c:pt>
              <c:pt idx="1">
                <c:v>月</c:v>
              </c:pt>
              <c:pt idx="2">
                <c:v>月</c:v>
              </c:pt>
              <c:pt idx="3">
                <c:v>1月</c:v>
              </c:pt>
              <c:pt idx="4">
                <c:v>2月</c:v>
              </c:pt>
              <c:pt idx="5">
                <c:v>3月</c:v>
              </c:pt>
              <c:pt idx="6">
                <c:v>4月</c:v>
              </c:pt>
              <c:pt idx="7">
                <c:v>5月</c:v>
              </c:pt>
              <c:pt idx="8">
                <c:v>6月</c:v>
              </c:pt>
              <c:pt idx="9">
                <c:v>7月</c:v>
              </c:pt>
              <c:pt idx="10">
                <c:v>8月</c:v>
              </c:pt>
              <c:pt idx="11">
                <c:v>9月</c:v>
              </c:pt>
            </c:strLit>
          </c:cat>
          <c:val>
            <c:numLit>
              <c:formatCode>General</c:formatCode>
              <c:ptCount val="12"/>
              <c:pt idx="0">
                <c:v>-398</c:v>
              </c:pt>
              <c:pt idx="1">
                <c:v>-370</c:v>
              </c:pt>
              <c:pt idx="2">
                <c:v>-505</c:v>
              </c:pt>
              <c:pt idx="3">
                <c:v>-556</c:v>
              </c:pt>
              <c:pt idx="4">
                <c:v>-636</c:v>
              </c:pt>
              <c:pt idx="5">
                <c:v>-4483</c:v>
              </c:pt>
              <c:pt idx="6">
                <c:v>199</c:v>
              </c:pt>
              <c:pt idx="7">
                <c:v>-494</c:v>
              </c:pt>
              <c:pt idx="8">
                <c:v>-232</c:v>
              </c:pt>
              <c:pt idx="9">
                <c:v>-298</c:v>
              </c:pt>
              <c:pt idx="10">
                <c:v>-183</c:v>
              </c:pt>
              <c:pt idx="11">
                <c:v>-345</c:v>
              </c:pt>
            </c:numLit>
          </c:val>
          <c:smooth val="0"/>
        </c:ser>
        <c:dLbls>
          <c:showLegendKey val="0"/>
          <c:showVal val="0"/>
          <c:showCatName val="0"/>
          <c:showSerName val="0"/>
          <c:showPercent val="0"/>
          <c:showBubbleSize val="0"/>
        </c:dLbls>
        <c:marker val="1"/>
        <c:smooth val="0"/>
        <c:axId val="219928832"/>
        <c:axId val="222367744"/>
      </c:lineChart>
      <c:catAx>
        <c:axId val="219916928"/>
        <c:scaling>
          <c:orientation val="minMax"/>
        </c:scaling>
        <c:delete val="0"/>
        <c:axPos val="b"/>
        <c:numFmt formatCode="General" sourceLinked="1"/>
        <c:majorTickMark val="none"/>
        <c:minorTickMark val="cross"/>
        <c:tickLblPos val="low"/>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219927296"/>
        <c:crossesAt val="0"/>
        <c:auto val="0"/>
        <c:lblAlgn val="ctr"/>
        <c:lblOffset val="100"/>
        <c:tickLblSkip val="11"/>
        <c:tickMarkSkip val="1"/>
        <c:noMultiLvlLbl val="0"/>
      </c:catAx>
      <c:valAx>
        <c:axId val="219927296"/>
        <c:scaling>
          <c:orientation val="minMax"/>
        </c:scaling>
        <c:delete val="0"/>
        <c:axPos val="l"/>
        <c:majorGridlines>
          <c:spPr>
            <a:ln w="3175">
              <a:solidFill>
                <a:srgbClr val="000000"/>
              </a:solidFill>
              <a:prstDash val="sysDash"/>
            </a:ln>
          </c:spPr>
        </c:majorGridlines>
        <c:numFmt formatCode="General"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219916928"/>
        <c:crosses val="autoZero"/>
        <c:crossBetween val="between"/>
      </c:valAx>
      <c:catAx>
        <c:axId val="219928832"/>
        <c:scaling>
          <c:orientation val="minMax"/>
        </c:scaling>
        <c:delete val="1"/>
        <c:axPos val="b"/>
        <c:majorTickMark val="out"/>
        <c:minorTickMark val="none"/>
        <c:tickLblPos val="nextTo"/>
        <c:crossAx val="222367744"/>
        <c:crosses val="autoZero"/>
        <c:auto val="0"/>
        <c:lblAlgn val="ctr"/>
        <c:lblOffset val="100"/>
        <c:noMultiLvlLbl val="0"/>
      </c:catAx>
      <c:valAx>
        <c:axId val="222367744"/>
        <c:scaling>
          <c:orientation val="minMax"/>
          <c:max val="1000"/>
          <c:min val="-4500"/>
        </c:scaling>
        <c:delete val="0"/>
        <c:axPos val="r"/>
        <c:numFmt formatCode="General"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219928832"/>
        <c:crosses val="max"/>
        <c:crossBetween val="between"/>
        <c:majorUnit val="500"/>
      </c:valAx>
      <c:spPr>
        <a:noFill/>
        <a:ln w="12700">
          <a:solidFill>
            <a:srgbClr val="808080"/>
          </a:solidFill>
          <a:prstDash val="solid"/>
        </a:ln>
      </c:spPr>
    </c:plotArea>
    <c:legend>
      <c:legendPos val="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400398002616498"/>
          <c:y val="0.16779390681003584"/>
          <c:w val="0.78929284516592657"/>
          <c:h val="0.70091457586618877"/>
        </c:manualLayout>
      </c:layout>
      <c:barChart>
        <c:barDir val="col"/>
        <c:grouping val="clustered"/>
        <c:varyColors val="0"/>
        <c:ser>
          <c:idx val="1"/>
          <c:order val="0"/>
          <c:tx>
            <c:strRef>
              <c:f>図１・図２作成用!$B$2</c:f>
              <c:strCache>
                <c:ptCount val="1"/>
                <c:pt idx="0">
                  <c:v>総人口（左目盛り）</c:v>
                </c:pt>
              </c:strCache>
            </c:strRef>
          </c:tx>
          <c:spPr>
            <a:pattFill prst="lgCheck">
              <a:fgClr>
                <a:schemeClr val="accent5">
                  <a:lumMod val="60000"/>
                  <a:lumOff val="40000"/>
                </a:schemeClr>
              </a:fgClr>
              <a:bgClr>
                <a:srgbClr xmlns:mc="http://schemas.openxmlformats.org/markup-compatibility/2006" xmlns:a14="http://schemas.microsoft.com/office/drawing/2010/main" val="FFFFFF" mc:Ignorable="a14" a14:legacySpreadsheetColorIndex="9"/>
              </a:bgClr>
            </a:pattFill>
            <a:ln w="6350">
              <a:solidFill>
                <a:srgbClr val="000000"/>
              </a:solidFill>
              <a:prstDash val="solid"/>
            </a:ln>
          </c:spPr>
          <c:invertIfNegative val="0"/>
          <c:cat>
            <c:strRef>
              <c:f>図１・図２作成用!$A$3:$A$26</c:f>
              <c:strCache>
                <c:ptCount val="24"/>
                <c:pt idx="0">
                  <c:v>8月</c:v>
                </c:pt>
                <c:pt idx="2">
                  <c:v>10月</c:v>
                </c:pt>
                <c:pt idx="5">
                  <c:v>1月</c:v>
                </c:pt>
                <c:pt idx="8">
                  <c:v>4月</c:v>
                </c:pt>
                <c:pt idx="11">
                  <c:v>7月</c:v>
                </c:pt>
                <c:pt idx="14">
                  <c:v>10月</c:v>
                </c:pt>
                <c:pt idx="17">
                  <c:v>1月</c:v>
                </c:pt>
                <c:pt idx="20">
                  <c:v>4月</c:v>
                </c:pt>
                <c:pt idx="23">
                  <c:v>7月</c:v>
                </c:pt>
              </c:strCache>
            </c:strRef>
          </c:cat>
          <c:val>
            <c:numRef>
              <c:f>図１・図２作成用!$B$3:$B$26</c:f>
              <c:numCache>
                <c:formatCode>#,##0;"▲ "#,##0</c:formatCode>
                <c:ptCount val="24"/>
                <c:pt idx="0">
                  <c:v>1011.378</c:v>
                </c:pt>
                <c:pt idx="1">
                  <c:v>1010.62</c:v>
                </c:pt>
                <c:pt idx="2">
                  <c:v>1009.659</c:v>
                </c:pt>
                <c:pt idx="3">
                  <c:v>1008.843</c:v>
                </c:pt>
                <c:pt idx="4">
                  <c:v>1007.862</c:v>
                </c:pt>
                <c:pt idx="5">
                  <c:v>1006.617</c:v>
                </c:pt>
                <c:pt idx="6">
                  <c:v>1005.367</c:v>
                </c:pt>
                <c:pt idx="7">
                  <c:v>1004.31</c:v>
                </c:pt>
                <c:pt idx="8">
                  <c:v>1000</c:v>
                </c:pt>
                <c:pt idx="9">
                  <c:v>999.44399999999996</c:v>
                </c:pt>
                <c:pt idx="10">
                  <c:v>998.63300000000004</c:v>
                </c:pt>
                <c:pt idx="11">
                  <c:v>997.71799999999996</c:v>
                </c:pt>
                <c:pt idx="12">
                  <c:v>996.98299999999995</c:v>
                </c:pt>
                <c:pt idx="13">
                  <c:v>996.30700000000002</c:v>
                </c:pt>
                <c:pt idx="14">
                  <c:v>995.37400000000002</c:v>
                </c:pt>
                <c:pt idx="15">
                  <c:v>994.62800000000004</c:v>
                </c:pt>
                <c:pt idx="16">
                  <c:v>993.66899999999998</c:v>
                </c:pt>
                <c:pt idx="17">
                  <c:v>992.46199999999999</c:v>
                </c:pt>
                <c:pt idx="18">
                  <c:v>991.16200000000003</c:v>
                </c:pt>
                <c:pt idx="19">
                  <c:v>989.85199999999998</c:v>
                </c:pt>
                <c:pt idx="20">
                  <c:v>985.02099999999996</c:v>
                </c:pt>
                <c:pt idx="21">
                  <c:v>984.84199999999998</c:v>
                </c:pt>
                <c:pt idx="22">
                  <c:v>983.92899999999997</c:v>
                </c:pt>
                <c:pt idx="23">
                  <c:v>983</c:v>
                </c:pt>
              </c:numCache>
            </c:numRef>
          </c:val>
        </c:ser>
        <c:dLbls>
          <c:showLegendKey val="0"/>
          <c:showVal val="0"/>
          <c:showCatName val="0"/>
          <c:showSerName val="0"/>
          <c:showPercent val="0"/>
          <c:showBubbleSize val="0"/>
        </c:dLbls>
        <c:gapWidth val="50"/>
        <c:axId val="219671936"/>
        <c:axId val="219813376"/>
      </c:barChart>
      <c:lineChart>
        <c:grouping val="standard"/>
        <c:varyColors val="0"/>
        <c:ser>
          <c:idx val="0"/>
          <c:order val="1"/>
          <c:tx>
            <c:strRef>
              <c:f>図１・図２作成用!$C$2</c:f>
              <c:strCache>
                <c:ptCount val="1"/>
                <c:pt idx="0">
                  <c:v>前年同月比増減率（右目盛り）</c:v>
                </c:pt>
              </c:strCache>
            </c:strRef>
          </c:tx>
          <c:spPr>
            <a:ln w="9525">
              <a:solidFill>
                <a:schemeClr val="accent3">
                  <a:lumMod val="75000"/>
                </a:schemeClr>
              </a:solidFill>
              <a:prstDash val="solid"/>
            </a:ln>
          </c:spPr>
          <c:marker>
            <c:symbol val="diamond"/>
            <c:size val="4"/>
            <c:spPr>
              <a:solidFill>
                <a:schemeClr val="accent3">
                  <a:lumMod val="75000"/>
                </a:schemeClr>
              </a:solidFill>
            </c:spPr>
          </c:marker>
          <c:cat>
            <c:strRef>
              <c:f>図１・図２作成用!$A$3:$A$26</c:f>
              <c:strCache>
                <c:ptCount val="24"/>
                <c:pt idx="0">
                  <c:v>8月</c:v>
                </c:pt>
                <c:pt idx="2">
                  <c:v>10月</c:v>
                </c:pt>
                <c:pt idx="5">
                  <c:v>1月</c:v>
                </c:pt>
                <c:pt idx="8">
                  <c:v>4月</c:v>
                </c:pt>
                <c:pt idx="11">
                  <c:v>7月</c:v>
                </c:pt>
                <c:pt idx="14">
                  <c:v>10月</c:v>
                </c:pt>
                <c:pt idx="17">
                  <c:v>1月</c:v>
                </c:pt>
                <c:pt idx="20">
                  <c:v>4月</c:v>
                </c:pt>
                <c:pt idx="23">
                  <c:v>7月</c:v>
                </c:pt>
              </c:strCache>
            </c:strRef>
          </c:cat>
          <c:val>
            <c:numRef>
              <c:f>図１・図２作成用!$C$3:$C$26</c:f>
              <c:numCache>
                <c:formatCode>#,##0.00_ </c:formatCode>
                <c:ptCount val="24"/>
                <c:pt idx="0">
                  <c:v>-1.31</c:v>
                </c:pt>
                <c:pt idx="1">
                  <c:v>-1.31</c:v>
                </c:pt>
                <c:pt idx="2">
                  <c:v>-1.32</c:v>
                </c:pt>
                <c:pt idx="3">
                  <c:v>-1.32</c:v>
                </c:pt>
                <c:pt idx="4">
                  <c:v>-1.33</c:v>
                </c:pt>
                <c:pt idx="5">
                  <c:v>-1.36</c:v>
                </c:pt>
                <c:pt idx="6">
                  <c:v>-1.37</c:v>
                </c:pt>
                <c:pt idx="7">
                  <c:v>-1.37</c:v>
                </c:pt>
                <c:pt idx="8">
                  <c:v>-1.39</c:v>
                </c:pt>
                <c:pt idx="9">
                  <c:v>-1.4</c:v>
                </c:pt>
                <c:pt idx="10">
                  <c:v>-1.41</c:v>
                </c:pt>
                <c:pt idx="11">
                  <c:v>-1.42</c:v>
                </c:pt>
                <c:pt idx="12">
                  <c:v>-1.42</c:v>
                </c:pt>
                <c:pt idx="13">
                  <c:v>-1.42</c:v>
                </c:pt>
                <c:pt idx="14">
                  <c:v>-1.41</c:v>
                </c:pt>
                <c:pt idx="15">
                  <c:v>-1.41</c:v>
                </c:pt>
                <c:pt idx="16">
                  <c:v>-1.41</c:v>
                </c:pt>
                <c:pt idx="17">
                  <c:v>-1.41</c:v>
                </c:pt>
                <c:pt idx="18">
                  <c:v>-1.41</c:v>
                </c:pt>
                <c:pt idx="19">
                  <c:v>-1.44</c:v>
                </c:pt>
                <c:pt idx="20">
                  <c:v>-1.46</c:v>
                </c:pt>
                <c:pt idx="21">
                  <c:v>-1.46</c:v>
                </c:pt>
                <c:pt idx="22">
                  <c:v>-1.47</c:v>
                </c:pt>
                <c:pt idx="23">
                  <c:v>-1.48</c:v>
                </c:pt>
              </c:numCache>
            </c:numRef>
          </c:val>
          <c:smooth val="0"/>
        </c:ser>
        <c:dLbls>
          <c:showLegendKey val="0"/>
          <c:showVal val="0"/>
          <c:showCatName val="0"/>
          <c:showSerName val="0"/>
          <c:showPercent val="0"/>
          <c:showBubbleSize val="0"/>
        </c:dLbls>
        <c:marker val="1"/>
        <c:smooth val="0"/>
        <c:axId val="219821568"/>
        <c:axId val="219815296"/>
      </c:lineChart>
      <c:catAx>
        <c:axId val="219671936"/>
        <c:scaling>
          <c:orientation val="minMax"/>
        </c:scaling>
        <c:delete val="0"/>
        <c:axPos val="b"/>
        <c:numFmt formatCode="m&quot;月&quot;d&quot;日&quot;" sourceLinked="1"/>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219813376"/>
        <c:crosses val="autoZero"/>
        <c:auto val="0"/>
        <c:lblAlgn val="ctr"/>
        <c:lblOffset val="100"/>
        <c:tickLblSkip val="1"/>
        <c:tickMarkSkip val="1"/>
        <c:noMultiLvlLbl val="0"/>
      </c:catAx>
      <c:valAx>
        <c:axId val="219813376"/>
        <c:scaling>
          <c:orientation val="minMax"/>
          <c:max val="1040"/>
          <c:min val="940"/>
        </c:scaling>
        <c:delete val="0"/>
        <c:axPos val="l"/>
        <c:majorGridlines>
          <c:spPr>
            <a:ln w="3175">
              <a:solidFill>
                <a:srgbClr val="000000"/>
              </a:solidFill>
              <a:prstDash val="sysDash"/>
            </a:ln>
          </c:spPr>
        </c:majorGridlines>
        <c:title>
          <c:tx>
            <c:rich>
              <a:bodyPr rot="0" vert="wordArtVertRtl"/>
              <a:lstStyle/>
              <a:p>
                <a:pPr algn="ctr">
                  <a:defRPr sz="1100" b="1" i="0" u="none" strike="noStrike" baseline="0">
                    <a:solidFill>
                      <a:srgbClr val="000000"/>
                    </a:solidFill>
                    <a:latin typeface="ＭＳ Ｐゴシック"/>
                    <a:ea typeface="ＭＳ Ｐゴシック"/>
                    <a:cs typeface="ＭＳ Ｐゴシック"/>
                  </a:defRPr>
                </a:pPr>
                <a:r>
                  <a:rPr lang="ja-JP" altLang="en-US" sz="1100"/>
                  <a:t>総　人　口</a:t>
                </a:r>
              </a:p>
            </c:rich>
          </c:tx>
          <c:layout>
            <c:manualLayout>
              <c:xMode val="edge"/>
              <c:yMode val="edge"/>
              <c:x val="8.1283006188959707E-3"/>
              <c:y val="0.39671087216248507"/>
            </c:manualLayout>
          </c:layout>
          <c:overlay val="0"/>
          <c:spPr>
            <a:noFill/>
            <a:ln w="25400">
              <a:noFill/>
            </a:ln>
          </c:spPr>
        </c:title>
        <c:numFmt formatCode="#,##0;&quot;▲ &quot;#,##0"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219671936"/>
        <c:crosses val="autoZero"/>
        <c:crossBetween val="between"/>
        <c:majorUnit val="20"/>
      </c:valAx>
      <c:valAx>
        <c:axId val="219815296"/>
        <c:scaling>
          <c:orientation val="minMax"/>
          <c:max val="-1.3"/>
          <c:min val="-1.55"/>
        </c:scaling>
        <c:delete val="0"/>
        <c:axPos val="r"/>
        <c:title>
          <c:tx>
            <c:rich>
              <a:bodyPr rot="0" vert="wordArtVertRtl"/>
              <a:lstStyle/>
              <a:p>
                <a:pPr>
                  <a:defRPr sz="1100" b="1"/>
                </a:pPr>
                <a:r>
                  <a:rPr lang="ja-JP" altLang="en-US" sz="1100" b="1"/>
                  <a:t>前年同月比増減率</a:t>
                </a:r>
              </a:p>
            </c:rich>
          </c:tx>
          <c:layout>
            <c:manualLayout>
              <c:xMode val="edge"/>
              <c:yMode val="edge"/>
              <c:x val="0.96338207369992601"/>
              <c:y val="0.30981391875746711"/>
            </c:manualLayout>
          </c:layout>
          <c:overlay val="0"/>
        </c:title>
        <c:numFmt formatCode="#,##0.00_ " sourceLinked="1"/>
        <c:majorTickMark val="out"/>
        <c:minorTickMark val="none"/>
        <c:tickLblPos val="nextTo"/>
        <c:txPr>
          <a:bodyPr/>
          <a:lstStyle/>
          <a:p>
            <a:pPr>
              <a:defRPr sz="900"/>
            </a:pPr>
            <a:endParaRPr lang="ja-JP"/>
          </a:p>
        </c:txPr>
        <c:crossAx val="219821568"/>
        <c:crosses val="max"/>
        <c:crossBetween val="between"/>
        <c:majorUnit val="5.000000000000001E-2"/>
      </c:valAx>
      <c:catAx>
        <c:axId val="219821568"/>
        <c:scaling>
          <c:orientation val="minMax"/>
        </c:scaling>
        <c:delete val="1"/>
        <c:axPos val="b"/>
        <c:majorTickMark val="out"/>
        <c:minorTickMark val="none"/>
        <c:tickLblPos val="nextTo"/>
        <c:crossAx val="219815296"/>
        <c:crosses val="autoZero"/>
        <c:auto val="0"/>
        <c:lblAlgn val="ctr"/>
        <c:lblOffset val="100"/>
        <c:noMultiLvlLbl val="0"/>
      </c:catAx>
      <c:spPr>
        <a:noFill/>
        <a:ln w="12700">
          <a:solidFill>
            <a:srgbClr val="808080"/>
          </a:solidFill>
          <a:prstDash val="solid"/>
        </a:ln>
      </c:spPr>
    </c:plotArea>
    <c:legend>
      <c:legendPos val="t"/>
      <c:overlay val="0"/>
      <c:spPr>
        <a:ln w="6350">
          <a:solidFill>
            <a:schemeClr val="tx1"/>
          </a:solidFill>
        </a:ln>
      </c:spPr>
      <c:txPr>
        <a:bodyPr/>
        <a:lstStyle/>
        <a:p>
          <a:pPr>
            <a:defRPr sz="800"/>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1" l="0.75" r="0.75" t="1" header="0.5" footer="0.5"/>
    <c:pageSetup paperSize="9" orientation="landscape"/>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421564250046623"/>
          <c:y val="0.1394103701647984"/>
          <c:w val="0.82290740740740742"/>
          <c:h val="0.68900894485294595"/>
        </c:manualLayout>
      </c:layout>
      <c:barChart>
        <c:barDir val="col"/>
        <c:grouping val="clustered"/>
        <c:varyColors val="0"/>
        <c:ser>
          <c:idx val="1"/>
          <c:order val="0"/>
          <c:tx>
            <c:strRef>
              <c:f>図１・図２作成用!$B$30</c:f>
              <c:strCache>
                <c:ptCount val="1"/>
                <c:pt idx="0">
                  <c:v>自然増減</c:v>
                </c:pt>
              </c:strCache>
            </c:strRef>
          </c:tx>
          <c:spPr>
            <a:pattFill prst="wdUpDiag">
              <a:fgClr>
                <a:srgbClr xmlns:mc="http://schemas.openxmlformats.org/markup-compatibility/2006" xmlns:a14="http://schemas.microsoft.com/office/drawing/2010/main" val="802060" mc:Ignorable="a14" a14:legacySpreadsheetColorIndex="25"/>
              </a:fgClr>
              <a:bgClr>
                <a:srgbClr xmlns:mc="http://schemas.openxmlformats.org/markup-compatibility/2006" xmlns:a14="http://schemas.microsoft.com/office/drawing/2010/main" val="FFFFFF" mc:Ignorable="a14" a14:legacySpreadsheetColorIndex="9"/>
              </a:bgClr>
            </a:pattFill>
            <a:ln w="6350">
              <a:solidFill>
                <a:srgbClr val="000000"/>
              </a:solidFill>
              <a:prstDash val="solid"/>
            </a:ln>
          </c:spPr>
          <c:invertIfNegative val="0"/>
          <c:cat>
            <c:strRef>
              <c:f>図１・図２作成用!$A$31:$A$42</c:f>
              <c:strCache>
                <c:ptCount val="12"/>
                <c:pt idx="0">
                  <c:v>7月</c:v>
                </c:pt>
                <c:pt idx="1">
                  <c:v>8月</c:v>
                </c:pt>
                <c:pt idx="2">
                  <c:v>9月</c:v>
                </c:pt>
                <c:pt idx="3">
                  <c:v>10月</c:v>
                </c:pt>
                <c:pt idx="4">
                  <c:v>11月</c:v>
                </c:pt>
                <c:pt idx="5">
                  <c:v>12月</c:v>
                </c:pt>
                <c:pt idx="6">
                  <c:v>1月</c:v>
                </c:pt>
                <c:pt idx="7">
                  <c:v>2月</c:v>
                </c:pt>
                <c:pt idx="8">
                  <c:v>3月</c:v>
                </c:pt>
                <c:pt idx="9">
                  <c:v>4月</c:v>
                </c:pt>
                <c:pt idx="10">
                  <c:v>5月</c:v>
                </c:pt>
                <c:pt idx="11">
                  <c:v>6月</c:v>
                </c:pt>
              </c:strCache>
            </c:strRef>
          </c:cat>
          <c:val>
            <c:numRef>
              <c:f>図１・図２作成用!$B$31:$B$42</c:f>
              <c:numCache>
                <c:formatCode>#,##0;"▲ "#,##0</c:formatCode>
                <c:ptCount val="12"/>
                <c:pt idx="0">
                  <c:v>-651</c:v>
                </c:pt>
                <c:pt idx="1">
                  <c:v>-697</c:v>
                </c:pt>
                <c:pt idx="2">
                  <c:v>-677</c:v>
                </c:pt>
                <c:pt idx="3">
                  <c:v>-777</c:v>
                </c:pt>
                <c:pt idx="4">
                  <c:v>-885</c:v>
                </c:pt>
                <c:pt idx="5">
                  <c:v>-1044</c:v>
                </c:pt>
                <c:pt idx="6">
                  <c:v>-1081</c:v>
                </c:pt>
                <c:pt idx="7">
                  <c:v>-993</c:v>
                </c:pt>
                <c:pt idx="8">
                  <c:v>-898</c:v>
                </c:pt>
                <c:pt idx="9">
                  <c:v>-849</c:v>
                </c:pt>
                <c:pt idx="10">
                  <c:v>-818</c:v>
                </c:pt>
                <c:pt idx="11">
                  <c:v>-771</c:v>
                </c:pt>
              </c:numCache>
            </c:numRef>
          </c:val>
        </c:ser>
        <c:ser>
          <c:idx val="0"/>
          <c:order val="1"/>
          <c:tx>
            <c:strRef>
              <c:f>図１・図２作成用!$C$30</c:f>
              <c:strCache>
                <c:ptCount val="1"/>
                <c:pt idx="0">
                  <c:v>社会増減</c:v>
                </c:pt>
              </c:strCache>
            </c:strRef>
          </c:tx>
          <c:spPr>
            <a:pattFill prst="trellis">
              <a:fgClr>
                <a:srgbClr xmlns:mc="http://schemas.openxmlformats.org/markup-compatibility/2006" xmlns:a14="http://schemas.microsoft.com/office/drawing/2010/main" val="8080FF" mc:Ignorable="a14" a14:legacySpreadsheetColorIndex="24"/>
              </a:fgClr>
              <a:bgClr>
                <a:srgbClr xmlns:mc="http://schemas.openxmlformats.org/markup-compatibility/2006" xmlns:a14="http://schemas.microsoft.com/office/drawing/2010/main" val="FFFFFF" mc:Ignorable="a14" a14:legacySpreadsheetColorIndex="9"/>
              </a:bgClr>
            </a:pattFill>
            <a:ln w="6350">
              <a:solidFill>
                <a:srgbClr val="000000"/>
              </a:solidFill>
              <a:prstDash val="solid"/>
            </a:ln>
          </c:spPr>
          <c:invertIfNegative val="0"/>
          <c:cat>
            <c:strRef>
              <c:f>図１・図２作成用!$A$31:$A$42</c:f>
              <c:strCache>
                <c:ptCount val="12"/>
                <c:pt idx="0">
                  <c:v>7月</c:v>
                </c:pt>
                <c:pt idx="1">
                  <c:v>8月</c:v>
                </c:pt>
                <c:pt idx="2">
                  <c:v>9月</c:v>
                </c:pt>
                <c:pt idx="3">
                  <c:v>10月</c:v>
                </c:pt>
                <c:pt idx="4">
                  <c:v>11月</c:v>
                </c:pt>
                <c:pt idx="5">
                  <c:v>12月</c:v>
                </c:pt>
                <c:pt idx="6">
                  <c:v>1月</c:v>
                </c:pt>
                <c:pt idx="7">
                  <c:v>2月</c:v>
                </c:pt>
                <c:pt idx="8">
                  <c:v>3月</c:v>
                </c:pt>
                <c:pt idx="9">
                  <c:v>4月</c:v>
                </c:pt>
                <c:pt idx="10">
                  <c:v>5月</c:v>
                </c:pt>
                <c:pt idx="11">
                  <c:v>6月</c:v>
                </c:pt>
              </c:strCache>
            </c:strRef>
          </c:cat>
          <c:val>
            <c:numRef>
              <c:f>図１・図２作成用!$C$31:$C$42</c:f>
              <c:numCache>
                <c:formatCode>#,##0;"▲ "#,##0</c:formatCode>
                <c:ptCount val="12"/>
                <c:pt idx="0">
                  <c:v>-84</c:v>
                </c:pt>
                <c:pt idx="1">
                  <c:v>21</c:v>
                </c:pt>
                <c:pt idx="2">
                  <c:v>-256</c:v>
                </c:pt>
                <c:pt idx="3">
                  <c:v>31</c:v>
                </c:pt>
                <c:pt idx="4">
                  <c:v>-74</c:v>
                </c:pt>
                <c:pt idx="5">
                  <c:v>-163</c:v>
                </c:pt>
                <c:pt idx="6">
                  <c:v>-219</c:v>
                </c:pt>
                <c:pt idx="7">
                  <c:v>-317</c:v>
                </c:pt>
                <c:pt idx="8">
                  <c:v>-3933</c:v>
                </c:pt>
                <c:pt idx="9">
                  <c:v>670</c:v>
                </c:pt>
                <c:pt idx="10">
                  <c:v>-95</c:v>
                </c:pt>
                <c:pt idx="11">
                  <c:v>-158</c:v>
                </c:pt>
              </c:numCache>
            </c:numRef>
          </c:val>
        </c:ser>
        <c:dLbls>
          <c:showLegendKey val="0"/>
          <c:showVal val="0"/>
          <c:showCatName val="0"/>
          <c:showSerName val="0"/>
          <c:showPercent val="0"/>
          <c:showBubbleSize val="0"/>
        </c:dLbls>
        <c:gapWidth val="150"/>
        <c:axId val="222927488"/>
        <c:axId val="222937856"/>
      </c:barChart>
      <c:lineChart>
        <c:grouping val="standard"/>
        <c:varyColors val="0"/>
        <c:ser>
          <c:idx val="2"/>
          <c:order val="2"/>
          <c:tx>
            <c:strRef>
              <c:f>図１・図２作成用!$D$30</c:f>
              <c:strCache>
                <c:ptCount val="1"/>
                <c:pt idx="0">
                  <c:v>人口増減　</c:v>
                </c:pt>
              </c:strCache>
            </c:strRef>
          </c:tx>
          <c:spPr>
            <a:ln w="12700">
              <a:solidFill>
                <a:srgbClr val="996666"/>
              </a:solidFill>
              <a:prstDash val="solid"/>
            </a:ln>
          </c:spPr>
          <c:marker>
            <c:symbol val="circle"/>
            <c:size val="4"/>
            <c:spPr>
              <a:solidFill>
                <a:srgbClr val="996666"/>
              </a:solidFill>
              <a:ln>
                <a:solidFill>
                  <a:srgbClr val="996666"/>
                </a:solidFill>
                <a:prstDash val="solid"/>
              </a:ln>
            </c:spPr>
          </c:marker>
          <c:cat>
            <c:strRef>
              <c:f>図１・図２作成用!$A$31:$A$42</c:f>
              <c:strCache>
                <c:ptCount val="12"/>
                <c:pt idx="0">
                  <c:v>7月</c:v>
                </c:pt>
                <c:pt idx="1">
                  <c:v>8月</c:v>
                </c:pt>
                <c:pt idx="2">
                  <c:v>9月</c:v>
                </c:pt>
                <c:pt idx="3">
                  <c:v>10月</c:v>
                </c:pt>
                <c:pt idx="4">
                  <c:v>11月</c:v>
                </c:pt>
                <c:pt idx="5">
                  <c:v>12月</c:v>
                </c:pt>
                <c:pt idx="6">
                  <c:v>1月</c:v>
                </c:pt>
                <c:pt idx="7">
                  <c:v>2月</c:v>
                </c:pt>
                <c:pt idx="8">
                  <c:v>3月</c:v>
                </c:pt>
                <c:pt idx="9">
                  <c:v>4月</c:v>
                </c:pt>
                <c:pt idx="10">
                  <c:v>5月</c:v>
                </c:pt>
                <c:pt idx="11">
                  <c:v>6月</c:v>
                </c:pt>
              </c:strCache>
            </c:strRef>
          </c:cat>
          <c:val>
            <c:numRef>
              <c:f>図１・図２作成用!$D$31:$D$42</c:f>
              <c:numCache>
                <c:formatCode>#,##0;"▲ "#,##0</c:formatCode>
                <c:ptCount val="12"/>
                <c:pt idx="0">
                  <c:v>-735</c:v>
                </c:pt>
                <c:pt idx="1">
                  <c:v>-676</c:v>
                </c:pt>
                <c:pt idx="2">
                  <c:v>-933</c:v>
                </c:pt>
                <c:pt idx="3">
                  <c:v>-746</c:v>
                </c:pt>
                <c:pt idx="4">
                  <c:v>-959</c:v>
                </c:pt>
                <c:pt idx="5">
                  <c:v>-1207</c:v>
                </c:pt>
                <c:pt idx="6">
                  <c:v>-1300</c:v>
                </c:pt>
                <c:pt idx="7">
                  <c:v>-1310</c:v>
                </c:pt>
                <c:pt idx="8">
                  <c:v>-4831</c:v>
                </c:pt>
                <c:pt idx="9">
                  <c:v>-179</c:v>
                </c:pt>
                <c:pt idx="10">
                  <c:v>-913</c:v>
                </c:pt>
                <c:pt idx="11">
                  <c:v>-929</c:v>
                </c:pt>
              </c:numCache>
            </c:numRef>
          </c:val>
          <c:smooth val="0"/>
        </c:ser>
        <c:dLbls>
          <c:showLegendKey val="0"/>
          <c:showVal val="0"/>
          <c:showCatName val="0"/>
          <c:showSerName val="0"/>
          <c:showPercent val="0"/>
          <c:showBubbleSize val="0"/>
        </c:dLbls>
        <c:marker val="1"/>
        <c:smooth val="0"/>
        <c:axId val="222927488"/>
        <c:axId val="222937856"/>
      </c:lineChart>
      <c:catAx>
        <c:axId val="222927488"/>
        <c:scaling>
          <c:orientation val="minMax"/>
        </c:scaling>
        <c:delete val="0"/>
        <c:axPos val="b"/>
        <c:numFmt formatCode="yyyy&quot;年&quot;m&quot;月&quot;" sourceLinked="0"/>
        <c:majorTickMark val="none"/>
        <c:minorTickMark val="cross"/>
        <c:tickLblPos val="low"/>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222937856"/>
        <c:crossesAt val="0"/>
        <c:auto val="0"/>
        <c:lblAlgn val="ctr"/>
        <c:lblOffset val="100"/>
        <c:tickLblSkip val="1"/>
        <c:tickMarkSkip val="1"/>
        <c:noMultiLvlLbl val="0"/>
      </c:catAx>
      <c:valAx>
        <c:axId val="222937856"/>
        <c:scaling>
          <c:orientation val="minMax"/>
          <c:max val="2000"/>
          <c:min val="-5000"/>
        </c:scaling>
        <c:delete val="0"/>
        <c:axPos val="l"/>
        <c:majorGridlines>
          <c:spPr>
            <a:ln w="3175">
              <a:solidFill>
                <a:srgbClr val="000000"/>
              </a:solidFill>
              <a:prstDash val="sysDash"/>
            </a:ln>
          </c:spPr>
        </c:majorGridlines>
        <c:title>
          <c:tx>
            <c:rich>
              <a:bodyPr rot="0" vert="wordArtVertRtl"/>
              <a:lstStyle/>
              <a:p>
                <a:pPr algn="ctr">
                  <a:defRPr sz="1100" b="1" i="0" u="none" strike="noStrike" baseline="0">
                    <a:solidFill>
                      <a:srgbClr val="000000"/>
                    </a:solidFill>
                    <a:latin typeface="ＭＳ Ｐゴシック"/>
                    <a:ea typeface="ＭＳ Ｐゴシック"/>
                    <a:cs typeface="ＭＳ Ｐゴシック"/>
                  </a:defRPr>
                </a:pPr>
                <a:r>
                  <a:rPr lang="ja-JP" altLang="en-US" sz="1100"/>
                  <a:t>増　減　数</a:t>
                </a:r>
              </a:p>
            </c:rich>
          </c:tx>
          <c:layout>
            <c:manualLayout>
              <c:xMode val="edge"/>
              <c:yMode val="edge"/>
              <c:x val="9.7620370370370378E-3"/>
              <c:y val="0.30457826661044013"/>
            </c:manualLayout>
          </c:layout>
          <c:overlay val="0"/>
          <c:spPr>
            <a:noFill/>
            <a:ln w="25400">
              <a:noFill/>
            </a:ln>
          </c:spPr>
        </c:title>
        <c:numFmt formatCode="#,##0_ " sourceLinked="0"/>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222927488"/>
        <c:crosses val="autoZero"/>
        <c:crossBetween val="between"/>
        <c:majorUnit val="1000"/>
      </c:valAx>
      <c:spPr>
        <a:noFill/>
        <a:ln w="12700">
          <a:solidFill>
            <a:srgbClr val="808080"/>
          </a:solidFill>
          <a:prstDash val="solid"/>
        </a:ln>
      </c:spPr>
    </c:plotArea>
    <c:legend>
      <c:legendPos val="t"/>
      <c:layout>
        <c:manualLayout>
          <c:xMode val="edge"/>
          <c:yMode val="edge"/>
          <c:x val="0.27071404320987652"/>
          <c:y val="2.1071115013169446E-2"/>
          <c:w val="0.41492810117115209"/>
          <c:h val="4.975382467007252E-2"/>
        </c:manualLayout>
      </c:layout>
      <c:overlay val="0"/>
      <c:spPr>
        <a:solidFill>
          <a:srgbClr val="FFFFFF"/>
        </a:solidFill>
        <a:ln w="3175">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 footer="0.5"/>
    <c:pageSetup paperSize="9" orientation="landscape"/>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710854396512045"/>
          <c:y val="0.14782608695652175"/>
          <c:w val="0.77618830409356721"/>
          <c:h val="0.73333333333333328"/>
        </c:manualLayout>
      </c:layout>
      <c:barChart>
        <c:barDir val="col"/>
        <c:grouping val="clustered"/>
        <c:varyColors val="0"/>
        <c:ser>
          <c:idx val="1"/>
          <c:order val="0"/>
          <c:tx>
            <c:strRef>
              <c:f>図１・図２作成用!$B$2</c:f>
              <c:strCache>
                <c:ptCount val="1"/>
                <c:pt idx="0">
                  <c:v>総人口（左目盛り）</c:v>
                </c:pt>
              </c:strCache>
            </c:strRef>
          </c:tx>
          <c:spPr>
            <a:pattFill prst="lgCheck">
              <a:fgClr>
                <a:schemeClr val="accent5">
                  <a:lumMod val="60000"/>
                  <a:lumOff val="40000"/>
                </a:schemeClr>
              </a:fgClr>
              <a:bgClr>
                <a:srgbClr xmlns:mc="http://schemas.openxmlformats.org/markup-compatibility/2006" xmlns:a14="http://schemas.microsoft.com/office/drawing/2010/main" val="FFFFFF" mc:Ignorable="a14" a14:legacySpreadsheetColorIndex="9"/>
              </a:bgClr>
            </a:pattFill>
            <a:ln w="6350">
              <a:solidFill>
                <a:srgbClr val="000000"/>
              </a:solidFill>
              <a:prstDash val="solid"/>
            </a:ln>
          </c:spPr>
          <c:invertIfNegative val="0"/>
          <c:cat>
            <c:strRef>
              <c:f>図１・図２作成用!$A$3:$A$26</c:f>
              <c:strCache>
                <c:ptCount val="24"/>
                <c:pt idx="0">
                  <c:v>8月</c:v>
                </c:pt>
                <c:pt idx="2">
                  <c:v>10月</c:v>
                </c:pt>
                <c:pt idx="5">
                  <c:v>1月</c:v>
                </c:pt>
                <c:pt idx="8">
                  <c:v>4月</c:v>
                </c:pt>
                <c:pt idx="11">
                  <c:v>7月</c:v>
                </c:pt>
                <c:pt idx="14">
                  <c:v>10月</c:v>
                </c:pt>
                <c:pt idx="17">
                  <c:v>1月</c:v>
                </c:pt>
                <c:pt idx="20">
                  <c:v>4月</c:v>
                </c:pt>
                <c:pt idx="23">
                  <c:v>7月</c:v>
                </c:pt>
              </c:strCache>
            </c:strRef>
          </c:cat>
          <c:val>
            <c:numRef>
              <c:f>図１・図２作成用!$B$3:$B$26</c:f>
              <c:numCache>
                <c:formatCode>#,##0;"▲ "#,##0</c:formatCode>
                <c:ptCount val="24"/>
                <c:pt idx="0">
                  <c:v>1011.378</c:v>
                </c:pt>
                <c:pt idx="1">
                  <c:v>1010.62</c:v>
                </c:pt>
                <c:pt idx="2">
                  <c:v>1009.659</c:v>
                </c:pt>
                <c:pt idx="3">
                  <c:v>1008.843</c:v>
                </c:pt>
                <c:pt idx="4">
                  <c:v>1007.862</c:v>
                </c:pt>
                <c:pt idx="5">
                  <c:v>1006.617</c:v>
                </c:pt>
                <c:pt idx="6">
                  <c:v>1005.367</c:v>
                </c:pt>
                <c:pt idx="7">
                  <c:v>1004.31</c:v>
                </c:pt>
                <c:pt idx="8">
                  <c:v>1000</c:v>
                </c:pt>
                <c:pt idx="9">
                  <c:v>999.44399999999996</c:v>
                </c:pt>
                <c:pt idx="10">
                  <c:v>998.63300000000004</c:v>
                </c:pt>
                <c:pt idx="11">
                  <c:v>997.71799999999996</c:v>
                </c:pt>
                <c:pt idx="12">
                  <c:v>996.98299999999995</c:v>
                </c:pt>
                <c:pt idx="13">
                  <c:v>996.30700000000002</c:v>
                </c:pt>
                <c:pt idx="14">
                  <c:v>995.37400000000002</c:v>
                </c:pt>
                <c:pt idx="15">
                  <c:v>994.62800000000004</c:v>
                </c:pt>
                <c:pt idx="16">
                  <c:v>993.66899999999998</c:v>
                </c:pt>
                <c:pt idx="17">
                  <c:v>992.46199999999999</c:v>
                </c:pt>
                <c:pt idx="18">
                  <c:v>991.16200000000003</c:v>
                </c:pt>
                <c:pt idx="19">
                  <c:v>989.85199999999998</c:v>
                </c:pt>
                <c:pt idx="20">
                  <c:v>985.02099999999996</c:v>
                </c:pt>
                <c:pt idx="21">
                  <c:v>984.84199999999998</c:v>
                </c:pt>
                <c:pt idx="22">
                  <c:v>983.92899999999997</c:v>
                </c:pt>
                <c:pt idx="23">
                  <c:v>983</c:v>
                </c:pt>
              </c:numCache>
            </c:numRef>
          </c:val>
        </c:ser>
        <c:dLbls>
          <c:showLegendKey val="0"/>
          <c:showVal val="0"/>
          <c:showCatName val="0"/>
          <c:showSerName val="0"/>
          <c:showPercent val="0"/>
          <c:showBubbleSize val="0"/>
        </c:dLbls>
        <c:gapWidth val="50"/>
        <c:axId val="227654656"/>
        <c:axId val="227660928"/>
      </c:barChart>
      <c:lineChart>
        <c:grouping val="standard"/>
        <c:varyColors val="0"/>
        <c:ser>
          <c:idx val="0"/>
          <c:order val="1"/>
          <c:tx>
            <c:strRef>
              <c:f>図１・図２作成用!$C$2</c:f>
              <c:strCache>
                <c:ptCount val="1"/>
                <c:pt idx="0">
                  <c:v>前年同月比増減率（右目盛り）</c:v>
                </c:pt>
              </c:strCache>
            </c:strRef>
          </c:tx>
          <c:spPr>
            <a:ln w="12700">
              <a:solidFill>
                <a:schemeClr val="accent3">
                  <a:lumMod val="75000"/>
                </a:schemeClr>
              </a:solidFill>
              <a:prstDash val="solid"/>
            </a:ln>
          </c:spPr>
          <c:marker>
            <c:symbol val="diamond"/>
            <c:size val="5"/>
            <c:spPr>
              <a:solidFill>
                <a:schemeClr val="accent3">
                  <a:lumMod val="75000"/>
                </a:schemeClr>
              </a:solidFill>
            </c:spPr>
          </c:marker>
          <c:cat>
            <c:strRef>
              <c:f>図１・図２作成用!$A$3:$A$26</c:f>
              <c:strCache>
                <c:ptCount val="24"/>
                <c:pt idx="0">
                  <c:v>8月</c:v>
                </c:pt>
                <c:pt idx="2">
                  <c:v>10月</c:v>
                </c:pt>
                <c:pt idx="5">
                  <c:v>1月</c:v>
                </c:pt>
                <c:pt idx="8">
                  <c:v>4月</c:v>
                </c:pt>
                <c:pt idx="11">
                  <c:v>7月</c:v>
                </c:pt>
                <c:pt idx="14">
                  <c:v>10月</c:v>
                </c:pt>
                <c:pt idx="17">
                  <c:v>1月</c:v>
                </c:pt>
                <c:pt idx="20">
                  <c:v>4月</c:v>
                </c:pt>
                <c:pt idx="23">
                  <c:v>7月</c:v>
                </c:pt>
              </c:strCache>
            </c:strRef>
          </c:cat>
          <c:val>
            <c:numRef>
              <c:f>図１・図２作成用!$C$3:$C$26</c:f>
              <c:numCache>
                <c:formatCode>#,##0.00_ </c:formatCode>
                <c:ptCount val="24"/>
                <c:pt idx="0">
                  <c:v>-1.31</c:v>
                </c:pt>
                <c:pt idx="1">
                  <c:v>-1.31</c:v>
                </c:pt>
                <c:pt idx="2">
                  <c:v>-1.32</c:v>
                </c:pt>
                <c:pt idx="3">
                  <c:v>-1.32</c:v>
                </c:pt>
                <c:pt idx="4">
                  <c:v>-1.33</c:v>
                </c:pt>
                <c:pt idx="5">
                  <c:v>-1.36</c:v>
                </c:pt>
                <c:pt idx="6">
                  <c:v>-1.37</c:v>
                </c:pt>
                <c:pt idx="7">
                  <c:v>-1.37</c:v>
                </c:pt>
                <c:pt idx="8">
                  <c:v>-1.39</c:v>
                </c:pt>
                <c:pt idx="9">
                  <c:v>-1.4</c:v>
                </c:pt>
                <c:pt idx="10">
                  <c:v>-1.41</c:v>
                </c:pt>
                <c:pt idx="11">
                  <c:v>-1.42</c:v>
                </c:pt>
                <c:pt idx="12">
                  <c:v>-1.42</c:v>
                </c:pt>
                <c:pt idx="13">
                  <c:v>-1.42</c:v>
                </c:pt>
                <c:pt idx="14">
                  <c:v>-1.41</c:v>
                </c:pt>
                <c:pt idx="15">
                  <c:v>-1.41</c:v>
                </c:pt>
                <c:pt idx="16">
                  <c:v>-1.41</c:v>
                </c:pt>
                <c:pt idx="17">
                  <c:v>-1.41</c:v>
                </c:pt>
                <c:pt idx="18">
                  <c:v>-1.41</c:v>
                </c:pt>
                <c:pt idx="19">
                  <c:v>-1.44</c:v>
                </c:pt>
                <c:pt idx="20">
                  <c:v>-1.46</c:v>
                </c:pt>
                <c:pt idx="21">
                  <c:v>-1.46</c:v>
                </c:pt>
                <c:pt idx="22">
                  <c:v>-1.47</c:v>
                </c:pt>
                <c:pt idx="23">
                  <c:v>-1.48</c:v>
                </c:pt>
              </c:numCache>
            </c:numRef>
          </c:val>
          <c:smooth val="0"/>
        </c:ser>
        <c:dLbls>
          <c:showLegendKey val="0"/>
          <c:showVal val="0"/>
          <c:showCatName val="0"/>
          <c:showSerName val="0"/>
          <c:showPercent val="0"/>
          <c:showBubbleSize val="0"/>
        </c:dLbls>
        <c:marker val="1"/>
        <c:smooth val="0"/>
        <c:axId val="227669120"/>
        <c:axId val="227662848"/>
      </c:lineChart>
      <c:catAx>
        <c:axId val="227654656"/>
        <c:scaling>
          <c:orientation val="minMax"/>
        </c:scaling>
        <c:delete val="0"/>
        <c:axPos val="b"/>
        <c:numFmt formatCode="m&quot;月&quot;d&quot;日&quot;" sourceLinked="1"/>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227660928"/>
        <c:crosses val="autoZero"/>
        <c:auto val="0"/>
        <c:lblAlgn val="ctr"/>
        <c:lblOffset val="100"/>
        <c:tickLblSkip val="1"/>
        <c:tickMarkSkip val="1"/>
        <c:noMultiLvlLbl val="0"/>
      </c:catAx>
      <c:valAx>
        <c:axId val="227660928"/>
        <c:scaling>
          <c:orientation val="minMax"/>
          <c:max val="1040"/>
          <c:min val="940"/>
        </c:scaling>
        <c:delete val="0"/>
        <c:axPos val="l"/>
        <c:majorGridlines>
          <c:spPr>
            <a:ln w="3175">
              <a:solidFill>
                <a:srgbClr val="000000"/>
              </a:solidFill>
              <a:prstDash val="sysDash"/>
            </a:ln>
          </c:spPr>
        </c:majorGridlines>
        <c:title>
          <c:tx>
            <c:rich>
              <a:bodyPr rot="0" vert="wordArtVertRtl"/>
              <a:lstStyle/>
              <a:p>
                <a:pPr algn="ctr">
                  <a:defRPr sz="1100" b="1" i="0" u="none" strike="noStrike" baseline="0">
                    <a:solidFill>
                      <a:srgbClr val="000000"/>
                    </a:solidFill>
                    <a:latin typeface="ＭＳ Ｐゴシック"/>
                    <a:ea typeface="ＭＳ Ｐゴシック"/>
                    <a:cs typeface="ＭＳ Ｐゴシック"/>
                  </a:defRPr>
                </a:pPr>
                <a:r>
                  <a:rPr lang="ja-JP" altLang="en-US" sz="1100"/>
                  <a:t>総　人　口</a:t>
                </a:r>
              </a:p>
            </c:rich>
          </c:tx>
          <c:layout>
            <c:manualLayout>
              <c:xMode val="edge"/>
              <c:yMode val="edge"/>
              <c:x val="1.3848976608187137E-2"/>
              <c:y val="0.3246377777777778"/>
            </c:manualLayout>
          </c:layout>
          <c:overlay val="0"/>
          <c:spPr>
            <a:noFill/>
            <a:ln w="25400">
              <a:noFill/>
            </a:ln>
          </c:spPr>
        </c:title>
        <c:numFmt formatCode="#,##0;&quot;▲ &quot;#,##0"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227654656"/>
        <c:crosses val="autoZero"/>
        <c:crossBetween val="between"/>
        <c:majorUnit val="20"/>
      </c:valAx>
      <c:valAx>
        <c:axId val="227662848"/>
        <c:scaling>
          <c:orientation val="minMax"/>
          <c:max val="-1.3"/>
          <c:min val="-1.55"/>
        </c:scaling>
        <c:delete val="0"/>
        <c:axPos val="r"/>
        <c:title>
          <c:tx>
            <c:rich>
              <a:bodyPr rot="0" vert="wordArtVertRtl"/>
              <a:lstStyle/>
              <a:p>
                <a:pPr>
                  <a:defRPr sz="1100" b="1"/>
                </a:pPr>
                <a:r>
                  <a:rPr lang="ja-JP" altLang="en-US" sz="1100" b="1"/>
                  <a:t>前年同月比増減率</a:t>
                </a:r>
              </a:p>
            </c:rich>
          </c:tx>
          <c:layout>
            <c:manualLayout>
              <c:xMode val="edge"/>
              <c:yMode val="edge"/>
              <c:x val="0.96338216374269003"/>
              <c:y val="0.3234697222222222"/>
            </c:manualLayout>
          </c:layout>
          <c:overlay val="0"/>
        </c:title>
        <c:numFmt formatCode="#,##0.00_ " sourceLinked="1"/>
        <c:majorTickMark val="out"/>
        <c:minorTickMark val="none"/>
        <c:tickLblPos val="nextTo"/>
        <c:txPr>
          <a:bodyPr/>
          <a:lstStyle/>
          <a:p>
            <a:pPr>
              <a:defRPr sz="1000"/>
            </a:pPr>
            <a:endParaRPr lang="ja-JP"/>
          </a:p>
        </c:txPr>
        <c:crossAx val="227669120"/>
        <c:crosses val="max"/>
        <c:crossBetween val="between"/>
        <c:majorUnit val="5.000000000000001E-2"/>
      </c:valAx>
      <c:catAx>
        <c:axId val="227669120"/>
        <c:scaling>
          <c:orientation val="minMax"/>
        </c:scaling>
        <c:delete val="1"/>
        <c:axPos val="b"/>
        <c:majorTickMark val="out"/>
        <c:minorTickMark val="none"/>
        <c:tickLblPos val="nextTo"/>
        <c:crossAx val="227662848"/>
        <c:crosses val="autoZero"/>
        <c:auto val="0"/>
        <c:lblAlgn val="ctr"/>
        <c:lblOffset val="100"/>
        <c:noMultiLvlLbl val="0"/>
      </c:catAx>
      <c:spPr>
        <a:noFill/>
        <a:ln w="12700">
          <a:solidFill>
            <a:srgbClr val="808080"/>
          </a:solidFill>
          <a:prstDash val="solid"/>
        </a:ln>
      </c:spPr>
    </c:plotArea>
    <c:legend>
      <c:legendPos val="t"/>
      <c:overlay val="0"/>
      <c:spPr>
        <a:ln w="6350">
          <a:solidFill>
            <a:schemeClr val="tx1"/>
          </a:solidFill>
        </a:ln>
      </c:spPr>
      <c:txPr>
        <a:bodyPr/>
        <a:lstStyle/>
        <a:p>
          <a:pPr>
            <a:defRPr sz="800"/>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1" l="0.75" r="0.75" t="1" header="0.5" footer="0.5"/>
    <c:pageSetup paperSize="9" orientation="landscape"/>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421564250046623"/>
          <c:y val="0.1394103701647984"/>
          <c:w val="0.82290740740740742"/>
          <c:h val="0.68900894485294595"/>
        </c:manualLayout>
      </c:layout>
      <c:barChart>
        <c:barDir val="col"/>
        <c:grouping val="clustered"/>
        <c:varyColors val="0"/>
        <c:ser>
          <c:idx val="1"/>
          <c:order val="0"/>
          <c:tx>
            <c:strRef>
              <c:f>図１・図２作成用!$B$30</c:f>
              <c:strCache>
                <c:ptCount val="1"/>
                <c:pt idx="0">
                  <c:v>自然増減</c:v>
                </c:pt>
              </c:strCache>
            </c:strRef>
          </c:tx>
          <c:spPr>
            <a:pattFill prst="wdUpDiag">
              <a:fgClr>
                <a:srgbClr xmlns:mc="http://schemas.openxmlformats.org/markup-compatibility/2006" xmlns:a14="http://schemas.microsoft.com/office/drawing/2010/main" val="802060" mc:Ignorable="a14" a14:legacySpreadsheetColorIndex="25"/>
              </a:fgClr>
              <a:bgClr>
                <a:srgbClr xmlns:mc="http://schemas.openxmlformats.org/markup-compatibility/2006" xmlns:a14="http://schemas.microsoft.com/office/drawing/2010/main" val="FFFFFF" mc:Ignorable="a14" a14:legacySpreadsheetColorIndex="9"/>
              </a:bgClr>
            </a:pattFill>
            <a:ln w="6350">
              <a:solidFill>
                <a:srgbClr val="000000"/>
              </a:solidFill>
              <a:prstDash val="solid"/>
            </a:ln>
          </c:spPr>
          <c:invertIfNegative val="0"/>
          <c:cat>
            <c:strRef>
              <c:f>図１・図２作成用!$A$31:$A$42</c:f>
              <c:strCache>
                <c:ptCount val="12"/>
                <c:pt idx="0">
                  <c:v>7月</c:v>
                </c:pt>
                <c:pt idx="1">
                  <c:v>8月</c:v>
                </c:pt>
                <c:pt idx="2">
                  <c:v>9月</c:v>
                </c:pt>
                <c:pt idx="3">
                  <c:v>10月</c:v>
                </c:pt>
                <c:pt idx="4">
                  <c:v>11月</c:v>
                </c:pt>
                <c:pt idx="5">
                  <c:v>12月</c:v>
                </c:pt>
                <c:pt idx="6">
                  <c:v>1月</c:v>
                </c:pt>
                <c:pt idx="7">
                  <c:v>2月</c:v>
                </c:pt>
                <c:pt idx="8">
                  <c:v>3月</c:v>
                </c:pt>
                <c:pt idx="9">
                  <c:v>4月</c:v>
                </c:pt>
                <c:pt idx="10">
                  <c:v>5月</c:v>
                </c:pt>
                <c:pt idx="11">
                  <c:v>6月</c:v>
                </c:pt>
              </c:strCache>
            </c:strRef>
          </c:cat>
          <c:val>
            <c:numRef>
              <c:f>図１・図２作成用!$B$31:$B$42</c:f>
              <c:numCache>
                <c:formatCode>#,##0;"▲ "#,##0</c:formatCode>
                <c:ptCount val="12"/>
                <c:pt idx="0">
                  <c:v>-651</c:v>
                </c:pt>
                <c:pt idx="1">
                  <c:v>-697</c:v>
                </c:pt>
                <c:pt idx="2">
                  <c:v>-677</c:v>
                </c:pt>
                <c:pt idx="3">
                  <c:v>-777</c:v>
                </c:pt>
                <c:pt idx="4">
                  <c:v>-885</c:v>
                </c:pt>
                <c:pt idx="5">
                  <c:v>-1044</c:v>
                </c:pt>
                <c:pt idx="6">
                  <c:v>-1081</c:v>
                </c:pt>
                <c:pt idx="7">
                  <c:v>-993</c:v>
                </c:pt>
                <c:pt idx="8">
                  <c:v>-898</c:v>
                </c:pt>
                <c:pt idx="9">
                  <c:v>-849</c:v>
                </c:pt>
                <c:pt idx="10">
                  <c:v>-818</c:v>
                </c:pt>
                <c:pt idx="11">
                  <c:v>-771</c:v>
                </c:pt>
              </c:numCache>
            </c:numRef>
          </c:val>
        </c:ser>
        <c:ser>
          <c:idx val="0"/>
          <c:order val="1"/>
          <c:tx>
            <c:strRef>
              <c:f>図１・図２作成用!$C$30</c:f>
              <c:strCache>
                <c:ptCount val="1"/>
                <c:pt idx="0">
                  <c:v>社会増減</c:v>
                </c:pt>
              </c:strCache>
            </c:strRef>
          </c:tx>
          <c:spPr>
            <a:pattFill prst="trellis">
              <a:fgClr>
                <a:srgbClr xmlns:mc="http://schemas.openxmlformats.org/markup-compatibility/2006" xmlns:a14="http://schemas.microsoft.com/office/drawing/2010/main" val="8080FF" mc:Ignorable="a14" a14:legacySpreadsheetColorIndex="24"/>
              </a:fgClr>
              <a:bgClr>
                <a:srgbClr xmlns:mc="http://schemas.openxmlformats.org/markup-compatibility/2006" xmlns:a14="http://schemas.microsoft.com/office/drawing/2010/main" val="FFFFFF" mc:Ignorable="a14" a14:legacySpreadsheetColorIndex="9"/>
              </a:bgClr>
            </a:pattFill>
            <a:ln w="6350">
              <a:solidFill>
                <a:srgbClr val="000000"/>
              </a:solidFill>
              <a:prstDash val="solid"/>
            </a:ln>
          </c:spPr>
          <c:invertIfNegative val="0"/>
          <c:cat>
            <c:strRef>
              <c:f>図１・図２作成用!$A$31:$A$42</c:f>
              <c:strCache>
                <c:ptCount val="12"/>
                <c:pt idx="0">
                  <c:v>7月</c:v>
                </c:pt>
                <c:pt idx="1">
                  <c:v>8月</c:v>
                </c:pt>
                <c:pt idx="2">
                  <c:v>9月</c:v>
                </c:pt>
                <c:pt idx="3">
                  <c:v>10月</c:v>
                </c:pt>
                <c:pt idx="4">
                  <c:v>11月</c:v>
                </c:pt>
                <c:pt idx="5">
                  <c:v>12月</c:v>
                </c:pt>
                <c:pt idx="6">
                  <c:v>1月</c:v>
                </c:pt>
                <c:pt idx="7">
                  <c:v>2月</c:v>
                </c:pt>
                <c:pt idx="8">
                  <c:v>3月</c:v>
                </c:pt>
                <c:pt idx="9">
                  <c:v>4月</c:v>
                </c:pt>
                <c:pt idx="10">
                  <c:v>5月</c:v>
                </c:pt>
                <c:pt idx="11">
                  <c:v>6月</c:v>
                </c:pt>
              </c:strCache>
            </c:strRef>
          </c:cat>
          <c:val>
            <c:numRef>
              <c:f>図１・図２作成用!$C$31:$C$42</c:f>
              <c:numCache>
                <c:formatCode>#,##0;"▲ "#,##0</c:formatCode>
                <c:ptCount val="12"/>
                <c:pt idx="0">
                  <c:v>-84</c:v>
                </c:pt>
                <c:pt idx="1">
                  <c:v>21</c:v>
                </c:pt>
                <c:pt idx="2">
                  <c:v>-256</c:v>
                </c:pt>
                <c:pt idx="3">
                  <c:v>31</c:v>
                </c:pt>
                <c:pt idx="4">
                  <c:v>-74</c:v>
                </c:pt>
                <c:pt idx="5">
                  <c:v>-163</c:v>
                </c:pt>
                <c:pt idx="6">
                  <c:v>-219</c:v>
                </c:pt>
                <c:pt idx="7">
                  <c:v>-317</c:v>
                </c:pt>
                <c:pt idx="8">
                  <c:v>-3933</c:v>
                </c:pt>
                <c:pt idx="9">
                  <c:v>670</c:v>
                </c:pt>
                <c:pt idx="10">
                  <c:v>-95</c:v>
                </c:pt>
                <c:pt idx="11">
                  <c:v>-158</c:v>
                </c:pt>
              </c:numCache>
            </c:numRef>
          </c:val>
        </c:ser>
        <c:dLbls>
          <c:showLegendKey val="0"/>
          <c:showVal val="0"/>
          <c:showCatName val="0"/>
          <c:showSerName val="0"/>
          <c:showPercent val="0"/>
          <c:showBubbleSize val="0"/>
        </c:dLbls>
        <c:gapWidth val="150"/>
        <c:axId val="227445376"/>
        <c:axId val="227451648"/>
      </c:barChart>
      <c:lineChart>
        <c:grouping val="standard"/>
        <c:varyColors val="0"/>
        <c:ser>
          <c:idx val="2"/>
          <c:order val="2"/>
          <c:tx>
            <c:strRef>
              <c:f>図１・図２作成用!$D$30</c:f>
              <c:strCache>
                <c:ptCount val="1"/>
                <c:pt idx="0">
                  <c:v>人口増減　</c:v>
                </c:pt>
              </c:strCache>
            </c:strRef>
          </c:tx>
          <c:spPr>
            <a:ln w="12700">
              <a:solidFill>
                <a:srgbClr val="996666"/>
              </a:solidFill>
              <a:prstDash val="solid"/>
            </a:ln>
          </c:spPr>
          <c:marker>
            <c:symbol val="circle"/>
            <c:size val="4"/>
            <c:spPr>
              <a:solidFill>
                <a:srgbClr val="996666"/>
              </a:solidFill>
              <a:ln>
                <a:solidFill>
                  <a:srgbClr val="996666"/>
                </a:solidFill>
                <a:prstDash val="solid"/>
              </a:ln>
            </c:spPr>
          </c:marker>
          <c:cat>
            <c:strRef>
              <c:f>図１・図２作成用!$A$31:$A$42</c:f>
              <c:strCache>
                <c:ptCount val="12"/>
                <c:pt idx="0">
                  <c:v>7月</c:v>
                </c:pt>
                <c:pt idx="1">
                  <c:v>8月</c:v>
                </c:pt>
                <c:pt idx="2">
                  <c:v>9月</c:v>
                </c:pt>
                <c:pt idx="3">
                  <c:v>10月</c:v>
                </c:pt>
                <c:pt idx="4">
                  <c:v>11月</c:v>
                </c:pt>
                <c:pt idx="5">
                  <c:v>12月</c:v>
                </c:pt>
                <c:pt idx="6">
                  <c:v>1月</c:v>
                </c:pt>
                <c:pt idx="7">
                  <c:v>2月</c:v>
                </c:pt>
                <c:pt idx="8">
                  <c:v>3月</c:v>
                </c:pt>
                <c:pt idx="9">
                  <c:v>4月</c:v>
                </c:pt>
                <c:pt idx="10">
                  <c:v>5月</c:v>
                </c:pt>
                <c:pt idx="11">
                  <c:v>6月</c:v>
                </c:pt>
              </c:strCache>
            </c:strRef>
          </c:cat>
          <c:val>
            <c:numRef>
              <c:f>図１・図２作成用!$D$31:$D$42</c:f>
              <c:numCache>
                <c:formatCode>#,##0;"▲ "#,##0</c:formatCode>
                <c:ptCount val="12"/>
                <c:pt idx="0">
                  <c:v>-735</c:v>
                </c:pt>
                <c:pt idx="1">
                  <c:v>-676</c:v>
                </c:pt>
                <c:pt idx="2">
                  <c:v>-933</c:v>
                </c:pt>
                <c:pt idx="3">
                  <c:v>-746</c:v>
                </c:pt>
                <c:pt idx="4">
                  <c:v>-959</c:v>
                </c:pt>
                <c:pt idx="5">
                  <c:v>-1207</c:v>
                </c:pt>
                <c:pt idx="6">
                  <c:v>-1300</c:v>
                </c:pt>
                <c:pt idx="7">
                  <c:v>-1310</c:v>
                </c:pt>
                <c:pt idx="8">
                  <c:v>-4831</c:v>
                </c:pt>
                <c:pt idx="9">
                  <c:v>-179</c:v>
                </c:pt>
                <c:pt idx="10">
                  <c:v>-913</c:v>
                </c:pt>
                <c:pt idx="11">
                  <c:v>-929</c:v>
                </c:pt>
              </c:numCache>
            </c:numRef>
          </c:val>
          <c:smooth val="0"/>
        </c:ser>
        <c:dLbls>
          <c:showLegendKey val="0"/>
          <c:showVal val="0"/>
          <c:showCatName val="0"/>
          <c:showSerName val="0"/>
          <c:showPercent val="0"/>
          <c:showBubbleSize val="0"/>
        </c:dLbls>
        <c:marker val="1"/>
        <c:smooth val="0"/>
        <c:axId val="227445376"/>
        <c:axId val="227451648"/>
      </c:lineChart>
      <c:catAx>
        <c:axId val="227445376"/>
        <c:scaling>
          <c:orientation val="minMax"/>
        </c:scaling>
        <c:delete val="0"/>
        <c:axPos val="b"/>
        <c:numFmt formatCode="yyyy&quot;年&quot;m&quot;月&quot;" sourceLinked="0"/>
        <c:majorTickMark val="none"/>
        <c:minorTickMark val="cross"/>
        <c:tickLblPos val="low"/>
        <c:spPr>
          <a:ln w="3175">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227451648"/>
        <c:crossesAt val="0"/>
        <c:auto val="0"/>
        <c:lblAlgn val="ctr"/>
        <c:lblOffset val="100"/>
        <c:tickLblSkip val="1"/>
        <c:tickMarkSkip val="1"/>
        <c:noMultiLvlLbl val="0"/>
      </c:catAx>
      <c:valAx>
        <c:axId val="227451648"/>
        <c:scaling>
          <c:orientation val="minMax"/>
          <c:max val="2000"/>
          <c:min val="-5000"/>
        </c:scaling>
        <c:delete val="0"/>
        <c:axPos val="l"/>
        <c:majorGridlines>
          <c:spPr>
            <a:ln w="3175">
              <a:solidFill>
                <a:srgbClr val="000000"/>
              </a:solidFill>
              <a:prstDash val="sysDash"/>
            </a:ln>
          </c:spPr>
        </c:majorGridlines>
        <c:title>
          <c:tx>
            <c:rich>
              <a:bodyPr rot="0" vert="wordArtVertRtl"/>
              <a:lstStyle/>
              <a:p>
                <a:pPr algn="ctr">
                  <a:defRPr sz="1100" b="1" i="0" u="none" strike="noStrike" baseline="0">
                    <a:solidFill>
                      <a:srgbClr val="000000"/>
                    </a:solidFill>
                    <a:latin typeface="ＭＳ Ｐゴシック"/>
                    <a:ea typeface="ＭＳ Ｐゴシック"/>
                    <a:cs typeface="ＭＳ Ｐゴシック"/>
                  </a:defRPr>
                </a:pPr>
                <a:r>
                  <a:rPr lang="ja-JP" altLang="en-US" sz="1100"/>
                  <a:t>増　減　数</a:t>
                </a:r>
              </a:p>
            </c:rich>
          </c:tx>
          <c:layout>
            <c:manualLayout>
              <c:xMode val="edge"/>
              <c:yMode val="edge"/>
              <c:x val="9.7620370370370378E-3"/>
              <c:y val="0.30457826661044013"/>
            </c:manualLayout>
          </c:layout>
          <c:overlay val="0"/>
          <c:spPr>
            <a:noFill/>
            <a:ln w="25400">
              <a:noFill/>
            </a:ln>
          </c:spPr>
        </c:title>
        <c:numFmt formatCode="#,##0_ " sourceLinked="0"/>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227445376"/>
        <c:crosses val="autoZero"/>
        <c:crossBetween val="between"/>
        <c:majorUnit val="1000"/>
      </c:valAx>
      <c:spPr>
        <a:noFill/>
        <a:ln w="12700">
          <a:solidFill>
            <a:srgbClr val="808080"/>
          </a:solidFill>
          <a:prstDash val="solid"/>
        </a:ln>
      </c:spPr>
    </c:plotArea>
    <c:legend>
      <c:legendPos val="t"/>
      <c:layout>
        <c:manualLayout>
          <c:xMode val="edge"/>
          <c:yMode val="edge"/>
          <c:x val="0.27071404320987652"/>
          <c:y val="2.1071115013169446E-2"/>
          <c:w val="0.54480648148148147"/>
          <c:h val="4.975382467007252E-2"/>
        </c:manualLayout>
      </c:layout>
      <c:overlay val="0"/>
      <c:spPr>
        <a:solidFill>
          <a:srgbClr val="FFFFFF"/>
        </a:solidFill>
        <a:ln w="3175">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425196850393704" l="0.59055118110236227" r="0.59055118110236227" t="0.98425196850393704" header="0.51181102362204722" footer="0.51181102362204722"/>
    <c:pageSetup paperSize="9" orientation="landscape"/>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0</xdr:colOff>
      <xdr:row>53</xdr:row>
      <xdr:rowOff>0</xdr:rowOff>
    </xdr:from>
    <xdr:to>
      <xdr:col>0</xdr:col>
      <xdr:colOff>0</xdr:colOff>
      <xdr:row>53</xdr:row>
      <xdr:rowOff>0</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20</xdr:col>
      <xdr:colOff>18185</xdr:colOff>
      <xdr:row>46</xdr:row>
      <xdr:rowOff>126422</xdr:rowOff>
    </xdr:from>
    <xdr:to>
      <xdr:col>126</xdr:col>
      <xdr:colOff>5197</xdr:colOff>
      <xdr:row>54</xdr:row>
      <xdr:rowOff>33872</xdr:rowOff>
    </xdr:to>
    <xdr:sp macro="" textlink="">
      <xdr:nvSpPr>
        <xdr:cNvPr id="3" name="メモ 2"/>
        <xdr:cNvSpPr/>
      </xdr:nvSpPr>
      <xdr:spPr bwMode="auto">
        <a:xfrm>
          <a:off x="970685" y="9194222"/>
          <a:ext cx="5035262" cy="1260000"/>
        </a:xfrm>
        <a:prstGeom prst="foldedCorner">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anchorCtr="1" upright="1"/>
        <a:lstStyle/>
        <a:p>
          <a:pPr algn="l"/>
          <a:r>
            <a:rPr kumimoji="1" lang="en-US" altLang="ja-JP" sz="1200" b="0">
              <a:latin typeface="ＭＳ Ｐゴシック" panose="020B0600070205080204" pitchFamily="50" charset="-128"/>
              <a:ea typeface="ＭＳ Ｐゴシック" panose="020B0600070205080204" pitchFamily="50" charset="-128"/>
            </a:rPr>
            <a:t>※</a:t>
          </a:r>
          <a:r>
            <a:rPr kumimoji="1" lang="ja-JP" altLang="en-US" sz="1200">
              <a:latin typeface="ＭＳ Ｐゴシック" panose="020B0600070205080204" pitchFamily="50" charset="-128"/>
              <a:ea typeface="ＭＳ Ｐゴシック" panose="020B0600070205080204" pitchFamily="50" charset="-128"/>
            </a:rPr>
            <a:t>この月報に関するお問い合わせは、下記まで御連絡ください。</a:t>
          </a:r>
          <a:endParaRPr kumimoji="1" lang="en-US" altLang="ja-JP" sz="1200">
            <a:latin typeface="ＭＳ Ｐゴシック" panose="020B0600070205080204" pitchFamily="50" charset="-128"/>
            <a:ea typeface="ＭＳ Ｐゴシック" panose="020B0600070205080204" pitchFamily="50" charset="-128"/>
          </a:endParaRPr>
        </a:p>
        <a:p>
          <a:pPr algn="l"/>
          <a:r>
            <a:rPr kumimoji="1" lang="en-US" altLang="ja-JP" sz="1200" baseline="0">
              <a:latin typeface="ＭＳ Ｐゴシック" panose="020B0600070205080204" pitchFamily="50" charset="-128"/>
              <a:ea typeface="ＭＳ Ｐゴシック" panose="020B0600070205080204" pitchFamily="50" charset="-128"/>
            </a:rPr>
            <a:t>  </a:t>
          </a:r>
          <a:r>
            <a:rPr kumimoji="1" lang="ja-JP" altLang="en-US" sz="1200">
              <a:latin typeface="ＭＳ Ｐゴシック" panose="020B0600070205080204" pitchFamily="50" charset="-128"/>
              <a:ea typeface="ＭＳ Ｐゴシック" panose="020B0600070205080204" pitchFamily="50" charset="-128"/>
            </a:rPr>
            <a:t>秋田県企画振興部　調査統計課　生活統計班</a:t>
          </a:r>
          <a:endParaRPr kumimoji="1" lang="en-US" altLang="ja-JP" sz="1200">
            <a:latin typeface="ＭＳ Ｐゴシック" panose="020B0600070205080204" pitchFamily="50" charset="-128"/>
            <a:ea typeface="ＭＳ Ｐゴシック" panose="020B0600070205080204" pitchFamily="50" charset="-128"/>
          </a:endParaRPr>
        </a:p>
        <a:p>
          <a:pPr algn="l"/>
          <a:r>
            <a:rPr kumimoji="1" lang="ja-JP" altLang="en-US" sz="1000">
              <a:latin typeface="ＭＳ Ｐゴシック" panose="020B0600070205080204" pitchFamily="50" charset="-128"/>
              <a:ea typeface="ＭＳ Ｐゴシック" panose="020B0600070205080204" pitchFamily="50" charset="-128"/>
            </a:rPr>
            <a:t>　　</a:t>
          </a:r>
          <a:r>
            <a:rPr kumimoji="1" lang="ja-JP" altLang="en-US" sz="1100">
              <a:latin typeface="ＭＳ Ｐゴシック" panose="020B0600070205080204" pitchFamily="50" charset="-128"/>
              <a:ea typeface="ＭＳ Ｐゴシック" panose="020B0600070205080204" pitchFamily="50" charset="-128"/>
            </a:rPr>
            <a:t>〒</a:t>
          </a:r>
          <a:r>
            <a:rPr kumimoji="1" lang="en-US" altLang="ja-JP" sz="1100">
              <a:latin typeface="ＭＳ Ｐゴシック" panose="020B0600070205080204" pitchFamily="50" charset="-128"/>
              <a:ea typeface="ＭＳ Ｐゴシック" panose="020B0600070205080204" pitchFamily="50" charset="-128"/>
            </a:rPr>
            <a:t>010-8570</a:t>
          </a:r>
          <a:r>
            <a:rPr kumimoji="1" lang="ja-JP" altLang="en-US" sz="1100">
              <a:latin typeface="ＭＳ Ｐゴシック" panose="020B0600070205080204" pitchFamily="50" charset="-128"/>
              <a:ea typeface="ＭＳ Ｐゴシック" panose="020B0600070205080204" pitchFamily="50" charset="-128"/>
            </a:rPr>
            <a:t>　秋田市山王四丁目１－１</a:t>
          </a:r>
          <a:endParaRPr kumimoji="1" lang="en-US" altLang="ja-JP" sz="1100">
            <a:latin typeface="ＭＳ Ｐゴシック" panose="020B0600070205080204" pitchFamily="50" charset="-128"/>
            <a:ea typeface="ＭＳ Ｐゴシック" panose="020B0600070205080204" pitchFamily="50" charset="-128"/>
          </a:endParaRPr>
        </a:p>
        <a:p>
          <a:pPr algn="l"/>
          <a:r>
            <a:rPr kumimoji="1" lang="ja-JP" altLang="en-US" sz="1100">
              <a:latin typeface="ＭＳ Ｐゴシック" panose="020B0600070205080204" pitchFamily="50" charset="-128"/>
              <a:ea typeface="ＭＳ Ｐゴシック" panose="020B0600070205080204" pitchFamily="50" charset="-128"/>
            </a:rPr>
            <a:t>　　　</a:t>
          </a:r>
          <a:r>
            <a:rPr kumimoji="1" lang="en-US" altLang="ja-JP" sz="1100">
              <a:latin typeface="ＭＳ Ｐゴシック" panose="020B0600070205080204" pitchFamily="50" charset="-128"/>
              <a:ea typeface="ＭＳ Ｐゴシック" panose="020B0600070205080204" pitchFamily="50" charset="-128"/>
            </a:rPr>
            <a:t>TEL</a:t>
          </a:r>
          <a:r>
            <a:rPr kumimoji="1" lang="ja-JP" altLang="en-US" sz="1100">
              <a:latin typeface="ＭＳ Ｐゴシック" panose="020B0600070205080204" pitchFamily="50" charset="-128"/>
              <a:ea typeface="ＭＳ Ｐゴシック" panose="020B0600070205080204" pitchFamily="50" charset="-128"/>
            </a:rPr>
            <a:t>：</a:t>
          </a:r>
          <a:r>
            <a:rPr kumimoji="1" lang="en-US" altLang="ja-JP" sz="1100">
              <a:latin typeface="ＭＳ Ｐゴシック" panose="020B0600070205080204" pitchFamily="50" charset="-128"/>
              <a:ea typeface="ＭＳ Ｐゴシック" panose="020B0600070205080204" pitchFamily="50" charset="-128"/>
            </a:rPr>
            <a:t>018-860-1258</a:t>
          </a:r>
          <a:r>
            <a:rPr kumimoji="1" lang="ja-JP" altLang="en-US" sz="1100">
              <a:latin typeface="ＭＳ Ｐゴシック" panose="020B0600070205080204" pitchFamily="50" charset="-128"/>
              <a:ea typeface="ＭＳ Ｐゴシック" panose="020B0600070205080204" pitchFamily="50" charset="-128"/>
            </a:rPr>
            <a:t>　　</a:t>
          </a:r>
          <a:r>
            <a:rPr kumimoji="1"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FAX</a:t>
          </a:r>
          <a:r>
            <a:rPr kumimoji="1" lang="ja-JP" altLang="en-US"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r>
            <a:rPr kumimoji="1"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018-860-1252</a:t>
          </a:r>
          <a:endParaRPr kumimoji="1" lang="en-US" altLang="ja-JP" sz="1100">
            <a:latin typeface="ＭＳ Ｐゴシック" panose="020B0600070205080204" pitchFamily="50" charset="-128"/>
            <a:ea typeface="ＭＳ Ｐゴシック" panose="020B0600070205080204" pitchFamily="50" charset="-128"/>
          </a:endParaRPr>
        </a:p>
        <a:p>
          <a:pPr algn="l"/>
          <a:r>
            <a:rPr kumimoji="1" lang="en-US" altLang="ja-JP" sz="1100">
              <a:latin typeface="ＭＳ Ｐゴシック" panose="020B0600070205080204" pitchFamily="50" charset="-128"/>
              <a:ea typeface="ＭＳ Ｐゴシック" panose="020B0600070205080204" pitchFamily="50" charset="-128"/>
            </a:rPr>
            <a:t>     </a:t>
          </a:r>
          <a:r>
            <a:rPr kumimoji="1" lang="ja-JP" altLang="en-US" sz="1100" baseline="0">
              <a:latin typeface="ＭＳ Ｐゴシック" panose="020B0600070205080204" pitchFamily="50" charset="-128"/>
              <a:ea typeface="ＭＳ Ｐゴシック" panose="020B0600070205080204" pitchFamily="50" charset="-128"/>
            </a:rPr>
            <a:t> </a:t>
          </a:r>
          <a:r>
            <a:rPr kumimoji="1"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E-mail</a:t>
          </a:r>
          <a:r>
            <a:rPr kumimoji="1" lang="ja-JP" altLang="en-US"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r>
            <a:rPr kumimoji="1"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toukeika@pref.akita.lg.jp</a:t>
          </a:r>
          <a:r>
            <a:rPr kumimoji="1" lang="en-US" altLang="ja-JP" sz="1100">
              <a:latin typeface="ＭＳ Ｐゴシック" panose="020B0600070205080204" pitchFamily="50" charset="-128"/>
              <a:ea typeface="ＭＳ Ｐゴシック" panose="020B0600070205080204" pitchFamily="50" charset="-128"/>
            </a:rPr>
            <a:t>    http://www.pref.akita.lg.jp/</a:t>
          </a:r>
        </a:p>
      </xdr:txBody>
    </xdr:sp>
    <xdr:clientData/>
  </xdr:twoCellAnchor>
  <xdr:twoCellAnchor>
    <xdr:from>
      <xdr:col>6</xdr:col>
      <xdr:colOff>0</xdr:colOff>
      <xdr:row>6</xdr:row>
      <xdr:rowOff>0</xdr:rowOff>
    </xdr:from>
    <xdr:to>
      <xdr:col>140</xdr:col>
      <xdr:colOff>26250</xdr:colOff>
      <xdr:row>23</xdr:row>
      <xdr:rowOff>74775</xdr:rowOff>
    </xdr:to>
    <xdr:sp macro="" textlink="">
      <xdr:nvSpPr>
        <xdr:cNvPr id="13" name="正方形/長方形 12"/>
        <xdr:cNvSpPr/>
      </xdr:nvSpPr>
      <xdr:spPr bwMode="auto">
        <a:xfrm>
          <a:off x="285750" y="1724025"/>
          <a:ext cx="6408000" cy="3856200"/>
        </a:xfrm>
        <a:prstGeom prst="rect">
          <a:avLst/>
        </a:prstGeom>
        <a:noFill/>
        <a:ln w="25400" cap="flat" cmpd="dbl"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9</xdr:col>
      <xdr:colOff>0</xdr:colOff>
      <xdr:row>36</xdr:row>
      <xdr:rowOff>0</xdr:rowOff>
    </xdr:from>
    <xdr:ext cx="5832000" cy="300082"/>
    <xdr:sp macro="" textlink="">
      <xdr:nvSpPr>
        <xdr:cNvPr id="15" name="テキスト ボックス 14"/>
        <xdr:cNvSpPr txBox="1"/>
      </xdr:nvSpPr>
      <xdr:spPr>
        <a:xfrm>
          <a:off x="428625" y="7848600"/>
          <a:ext cx="5832000" cy="30008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spAutoFit/>
        </a:bodyPr>
        <a:lstStyle/>
        <a:p>
          <a:r>
            <a:rPr kumimoji="1" lang="ja-JP" altLang="en-US" sz="900">
              <a:latin typeface="+mj-ea"/>
              <a:ea typeface="+mj-ea"/>
            </a:rPr>
            <a:t>○この月報に掲載されている表は、国勢調査確定値の人口と世帯数を基準として、これに毎月の住民基本台帳の登録</a:t>
          </a:r>
          <a:endParaRPr kumimoji="1" lang="en-US" altLang="ja-JP" sz="900">
            <a:latin typeface="+mj-ea"/>
            <a:ea typeface="+mj-ea"/>
          </a:endParaRPr>
        </a:p>
        <a:p>
          <a:r>
            <a:rPr kumimoji="1" lang="ja-JP" altLang="en-US" sz="900">
              <a:latin typeface="+mj-ea"/>
              <a:ea typeface="+mj-ea"/>
            </a:rPr>
            <a:t>　</a:t>
          </a:r>
          <a:r>
            <a:rPr kumimoji="1" lang="ja-JP" altLang="en-US" sz="900" baseline="0">
              <a:latin typeface="+mj-ea"/>
              <a:ea typeface="+mj-ea"/>
            </a:rPr>
            <a:t> </a:t>
          </a:r>
          <a:r>
            <a:rPr kumimoji="1" lang="ja-JP" altLang="en-US" sz="900">
              <a:latin typeface="+mj-ea"/>
              <a:ea typeface="+mj-ea"/>
            </a:rPr>
            <a:t>増減数を加減して作表したものである。</a:t>
          </a:r>
          <a:endParaRPr kumimoji="1" lang="en-US" altLang="ja-JP" sz="900">
            <a:latin typeface="+mj-ea"/>
            <a:ea typeface="+mj-ea"/>
          </a:endParaRPr>
        </a:p>
      </xdr:txBody>
    </xdr:sp>
    <xdr:clientData/>
  </xdr:oneCellAnchor>
  <xdr:oneCellAnchor>
    <xdr:from>
      <xdr:col>9</xdr:col>
      <xdr:colOff>0</xdr:colOff>
      <xdr:row>38</xdr:row>
      <xdr:rowOff>0</xdr:rowOff>
    </xdr:from>
    <xdr:ext cx="5832000" cy="150041"/>
    <xdr:sp macro="" textlink="">
      <xdr:nvSpPr>
        <xdr:cNvPr id="17" name="テキスト ボックス 16"/>
        <xdr:cNvSpPr txBox="1"/>
      </xdr:nvSpPr>
      <xdr:spPr>
        <a:xfrm>
          <a:off x="428625" y="8153400"/>
          <a:ext cx="5832000" cy="15004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spAutoFit/>
        </a:bodyPr>
        <a:lstStyle/>
        <a:p>
          <a:r>
            <a:rPr kumimoji="1" lang="ja-JP" altLang="en-US" sz="900">
              <a:latin typeface="+mj-ea"/>
              <a:ea typeface="+mj-ea"/>
            </a:rPr>
            <a:t>○表中の数値には、外国人を含んでいる。</a:t>
          </a:r>
          <a:endParaRPr kumimoji="1" lang="en-US" altLang="ja-JP" sz="900">
            <a:latin typeface="+mj-ea"/>
            <a:ea typeface="+mj-ea"/>
          </a:endParaRPr>
        </a:p>
      </xdr:txBody>
    </xdr:sp>
    <xdr:clientData/>
  </xdr:oneCellAnchor>
  <xdr:oneCellAnchor>
    <xdr:from>
      <xdr:col>9</xdr:col>
      <xdr:colOff>0</xdr:colOff>
      <xdr:row>39</xdr:row>
      <xdr:rowOff>0</xdr:rowOff>
    </xdr:from>
    <xdr:ext cx="5832000" cy="485775"/>
    <xdr:sp macro="" textlink="">
      <xdr:nvSpPr>
        <xdr:cNvPr id="19" name="テキスト ボックス 18"/>
        <xdr:cNvSpPr txBox="1"/>
      </xdr:nvSpPr>
      <xdr:spPr>
        <a:xfrm>
          <a:off x="428625" y="8429625"/>
          <a:ext cx="5832000" cy="4857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noAutofit/>
        </a:bodyPr>
        <a:lstStyle/>
        <a:p>
          <a:r>
            <a:rPr kumimoji="1" lang="ja-JP" altLang="en-US" sz="900">
              <a:latin typeface="+mj-ea"/>
              <a:ea typeface="+mj-ea"/>
            </a:rPr>
            <a:t>○人口の算出方法</a:t>
          </a:r>
          <a:endParaRPr kumimoji="1" lang="en-US" altLang="ja-JP" sz="900">
            <a:latin typeface="+mj-ea"/>
            <a:ea typeface="+mj-ea"/>
          </a:endParaRPr>
        </a:p>
        <a:p>
          <a:r>
            <a:rPr kumimoji="1" lang="ja-JP" altLang="en-US" sz="900">
              <a:latin typeface="+mj-ea"/>
              <a:ea typeface="+mj-ea"/>
            </a:rPr>
            <a:t>　　秋田県人口（県計）＝前月の秋田県人口＋県外（転入－転出）＋（出生－死亡）</a:t>
          </a:r>
          <a:endParaRPr kumimoji="1" lang="en-US" altLang="ja-JP" sz="900">
            <a:latin typeface="+mj-ea"/>
            <a:ea typeface="+mj-ea"/>
          </a:endParaRPr>
        </a:p>
        <a:p>
          <a:r>
            <a:rPr kumimoji="1" lang="ja-JP" altLang="en-US" sz="900">
              <a:latin typeface="+mj-ea"/>
              <a:ea typeface="+mj-ea"/>
            </a:rPr>
            <a:t>　　各市町村別人口   ＝前月の各市町村別人口＋県外（転入－転出）＋県内（転入－転出）＋（出生－死亡）</a:t>
          </a:r>
          <a:endParaRPr kumimoji="1" lang="en-US" altLang="ja-JP" sz="900">
            <a:latin typeface="+mj-ea"/>
            <a:ea typeface="+mj-ea"/>
          </a:endParaRPr>
        </a:p>
      </xdr:txBody>
    </xdr:sp>
    <xdr:clientData/>
  </xdr:oneCellAnchor>
  <xdr:oneCellAnchor>
    <xdr:from>
      <xdr:col>9</xdr:col>
      <xdr:colOff>0</xdr:colOff>
      <xdr:row>42</xdr:row>
      <xdr:rowOff>57150</xdr:rowOff>
    </xdr:from>
    <xdr:ext cx="5832000" cy="300082"/>
    <xdr:sp macro="" textlink="">
      <xdr:nvSpPr>
        <xdr:cNvPr id="21" name="テキスト ボックス 20"/>
        <xdr:cNvSpPr txBox="1"/>
      </xdr:nvSpPr>
      <xdr:spPr>
        <a:xfrm>
          <a:off x="428625" y="8943975"/>
          <a:ext cx="5832000" cy="30008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spAutoFit/>
        </a:bodyPr>
        <a:lstStyle/>
        <a:p>
          <a:r>
            <a:rPr kumimoji="1" lang="ja-JP" altLang="en-US" sz="900">
              <a:latin typeface="+mj-ea"/>
              <a:ea typeface="+mj-ea"/>
            </a:rPr>
            <a:t>○県の人口（県計人口）を算出するにあたっては、県内市町村間の転入及び転出を除いているため、県の人口と各市町</a:t>
          </a:r>
          <a:endParaRPr kumimoji="1" lang="en-US" altLang="ja-JP" sz="900">
            <a:latin typeface="+mj-ea"/>
            <a:ea typeface="+mj-ea"/>
          </a:endParaRPr>
        </a:p>
        <a:p>
          <a:r>
            <a:rPr kumimoji="1" lang="en-US" altLang="ja-JP" sz="900">
              <a:latin typeface="+mj-ea"/>
              <a:ea typeface="+mj-ea"/>
            </a:rPr>
            <a:t>   </a:t>
          </a:r>
          <a:r>
            <a:rPr kumimoji="1" lang="ja-JP" altLang="en-US" sz="900">
              <a:latin typeface="+mj-ea"/>
              <a:ea typeface="+mj-ea"/>
            </a:rPr>
            <a:t>村の人口の総計（市郡計）とは一致しない。</a:t>
          </a:r>
          <a:endParaRPr kumimoji="1" lang="en-US" altLang="ja-JP" sz="900">
            <a:latin typeface="+mj-ea"/>
            <a:ea typeface="+mj-ea"/>
          </a:endParaRPr>
        </a:p>
      </xdr:txBody>
    </xdr:sp>
    <xdr:clientData/>
  </xdr:oneCellAnchor>
  <xdr:oneCellAnchor>
    <xdr:from>
      <xdr:col>9</xdr:col>
      <xdr:colOff>0</xdr:colOff>
      <xdr:row>44</xdr:row>
      <xdr:rowOff>57150</xdr:rowOff>
    </xdr:from>
    <xdr:ext cx="5832000" cy="150041"/>
    <xdr:sp macro="" textlink="">
      <xdr:nvSpPr>
        <xdr:cNvPr id="23" name="テキスト ボックス 22"/>
        <xdr:cNvSpPr txBox="1"/>
      </xdr:nvSpPr>
      <xdr:spPr>
        <a:xfrm>
          <a:off x="428625" y="9248775"/>
          <a:ext cx="5832000" cy="15004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spAutoFit/>
        </a:bodyPr>
        <a:lstStyle/>
        <a:p>
          <a:r>
            <a:rPr kumimoji="1" lang="ja-JP" altLang="en-US" sz="900">
              <a:latin typeface="+mj-ea"/>
              <a:ea typeface="+mj-ea"/>
            </a:rPr>
            <a:t>○県内市町村間の転入者数及び転出者数は、届出に時間的ずれがあるなどのため一致しない。</a:t>
          </a:r>
          <a:endParaRPr kumimoji="1" lang="en-US" altLang="ja-JP" sz="900">
            <a:latin typeface="+mj-ea"/>
            <a:ea typeface="+mj-ea"/>
          </a:endParaRPr>
        </a:p>
      </xdr:txBody>
    </xdr:sp>
    <xdr:clientData/>
  </xdr:oneCellAnchor>
</xdr:wsDr>
</file>

<file path=xl/drawings/drawing2.xml><?xml version="1.0" encoding="utf-8"?>
<c:userShapes xmlns:c="http://schemas.openxmlformats.org/drawingml/2006/chart">
  <cdr:relSizeAnchor xmlns:cdr="http://schemas.openxmlformats.org/drawingml/2006/chartDrawing">
    <cdr:from>
      <cdr:x>0.58962</cdr:x>
      <cdr:y>0.21895</cdr:y>
    </cdr:from>
    <cdr:to>
      <cdr:x>0.58962</cdr:x>
      <cdr:y>0.21895</cdr:y>
    </cdr:to>
    <cdr:sp macro="" textlink="">
      <cdr:nvSpPr>
        <cdr:cNvPr id="45057" name="Text Box 1"/>
        <cdr:cNvSpPr txBox="1">
          <a:spLocks xmlns:a="http://schemas.openxmlformats.org/drawingml/2006/main" noChangeArrowheads="1"/>
        </cdr:cNvSpPr>
      </cdr:nvSpPr>
      <cdr:spPr bwMode="auto">
        <a:xfrm xmlns:a="http://schemas.openxmlformats.org/drawingml/2006/main">
          <a:off x="435620" y="163757"/>
          <a:ext cx="0"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18288" tIns="18288" rIns="0" bIns="0" anchor="t" upright="1"/>
        <a:lstStyle xmlns:a="http://schemas.openxmlformats.org/drawingml/2006/main"/>
        <a:p xmlns:a="http://schemas.openxmlformats.org/drawingml/2006/main">
          <a:pPr algn="l" rtl="0">
            <a:defRPr sz="1000"/>
          </a:pPr>
          <a:r>
            <a:rPr lang="ja-JP" altLang="en-US" sz="100" b="1" i="0" u="none" strike="noStrike" baseline="0">
              <a:solidFill>
                <a:srgbClr val="000000"/>
              </a:solidFill>
              <a:latin typeface="ＭＳ Ｐゴシック"/>
              <a:ea typeface="ＭＳ Ｐゴシック"/>
            </a:rPr>
            <a:t>（単位：人）</a:t>
          </a:r>
        </a:p>
      </cdr:txBody>
    </cdr:sp>
  </cdr:relSizeAnchor>
</c:userShapes>
</file>

<file path=xl/drawings/drawing3.xml><?xml version="1.0" encoding="utf-8"?>
<xdr:wsDr xmlns:xdr="http://schemas.openxmlformats.org/drawingml/2006/spreadsheetDrawing" xmlns:a="http://schemas.openxmlformats.org/drawingml/2006/main">
  <xdr:twoCellAnchor>
    <xdr:from>
      <xdr:col>0</xdr:col>
      <xdr:colOff>141143</xdr:colOff>
      <xdr:row>2</xdr:row>
      <xdr:rowOff>14432</xdr:rowOff>
    </xdr:from>
    <xdr:to>
      <xdr:col>12</xdr:col>
      <xdr:colOff>514893</xdr:colOff>
      <xdr:row>19</xdr:row>
      <xdr:rowOff>123932</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0</xdr:col>
      <xdr:colOff>0</xdr:colOff>
      <xdr:row>50</xdr:row>
      <xdr:rowOff>0</xdr:rowOff>
    </xdr:from>
    <xdr:ext cx="6408000" cy="133370"/>
    <xdr:sp macro="" textlink="">
      <xdr:nvSpPr>
        <xdr:cNvPr id="3" name="テキスト ボックス 2"/>
        <xdr:cNvSpPr txBox="1"/>
      </xdr:nvSpPr>
      <xdr:spPr>
        <a:xfrm>
          <a:off x="0" y="9906000"/>
          <a:ext cx="6408000" cy="1333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108000" tIns="0" rIns="0" bIns="0" rtlCol="0" anchor="t">
          <a:spAutoFit/>
        </a:bodyPr>
        <a:lstStyle/>
        <a:p>
          <a:r>
            <a:rPr kumimoji="1" lang="ja-JP" altLang="en-US" sz="800">
              <a:latin typeface="ＭＳ ゴシック" panose="020B0609070205080204" pitchFamily="49" charset="-128"/>
              <a:ea typeface="ＭＳ ゴシック" panose="020B0609070205080204" pitchFamily="49" charset="-128"/>
            </a:rPr>
            <a:t>注１）総人口及び世帯数について、</a:t>
          </a:r>
          <a:r>
            <a:rPr kumimoji="1" lang="en-US" altLang="ja-JP" sz="800">
              <a:latin typeface="ＭＳ ゴシック" panose="020B0609070205080204" pitchFamily="49" charset="-128"/>
              <a:ea typeface="ＭＳ ゴシック" panose="020B0609070205080204" pitchFamily="49" charset="-128"/>
            </a:rPr>
            <a:t>※</a:t>
          </a:r>
          <a:r>
            <a:rPr kumimoji="1" lang="ja-JP" altLang="en-US" sz="800">
              <a:latin typeface="ＭＳ ゴシック" panose="020B0609070205080204" pitchFamily="49" charset="-128"/>
              <a:ea typeface="ＭＳ ゴシック" panose="020B0609070205080204" pitchFamily="49" charset="-128"/>
            </a:rPr>
            <a:t>欄は国勢調査確定値、その他は国勢調査確定値を基準として秋田県が算出した推計値である。</a:t>
          </a:r>
          <a:endParaRPr kumimoji="1" lang="en-US" altLang="ja-JP" sz="800">
            <a:latin typeface="ＭＳ ゴシック" panose="020B0609070205080204" pitchFamily="49" charset="-128"/>
            <a:ea typeface="ＭＳ ゴシック" panose="020B0609070205080204" pitchFamily="49" charset="-128"/>
          </a:endParaRPr>
        </a:p>
      </xdr:txBody>
    </xdr:sp>
    <xdr:clientData/>
  </xdr:oneCellAnchor>
  <xdr:oneCellAnchor>
    <xdr:from>
      <xdr:col>0</xdr:col>
      <xdr:colOff>0</xdr:colOff>
      <xdr:row>51</xdr:row>
      <xdr:rowOff>0</xdr:rowOff>
    </xdr:from>
    <xdr:ext cx="6552000" cy="266740"/>
    <xdr:sp macro="" textlink="">
      <xdr:nvSpPr>
        <xdr:cNvPr id="4" name="テキスト ボックス 3"/>
        <xdr:cNvSpPr txBox="1"/>
      </xdr:nvSpPr>
      <xdr:spPr>
        <a:xfrm>
          <a:off x="0" y="10048875"/>
          <a:ext cx="6552000" cy="2667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108000" tIns="0" rIns="0" bIns="0" rtlCol="0" anchor="t">
          <a:spAutoFit/>
        </a:bodyPr>
        <a:lstStyle/>
        <a:p>
          <a:r>
            <a:rPr kumimoji="1" lang="ja-JP" altLang="en-US" sz="800">
              <a:latin typeface="ＭＳ ゴシック" panose="020B0609070205080204" pitchFamily="49" charset="-128"/>
              <a:ea typeface="ＭＳ ゴシック" panose="020B0609070205080204" pitchFamily="49" charset="-128"/>
            </a:rPr>
            <a:t>注２）二重線から上の人口増減、自然増減及び社会増減について、各増減数は住民基本台帳登録者の増減数</a:t>
          </a:r>
          <a:r>
            <a:rPr kumimoji="1" lang="en-US" altLang="ja-JP" sz="800">
              <a:latin typeface="ＭＳ ゴシック" panose="020B0609070205080204" pitchFamily="49" charset="-128"/>
              <a:ea typeface="ＭＳ ゴシック" panose="020B0609070205080204" pitchFamily="49" charset="-128"/>
            </a:rPr>
            <a:t>(</a:t>
          </a:r>
          <a:r>
            <a:rPr kumimoji="1" lang="ja-JP" altLang="en-US" sz="800">
              <a:latin typeface="ＭＳ ゴシック" panose="020B0609070205080204" pitchFamily="49" charset="-128"/>
              <a:ea typeface="ＭＳ ゴシック" panose="020B0609070205080204" pitchFamily="49" charset="-128"/>
            </a:rPr>
            <a:t>一年間</a:t>
          </a:r>
          <a:r>
            <a:rPr kumimoji="1" lang="en-US" altLang="ja-JP" sz="800">
              <a:latin typeface="ＭＳ ゴシック" panose="020B0609070205080204" pitchFamily="49" charset="-128"/>
              <a:ea typeface="ＭＳ ゴシック" panose="020B0609070205080204" pitchFamily="49" charset="-128"/>
            </a:rPr>
            <a:t>)</a:t>
          </a:r>
          <a:r>
            <a:rPr kumimoji="1" lang="ja-JP" altLang="en-US" sz="800">
              <a:latin typeface="ＭＳ ゴシック" panose="020B0609070205080204" pitchFamily="49" charset="-128"/>
              <a:ea typeface="ＭＳ ゴシック" panose="020B0609070205080204" pitchFamily="49" charset="-128"/>
            </a:rPr>
            <a:t>であるため、国勢調査実</a:t>
          </a:r>
          <a:endParaRPr kumimoji="1" lang="en-US" altLang="ja-JP" sz="800">
            <a:latin typeface="ＭＳ ゴシック" panose="020B0609070205080204" pitchFamily="49" charset="-128"/>
            <a:ea typeface="ＭＳ ゴシック" panose="020B0609070205080204" pitchFamily="49" charset="-128"/>
          </a:endParaRPr>
        </a:p>
        <a:p>
          <a:r>
            <a:rPr kumimoji="1" lang="ja-JP" altLang="en-US" sz="800">
              <a:latin typeface="ＭＳ ゴシック" panose="020B0609070205080204" pitchFamily="49" charset="-128"/>
              <a:ea typeface="ＭＳ ゴシック" panose="020B0609070205080204" pitchFamily="49" charset="-128"/>
            </a:rPr>
            <a:t>　　　施年</a:t>
          </a:r>
          <a:r>
            <a:rPr kumimoji="1" lang="en-US" altLang="ja-JP" sz="800">
              <a:latin typeface="ＭＳ ゴシック" panose="020B0609070205080204" pitchFamily="49" charset="-128"/>
              <a:ea typeface="ＭＳ ゴシック" panose="020B0609070205080204" pitchFamily="49" charset="-128"/>
            </a:rPr>
            <a:t>(※</a:t>
          </a:r>
          <a:r>
            <a:rPr kumimoji="1" lang="ja-JP" altLang="en-US" sz="800">
              <a:latin typeface="ＭＳ ゴシック" panose="020B0609070205080204" pitchFamily="49" charset="-128"/>
              <a:ea typeface="ＭＳ ゴシック" panose="020B0609070205080204" pitchFamily="49" charset="-128"/>
            </a:rPr>
            <a:t>欄</a:t>
          </a:r>
          <a:r>
            <a:rPr kumimoji="1" lang="en-US" altLang="ja-JP" sz="800">
              <a:latin typeface="ＭＳ ゴシック" panose="020B0609070205080204" pitchFamily="49" charset="-128"/>
              <a:ea typeface="ＭＳ ゴシック" panose="020B0609070205080204" pitchFamily="49" charset="-128"/>
            </a:rPr>
            <a:t>)</a:t>
          </a:r>
          <a:r>
            <a:rPr kumimoji="1" lang="ja-JP" altLang="en-US" sz="800">
              <a:latin typeface="ＭＳ ゴシック" panose="020B0609070205080204" pitchFamily="49" charset="-128"/>
              <a:ea typeface="ＭＳ ゴシック" panose="020B0609070205080204" pitchFamily="49" charset="-128"/>
            </a:rPr>
            <a:t>の増減数は前年</a:t>
          </a:r>
          <a:r>
            <a:rPr kumimoji="1" lang="en-US" altLang="ja-JP" sz="800">
              <a:latin typeface="ＭＳ ゴシック" panose="020B0609070205080204" pitchFamily="49" charset="-128"/>
              <a:ea typeface="ＭＳ ゴシック" panose="020B0609070205080204" pitchFamily="49" charset="-128"/>
            </a:rPr>
            <a:t>(</a:t>
          </a:r>
          <a:r>
            <a:rPr kumimoji="1" lang="ja-JP" altLang="en-US" sz="800">
              <a:latin typeface="ＭＳ ゴシック" panose="020B0609070205080204" pitchFamily="49" charset="-128"/>
              <a:ea typeface="ＭＳ ゴシック" panose="020B0609070205080204" pitchFamily="49" charset="-128"/>
            </a:rPr>
            <a:t>推計値</a:t>
          </a:r>
          <a:r>
            <a:rPr kumimoji="1" lang="en-US" altLang="ja-JP" sz="800">
              <a:latin typeface="ＭＳ ゴシック" panose="020B0609070205080204" pitchFamily="49" charset="-128"/>
              <a:ea typeface="ＭＳ ゴシック" panose="020B0609070205080204" pitchFamily="49" charset="-128"/>
            </a:rPr>
            <a:t>)</a:t>
          </a:r>
          <a:r>
            <a:rPr kumimoji="1" lang="ja-JP" altLang="en-US" sz="800">
              <a:latin typeface="ＭＳ ゴシック" panose="020B0609070205080204" pitchFamily="49" charset="-128"/>
              <a:ea typeface="ＭＳ ゴシック" panose="020B0609070205080204" pitchFamily="49" charset="-128"/>
            </a:rPr>
            <a:t>との差と一致しない。また、自然増減率及び社会増減率は前年同月比である。</a:t>
          </a:r>
        </a:p>
      </xdr:txBody>
    </xdr:sp>
    <xdr:clientData/>
  </xdr:oneCellAnchor>
  <xdr:oneCellAnchor>
    <xdr:from>
      <xdr:col>0</xdr:col>
      <xdr:colOff>0</xdr:colOff>
      <xdr:row>53</xdr:row>
      <xdr:rowOff>0</xdr:rowOff>
    </xdr:from>
    <xdr:ext cx="6552000" cy="266740"/>
    <xdr:sp macro="" textlink="">
      <xdr:nvSpPr>
        <xdr:cNvPr id="5" name="テキスト ボックス 4"/>
        <xdr:cNvSpPr txBox="1"/>
      </xdr:nvSpPr>
      <xdr:spPr>
        <a:xfrm>
          <a:off x="0" y="10334625"/>
          <a:ext cx="6552000" cy="2667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108000" tIns="0" rIns="0" bIns="0" rtlCol="0" anchor="t">
          <a:spAutoFit/>
        </a:bodyPr>
        <a:lstStyle/>
        <a:p>
          <a:r>
            <a:rPr kumimoji="1" lang="ja-JP" altLang="en-US" sz="800">
              <a:latin typeface="ＭＳ ゴシック" panose="020B0609070205080204" pitchFamily="49" charset="-128"/>
              <a:ea typeface="ＭＳ ゴシック" panose="020B0609070205080204" pitchFamily="49" charset="-128"/>
            </a:rPr>
            <a:t>注３）二重線から下の人口増減、自然増減及び社会増減について、前年同月比欄を除く増減数は住民基本台帳登録者の増減数</a:t>
          </a:r>
          <a:r>
            <a:rPr kumimoji="1" lang="en-US" altLang="ja-JP" sz="800">
              <a:latin typeface="ＭＳ ゴシック" panose="020B0609070205080204" pitchFamily="49" charset="-128"/>
              <a:ea typeface="ＭＳ ゴシック" panose="020B0609070205080204" pitchFamily="49" charset="-128"/>
            </a:rPr>
            <a:t>(</a:t>
          </a:r>
          <a:r>
            <a:rPr kumimoji="1" lang="ja-JP" altLang="en-US" sz="800">
              <a:latin typeface="ＭＳ ゴシック" panose="020B0609070205080204" pitchFamily="49" charset="-128"/>
              <a:ea typeface="ＭＳ ゴシック" panose="020B0609070205080204" pitchFamily="49" charset="-128"/>
            </a:rPr>
            <a:t>一か月間</a:t>
          </a:r>
          <a:r>
            <a:rPr kumimoji="1" lang="en-US" altLang="ja-JP" sz="800">
              <a:latin typeface="ＭＳ ゴシック" panose="020B0609070205080204" pitchFamily="49" charset="-128"/>
              <a:ea typeface="ＭＳ ゴシック" panose="020B0609070205080204" pitchFamily="49" charset="-128"/>
            </a:rPr>
            <a:t>)</a:t>
          </a:r>
          <a:r>
            <a:rPr kumimoji="1" lang="ja-JP" altLang="en-US" sz="800">
              <a:latin typeface="ＭＳ ゴシック" panose="020B0609070205080204" pitchFamily="49" charset="-128"/>
              <a:ea typeface="ＭＳ ゴシック" panose="020B0609070205080204" pitchFamily="49" charset="-128"/>
            </a:rPr>
            <a:t>であ</a:t>
          </a:r>
          <a:endParaRPr kumimoji="1" lang="en-US" altLang="ja-JP" sz="800">
            <a:latin typeface="ＭＳ ゴシック" panose="020B0609070205080204" pitchFamily="49" charset="-128"/>
            <a:ea typeface="ＭＳ ゴシック" panose="020B0609070205080204" pitchFamily="49" charset="-128"/>
          </a:endParaRPr>
        </a:p>
        <a:p>
          <a:r>
            <a:rPr kumimoji="1" lang="ja-JP" altLang="en-US" sz="800">
              <a:latin typeface="ＭＳ ゴシック" panose="020B0609070205080204" pitchFamily="49" charset="-128"/>
              <a:ea typeface="ＭＳ ゴシック" panose="020B0609070205080204" pitchFamily="49" charset="-128"/>
            </a:rPr>
            <a:t>　　　る。また、自然増減率及び社会増減率は前月比である。</a:t>
          </a:r>
        </a:p>
      </xdr:txBody>
    </xdr:sp>
    <xdr:clientData/>
  </xdr:oneCellAnchor>
</xdr:wsDr>
</file>

<file path=xl/drawings/drawing4.xml><?xml version="1.0" encoding="utf-8"?>
<c:userShapes xmlns:c="http://schemas.openxmlformats.org/drawingml/2006/chart">
  <cdr:relSizeAnchor xmlns:cdr="http://schemas.openxmlformats.org/drawingml/2006/chartDrawing">
    <cdr:from>
      <cdr:x>0.044</cdr:x>
      <cdr:y>0.07728</cdr:y>
    </cdr:from>
    <cdr:to>
      <cdr:x>0.13071</cdr:x>
      <cdr:y>0.13104</cdr:y>
    </cdr:to>
    <cdr:sp macro="" textlink="">
      <cdr:nvSpPr>
        <cdr:cNvPr id="2" name="テキスト ボックス 1"/>
        <cdr:cNvSpPr txBox="1"/>
      </cdr:nvSpPr>
      <cdr:spPr>
        <a:xfrm xmlns:a="http://schemas.openxmlformats.org/drawingml/2006/main">
          <a:off x="301916" y="258736"/>
          <a:ext cx="594924" cy="179988"/>
        </a:xfrm>
        <a:prstGeom xmlns:a="http://schemas.openxmlformats.org/drawingml/2006/main" prst="rect">
          <a:avLst/>
        </a:prstGeom>
      </cdr:spPr>
      <cdr:txBody>
        <a:bodyPr xmlns:a="http://schemas.openxmlformats.org/drawingml/2006/main" vertOverflow="clip" wrap="square" tIns="0" bIns="0" rtlCol="0" anchor="ctr" anchorCtr="0"/>
        <a:lstStyle xmlns:a="http://schemas.openxmlformats.org/drawingml/2006/main"/>
        <a:p xmlns:a="http://schemas.openxmlformats.org/drawingml/2006/main">
          <a:pPr algn="ctr"/>
          <a:r>
            <a:rPr lang="ja-JP" altLang="en-US" sz="800"/>
            <a:t>（千人）</a:t>
          </a:r>
        </a:p>
      </cdr:txBody>
    </cdr:sp>
  </cdr:relSizeAnchor>
  <cdr:relSizeAnchor xmlns:cdr="http://schemas.openxmlformats.org/drawingml/2006/chartDrawing">
    <cdr:from>
      <cdr:x>0.8877</cdr:x>
      <cdr:y>0.08069</cdr:y>
    </cdr:from>
    <cdr:to>
      <cdr:x>0.95313</cdr:x>
      <cdr:y>0.13694</cdr:y>
    </cdr:to>
    <cdr:sp macro="" textlink="">
      <cdr:nvSpPr>
        <cdr:cNvPr id="5" name="テキスト ボックス 1"/>
        <cdr:cNvSpPr txBox="1"/>
      </cdr:nvSpPr>
      <cdr:spPr>
        <a:xfrm xmlns:a="http://schemas.openxmlformats.org/drawingml/2006/main">
          <a:off x="6090573" y="270137"/>
          <a:ext cx="448920" cy="188325"/>
        </a:xfrm>
        <a:prstGeom xmlns:a="http://schemas.openxmlformats.org/drawingml/2006/main" prst="rect">
          <a:avLst/>
        </a:prstGeom>
      </cdr:spPr>
      <cdr:txBody>
        <a:bodyPr xmlns:a="http://schemas.openxmlformats.org/drawingml/2006/main" wrap="square" t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ja-JP" altLang="en-US" sz="800"/>
            <a:t>（％）</a:t>
          </a:r>
        </a:p>
      </cdr:txBody>
    </cdr:sp>
  </cdr:relSizeAnchor>
  <cdr:relSizeAnchor xmlns:cdr="http://schemas.openxmlformats.org/drawingml/2006/chartDrawing">
    <cdr:from>
      <cdr:x>0.10434</cdr:x>
      <cdr:y>0.79797</cdr:y>
    </cdr:from>
    <cdr:to>
      <cdr:x>0.89295</cdr:x>
      <cdr:y>0.81948</cdr:y>
    </cdr:to>
    <cdr:sp macro="" textlink="">
      <cdr:nvSpPr>
        <cdr:cNvPr id="4" name="小波 3"/>
        <cdr:cNvSpPr/>
      </cdr:nvSpPr>
      <cdr:spPr bwMode="auto">
        <a:xfrm xmlns:a="http://schemas.openxmlformats.org/drawingml/2006/main">
          <a:off x="752573" y="2671618"/>
          <a:ext cx="5688000" cy="72000"/>
        </a:xfrm>
        <a:prstGeom xmlns:a="http://schemas.openxmlformats.org/drawingml/2006/main" prst="doubleWave">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mlns:a="http://schemas.openxmlformats.org/drawingml/2006/main"/>
        <a:extLst xmlns:a="http://schemas.openxmlformats.org/drawingml/2006/main">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wrap="square" lIns="18288" tIns="0" rIns="0" bIns="0" rtlCol="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endParaRPr kumimoji="1" lang="ja-JP" altLang="en-US" sz="1100"/>
        </a:p>
      </cdr:txBody>
    </cdr:sp>
  </cdr:relSizeAnchor>
  <cdr:relSizeAnchor xmlns:cdr="http://schemas.openxmlformats.org/drawingml/2006/chartDrawing">
    <cdr:from>
      <cdr:x>0.04802</cdr:x>
      <cdr:y>0.84178</cdr:y>
    </cdr:from>
    <cdr:to>
      <cdr:x>0.09562</cdr:x>
      <cdr:y>0.90028</cdr:y>
    </cdr:to>
    <cdr:sp macro="" textlink="">
      <cdr:nvSpPr>
        <cdr:cNvPr id="6" name="テキスト ボックス 1"/>
        <cdr:cNvSpPr txBox="1"/>
      </cdr:nvSpPr>
      <cdr:spPr>
        <a:xfrm xmlns:a="http://schemas.openxmlformats.org/drawingml/2006/main">
          <a:off x="346367" y="2818279"/>
          <a:ext cx="343324" cy="195858"/>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21600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1000">
              <a:latin typeface="+mj-ea"/>
              <a:ea typeface="+mj-ea"/>
            </a:rPr>
            <a:t>0</a:t>
          </a:r>
          <a:endParaRPr lang="ja-JP" altLang="en-US" sz="1000">
            <a:latin typeface="+mj-ea"/>
            <a:ea typeface="+mj-ea"/>
          </a:endParaRPr>
        </a:p>
      </cdr:txBody>
    </cdr:sp>
  </cdr:relSizeAnchor>
  <cdr:relSizeAnchor xmlns:cdr="http://schemas.openxmlformats.org/drawingml/2006/chartDrawing">
    <cdr:from>
      <cdr:x>0.26534</cdr:x>
      <cdr:y>0.91751</cdr:y>
    </cdr:from>
    <cdr:to>
      <cdr:x>0.33271</cdr:x>
      <cdr:y>0.97126</cdr:y>
    </cdr:to>
    <cdr:sp macro="" textlink="">
      <cdr:nvSpPr>
        <cdr:cNvPr id="8" name="テキスト ボックス 1"/>
        <cdr:cNvSpPr txBox="1"/>
      </cdr:nvSpPr>
      <cdr:spPr>
        <a:xfrm xmlns:a="http://schemas.openxmlformats.org/drawingml/2006/main">
          <a:off x="1913835" y="3071823"/>
          <a:ext cx="485920" cy="179955"/>
        </a:xfrm>
        <a:prstGeom xmlns:a="http://schemas.openxmlformats.org/drawingml/2006/main" prst="rect">
          <a:avLst/>
        </a:prstGeom>
      </cdr:spPr>
      <cdr:txBody>
        <a:bodyPr xmlns:a="http://schemas.openxmlformats.org/drawingml/2006/main" wrap="square" lIns="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ja-JP" altLang="en-US" sz="800"/>
            <a:t>平成</a:t>
          </a:r>
          <a:r>
            <a:rPr lang="en-US" altLang="ja-JP" sz="800">
              <a:latin typeface="+mj-ea"/>
              <a:ea typeface="+mj-ea"/>
            </a:rPr>
            <a:t>29</a:t>
          </a:r>
          <a:r>
            <a:rPr lang="ja-JP" altLang="en-US" sz="800">
              <a:latin typeface="+mj-ea"/>
              <a:ea typeface="+mj-ea"/>
            </a:rPr>
            <a:t>年</a:t>
          </a:r>
          <a:endParaRPr lang="en-US" altLang="ja-JP" sz="800">
            <a:latin typeface="+mj-ea"/>
            <a:ea typeface="+mj-ea"/>
          </a:endParaRPr>
        </a:p>
      </cdr:txBody>
    </cdr:sp>
  </cdr:relSizeAnchor>
  <cdr:relSizeAnchor xmlns:cdr="http://schemas.openxmlformats.org/drawingml/2006/chartDrawing">
    <cdr:from>
      <cdr:x>0.10064</cdr:x>
      <cdr:y>0.91941</cdr:y>
    </cdr:from>
    <cdr:to>
      <cdr:x>0.16801</cdr:x>
      <cdr:y>0.97317</cdr:y>
    </cdr:to>
    <cdr:sp macro="" textlink="">
      <cdr:nvSpPr>
        <cdr:cNvPr id="10" name="テキスト ボックス 1"/>
        <cdr:cNvSpPr txBox="1"/>
      </cdr:nvSpPr>
      <cdr:spPr>
        <a:xfrm xmlns:a="http://schemas.openxmlformats.org/drawingml/2006/main">
          <a:off x="725869" y="3078185"/>
          <a:ext cx="485920" cy="179988"/>
        </a:xfrm>
        <a:prstGeom xmlns:a="http://schemas.openxmlformats.org/drawingml/2006/main" prst="rect">
          <a:avLst/>
        </a:prstGeom>
      </cdr:spPr>
      <cdr:txBody>
        <a:bodyPr xmlns:a="http://schemas.openxmlformats.org/drawingml/2006/main" wrap="square" lIns="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ja-JP" altLang="en-US" sz="800"/>
            <a:t>平成</a:t>
          </a:r>
          <a:r>
            <a:rPr lang="en-US" altLang="ja-JP" sz="800">
              <a:latin typeface="+mj-ea"/>
              <a:ea typeface="+mj-ea"/>
            </a:rPr>
            <a:t>28</a:t>
          </a:r>
          <a:r>
            <a:rPr lang="ja-JP" altLang="en-US" sz="800">
              <a:latin typeface="+mj-ea"/>
              <a:ea typeface="+mj-ea"/>
            </a:rPr>
            <a:t>年</a:t>
          </a:r>
          <a:endParaRPr lang="en-US" altLang="ja-JP" sz="800">
            <a:latin typeface="+mj-ea"/>
            <a:ea typeface="+mj-ea"/>
          </a:endParaRPr>
        </a:p>
      </cdr:txBody>
    </cdr:sp>
  </cdr:relSizeAnchor>
  <cdr:relSizeAnchor xmlns:cdr="http://schemas.openxmlformats.org/drawingml/2006/chartDrawing">
    <cdr:from>
      <cdr:x>0.65942</cdr:x>
      <cdr:y>0.91988</cdr:y>
    </cdr:from>
    <cdr:to>
      <cdr:x>0.72679</cdr:x>
      <cdr:y>0.97363</cdr:y>
    </cdr:to>
    <cdr:sp macro="" textlink="">
      <cdr:nvSpPr>
        <cdr:cNvPr id="11" name="テキスト ボックス 1"/>
        <cdr:cNvSpPr txBox="1"/>
      </cdr:nvSpPr>
      <cdr:spPr>
        <a:xfrm xmlns:a="http://schemas.openxmlformats.org/drawingml/2006/main">
          <a:off x="4756203" y="3079758"/>
          <a:ext cx="485920" cy="179955"/>
        </a:xfrm>
        <a:prstGeom xmlns:a="http://schemas.openxmlformats.org/drawingml/2006/main" prst="rect">
          <a:avLst/>
        </a:prstGeom>
      </cdr:spPr>
      <cdr:txBody>
        <a:bodyPr xmlns:a="http://schemas.openxmlformats.org/drawingml/2006/main" wrap="square" lIns="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ja-JP" altLang="en-US" sz="800"/>
            <a:t>平成</a:t>
          </a:r>
          <a:r>
            <a:rPr lang="en-US" altLang="ja-JP" sz="800">
              <a:latin typeface="+mj-ea"/>
              <a:ea typeface="+mj-ea"/>
            </a:rPr>
            <a:t>30</a:t>
          </a:r>
          <a:r>
            <a:rPr lang="ja-JP" altLang="en-US" sz="800">
              <a:latin typeface="+mj-ea"/>
              <a:ea typeface="+mj-ea"/>
            </a:rPr>
            <a:t>年</a:t>
          </a:r>
          <a:endParaRPr lang="en-US" altLang="ja-JP" sz="800">
            <a:latin typeface="+mj-ea"/>
            <a:ea typeface="+mj-ea"/>
          </a:endParaRPr>
        </a:p>
      </cdr:txBody>
    </cdr:sp>
  </cdr:relSizeAnchor>
</c:userShapes>
</file>

<file path=xl/drawings/drawing5.xml><?xml version="1.0" encoding="utf-8"?>
<xdr:wsDr xmlns:xdr="http://schemas.openxmlformats.org/drawingml/2006/spreadsheetDrawing" xmlns:a="http://schemas.openxmlformats.org/drawingml/2006/main">
  <xdr:twoCellAnchor editAs="oneCell">
    <xdr:from>
      <xdr:col>0</xdr:col>
      <xdr:colOff>119062</xdr:colOff>
      <xdr:row>3</xdr:row>
      <xdr:rowOff>25257</xdr:rowOff>
    </xdr:from>
    <xdr:to>
      <xdr:col>7</xdr:col>
      <xdr:colOff>860249</xdr:colOff>
      <xdr:row>22</xdr:row>
      <xdr:rowOff>22082</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0.09677</cdr:x>
      <cdr:y>0.06585</cdr:y>
    </cdr:from>
    <cdr:to>
      <cdr:x>0.16659</cdr:x>
      <cdr:y>0.12292</cdr:y>
    </cdr:to>
    <cdr:sp macro="" textlink="">
      <cdr:nvSpPr>
        <cdr:cNvPr id="2" name="テキスト ボックス 1"/>
        <cdr:cNvSpPr txBox="1"/>
      </cdr:nvSpPr>
      <cdr:spPr>
        <a:xfrm xmlns:a="http://schemas.openxmlformats.org/drawingml/2006/main">
          <a:off x="627063" y="238126"/>
          <a:ext cx="452437" cy="206375"/>
        </a:xfrm>
        <a:prstGeom xmlns:a="http://schemas.openxmlformats.org/drawingml/2006/main" prst="rect">
          <a:avLst/>
        </a:prstGeom>
      </cdr:spPr>
      <cdr:txBody>
        <a:bodyPr xmlns:a="http://schemas.openxmlformats.org/drawingml/2006/main" vertOverflow="clip" wrap="square" rtlCol="0" anchor="ctr" anchorCtr="1"/>
        <a:lstStyle xmlns:a="http://schemas.openxmlformats.org/drawingml/2006/main"/>
        <a:p xmlns:a="http://schemas.openxmlformats.org/drawingml/2006/main">
          <a:r>
            <a:rPr lang="ja-JP" altLang="en-US" sz="800"/>
            <a:t>（人）</a:t>
          </a:r>
        </a:p>
      </cdr:txBody>
    </cdr:sp>
  </cdr:relSizeAnchor>
  <cdr:relSizeAnchor xmlns:cdr="http://schemas.openxmlformats.org/drawingml/2006/chartDrawing">
    <cdr:from>
      <cdr:x>0.15466</cdr:x>
      <cdr:y>0.88851</cdr:y>
    </cdr:from>
    <cdr:to>
      <cdr:x>0.22577</cdr:x>
      <cdr:y>0.93827</cdr:y>
    </cdr:to>
    <cdr:sp macro="" textlink="">
      <cdr:nvSpPr>
        <cdr:cNvPr id="4" name="テキスト ボックス 1"/>
        <cdr:cNvSpPr txBox="1"/>
      </cdr:nvSpPr>
      <cdr:spPr>
        <a:xfrm xmlns:a="http://schemas.openxmlformats.org/drawingml/2006/main">
          <a:off x="1001489" y="3213155"/>
          <a:ext cx="460455" cy="179948"/>
        </a:xfrm>
        <a:prstGeom xmlns:a="http://schemas.openxmlformats.org/drawingml/2006/main" prst="rect">
          <a:avLst/>
        </a:prstGeom>
      </cdr:spPr>
      <cdr:txBody>
        <a:bodyPr xmlns:a="http://schemas.openxmlformats.org/drawingml/2006/main" wrap="square" lIns="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ja-JP" altLang="en-US" sz="800"/>
            <a:t>平成</a:t>
          </a:r>
          <a:r>
            <a:rPr lang="en-US" altLang="ja-JP" sz="800">
              <a:latin typeface="+mj-ea"/>
              <a:ea typeface="+mj-ea"/>
            </a:rPr>
            <a:t>29</a:t>
          </a:r>
          <a:r>
            <a:rPr lang="ja-JP" altLang="en-US" sz="800">
              <a:latin typeface="+mj-ea"/>
              <a:ea typeface="+mj-ea"/>
            </a:rPr>
            <a:t>年</a:t>
          </a:r>
          <a:endParaRPr lang="en-US" altLang="ja-JP" sz="800">
            <a:latin typeface="+mj-ea"/>
            <a:ea typeface="+mj-ea"/>
          </a:endParaRPr>
        </a:p>
      </cdr:txBody>
    </cdr:sp>
  </cdr:relSizeAnchor>
  <cdr:relSizeAnchor xmlns:cdr="http://schemas.openxmlformats.org/drawingml/2006/chartDrawing">
    <cdr:from>
      <cdr:x>0.56241</cdr:x>
      <cdr:y>0.88323</cdr:y>
    </cdr:from>
    <cdr:to>
      <cdr:x>0.63352</cdr:x>
      <cdr:y>0.93299</cdr:y>
    </cdr:to>
    <cdr:sp macro="" textlink="">
      <cdr:nvSpPr>
        <cdr:cNvPr id="6" name="テキスト ボックス 1"/>
        <cdr:cNvSpPr txBox="1"/>
      </cdr:nvSpPr>
      <cdr:spPr>
        <a:xfrm xmlns:a="http://schemas.openxmlformats.org/drawingml/2006/main">
          <a:off x="3641768" y="3194047"/>
          <a:ext cx="460454" cy="179948"/>
        </a:xfrm>
        <a:prstGeom xmlns:a="http://schemas.openxmlformats.org/drawingml/2006/main" prst="rect">
          <a:avLst/>
        </a:prstGeom>
      </cdr:spPr>
      <cdr:txBody>
        <a:bodyPr xmlns:a="http://schemas.openxmlformats.org/drawingml/2006/main" wrap="square" lIns="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ja-JP" altLang="en-US" sz="800"/>
            <a:t>平成</a:t>
          </a:r>
          <a:r>
            <a:rPr lang="en-US" altLang="ja-JP" sz="800">
              <a:latin typeface="+mj-ea"/>
              <a:ea typeface="+mj-ea"/>
            </a:rPr>
            <a:t>30</a:t>
          </a:r>
          <a:r>
            <a:rPr lang="ja-JP" altLang="en-US" sz="800">
              <a:latin typeface="+mj-ea"/>
              <a:ea typeface="+mj-ea"/>
            </a:rPr>
            <a:t>年</a:t>
          </a:r>
          <a:endParaRPr lang="en-US" altLang="ja-JP" sz="800">
            <a:latin typeface="+mj-ea"/>
            <a:ea typeface="+mj-ea"/>
          </a:endParaRPr>
        </a:p>
      </cdr:txBody>
    </cdr:sp>
  </cdr:relSizeAnchor>
</c:userShapes>
</file>

<file path=xl/drawings/drawing7.xml><?xml version="1.0" encoding="utf-8"?>
<xdr:wsDr xmlns:xdr="http://schemas.openxmlformats.org/drawingml/2006/spreadsheetDrawing" xmlns:a="http://schemas.openxmlformats.org/drawingml/2006/main">
  <xdr:twoCellAnchor>
    <xdr:from>
      <xdr:col>4</xdr:col>
      <xdr:colOff>0</xdr:colOff>
      <xdr:row>1</xdr:row>
      <xdr:rowOff>0</xdr:rowOff>
    </xdr:from>
    <xdr:to>
      <xdr:col>13</xdr:col>
      <xdr:colOff>564975</xdr:colOff>
      <xdr:row>19</xdr:row>
      <xdr:rowOff>56700</xdr:rowOff>
    </xdr:to>
    <xdr:graphicFrame macro="">
      <xdr:nvGraphicFramePr>
        <xdr:cNvPr id="4"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5</xdr:col>
      <xdr:colOff>0</xdr:colOff>
      <xdr:row>29</xdr:row>
      <xdr:rowOff>0</xdr:rowOff>
    </xdr:from>
    <xdr:to>
      <xdr:col>14</xdr:col>
      <xdr:colOff>323675</xdr:colOff>
      <xdr:row>45</xdr:row>
      <xdr:rowOff>66675</xdr:rowOff>
    </xdr:to>
    <xdr:graphicFrame macro="">
      <xdr:nvGraphicFramePr>
        <xdr:cNvPr id="5"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0.07514</cdr:x>
      <cdr:y>0.06861</cdr:y>
    </cdr:from>
    <cdr:to>
      <cdr:x>0.15202</cdr:x>
      <cdr:y>0.12512</cdr:y>
    </cdr:to>
    <cdr:sp macro="" textlink="">
      <cdr:nvSpPr>
        <cdr:cNvPr id="2" name="テキスト ボックス 1"/>
        <cdr:cNvSpPr txBox="1"/>
      </cdr:nvSpPr>
      <cdr:spPr>
        <a:xfrm xmlns:a="http://schemas.openxmlformats.org/drawingml/2006/main">
          <a:off x="513957" y="246996"/>
          <a:ext cx="525856" cy="20343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ja-JP" altLang="en-US" sz="800"/>
            <a:t>（千人）</a:t>
          </a:r>
        </a:p>
      </cdr:txBody>
    </cdr:sp>
  </cdr:relSizeAnchor>
  <cdr:relSizeAnchor xmlns:cdr="http://schemas.openxmlformats.org/drawingml/2006/chartDrawing">
    <cdr:from>
      <cdr:x>0.87614</cdr:x>
      <cdr:y>0.07144</cdr:y>
    </cdr:from>
    <cdr:to>
      <cdr:x>0.94157</cdr:x>
      <cdr:y>0.12794</cdr:y>
    </cdr:to>
    <cdr:sp macro="" textlink="">
      <cdr:nvSpPr>
        <cdr:cNvPr id="5" name="テキスト ボックス 1"/>
        <cdr:cNvSpPr txBox="1"/>
      </cdr:nvSpPr>
      <cdr:spPr>
        <a:xfrm xmlns:a="http://schemas.openxmlformats.org/drawingml/2006/main">
          <a:off x="5992812" y="257184"/>
          <a:ext cx="447517" cy="20340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ja-JP" altLang="en-US" sz="800"/>
            <a:t>（％）</a:t>
          </a:r>
        </a:p>
      </cdr:txBody>
    </cdr:sp>
  </cdr:relSizeAnchor>
  <cdr:relSizeAnchor xmlns:cdr="http://schemas.openxmlformats.org/drawingml/2006/chartDrawing">
    <cdr:from>
      <cdr:x>0.11651</cdr:x>
      <cdr:y>0.81119</cdr:y>
    </cdr:from>
    <cdr:to>
      <cdr:x>0.89273</cdr:x>
      <cdr:y>0.85105</cdr:y>
    </cdr:to>
    <cdr:sp macro="" textlink="">
      <cdr:nvSpPr>
        <cdr:cNvPr id="4" name="小波 3"/>
        <cdr:cNvSpPr/>
      </cdr:nvSpPr>
      <cdr:spPr bwMode="auto">
        <a:xfrm xmlns:a="http://schemas.openxmlformats.org/drawingml/2006/main">
          <a:off x="775952" y="2971800"/>
          <a:ext cx="5169600" cy="146027"/>
        </a:xfrm>
        <a:prstGeom xmlns:a="http://schemas.openxmlformats.org/drawingml/2006/main" prst="doubleWave">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mlns:a="http://schemas.openxmlformats.org/drawingml/2006/main"/>
        <a:extLst xmlns:a="http://schemas.openxmlformats.org/drawingml/2006/main">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wrap="square" lIns="18288" tIns="0" rIns="0" bIns="0" rtlCol="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endParaRPr kumimoji="1" lang="ja-JP" altLang="en-US" sz="1100"/>
        </a:p>
      </cdr:txBody>
    </cdr:sp>
  </cdr:relSizeAnchor>
  <cdr:relSizeAnchor xmlns:cdr="http://schemas.openxmlformats.org/drawingml/2006/chartDrawing">
    <cdr:from>
      <cdr:x>0.06126</cdr:x>
      <cdr:y>0.85886</cdr:y>
    </cdr:from>
    <cdr:to>
      <cdr:x>0.10886</cdr:x>
      <cdr:y>0.91736</cdr:y>
    </cdr:to>
    <cdr:sp macro="" textlink="">
      <cdr:nvSpPr>
        <cdr:cNvPr id="6" name="テキスト ボックス 1"/>
        <cdr:cNvSpPr txBox="1"/>
      </cdr:nvSpPr>
      <cdr:spPr>
        <a:xfrm xmlns:a="http://schemas.openxmlformats.org/drawingml/2006/main">
          <a:off x="407987" y="3146424"/>
          <a:ext cx="317016" cy="214315"/>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21600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1000">
              <a:latin typeface="+mj-ea"/>
              <a:ea typeface="+mj-ea"/>
            </a:rPr>
            <a:t>0</a:t>
          </a:r>
          <a:endParaRPr lang="ja-JP" altLang="en-US" sz="1000">
            <a:latin typeface="+mj-ea"/>
            <a:ea typeface="+mj-ea"/>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0.09677</cdr:x>
      <cdr:y>0.06585</cdr:y>
    </cdr:from>
    <cdr:to>
      <cdr:x>0.16659</cdr:x>
      <cdr:y>0.12292</cdr:y>
    </cdr:to>
    <cdr:sp macro="" textlink="">
      <cdr:nvSpPr>
        <cdr:cNvPr id="2" name="テキスト ボックス 1"/>
        <cdr:cNvSpPr txBox="1"/>
      </cdr:nvSpPr>
      <cdr:spPr>
        <a:xfrm xmlns:a="http://schemas.openxmlformats.org/drawingml/2006/main">
          <a:off x="627063" y="238126"/>
          <a:ext cx="452437" cy="206375"/>
        </a:xfrm>
        <a:prstGeom xmlns:a="http://schemas.openxmlformats.org/drawingml/2006/main" prst="rect">
          <a:avLst/>
        </a:prstGeom>
      </cdr:spPr>
      <cdr:txBody>
        <a:bodyPr xmlns:a="http://schemas.openxmlformats.org/drawingml/2006/main" vertOverflow="clip" wrap="square" rtlCol="0" anchor="ctr" anchorCtr="1"/>
        <a:lstStyle xmlns:a="http://schemas.openxmlformats.org/drawingml/2006/main"/>
        <a:p xmlns:a="http://schemas.openxmlformats.org/drawingml/2006/main">
          <a:r>
            <a:rPr lang="ja-JP" altLang="en-US" sz="800"/>
            <a:t>（人）</a:t>
          </a: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EX57"/>
  <sheetViews>
    <sheetView showGridLines="0" tabSelected="1" view="pageBreakPreview" zoomScaleNormal="110" zoomScaleSheetLayoutView="100" workbookViewId="0"/>
  </sheetViews>
  <sheetFormatPr defaultColWidth="0.625" defaultRowHeight="13.5"/>
  <cols>
    <col min="5" max="5" width="0.625" customWidth="1"/>
    <col min="12" max="12" width="0.625" customWidth="1"/>
    <col min="14" max="15" width="0.625" customWidth="1"/>
    <col min="28" max="28" width="0.625" customWidth="1"/>
    <col min="50" max="51" width="0.625" customWidth="1"/>
    <col min="94" max="94" width="0.625" customWidth="1"/>
    <col min="132" max="132" width="0.625" customWidth="1"/>
    <col min="155" max="16384" width="0.625" style="473"/>
  </cols>
  <sheetData>
    <row r="1" spans="1:154" s="465" customFormat="1" ht="22.5" customHeight="1">
      <c r="A1" s="483"/>
      <c r="B1" s="483"/>
      <c r="C1" s="483"/>
      <c r="D1" s="483"/>
      <c r="E1" s="483"/>
      <c r="F1" s="483"/>
      <c r="G1" s="483"/>
      <c r="H1" s="483"/>
      <c r="I1" s="483"/>
      <c r="J1" s="483"/>
      <c r="K1" s="483"/>
      <c r="L1" s="483"/>
      <c r="M1" s="483"/>
      <c r="N1" s="483"/>
      <c r="O1" s="483"/>
      <c r="P1" s="483"/>
      <c r="Q1" s="483"/>
      <c r="R1" s="483"/>
      <c r="S1" s="483"/>
      <c r="T1" s="483"/>
      <c r="U1" s="483"/>
      <c r="V1" s="483"/>
      <c r="W1" s="483"/>
      <c r="X1" s="483"/>
      <c r="Y1" s="483"/>
      <c r="Z1" s="483"/>
      <c r="AA1" s="483"/>
      <c r="AB1" s="483"/>
      <c r="AC1" s="483"/>
      <c r="AD1" s="483"/>
      <c r="AE1" s="483"/>
      <c r="AF1" s="483"/>
      <c r="AG1" s="483"/>
      <c r="AH1" s="483"/>
      <c r="AI1" s="483"/>
      <c r="AJ1" s="483"/>
      <c r="AK1" s="483"/>
      <c r="AL1" s="483"/>
      <c r="AM1" s="483"/>
      <c r="AN1" s="483"/>
      <c r="AO1" s="483"/>
      <c r="AP1" s="483"/>
      <c r="AQ1" s="483"/>
      <c r="AR1" s="483"/>
      <c r="AS1" s="483"/>
      <c r="AT1" s="483"/>
      <c r="AU1" s="483"/>
      <c r="AV1" s="483"/>
      <c r="AW1" s="483"/>
      <c r="AX1" s="483"/>
      <c r="AY1" s="483"/>
      <c r="AZ1" s="483"/>
      <c r="BA1" s="483"/>
      <c r="BB1" s="483"/>
      <c r="BC1" s="483"/>
      <c r="BD1" s="483"/>
      <c r="BE1" s="483"/>
      <c r="BF1" s="483"/>
      <c r="BG1" s="483"/>
      <c r="BH1" s="483"/>
      <c r="BI1" s="483"/>
      <c r="BJ1" s="483"/>
      <c r="BK1" s="483"/>
      <c r="BL1" s="483"/>
      <c r="BM1" s="483"/>
      <c r="BN1" s="483"/>
      <c r="BO1" s="483"/>
      <c r="BP1" s="483"/>
      <c r="BQ1" s="483"/>
      <c r="BR1" s="483"/>
      <c r="BS1" s="483"/>
      <c r="BT1" s="483"/>
      <c r="BU1" s="483"/>
      <c r="BV1" s="483"/>
      <c r="BW1" s="483"/>
      <c r="BX1" s="483"/>
      <c r="BY1" s="483"/>
      <c r="BZ1" s="483"/>
      <c r="CA1" s="483"/>
      <c r="CB1" s="483"/>
      <c r="CC1" s="483"/>
      <c r="CD1" s="483"/>
      <c r="CE1" s="483"/>
      <c r="CF1" s="483"/>
      <c r="CG1" s="483"/>
      <c r="CH1" s="483"/>
      <c r="CI1" s="483"/>
      <c r="CJ1" s="483"/>
      <c r="CK1" s="483"/>
      <c r="CL1" s="483"/>
      <c r="CM1" s="483"/>
      <c r="CN1" s="483"/>
      <c r="CO1" s="483"/>
      <c r="CP1" s="483"/>
      <c r="CQ1" s="483"/>
      <c r="CR1" s="483"/>
      <c r="CS1" s="483"/>
      <c r="CT1" s="483"/>
      <c r="CU1" s="483"/>
      <c r="CV1" s="483"/>
      <c r="CW1" s="483"/>
      <c r="CX1" s="483"/>
      <c r="CY1" s="483"/>
      <c r="CZ1" s="483"/>
      <c r="DA1" s="483"/>
      <c r="DB1" s="483"/>
      <c r="DC1" s="483"/>
      <c r="DD1" s="483"/>
      <c r="DE1" s="483"/>
      <c r="DF1" s="483"/>
      <c r="DG1" s="483"/>
      <c r="DH1" s="483"/>
      <c r="DI1" s="483"/>
      <c r="DJ1" s="483"/>
      <c r="DK1" s="483"/>
      <c r="DL1" s="483"/>
      <c r="DM1" s="483"/>
      <c r="DN1" s="483"/>
      <c r="DO1" s="483"/>
      <c r="DP1" s="483"/>
      <c r="DQ1" s="483"/>
      <c r="DR1" s="483"/>
      <c r="DS1" s="483"/>
      <c r="DT1" s="483"/>
      <c r="DU1" s="483"/>
      <c r="DV1" s="483"/>
      <c r="DW1" s="483"/>
      <c r="DX1" s="483"/>
      <c r="DY1" s="483"/>
      <c r="DZ1" s="483"/>
      <c r="EA1" s="483"/>
      <c r="EB1" s="483"/>
      <c r="EC1" s="483"/>
      <c r="ED1" s="483"/>
      <c r="EE1" s="483"/>
      <c r="EF1" s="483"/>
      <c r="EG1" s="483"/>
      <c r="EH1" s="483"/>
      <c r="EI1" s="483"/>
      <c r="EJ1" s="483"/>
      <c r="EK1" s="483"/>
      <c r="EL1" s="483"/>
      <c r="EM1" s="483"/>
      <c r="EN1" s="483"/>
      <c r="EO1" s="483"/>
      <c r="EP1" s="483"/>
      <c r="EQ1" s="483"/>
      <c r="ER1" s="484"/>
      <c r="ES1" s="484"/>
      <c r="ET1" s="484"/>
      <c r="EU1" s="484"/>
      <c r="EV1" s="484"/>
      <c r="EW1" s="484"/>
      <c r="EX1" s="484"/>
    </row>
    <row r="2" spans="1:154" s="465" customFormat="1" ht="25.5">
      <c r="A2" s="275" t="s">
        <v>165</v>
      </c>
      <c r="B2" s="275"/>
      <c r="C2" s="275"/>
      <c r="D2" s="275"/>
      <c r="E2" s="275"/>
      <c r="F2" s="275"/>
      <c r="G2" s="275"/>
      <c r="H2" s="275"/>
      <c r="I2" s="275"/>
      <c r="J2" s="275"/>
      <c r="K2" s="275"/>
      <c r="L2" s="275"/>
      <c r="M2" s="275"/>
      <c r="N2" s="275"/>
      <c r="O2" s="275"/>
      <c r="P2" s="275"/>
      <c r="Q2" s="275"/>
      <c r="R2" s="275"/>
      <c r="S2" s="275"/>
      <c r="T2" s="275"/>
      <c r="U2" s="275"/>
      <c r="V2" s="275"/>
      <c r="W2" s="275"/>
      <c r="X2" s="275"/>
      <c r="Y2" s="275"/>
      <c r="Z2" s="275"/>
      <c r="AA2" s="275"/>
      <c r="AB2" s="275"/>
      <c r="AC2" s="275"/>
      <c r="AD2" s="275"/>
      <c r="AE2" s="275"/>
      <c r="AF2" s="275"/>
      <c r="AG2" s="275"/>
      <c r="AH2" s="275"/>
      <c r="AI2" s="275"/>
      <c r="AJ2" s="275"/>
      <c r="AK2" s="275"/>
      <c r="AL2" s="275"/>
      <c r="AM2" s="275"/>
      <c r="AN2" s="275"/>
      <c r="AO2" s="275"/>
      <c r="AP2" s="275"/>
      <c r="AQ2" s="275"/>
      <c r="AR2" s="275"/>
      <c r="AS2" s="275"/>
      <c r="AT2" s="275"/>
      <c r="AU2" s="275"/>
      <c r="AV2" s="275"/>
      <c r="AW2" s="275"/>
      <c r="AX2" s="275"/>
      <c r="AY2" s="275"/>
      <c r="AZ2" s="275"/>
      <c r="BA2" s="275"/>
      <c r="BB2" s="275"/>
      <c r="BC2" s="275"/>
      <c r="BD2" s="275"/>
      <c r="BE2" s="275"/>
      <c r="BF2" s="275"/>
      <c r="BG2" s="275"/>
      <c r="BH2" s="275"/>
      <c r="BI2" s="275"/>
      <c r="BJ2" s="275"/>
      <c r="BK2" s="275"/>
      <c r="BL2" s="275"/>
      <c r="BM2" s="275"/>
      <c r="BN2" s="275"/>
      <c r="BO2" s="275"/>
      <c r="BP2" s="275"/>
      <c r="BQ2" s="275"/>
      <c r="BR2" s="275"/>
      <c r="BS2" s="275"/>
      <c r="BT2" s="275"/>
      <c r="BU2" s="275"/>
      <c r="BV2" s="275"/>
      <c r="BW2" s="275"/>
      <c r="BX2" s="275"/>
      <c r="BY2" s="275"/>
      <c r="BZ2" s="275"/>
      <c r="CA2" s="275"/>
      <c r="CB2" s="275"/>
      <c r="CC2" s="275"/>
      <c r="CD2" s="275"/>
      <c r="CE2" s="275"/>
      <c r="CF2" s="275"/>
      <c r="CG2" s="275"/>
      <c r="CH2" s="275"/>
      <c r="CI2" s="275"/>
      <c r="CJ2" s="275"/>
      <c r="CK2" s="275"/>
      <c r="CL2" s="275"/>
      <c r="CM2" s="275"/>
      <c r="CN2" s="275"/>
      <c r="CO2" s="275"/>
      <c r="CP2" s="275"/>
      <c r="CQ2" s="275"/>
      <c r="CR2" s="275"/>
      <c r="CS2" s="275"/>
      <c r="CT2" s="275"/>
      <c r="CU2" s="275"/>
      <c r="CV2" s="275"/>
      <c r="CW2" s="275"/>
      <c r="CX2" s="275"/>
      <c r="CY2" s="275"/>
      <c r="CZ2" s="275"/>
      <c r="DA2" s="275"/>
      <c r="DB2" s="275"/>
      <c r="DC2" s="275"/>
      <c r="DD2" s="275"/>
      <c r="DE2" s="275"/>
      <c r="DF2" s="275"/>
      <c r="DG2" s="275"/>
      <c r="DH2" s="275"/>
      <c r="DI2" s="275"/>
      <c r="DJ2" s="275"/>
      <c r="DK2" s="275"/>
      <c r="DL2" s="275"/>
      <c r="DM2" s="275"/>
      <c r="DN2" s="275"/>
      <c r="DO2" s="275"/>
      <c r="DP2" s="275"/>
      <c r="DQ2" s="275"/>
      <c r="DR2" s="275"/>
      <c r="DS2" s="275"/>
      <c r="DT2" s="275"/>
      <c r="DU2" s="275"/>
      <c r="DV2" s="275"/>
      <c r="DW2" s="275"/>
      <c r="DX2" s="275"/>
      <c r="DY2" s="275"/>
      <c r="DZ2" s="275"/>
      <c r="EA2" s="275"/>
      <c r="EB2" s="275"/>
      <c r="EC2" s="275"/>
      <c r="ED2" s="275"/>
      <c r="EE2" s="275"/>
      <c r="EF2" s="275"/>
      <c r="EG2" s="275"/>
      <c r="EH2" s="275"/>
      <c r="EI2" s="275"/>
      <c r="EJ2" s="275"/>
      <c r="EK2" s="275"/>
      <c r="EL2" s="275"/>
      <c r="EM2" s="275"/>
      <c r="EN2" s="275"/>
      <c r="EO2" s="275"/>
      <c r="EP2" s="275"/>
      <c r="EQ2" s="275"/>
      <c r="ER2" s="485"/>
      <c r="ES2" s="485"/>
      <c r="ET2" s="485"/>
      <c r="EU2" s="485"/>
      <c r="EV2" s="485"/>
      <c r="EW2" s="485"/>
      <c r="EX2" s="485"/>
    </row>
    <row r="3" spans="1:154" s="463" customFormat="1" ht="26.25" customHeight="1">
      <c r="A3" s="272"/>
      <c r="B3" s="272"/>
      <c r="C3" s="272"/>
      <c r="D3" s="272"/>
      <c r="E3" s="272"/>
      <c r="F3" s="272"/>
      <c r="G3" s="272"/>
      <c r="H3" s="272"/>
      <c r="I3" s="272"/>
      <c r="J3" s="272"/>
      <c r="K3" s="272"/>
      <c r="L3" s="272"/>
      <c r="M3" s="272"/>
      <c r="N3" s="272"/>
      <c r="O3" s="272"/>
      <c r="P3" s="272"/>
      <c r="Q3" s="272"/>
      <c r="R3" s="272"/>
      <c r="S3" s="272"/>
      <c r="T3" s="272"/>
      <c r="U3" s="272"/>
      <c r="V3" s="272"/>
      <c r="W3" s="272"/>
      <c r="X3" s="272"/>
      <c r="Y3" s="272"/>
      <c r="Z3" s="272"/>
      <c r="AA3" s="272"/>
      <c r="AB3" s="272"/>
      <c r="AC3" s="272"/>
      <c r="AD3" s="272"/>
      <c r="AE3" s="272"/>
      <c r="AF3" s="272"/>
      <c r="AG3" s="272"/>
      <c r="AH3" s="272"/>
      <c r="AI3" s="272"/>
      <c r="AJ3" s="272"/>
      <c r="AK3" s="272"/>
      <c r="AL3" s="272"/>
      <c r="AM3" s="272"/>
      <c r="AN3" s="272"/>
      <c r="AO3" s="272"/>
      <c r="AP3" s="272"/>
      <c r="AQ3" s="272"/>
      <c r="AR3" s="272"/>
      <c r="AS3" s="272"/>
      <c r="AT3" s="272"/>
      <c r="AU3" s="272"/>
      <c r="AV3" s="272"/>
      <c r="AW3" s="272"/>
      <c r="AX3" s="272"/>
      <c r="AY3" s="272"/>
      <c r="AZ3" s="272"/>
      <c r="BA3" s="272"/>
      <c r="BB3" s="272"/>
      <c r="BC3" s="272"/>
      <c r="BD3" s="272"/>
      <c r="BE3" s="272"/>
      <c r="BF3" s="272"/>
      <c r="BG3" s="272"/>
      <c r="BH3" s="272"/>
      <c r="BI3" s="272"/>
      <c r="BJ3" s="272"/>
      <c r="BK3" s="272"/>
      <c r="BL3" s="272"/>
      <c r="BM3" s="272"/>
      <c r="BN3" s="272"/>
      <c r="BO3" s="272"/>
      <c r="BP3" s="272"/>
      <c r="BQ3" s="272"/>
      <c r="BR3" s="272"/>
      <c r="BS3" s="272"/>
      <c r="BT3" s="272"/>
      <c r="BU3" s="272"/>
      <c r="BV3" s="272"/>
      <c r="BW3" s="272"/>
      <c r="BX3" s="272"/>
      <c r="BY3" s="272"/>
      <c r="BZ3" s="272"/>
      <c r="CA3" s="272"/>
      <c r="CB3" s="272"/>
      <c r="CC3" s="272"/>
      <c r="CD3" s="272"/>
      <c r="CE3" s="272"/>
      <c r="CF3" s="272"/>
      <c r="CG3" s="272"/>
      <c r="CH3" s="272"/>
      <c r="CI3" s="272"/>
      <c r="CJ3" s="272"/>
      <c r="CK3" s="272"/>
      <c r="CL3" s="272"/>
      <c r="CM3" s="272"/>
      <c r="CN3" s="272"/>
      <c r="CO3" s="272"/>
      <c r="CP3" s="272"/>
      <c r="CQ3" s="272"/>
      <c r="DW3" s="272"/>
      <c r="DX3" s="272"/>
      <c r="DY3" s="272"/>
      <c r="DZ3" s="272"/>
      <c r="EA3" s="272"/>
      <c r="EB3" s="272"/>
      <c r="EC3" s="272"/>
      <c r="ED3" s="272"/>
      <c r="EE3" s="272"/>
      <c r="EF3" s="272"/>
      <c r="EG3" s="272"/>
      <c r="EH3" s="272"/>
      <c r="EI3" s="272"/>
      <c r="EJ3" s="272"/>
      <c r="EK3" s="272"/>
      <c r="EL3" s="272"/>
      <c r="EM3" s="272"/>
      <c r="EN3" s="272"/>
      <c r="EO3" s="272"/>
      <c r="EP3" s="272"/>
      <c r="EQ3" s="272"/>
      <c r="ER3" s="272"/>
      <c r="ES3" s="272"/>
      <c r="ET3" s="272"/>
      <c r="EU3" s="272"/>
      <c r="EV3" s="272"/>
      <c r="EW3" s="272"/>
      <c r="EX3" s="272"/>
    </row>
    <row r="4" spans="1:154" s="486" customFormat="1" ht="18" customHeight="1">
      <c r="A4" s="273"/>
      <c r="B4" s="273"/>
      <c r="C4" s="273"/>
      <c r="D4" s="273"/>
      <c r="E4" s="122"/>
      <c r="F4" s="273"/>
      <c r="G4" s="273"/>
      <c r="H4" s="273"/>
      <c r="I4" s="273"/>
      <c r="J4" s="273"/>
      <c r="K4" s="273"/>
      <c r="L4" s="273"/>
      <c r="M4" s="273"/>
      <c r="N4" s="273"/>
      <c r="O4" s="273"/>
      <c r="P4" s="273"/>
      <c r="Q4" s="273"/>
      <c r="R4" s="273"/>
      <c r="S4" s="273"/>
      <c r="T4" s="273"/>
      <c r="U4" s="273"/>
      <c r="V4" s="273"/>
      <c r="W4" s="273"/>
      <c r="X4" s="273"/>
      <c r="Y4" s="273"/>
      <c r="Z4" s="273"/>
      <c r="AA4" s="273"/>
      <c r="AB4" s="273"/>
      <c r="AC4" s="273"/>
      <c r="AD4" s="273"/>
      <c r="AE4" s="273"/>
      <c r="AF4" s="273"/>
      <c r="AG4" s="273"/>
      <c r="AH4" s="273"/>
      <c r="AI4" s="273"/>
      <c r="AJ4" s="273"/>
      <c r="AK4" s="273"/>
      <c r="AL4" s="273"/>
      <c r="AM4" s="273"/>
      <c r="AN4" s="273"/>
      <c r="AO4" s="273"/>
      <c r="AP4" s="273"/>
      <c r="AQ4" s="273"/>
      <c r="AR4" s="273"/>
      <c r="AS4" s="273"/>
      <c r="AT4" s="273"/>
      <c r="AU4" s="273"/>
      <c r="AV4" s="273"/>
      <c r="AW4" s="273"/>
      <c r="AX4" s="273"/>
      <c r="AY4" s="273"/>
      <c r="AZ4" s="273"/>
      <c r="BA4" s="273"/>
      <c r="BB4" s="273"/>
      <c r="BC4" s="273"/>
      <c r="BD4" s="273"/>
      <c r="BE4" s="273"/>
      <c r="BF4" s="273"/>
      <c r="BG4" s="273"/>
      <c r="BH4" s="273"/>
      <c r="BI4" s="273"/>
      <c r="BJ4" s="273"/>
      <c r="BK4" s="273"/>
      <c r="BL4" s="273"/>
      <c r="BM4" s="273"/>
      <c r="BN4" s="273"/>
      <c r="BO4" s="273"/>
      <c r="BP4" s="273"/>
      <c r="BQ4" s="273"/>
      <c r="BR4" s="273"/>
      <c r="BS4" s="273"/>
      <c r="BT4" s="273"/>
      <c r="BU4" s="273"/>
      <c r="BV4" s="273"/>
      <c r="BW4" s="273"/>
      <c r="BX4" s="273"/>
      <c r="BY4" s="273"/>
      <c r="BZ4" s="273"/>
      <c r="CA4" s="273"/>
      <c r="CB4" s="273"/>
      <c r="CC4" s="273"/>
      <c r="CD4" s="273"/>
      <c r="CE4" s="273"/>
      <c r="CF4" s="273"/>
      <c r="CG4" s="273"/>
      <c r="CH4" s="273"/>
      <c r="CI4" s="273"/>
      <c r="CJ4" s="273"/>
      <c r="CK4" s="273"/>
      <c r="CL4" s="273"/>
      <c r="CM4" s="273"/>
      <c r="CN4" s="273"/>
      <c r="CO4" s="273"/>
      <c r="CP4" s="273"/>
      <c r="CQ4" s="273"/>
      <c r="CR4" s="521" t="s">
        <v>339</v>
      </c>
      <c r="CS4" s="516"/>
      <c r="CT4" s="516"/>
      <c r="CU4" s="516"/>
      <c r="CV4" s="516"/>
      <c r="CW4" s="516"/>
      <c r="CX4" s="516"/>
      <c r="CY4" s="516"/>
      <c r="CZ4" s="516"/>
      <c r="DA4" s="516"/>
      <c r="DB4" s="516"/>
      <c r="DC4" s="516"/>
      <c r="DD4" s="516"/>
      <c r="DE4" s="516"/>
      <c r="DF4" s="516"/>
      <c r="DG4" s="516"/>
      <c r="DH4" s="516"/>
      <c r="DI4" s="516"/>
      <c r="DJ4" s="516"/>
      <c r="DK4" s="516"/>
      <c r="DL4" s="522" t="s">
        <v>407</v>
      </c>
      <c r="DM4" s="513"/>
      <c r="DN4" s="513"/>
      <c r="DO4" s="513"/>
      <c r="DP4" s="513"/>
      <c r="DQ4" s="513"/>
      <c r="DR4" s="513"/>
      <c r="DS4" s="513"/>
      <c r="DT4" s="513"/>
      <c r="DU4" s="513"/>
      <c r="DV4" s="273" t="s">
        <v>306</v>
      </c>
      <c r="DZ4" s="273"/>
      <c r="EA4" s="458"/>
      <c r="EB4" s="458"/>
      <c r="EC4" s="273"/>
      <c r="ED4" s="273"/>
      <c r="EE4" s="273"/>
      <c r="EF4" s="273"/>
      <c r="EG4" s="456"/>
      <c r="EH4" s="456"/>
      <c r="EI4" s="273"/>
      <c r="EJ4" s="273"/>
      <c r="EK4" s="273"/>
      <c r="EL4" s="273"/>
      <c r="EM4" s="273"/>
      <c r="EN4" s="273"/>
      <c r="EO4" s="273"/>
      <c r="EP4" s="273"/>
      <c r="EQ4" s="273"/>
      <c r="ER4" s="273"/>
      <c r="ES4" s="273"/>
      <c r="ET4" s="273"/>
      <c r="EU4" s="273"/>
      <c r="EV4" s="273"/>
      <c r="EW4" s="273"/>
      <c r="EX4" s="273"/>
    </row>
    <row r="5" spans="1:154" s="487" customFormat="1" ht="18" customHeight="1">
      <c r="A5" s="274"/>
      <c r="B5" s="274"/>
      <c r="C5" s="274"/>
      <c r="D5" s="274"/>
      <c r="E5" s="274"/>
      <c r="F5" s="274"/>
      <c r="G5" s="274"/>
      <c r="H5" s="274"/>
      <c r="I5" s="274"/>
      <c r="J5" s="274"/>
      <c r="K5" s="274"/>
      <c r="L5" s="274"/>
      <c r="M5" s="274"/>
      <c r="N5" s="274"/>
      <c r="O5" s="274"/>
      <c r="P5" s="274"/>
      <c r="Q5" s="274"/>
      <c r="R5" s="274"/>
      <c r="S5" s="274"/>
      <c r="T5" s="274"/>
      <c r="U5" s="274"/>
      <c r="V5" s="274"/>
      <c r="W5" s="274"/>
      <c r="X5" s="274"/>
      <c r="Y5" s="274"/>
      <c r="Z5" s="274"/>
      <c r="AA5" s="274"/>
      <c r="AB5" s="274"/>
      <c r="AC5" s="274"/>
      <c r="AD5" s="274"/>
      <c r="AE5" s="274"/>
      <c r="AF5" s="274"/>
      <c r="AG5" s="274"/>
      <c r="AH5" s="274"/>
      <c r="AI5" s="274"/>
      <c r="AJ5" s="274"/>
      <c r="AK5" s="274"/>
      <c r="AL5" s="274"/>
      <c r="AM5" s="274"/>
      <c r="AN5" s="274"/>
      <c r="AO5" s="274"/>
      <c r="AP5" s="274"/>
      <c r="AQ5" s="274"/>
      <c r="AR5" s="274"/>
      <c r="AS5" s="274"/>
      <c r="AT5" s="274"/>
      <c r="AU5" s="274"/>
      <c r="AV5" s="274"/>
      <c r="AW5" s="274"/>
      <c r="AX5" s="274"/>
      <c r="AY5" s="274"/>
      <c r="AZ5" s="274"/>
      <c r="BA5" s="274"/>
      <c r="BB5" s="274"/>
      <c r="BC5" s="274"/>
      <c r="BD5" s="274"/>
      <c r="BE5" s="274"/>
      <c r="BF5" s="274"/>
      <c r="BG5" s="274"/>
      <c r="BH5" s="274"/>
      <c r="BI5" s="274"/>
      <c r="BJ5" s="274"/>
      <c r="BK5" s="274"/>
      <c r="BL5" s="274"/>
      <c r="BM5" s="274"/>
      <c r="BN5" s="274"/>
      <c r="BO5" s="274"/>
      <c r="BP5" s="274"/>
      <c r="BQ5" s="274"/>
      <c r="BR5" s="274"/>
      <c r="BS5" s="274"/>
      <c r="BT5" s="274"/>
      <c r="BU5" s="274"/>
      <c r="BV5" s="274"/>
      <c r="BW5" s="274"/>
      <c r="BX5" s="274"/>
      <c r="BY5" s="274"/>
      <c r="BZ5" s="274"/>
      <c r="CA5" s="274"/>
      <c r="CB5" s="274"/>
      <c r="CC5" s="274"/>
      <c r="CD5" s="274"/>
      <c r="CE5" s="274"/>
      <c r="CF5" s="274"/>
      <c r="CG5" s="274"/>
      <c r="CH5" s="274"/>
      <c r="CI5" s="274"/>
      <c r="CJ5" s="274"/>
      <c r="CK5" s="274"/>
      <c r="CL5" s="274"/>
      <c r="CM5" s="274"/>
      <c r="CN5" s="274"/>
      <c r="CO5" s="274"/>
      <c r="CP5" s="274"/>
      <c r="CQ5" s="274"/>
      <c r="CR5" s="523">
        <v>43304</v>
      </c>
      <c r="CS5" s="524"/>
      <c r="CT5" s="524"/>
      <c r="CU5" s="524"/>
      <c r="CV5" s="524"/>
      <c r="CW5" s="524"/>
      <c r="CX5" s="524"/>
      <c r="CY5" s="524"/>
      <c r="CZ5" s="524"/>
      <c r="DA5" s="524"/>
      <c r="DB5" s="524"/>
      <c r="DC5" s="524"/>
      <c r="DD5" s="524"/>
      <c r="DE5" s="524"/>
      <c r="DF5" s="524"/>
      <c r="DG5" s="524"/>
      <c r="DH5" s="524"/>
      <c r="DI5" s="524"/>
      <c r="DJ5" s="524"/>
      <c r="DK5" s="524"/>
      <c r="DL5" s="524"/>
      <c r="DM5" s="524"/>
      <c r="DN5" s="524"/>
      <c r="DO5" s="524"/>
      <c r="DP5" s="524"/>
      <c r="DQ5" s="524"/>
      <c r="DR5" s="524"/>
      <c r="DS5" s="524"/>
      <c r="DT5" s="524"/>
      <c r="DU5" s="524"/>
      <c r="DV5" s="524"/>
      <c r="DW5" s="524"/>
      <c r="DX5" s="524"/>
      <c r="DY5" s="524"/>
      <c r="DZ5" s="524"/>
      <c r="EA5" s="524"/>
      <c r="EB5" s="524"/>
      <c r="EC5" s="524"/>
      <c r="ED5" s="524"/>
      <c r="EE5" s="524"/>
      <c r="EF5" s="524"/>
      <c r="EG5" s="524"/>
      <c r="EH5" s="524"/>
      <c r="EI5" s="524"/>
      <c r="EJ5" s="524"/>
      <c r="EK5" s="524"/>
      <c r="EL5" s="524"/>
      <c r="EP5" s="274"/>
      <c r="EQ5" s="274"/>
      <c r="ER5" s="274"/>
      <c r="ES5" s="274"/>
      <c r="ET5" s="274"/>
      <c r="EU5" s="274"/>
      <c r="EV5" s="274"/>
      <c r="EW5" s="274"/>
      <c r="EX5" s="274"/>
    </row>
    <row r="6" spans="1:154" s="463" customFormat="1" ht="15.75" customHeight="1">
      <c r="A6" s="272"/>
      <c r="B6" s="272"/>
      <c r="C6" s="272"/>
      <c r="D6" s="272"/>
      <c r="E6" s="272"/>
      <c r="F6" s="272"/>
      <c r="G6" s="272"/>
      <c r="H6" s="272"/>
      <c r="I6" s="272"/>
      <c r="J6" s="272"/>
      <c r="K6" s="272"/>
      <c r="L6" s="272"/>
      <c r="M6" s="272"/>
      <c r="N6" s="272"/>
      <c r="O6" s="272"/>
      <c r="P6" s="272"/>
      <c r="Q6" s="272"/>
      <c r="R6" s="272"/>
      <c r="S6" s="272"/>
      <c r="T6" s="272"/>
      <c r="U6" s="272"/>
      <c r="V6" s="272"/>
      <c r="W6" s="272"/>
      <c r="X6" s="272"/>
      <c r="Y6" s="272"/>
      <c r="Z6" s="272"/>
      <c r="AA6" s="272"/>
      <c r="AB6" s="272"/>
      <c r="AC6" s="272"/>
      <c r="AD6" s="272"/>
      <c r="AE6" s="272"/>
      <c r="AF6" s="272"/>
      <c r="AG6" s="272"/>
      <c r="AH6" s="272"/>
      <c r="AI6" s="272"/>
      <c r="AJ6" s="272"/>
      <c r="AK6" s="272"/>
      <c r="AL6" s="272"/>
      <c r="AM6" s="272"/>
      <c r="AN6" s="272"/>
      <c r="AO6" s="272"/>
      <c r="AP6" s="272"/>
      <c r="AQ6" s="272"/>
      <c r="AR6" s="272"/>
      <c r="AS6" s="272"/>
      <c r="AT6" s="272"/>
      <c r="AU6" s="272"/>
      <c r="AV6" s="272"/>
      <c r="AW6" s="272"/>
      <c r="AX6" s="272"/>
      <c r="AY6" s="272"/>
      <c r="AZ6" s="272"/>
      <c r="BA6" s="272"/>
      <c r="BB6" s="272"/>
      <c r="BC6" s="272"/>
      <c r="BD6" s="272"/>
      <c r="BE6" s="272"/>
      <c r="BF6" s="272"/>
      <c r="BG6" s="272"/>
      <c r="BH6" s="272"/>
      <c r="BI6" s="272"/>
      <c r="BJ6" s="272"/>
      <c r="BK6" s="272"/>
      <c r="BL6" s="272"/>
      <c r="BM6" s="272"/>
      <c r="BN6" s="272"/>
      <c r="BO6" s="272"/>
      <c r="BP6" s="272"/>
      <c r="BQ6" s="272"/>
      <c r="BR6" s="272"/>
      <c r="BS6" s="272"/>
      <c r="BT6" s="272"/>
      <c r="BU6" s="272"/>
      <c r="BV6" s="272"/>
      <c r="BW6" s="272"/>
      <c r="BX6" s="272"/>
      <c r="BY6" s="272"/>
      <c r="BZ6" s="272"/>
      <c r="CA6" s="272"/>
      <c r="CB6" s="272"/>
      <c r="CC6" s="272"/>
      <c r="CD6" s="272"/>
      <c r="CE6" s="272"/>
      <c r="CF6" s="272"/>
      <c r="CG6" s="272"/>
      <c r="CH6" s="272"/>
      <c r="CI6" s="272"/>
      <c r="CJ6" s="272"/>
      <c r="CK6" s="272"/>
      <c r="CL6" s="272"/>
      <c r="CM6" s="272"/>
      <c r="CN6" s="272"/>
      <c r="CO6" s="272"/>
      <c r="CP6" s="272"/>
      <c r="CQ6" s="272"/>
      <c r="CR6" s="272"/>
      <c r="CS6" s="272"/>
      <c r="CT6" s="272"/>
      <c r="EP6" s="272"/>
      <c r="EQ6" s="272"/>
      <c r="ER6" s="272"/>
      <c r="ES6" s="272"/>
      <c r="ET6" s="272"/>
      <c r="EU6" s="272"/>
      <c r="EV6" s="272"/>
      <c r="EW6" s="272"/>
      <c r="EX6" s="272"/>
    </row>
    <row r="7" spans="1:154" ht="22.5" customHeight="1">
      <c r="A7" s="473"/>
      <c r="B7" s="473"/>
      <c r="C7" s="473"/>
      <c r="D7" s="473"/>
      <c r="E7" s="473"/>
      <c r="H7" s="490" t="s">
        <v>298</v>
      </c>
    </row>
    <row r="8" spans="1:154" s="471" customFormat="1" ht="18" customHeight="1">
      <c r="H8" s="121"/>
      <c r="I8" s="121"/>
      <c r="J8" s="121"/>
      <c r="K8" s="121"/>
      <c r="L8" s="121"/>
      <c r="M8" s="525">
        <v>43282</v>
      </c>
      <c r="N8" s="526"/>
      <c r="O8" s="526"/>
      <c r="P8" s="526"/>
      <c r="Q8" s="526"/>
      <c r="R8" s="526"/>
      <c r="S8" s="526"/>
      <c r="T8" s="526"/>
      <c r="U8" s="526"/>
      <c r="V8" s="526"/>
      <c r="W8" s="526"/>
      <c r="X8" s="526"/>
      <c r="Y8" s="526"/>
      <c r="Z8" s="526"/>
      <c r="AA8" s="526"/>
      <c r="AB8" s="526"/>
      <c r="AC8" s="526"/>
      <c r="AD8" s="526"/>
      <c r="AE8" s="526"/>
      <c r="AF8" s="526"/>
      <c r="AG8" s="526"/>
      <c r="AH8" s="526"/>
      <c r="AI8" s="526"/>
      <c r="AJ8" s="526"/>
      <c r="AK8" s="526"/>
      <c r="AL8" s="526"/>
      <c r="AM8" s="526"/>
      <c r="AN8" s="526"/>
      <c r="AO8" s="461" t="s">
        <v>312</v>
      </c>
      <c r="AP8" s="121"/>
      <c r="AQ8" s="244"/>
      <c r="AR8" s="244"/>
      <c r="AS8" s="244"/>
      <c r="AT8" s="244"/>
      <c r="AU8" s="121"/>
      <c r="AV8" s="121"/>
      <c r="AW8" s="121"/>
      <c r="AX8" s="121"/>
      <c r="AY8" s="121"/>
      <c r="AZ8" s="121"/>
      <c r="BA8" s="121"/>
      <c r="BB8" s="121"/>
      <c r="BC8" s="121"/>
      <c r="BD8" s="121"/>
      <c r="BE8" s="121"/>
      <c r="BF8" s="121"/>
      <c r="BG8" s="121"/>
      <c r="BH8" s="122"/>
      <c r="BI8" s="122"/>
      <c r="BJ8" s="122"/>
      <c r="BK8" s="122"/>
      <c r="BL8" s="527">
        <f>'Ｐ4～5'!$B$7</f>
        <v>983000</v>
      </c>
      <c r="BM8" s="526"/>
      <c r="BN8" s="526"/>
      <c r="BO8" s="526"/>
      <c r="BP8" s="526"/>
      <c r="BQ8" s="526"/>
      <c r="BR8" s="526"/>
      <c r="BS8" s="526"/>
      <c r="BT8" s="526"/>
      <c r="BU8" s="526"/>
      <c r="BV8" s="526"/>
      <c r="BW8" s="526"/>
      <c r="BX8" s="526"/>
      <c r="BY8" s="526"/>
      <c r="BZ8" s="526"/>
      <c r="CA8" s="526"/>
      <c r="CB8" s="526"/>
      <c r="CC8" s="526"/>
      <c r="CD8" s="526"/>
      <c r="CE8" s="526"/>
      <c r="CF8" s="526"/>
      <c r="CG8" s="526"/>
      <c r="CH8" s="526"/>
      <c r="CI8" s="526"/>
      <c r="CJ8" s="528">
        <f>'Ｐ4～5'!$C$7</f>
        <v>461934</v>
      </c>
      <c r="CK8" s="528"/>
      <c r="CL8" s="528"/>
      <c r="CM8" s="528"/>
      <c r="CN8" s="528"/>
      <c r="CO8" s="528"/>
      <c r="CP8" s="528"/>
      <c r="CQ8" s="528"/>
      <c r="CR8" s="528"/>
      <c r="CS8" s="528"/>
      <c r="CT8" s="528"/>
      <c r="CU8" s="528"/>
      <c r="CV8" s="528"/>
      <c r="CW8" s="528"/>
      <c r="CX8" s="528"/>
      <c r="CY8" s="528"/>
      <c r="CZ8" s="528"/>
      <c r="DA8" s="528"/>
      <c r="DB8" s="528"/>
      <c r="DC8" s="528"/>
      <c r="DD8" s="528"/>
      <c r="DE8" s="528"/>
      <c r="DF8" s="528"/>
      <c r="DG8" s="529"/>
      <c r="DH8" s="530" t="s">
        <v>301</v>
      </c>
      <c r="DI8" s="530"/>
      <c r="DJ8" s="531">
        <f>'Ｐ4～5'!$D$7</f>
        <v>521066</v>
      </c>
      <c r="DK8" s="531"/>
      <c r="DL8" s="531"/>
      <c r="DM8" s="531"/>
      <c r="DN8" s="531"/>
      <c r="DO8" s="531"/>
      <c r="DP8" s="531"/>
      <c r="DQ8" s="531"/>
      <c r="DR8" s="531"/>
      <c r="DS8" s="531"/>
      <c r="DT8" s="531"/>
      <c r="DU8" s="531"/>
      <c r="DV8" s="531"/>
      <c r="DW8" s="531"/>
      <c r="DX8" s="531"/>
      <c r="DY8" s="531"/>
      <c r="DZ8" s="531"/>
      <c r="EA8" s="531"/>
      <c r="EB8" s="531"/>
      <c r="EC8" s="531"/>
      <c r="ED8" s="531"/>
      <c r="EE8" s="531"/>
      <c r="EF8" s="531"/>
      <c r="EG8" s="531"/>
      <c r="EJ8" s="121"/>
      <c r="EK8" s="121"/>
      <c r="EL8" s="121"/>
      <c r="EM8" s="121"/>
      <c r="EN8" s="121"/>
      <c r="EO8" s="121"/>
      <c r="EP8" s="121"/>
      <c r="EQ8" s="121"/>
      <c r="ER8" s="121"/>
      <c r="ES8" s="121"/>
      <c r="ET8" s="121"/>
      <c r="EU8" s="121"/>
      <c r="EV8" s="121"/>
    </row>
    <row r="9" spans="1:154" s="471" customFormat="1" ht="18" customHeight="1">
      <c r="H9" s="121"/>
      <c r="I9" s="121"/>
      <c r="J9" s="121"/>
      <c r="K9" s="121"/>
      <c r="L9" s="121"/>
      <c r="M9" s="121"/>
      <c r="N9" s="121"/>
      <c r="O9" s="121"/>
      <c r="P9" s="472"/>
      <c r="Q9" s="122" t="s">
        <v>302</v>
      </c>
      <c r="R9" s="121"/>
      <c r="S9" s="121"/>
      <c r="T9" s="121"/>
      <c r="U9" s="121"/>
      <c r="V9" s="121"/>
      <c r="W9" s="121"/>
      <c r="X9" s="121"/>
      <c r="Y9" s="467"/>
      <c r="Z9" s="121"/>
      <c r="AA9" s="121"/>
      <c r="AB9" s="121"/>
      <c r="AC9" s="121"/>
      <c r="AD9" s="122"/>
      <c r="AE9" s="122"/>
      <c r="AF9" s="122"/>
      <c r="AG9" s="122"/>
      <c r="AH9" s="122"/>
      <c r="AI9" s="121"/>
      <c r="AJ9" s="121"/>
      <c r="AK9" s="121"/>
      <c r="AL9" s="121"/>
      <c r="AM9" s="512">
        <f>IF('Ｐ4～5'!$E$7&gt;=0,'Ｐ4～5'!$E$7,'Ｐ4～5'!$E$7*(-1))</f>
        <v>929</v>
      </c>
      <c r="AN9" s="513"/>
      <c r="AO9" s="513"/>
      <c r="AP9" s="513"/>
      <c r="AQ9" s="513"/>
      <c r="AR9" s="513"/>
      <c r="AS9" s="513"/>
      <c r="AT9" s="513"/>
      <c r="AU9" s="513"/>
      <c r="AV9" s="513"/>
      <c r="AW9" s="513"/>
      <c r="AX9" s="513"/>
      <c r="AY9" s="513"/>
      <c r="AZ9" s="514">
        <f>'Ｐ2'!$E$49*-1</f>
        <v>0.09</v>
      </c>
      <c r="BA9" s="513"/>
      <c r="BB9" s="513"/>
      <c r="BC9" s="513"/>
      <c r="BD9" s="513"/>
      <c r="BE9" s="513"/>
      <c r="BF9" s="513"/>
      <c r="BG9" s="513"/>
      <c r="BH9" s="513"/>
      <c r="BI9" s="513"/>
      <c r="BJ9" s="513"/>
      <c r="BK9" s="513"/>
      <c r="BL9" s="513"/>
      <c r="BM9" s="513"/>
      <c r="BN9" s="513"/>
      <c r="BO9" s="122" t="str">
        <f>IF('Ｐ4～5'!E7&lt;0,"減少","増加")</f>
        <v>減少</v>
      </c>
      <c r="BP9" s="121"/>
      <c r="BQ9" s="121"/>
      <c r="BR9" s="121"/>
      <c r="BS9" s="121"/>
      <c r="BT9" s="121"/>
      <c r="BU9" s="121"/>
      <c r="BV9" s="121"/>
      <c r="BW9" s="121"/>
      <c r="BX9" s="121"/>
      <c r="BY9" s="121"/>
      <c r="BZ9" s="121"/>
      <c r="CA9" s="121"/>
      <c r="CB9" s="121"/>
      <c r="CC9" s="121"/>
      <c r="CD9" s="470"/>
      <c r="CE9" s="470"/>
      <c r="CF9" s="470"/>
      <c r="CG9" s="470"/>
      <c r="CH9" s="470"/>
      <c r="CI9" s="470"/>
      <c r="CJ9" s="470"/>
      <c r="CK9" s="470"/>
      <c r="CL9" s="470"/>
      <c r="CM9" s="470"/>
      <c r="CN9" s="470"/>
      <c r="CO9" s="122"/>
      <c r="CP9" s="121"/>
      <c r="CQ9" s="121"/>
      <c r="CR9" s="121"/>
      <c r="CS9" s="121"/>
      <c r="CT9" s="121"/>
      <c r="CU9" s="121"/>
      <c r="CV9" s="121"/>
      <c r="CW9" s="467"/>
      <c r="CX9" s="121"/>
      <c r="CY9" s="121"/>
      <c r="CZ9" s="121"/>
      <c r="DA9" s="121"/>
      <c r="DB9" s="121"/>
      <c r="DC9" s="121"/>
      <c r="DD9" s="121"/>
      <c r="DE9" s="121"/>
      <c r="DF9" s="121"/>
      <c r="DG9" s="121"/>
      <c r="DH9" s="121"/>
      <c r="DI9" s="121"/>
      <c r="DJ9" s="121"/>
      <c r="DK9" s="121"/>
      <c r="DL9" s="121"/>
      <c r="DM9" s="121"/>
      <c r="DN9" s="121"/>
      <c r="DO9" s="121"/>
      <c r="DP9" s="121"/>
      <c r="DQ9" s="121"/>
      <c r="DR9" s="121"/>
      <c r="DS9" s="121"/>
      <c r="DT9" s="121"/>
      <c r="DU9" s="121"/>
      <c r="DV9" s="121"/>
      <c r="DW9" s="121"/>
      <c r="DX9" s="121"/>
      <c r="DY9" s="121"/>
      <c r="DZ9" s="121"/>
      <c r="EA9" s="121"/>
      <c r="EB9" s="121"/>
      <c r="EC9" s="470"/>
      <c r="ED9" s="470"/>
      <c r="EE9" s="470"/>
      <c r="EF9" s="470"/>
      <c r="EG9" s="470"/>
      <c r="EH9" s="470"/>
      <c r="EI9" s="470"/>
      <c r="EJ9" s="470"/>
      <c r="EK9" s="121"/>
      <c r="EL9" s="121"/>
      <c r="EM9" s="121"/>
      <c r="EN9" s="121"/>
      <c r="EO9" s="121"/>
      <c r="EP9" s="121"/>
      <c r="EQ9" s="121"/>
      <c r="ER9" s="121"/>
      <c r="ES9" s="121"/>
      <c r="ET9" s="121"/>
      <c r="EU9" s="121"/>
      <c r="EV9" s="121"/>
    </row>
    <row r="10" spans="1:154" s="463" customFormat="1" ht="18" customHeight="1">
      <c r="H10" s="462"/>
      <c r="I10" s="462"/>
      <c r="J10" s="462"/>
      <c r="L10" s="462"/>
      <c r="M10" s="462"/>
      <c r="N10" s="462"/>
      <c r="O10" s="462"/>
      <c r="P10" s="462"/>
      <c r="Q10" s="462"/>
      <c r="R10" s="462"/>
      <c r="S10" s="462"/>
      <c r="T10" s="515">
        <f>EDATE($M$8,-1)</f>
        <v>43252</v>
      </c>
      <c r="U10" s="516"/>
      <c r="V10" s="516"/>
      <c r="W10" s="516"/>
      <c r="X10" s="516"/>
      <c r="Y10" s="516"/>
      <c r="Z10" s="516"/>
      <c r="AA10" s="516"/>
      <c r="AB10" s="516"/>
      <c r="AC10" s="516"/>
      <c r="AD10" s="516"/>
      <c r="AE10" s="516"/>
      <c r="AF10" s="516"/>
      <c r="AG10" s="516"/>
      <c r="AH10" s="516"/>
      <c r="AI10" s="516"/>
      <c r="AJ10" s="516"/>
      <c r="AK10" s="516"/>
      <c r="AL10" s="516"/>
      <c r="AM10" s="516"/>
      <c r="AN10" s="516"/>
      <c r="AO10" s="516"/>
      <c r="AP10" s="516"/>
      <c r="AQ10" s="516"/>
      <c r="AR10" s="516"/>
      <c r="AS10" s="516"/>
      <c r="AT10" s="516"/>
      <c r="AU10" s="517" t="s">
        <v>308</v>
      </c>
      <c r="AV10" s="517"/>
      <c r="AW10" s="517"/>
      <c r="AX10" s="517"/>
      <c r="AY10" s="518"/>
      <c r="AZ10" s="518"/>
      <c r="BA10" s="519">
        <f>EOMONTH($M$8,-1)</f>
        <v>43281</v>
      </c>
      <c r="BB10" s="520"/>
      <c r="BC10" s="520"/>
      <c r="BD10" s="520"/>
      <c r="BE10" s="520"/>
      <c r="BF10" s="520"/>
      <c r="BG10" s="520"/>
      <c r="BH10" s="520"/>
      <c r="BI10" s="520"/>
      <c r="BJ10" s="520"/>
      <c r="BK10" s="520"/>
      <c r="BL10" s="520"/>
      <c r="BM10" s="520"/>
      <c r="BN10" s="520"/>
      <c r="BO10" s="520"/>
      <c r="BP10" s="520"/>
      <c r="BQ10" s="520"/>
      <c r="BR10" s="520"/>
      <c r="BS10" s="520"/>
      <c r="BT10" s="520"/>
      <c r="BU10" s="520"/>
      <c r="BV10" s="520"/>
      <c r="BW10" s="520"/>
      <c r="BX10" s="520"/>
      <c r="BY10" s="520"/>
      <c r="BZ10" s="520"/>
      <c r="CA10" s="520"/>
      <c r="CB10" s="463" t="s">
        <v>309</v>
      </c>
      <c r="CC10" s="462"/>
      <c r="CD10" s="462"/>
      <c r="CE10" s="462"/>
      <c r="CF10" s="462"/>
      <c r="CG10" s="462"/>
      <c r="CH10" s="462"/>
      <c r="CI10" s="462"/>
      <c r="CJ10" s="462"/>
      <c r="CK10" s="462"/>
      <c r="CL10" s="462"/>
      <c r="CM10" s="462"/>
      <c r="CN10" s="462"/>
      <c r="CO10" s="462"/>
      <c r="CP10" s="462"/>
      <c r="CQ10" s="462"/>
      <c r="CR10" s="462"/>
      <c r="CS10" s="462"/>
      <c r="CT10" s="462"/>
      <c r="CU10" s="462"/>
      <c r="CV10" s="468"/>
      <c r="CW10" s="468"/>
      <c r="CX10" s="468"/>
      <c r="CY10" s="468"/>
      <c r="CZ10" s="468"/>
      <c r="DA10" s="468"/>
      <c r="DB10" s="468"/>
      <c r="DC10" s="468"/>
      <c r="DD10" s="462"/>
      <c r="DE10" s="462"/>
      <c r="DF10" s="462"/>
      <c r="DG10" s="462"/>
      <c r="DH10" s="462"/>
      <c r="DI10" s="462"/>
      <c r="DJ10" s="462"/>
      <c r="DK10" s="462"/>
      <c r="DL10" s="462"/>
      <c r="DM10" s="462"/>
      <c r="DN10" s="462"/>
      <c r="DO10" s="462"/>
      <c r="DP10" s="462"/>
      <c r="DQ10" s="462"/>
      <c r="DR10" s="462"/>
      <c r="DS10" s="462"/>
      <c r="DT10" s="462"/>
      <c r="DU10" s="462"/>
      <c r="DV10" s="462"/>
      <c r="DW10" s="462"/>
      <c r="DX10" s="462"/>
      <c r="DY10" s="462"/>
      <c r="DZ10" s="462"/>
      <c r="EA10" s="462"/>
      <c r="EB10" s="462"/>
      <c r="EC10" s="462"/>
      <c r="ED10" s="462"/>
      <c r="EE10" s="462"/>
      <c r="EF10" s="462"/>
      <c r="EG10" s="462"/>
      <c r="EH10" s="462"/>
      <c r="EI10" s="462"/>
      <c r="EJ10" s="462"/>
      <c r="EK10" s="462"/>
      <c r="EL10" s="462"/>
      <c r="EM10" s="462"/>
    </row>
    <row r="11" spans="1:154" s="465" customFormat="1" ht="18" customHeight="1">
      <c r="H11" s="272"/>
      <c r="I11" s="272"/>
      <c r="J11" s="272"/>
      <c r="K11" s="460"/>
      <c r="L11" s="466"/>
      <c r="M11" s="466"/>
      <c r="N11" s="466"/>
      <c r="O11" s="466"/>
      <c r="P11" s="466"/>
      <c r="Q11" s="466"/>
      <c r="R11" s="466"/>
      <c r="S11" s="466"/>
      <c r="T11" s="466"/>
      <c r="U11" s="463"/>
      <c r="V11" s="538" t="s">
        <v>323</v>
      </c>
      <c r="W11" s="539"/>
      <c r="X11" s="539"/>
      <c r="Y11" s="539"/>
      <c r="Z11" s="539"/>
      <c r="AA11" s="539"/>
      <c r="AB11" s="539"/>
      <c r="AC11" s="539"/>
      <c r="AD11" s="539"/>
      <c r="AE11" s="539"/>
      <c r="AF11" s="539"/>
      <c r="AG11" s="539"/>
      <c r="AH11" s="539"/>
      <c r="AI11" s="539"/>
      <c r="AJ11" s="539"/>
      <c r="AK11" s="539"/>
      <c r="AL11" s="539"/>
      <c r="AM11" s="540"/>
      <c r="AN11" s="544" t="s">
        <v>299</v>
      </c>
      <c r="AO11" s="545"/>
      <c r="AP11" s="545"/>
      <c r="AQ11" s="545"/>
      <c r="AR11" s="545"/>
      <c r="AS11" s="545"/>
      <c r="AT11" s="545"/>
      <c r="AU11" s="545"/>
      <c r="AV11" s="545"/>
      <c r="AW11" s="545"/>
      <c r="AX11" s="545"/>
      <c r="AY11" s="545"/>
      <c r="AZ11" s="545"/>
      <c r="BA11" s="545"/>
      <c r="BB11" s="545"/>
      <c r="BC11" s="545"/>
      <c r="BD11" s="545"/>
      <c r="BE11" s="545"/>
      <c r="BF11" s="545"/>
      <c r="BG11" s="545"/>
      <c r="BH11" s="545"/>
      <c r="BI11" s="545"/>
      <c r="BJ11" s="545"/>
      <c r="BK11" s="545"/>
      <c r="BL11" s="545"/>
      <c r="BM11" s="545"/>
      <c r="BN11" s="545"/>
      <c r="BO11" s="545"/>
      <c r="BP11" s="545"/>
      <c r="BQ11" s="545"/>
      <c r="BR11" s="545"/>
      <c r="BS11" s="545"/>
      <c r="BT11" s="545"/>
      <c r="BU11" s="545"/>
      <c r="BV11" s="545"/>
      <c r="BW11" s="545"/>
      <c r="BX11" s="545"/>
      <c r="BY11" s="545"/>
      <c r="BZ11" s="545"/>
      <c r="CA11" s="545"/>
      <c r="CB11" s="545"/>
      <c r="CC11" s="545"/>
      <c r="CD11" s="545"/>
      <c r="CE11" s="545"/>
      <c r="CF11" s="545"/>
      <c r="CG11" s="545"/>
      <c r="CH11" s="545"/>
      <c r="CI11" s="546"/>
      <c r="CJ11" s="568" t="s">
        <v>300</v>
      </c>
      <c r="CK11" s="569"/>
      <c r="CL11" s="569"/>
      <c r="CM11" s="569"/>
      <c r="CN11" s="569"/>
      <c r="CO11" s="569"/>
      <c r="CP11" s="569"/>
      <c r="CQ11" s="569"/>
      <c r="CR11" s="569"/>
      <c r="CS11" s="569"/>
      <c r="CT11" s="569"/>
      <c r="CU11" s="569"/>
      <c r="CV11" s="569"/>
      <c r="CW11" s="569"/>
      <c r="CX11" s="569"/>
      <c r="CY11" s="569"/>
      <c r="CZ11" s="569"/>
      <c r="DA11" s="569"/>
      <c r="DB11" s="569"/>
      <c r="DC11" s="569"/>
      <c r="DD11" s="569"/>
      <c r="DE11" s="569"/>
      <c r="DF11" s="569"/>
      <c r="DG11" s="569"/>
      <c r="DH11" s="569"/>
      <c r="DI11" s="569"/>
      <c r="DJ11" s="569"/>
      <c r="DK11" s="569"/>
      <c r="DL11" s="569"/>
      <c r="DM11" s="569"/>
      <c r="DN11" s="569"/>
      <c r="DO11" s="569"/>
      <c r="DP11" s="569"/>
      <c r="DQ11" s="569"/>
      <c r="DR11" s="569"/>
      <c r="DS11" s="569"/>
      <c r="DT11" s="569"/>
      <c r="DU11" s="569"/>
      <c r="DV11" s="569"/>
      <c r="DW11" s="569"/>
      <c r="DX11" s="569"/>
      <c r="DY11" s="569"/>
      <c r="DZ11" s="569"/>
      <c r="EA11" s="569"/>
      <c r="EB11" s="569"/>
      <c r="EC11" s="569"/>
      <c r="ED11" s="569"/>
      <c r="EE11" s="570"/>
      <c r="EF11" s="479"/>
      <c r="EG11" s="479"/>
      <c r="EH11" s="479"/>
      <c r="EI11" s="479"/>
      <c r="EJ11" s="479"/>
      <c r="EK11" s="479"/>
      <c r="EM11" s="463"/>
      <c r="EN11" s="466"/>
      <c r="EO11" s="466"/>
      <c r="EP11" s="466"/>
      <c r="EQ11" s="466"/>
      <c r="ER11" s="466"/>
      <c r="ES11" s="466"/>
      <c r="ET11" s="466"/>
      <c r="EU11" s="466"/>
      <c r="EV11" s="466"/>
      <c r="EW11" s="466"/>
      <c r="EX11" s="466"/>
    </row>
    <row r="12" spans="1:154" s="463" customFormat="1" ht="27" customHeight="1">
      <c r="H12" s="462"/>
      <c r="I12" s="462"/>
      <c r="J12" s="462"/>
      <c r="O12" s="462"/>
      <c r="P12" s="462"/>
      <c r="Q12" s="462"/>
      <c r="R12" s="462"/>
      <c r="S12" s="462"/>
      <c r="T12" s="462"/>
      <c r="V12" s="541"/>
      <c r="W12" s="542"/>
      <c r="X12" s="542"/>
      <c r="Y12" s="542"/>
      <c r="Z12" s="542"/>
      <c r="AA12" s="542"/>
      <c r="AB12" s="542"/>
      <c r="AC12" s="542"/>
      <c r="AD12" s="542"/>
      <c r="AE12" s="542"/>
      <c r="AF12" s="542"/>
      <c r="AG12" s="542"/>
      <c r="AH12" s="542"/>
      <c r="AI12" s="542"/>
      <c r="AJ12" s="542"/>
      <c r="AK12" s="542"/>
      <c r="AL12" s="542"/>
      <c r="AM12" s="543"/>
      <c r="AN12" s="535" t="s">
        <v>296</v>
      </c>
      <c r="AO12" s="536"/>
      <c r="AP12" s="536"/>
      <c r="AQ12" s="536"/>
      <c r="AR12" s="536"/>
      <c r="AS12" s="536"/>
      <c r="AT12" s="536"/>
      <c r="AU12" s="536"/>
      <c r="AV12" s="536"/>
      <c r="AW12" s="536"/>
      <c r="AX12" s="536"/>
      <c r="AY12" s="536"/>
      <c r="AZ12" s="536"/>
      <c r="BA12" s="536"/>
      <c r="BB12" s="537"/>
      <c r="BC12" s="564" t="s">
        <v>295</v>
      </c>
      <c r="BD12" s="565"/>
      <c r="BE12" s="565"/>
      <c r="BF12" s="565"/>
      <c r="BG12" s="565"/>
      <c r="BH12" s="565"/>
      <c r="BI12" s="565"/>
      <c r="BJ12" s="565"/>
      <c r="BK12" s="565"/>
      <c r="BL12" s="565"/>
      <c r="BM12" s="565"/>
      <c r="BN12" s="565"/>
      <c r="BO12" s="565"/>
      <c r="BP12" s="565"/>
      <c r="BQ12" s="566"/>
      <c r="BR12" s="556" t="s">
        <v>242</v>
      </c>
      <c r="BS12" s="557"/>
      <c r="BT12" s="557"/>
      <c r="BU12" s="557"/>
      <c r="BV12" s="557"/>
      <c r="BW12" s="557"/>
      <c r="BX12" s="557"/>
      <c r="BY12" s="557"/>
      <c r="BZ12" s="557"/>
      <c r="CA12" s="557"/>
      <c r="CB12" s="557"/>
      <c r="CC12" s="557"/>
      <c r="CD12" s="557"/>
      <c r="CE12" s="557"/>
      <c r="CF12" s="557"/>
      <c r="CG12" s="557"/>
      <c r="CH12" s="557"/>
      <c r="CI12" s="558"/>
      <c r="CJ12" s="567" t="s">
        <v>321</v>
      </c>
      <c r="CK12" s="557"/>
      <c r="CL12" s="557"/>
      <c r="CM12" s="557"/>
      <c r="CN12" s="557"/>
      <c r="CO12" s="557"/>
      <c r="CP12" s="557"/>
      <c r="CQ12" s="557"/>
      <c r="CR12" s="557"/>
      <c r="CS12" s="557"/>
      <c r="CT12" s="557"/>
      <c r="CU12" s="557"/>
      <c r="CV12" s="557"/>
      <c r="CW12" s="557"/>
      <c r="CX12" s="557"/>
      <c r="CY12" s="560" t="s">
        <v>322</v>
      </c>
      <c r="CZ12" s="557"/>
      <c r="DA12" s="557"/>
      <c r="DB12" s="557"/>
      <c r="DC12" s="557"/>
      <c r="DD12" s="557"/>
      <c r="DE12" s="557"/>
      <c r="DF12" s="557"/>
      <c r="DG12" s="557"/>
      <c r="DH12" s="557"/>
      <c r="DI12" s="557"/>
      <c r="DJ12" s="557"/>
      <c r="DK12" s="557"/>
      <c r="DL12" s="557"/>
      <c r="DM12" s="557"/>
      <c r="DN12" s="556" t="s">
        <v>297</v>
      </c>
      <c r="DO12" s="557"/>
      <c r="DP12" s="557"/>
      <c r="DQ12" s="557"/>
      <c r="DR12" s="557"/>
      <c r="DS12" s="557"/>
      <c r="DT12" s="557"/>
      <c r="DU12" s="557"/>
      <c r="DV12" s="557"/>
      <c r="DW12" s="557"/>
      <c r="DX12" s="557"/>
      <c r="DY12" s="557"/>
      <c r="DZ12" s="557"/>
      <c r="EA12" s="557"/>
      <c r="EB12" s="557"/>
      <c r="EC12" s="557"/>
      <c r="ED12" s="557"/>
      <c r="EE12" s="558"/>
      <c r="EF12" s="479"/>
      <c r="EG12" s="479"/>
      <c r="EH12" s="479"/>
      <c r="EI12" s="479"/>
      <c r="EJ12" s="479"/>
      <c r="EK12" s="479"/>
      <c r="EM12" s="469"/>
    </row>
    <row r="13" spans="1:154" s="463" customFormat="1" ht="21" customHeight="1">
      <c r="H13" s="462"/>
      <c r="I13" s="462"/>
      <c r="J13" s="462"/>
      <c r="O13" s="462"/>
      <c r="P13" s="462"/>
      <c r="Q13" s="462"/>
      <c r="R13" s="462"/>
      <c r="S13" s="462"/>
      <c r="T13" s="462"/>
      <c r="V13" s="548">
        <f>'Ｐ4～5'!$E$7</f>
        <v>-929</v>
      </c>
      <c r="W13" s="549"/>
      <c r="X13" s="549"/>
      <c r="Y13" s="549"/>
      <c r="Z13" s="549"/>
      <c r="AA13" s="549"/>
      <c r="AB13" s="549"/>
      <c r="AC13" s="549"/>
      <c r="AD13" s="549"/>
      <c r="AE13" s="549"/>
      <c r="AF13" s="549"/>
      <c r="AG13" s="549"/>
      <c r="AH13" s="549"/>
      <c r="AI13" s="549"/>
      <c r="AJ13" s="549"/>
      <c r="AK13" s="549"/>
      <c r="AL13" s="549"/>
      <c r="AM13" s="555"/>
      <c r="AN13" s="548">
        <f>'Ｐ4～5'!$H$7</f>
        <v>422</v>
      </c>
      <c r="AO13" s="549"/>
      <c r="AP13" s="549"/>
      <c r="AQ13" s="549"/>
      <c r="AR13" s="549"/>
      <c r="AS13" s="549"/>
      <c r="AT13" s="549"/>
      <c r="AU13" s="549"/>
      <c r="AV13" s="549"/>
      <c r="AW13" s="549"/>
      <c r="AX13" s="549"/>
      <c r="AY13" s="549"/>
      <c r="AZ13" s="549"/>
      <c r="BA13" s="549"/>
      <c r="BB13" s="550"/>
      <c r="BC13" s="551">
        <f>'Ｐ4～5'!$K$7</f>
        <v>1193</v>
      </c>
      <c r="BD13" s="552"/>
      <c r="BE13" s="552"/>
      <c r="BF13" s="552"/>
      <c r="BG13" s="552"/>
      <c r="BH13" s="552"/>
      <c r="BI13" s="552"/>
      <c r="BJ13" s="552"/>
      <c r="BK13" s="552"/>
      <c r="BL13" s="552"/>
      <c r="BM13" s="552"/>
      <c r="BN13" s="552"/>
      <c r="BO13" s="552"/>
      <c r="BP13" s="552"/>
      <c r="BQ13" s="553"/>
      <c r="BR13" s="551">
        <f>'Ｐ4～5'!$N$7</f>
        <v>-771</v>
      </c>
      <c r="BS13" s="552"/>
      <c r="BT13" s="552"/>
      <c r="BU13" s="552"/>
      <c r="BV13" s="552"/>
      <c r="BW13" s="552"/>
      <c r="BX13" s="552"/>
      <c r="BY13" s="552"/>
      <c r="BZ13" s="552"/>
      <c r="CA13" s="552"/>
      <c r="CB13" s="552"/>
      <c r="CC13" s="552"/>
      <c r="CD13" s="552"/>
      <c r="CE13" s="552"/>
      <c r="CF13" s="552"/>
      <c r="CG13" s="552"/>
      <c r="CH13" s="552"/>
      <c r="CI13" s="554"/>
      <c r="CJ13" s="571">
        <f>'Ｐ4～5'!$U$7</f>
        <v>725</v>
      </c>
      <c r="CK13" s="562"/>
      <c r="CL13" s="562"/>
      <c r="CM13" s="562"/>
      <c r="CN13" s="562"/>
      <c r="CO13" s="562"/>
      <c r="CP13" s="562"/>
      <c r="CQ13" s="562"/>
      <c r="CR13" s="562"/>
      <c r="CS13" s="562"/>
      <c r="CT13" s="562"/>
      <c r="CU13" s="562"/>
      <c r="CV13" s="562"/>
      <c r="CW13" s="562"/>
      <c r="CX13" s="562"/>
      <c r="CY13" s="561">
        <f>'Ｐ4～5'!$Z$7</f>
        <v>883</v>
      </c>
      <c r="CZ13" s="562"/>
      <c r="DA13" s="562"/>
      <c r="DB13" s="562"/>
      <c r="DC13" s="562"/>
      <c r="DD13" s="562"/>
      <c r="DE13" s="562"/>
      <c r="DF13" s="562"/>
      <c r="DG13" s="562"/>
      <c r="DH13" s="562"/>
      <c r="DI13" s="562"/>
      <c r="DJ13" s="562"/>
      <c r="DK13" s="562"/>
      <c r="DL13" s="562"/>
      <c r="DM13" s="562"/>
      <c r="DN13" s="561">
        <f>'Ｐ4～5'!$AA$7</f>
        <v>-158</v>
      </c>
      <c r="DO13" s="562"/>
      <c r="DP13" s="562"/>
      <c r="DQ13" s="562"/>
      <c r="DR13" s="562"/>
      <c r="DS13" s="562"/>
      <c r="DT13" s="562"/>
      <c r="DU13" s="562"/>
      <c r="DV13" s="562"/>
      <c r="DW13" s="562"/>
      <c r="DX13" s="562"/>
      <c r="DY13" s="562"/>
      <c r="DZ13" s="562"/>
      <c r="EA13" s="562"/>
      <c r="EB13" s="562"/>
      <c r="EC13" s="562"/>
      <c r="ED13" s="562"/>
      <c r="EE13" s="563"/>
      <c r="EF13" s="474"/>
      <c r="EG13" s="474"/>
      <c r="EH13" s="474"/>
      <c r="EI13" s="474"/>
      <c r="EJ13" s="474"/>
      <c r="EK13" s="474"/>
      <c r="EM13" s="464"/>
    </row>
    <row r="14" spans="1:154" s="463" customFormat="1" ht="7.5" customHeight="1">
      <c r="H14" s="272"/>
      <c r="I14" s="272"/>
      <c r="J14" s="272"/>
      <c r="K14" s="460"/>
      <c r="L14" s="460"/>
      <c r="M14" s="460"/>
      <c r="N14" s="460"/>
      <c r="O14" s="272"/>
      <c r="P14" s="272"/>
      <c r="Q14" s="272"/>
      <c r="R14" s="272"/>
      <c r="S14" s="272"/>
      <c r="T14" s="272"/>
      <c r="U14" s="272"/>
      <c r="V14" s="272"/>
      <c r="W14" s="272"/>
      <c r="X14" s="272"/>
      <c r="Y14" s="272"/>
      <c r="Z14" s="272"/>
      <c r="AA14" s="272"/>
      <c r="AB14" s="272"/>
      <c r="AC14" s="272"/>
      <c r="AD14" s="272"/>
      <c r="AE14" s="272"/>
      <c r="AF14" s="272"/>
      <c r="AG14" s="272"/>
      <c r="AH14" s="272"/>
      <c r="AI14" s="272"/>
      <c r="AJ14" s="272"/>
      <c r="AK14" s="272"/>
      <c r="AL14" s="272"/>
      <c r="AM14" s="272"/>
      <c r="AN14" s="272"/>
      <c r="AO14" s="272"/>
      <c r="AP14" s="272"/>
      <c r="AQ14" s="272"/>
      <c r="AR14" s="272"/>
      <c r="AS14" s="272"/>
      <c r="AT14" s="272"/>
      <c r="AU14" s="272"/>
      <c r="AV14" s="272"/>
      <c r="AW14" s="272"/>
      <c r="AX14" s="272"/>
      <c r="AY14" s="272"/>
      <c r="AZ14" s="272"/>
      <c r="BA14" s="272"/>
      <c r="BB14" s="272"/>
      <c r="BC14" s="272"/>
      <c r="BD14" s="272"/>
      <c r="BE14" s="272"/>
      <c r="BF14" s="272"/>
      <c r="BG14" s="272"/>
      <c r="BH14" s="272"/>
      <c r="BI14" s="272"/>
      <c r="BJ14" s="272"/>
      <c r="BK14" s="272"/>
      <c r="BL14" s="272"/>
      <c r="BM14" s="272"/>
      <c r="BN14" s="272"/>
      <c r="BO14" s="272"/>
      <c r="BP14" s="272"/>
      <c r="BQ14" s="272"/>
      <c r="BR14" s="272"/>
      <c r="BS14" s="272"/>
      <c r="BT14" s="272"/>
      <c r="BU14" s="272"/>
      <c r="BV14" s="272"/>
      <c r="BW14" s="272"/>
      <c r="BX14" s="272"/>
      <c r="BY14" s="272"/>
      <c r="BZ14" s="272"/>
      <c r="CA14" s="272"/>
      <c r="CB14" s="272"/>
      <c r="CC14" s="272"/>
      <c r="CD14" s="272"/>
      <c r="CE14" s="272"/>
      <c r="CF14" s="272"/>
      <c r="CG14" s="272"/>
      <c r="CH14" s="272"/>
      <c r="CI14" s="272"/>
      <c r="CJ14" s="272"/>
      <c r="CK14" s="272"/>
      <c r="CL14" s="272"/>
      <c r="CM14" s="272"/>
      <c r="CN14" s="272"/>
      <c r="CO14" s="272"/>
      <c r="CP14" s="272"/>
      <c r="CQ14" s="272"/>
      <c r="CR14" s="272"/>
      <c r="CS14" s="272"/>
      <c r="CT14" s="272"/>
      <c r="CU14" s="272"/>
      <c r="CV14" s="272"/>
      <c r="CW14" s="272"/>
      <c r="CX14" s="272"/>
      <c r="CY14" s="272"/>
      <c r="CZ14" s="272"/>
      <c r="DA14" s="272"/>
      <c r="DB14" s="272"/>
      <c r="DC14" s="272"/>
      <c r="DD14" s="272"/>
      <c r="DE14" s="272"/>
      <c r="DF14" s="272"/>
      <c r="DG14" s="272"/>
      <c r="DH14" s="272"/>
      <c r="DI14" s="272"/>
      <c r="DJ14" s="272"/>
      <c r="DK14" s="272"/>
      <c r="DL14" s="272"/>
      <c r="DM14" s="272"/>
      <c r="DN14" s="272"/>
      <c r="DO14" s="272"/>
      <c r="DP14" s="272"/>
      <c r="DQ14" s="272"/>
      <c r="DR14" s="272"/>
      <c r="DS14" s="272"/>
      <c r="DT14" s="272"/>
      <c r="DU14" s="272"/>
      <c r="DV14" s="272"/>
      <c r="DW14" s="272"/>
      <c r="DX14" s="272"/>
      <c r="DY14" s="272"/>
      <c r="DZ14" s="272"/>
      <c r="EA14" s="272"/>
      <c r="EB14" s="272"/>
      <c r="EC14" s="272"/>
      <c r="ED14" s="272"/>
      <c r="EE14" s="272"/>
      <c r="EF14" s="272"/>
      <c r="EG14" s="272"/>
      <c r="EH14" s="272"/>
      <c r="EI14" s="272"/>
      <c r="EJ14" s="272"/>
      <c r="EK14" s="272"/>
      <c r="EL14" s="460"/>
      <c r="EM14" s="460"/>
      <c r="EN14" s="460"/>
      <c r="EO14" s="460"/>
      <c r="EP14" s="460"/>
      <c r="EQ14" s="460"/>
      <c r="ER14" s="460"/>
      <c r="ES14" s="460"/>
      <c r="ET14" s="460"/>
      <c r="EU14" s="460"/>
      <c r="EV14" s="460"/>
      <c r="EW14" s="460"/>
      <c r="EX14" s="460"/>
    </row>
    <row r="15" spans="1:154" s="471" customFormat="1" ht="18" customHeight="1">
      <c r="H15" s="121"/>
      <c r="I15" s="121"/>
      <c r="J15" s="121"/>
      <c r="K15" s="122"/>
      <c r="L15" s="121"/>
      <c r="M15" s="121"/>
      <c r="N15" s="121"/>
      <c r="O15" s="121"/>
      <c r="P15" s="121"/>
      <c r="Q15" s="122" t="s">
        <v>303</v>
      </c>
      <c r="R15" s="121"/>
      <c r="S15" s="121"/>
      <c r="T15" s="121"/>
      <c r="U15" s="121"/>
      <c r="V15" s="121"/>
      <c r="W15" s="121"/>
      <c r="X15" s="121"/>
      <c r="Y15" s="467"/>
      <c r="Z15" s="121"/>
      <c r="AA15" s="121"/>
      <c r="AB15" s="121"/>
      <c r="AC15" s="121"/>
      <c r="AD15" s="122"/>
      <c r="AE15" s="122"/>
      <c r="AF15" s="122"/>
      <c r="AG15" s="122"/>
      <c r="AH15" s="122"/>
      <c r="AI15" s="121"/>
      <c r="AJ15" s="121"/>
      <c r="AK15" s="121"/>
      <c r="AL15" s="121"/>
      <c r="AM15" s="121"/>
      <c r="AN15" s="121"/>
      <c r="AO15" s="121"/>
      <c r="AP15" s="121"/>
      <c r="AQ15" s="121"/>
      <c r="AR15" s="121"/>
      <c r="AS15" s="121"/>
      <c r="AT15" s="512">
        <f>'Ｐ2'!$F$49*-1</f>
        <v>14718</v>
      </c>
      <c r="AU15" s="513"/>
      <c r="AV15" s="513"/>
      <c r="AW15" s="513"/>
      <c r="AX15" s="513"/>
      <c r="AY15" s="513"/>
      <c r="AZ15" s="513"/>
      <c r="BA15" s="513"/>
      <c r="BB15" s="513"/>
      <c r="BC15" s="513"/>
      <c r="BD15" s="513"/>
      <c r="BE15" s="513"/>
      <c r="BF15" s="513"/>
      <c r="BG15" s="513"/>
      <c r="BH15" s="513"/>
      <c r="BI15" s="514">
        <f>'Ｐ2'!$G$49*-1</f>
        <v>1.48</v>
      </c>
      <c r="BJ15" s="513"/>
      <c r="BK15" s="513"/>
      <c r="BL15" s="513"/>
      <c r="BM15" s="513"/>
      <c r="BN15" s="513"/>
      <c r="BO15" s="513"/>
      <c r="BP15" s="513"/>
      <c r="BQ15" s="513"/>
      <c r="BR15" s="513"/>
      <c r="BS15" s="513"/>
      <c r="BT15" s="513"/>
      <c r="BU15" s="513"/>
      <c r="BV15" s="513"/>
      <c r="BW15" s="513"/>
      <c r="BX15" s="122" t="str">
        <f>IF('Ｐ2'!$F$49&lt;0,"減少","増加")</f>
        <v>減少</v>
      </c>
      <c r="BY15" s="121"/>
      <c r="BZ15" s="121"/>
      <c r="CA15" s="121"/>
      <c r="CB15" s="121"/>
      <c r="CC15" s="121"/>
      <c r="CD15" s="121"/>
      <c r="CE15" s="121"/>
      <c r="CF15" s="121"/>
      <c r="CG15" s="121"/>
      <c r="CH15" s="121"/>
      <c r="CI15" s="121"/>
      <c r="CJ15" s="121"/>
      <c r="CK15" s="121"/>
      <c r="CL15" s="121"/>
      <c r="CM15" s="121"/>
      <c r="CN15" s="121"/>
      <c r="CO15" s="121"/>
      <c r="CP15" s="121"/>
      <c r="CQ15" s="121"/>
      <c r="CR15" s="121"/>
      <c r="CS15" s="121"/>
      <c r="CT15" s="121"/>
      <c r="CU15" s="121"/>
      <c r="CV15" s="121"/>
      <c r="CW15" s="121"/>
      <c r="CX15" s="121"/>
      <c r="CY15" s="121"/>
      <c r="CZ15" s="121"/>
      <c r="DA15" s="121"/>
      <c r="DB15" s="121"/>
      <c r="DC15" s="121"/>
      <c r="DD15" s="121"/>
      <c r="DE15" s="121"/>
      <c r="DF15" s="121"/>
      <c r="DG15" s="121"/>
      <c r="DH15" s="121"/>
      <c r="DI15" s="121"/>
      <c r="DJ15" s="121"/>
      <c r="DK15" s="121"/>
      <c r="DL15" s="121"/>
      <c r="DM15" s="121"/>
      <c r="DN15" s="121"/>
      <c r="DO15" s="121"/>
      <c r="DP15" s="121"/>
      <c r="DQ15" s="121"/>
      <c r="DR15" s="121"/>
      <c r="DS15" s="121"/>
      <c r="DT15" s="121"/>
      <c r="DU15" s="121"/>
      <c r="DV15" s="121"/>
      <c r="DW15" s="121"/>
      <c r="DX15" s="121"/>
      <c r="DY15" s="121"/>
      <c r="DZ15" s="121"/>
      <c r="EG15" s="121"/>
      <c r="EH15" s="122"/>
      <c r="EI15" s="122"/>
      <c r="EJ15" s="122"/>
      <c r="EK15" s="122"/>
      <c r="EL15" s="122"/>
      <c r="EM15" s="122"/>
      <c r="EN15" s="122"/>
      <c r="EO15" s="122"/>
      <c r="EP15" s="122"/>
      <c r="EQ15" s="122"/>
      <c r="ER15" s="122"/>
      <c r="ES15" s="122"/>
      <c r="ET15" s="122"/>
      <c r="EU15" s="122"/>
      <c r="EV15" s="122"/>
      <c r="EW15" s="122"/>
      <c r="EX15" s="122"/>
    </row>
    <row r="16" spans="1:154" s="471" customFormat="1" ht="18" customHeight="1">
      <c r="H16" s="244"/>
      <c r="I16" s="244"/>
      <c r="J16" s="244"/>
      <c r="T16" s="515">
        <f>EDATE($M$8,-12)</f>
        <v>42917</v>
      </c>
      <c r="U16" s="559"/>
      <c r="V16" s="559"/>
      <c r="W16" s="559"/>
      <c r="X16" s="559"/>
      <c r="Y16" s="559"/>
      <c r="Z16" s="559"/>
      <c r="AA16" s="559"/>
      <c r="AB16" s="559"/>
      <c r="AC16" s="559"/>
      <c r="AD16" s="559"/>
      <c r="AE16" s="559"/>
      <c r="AF16" s="559"/>
      <c r="AG16" s="559"/>
      <c r="AH16" s="559"/>
      <c r="AI16" s="559"/>
      <c r="AJ16" s="559"/>
      <c r="AK16" s="559"/>
      <c r="AL16" s="559"/>
      <c r="AM16" s="559"/>
      <c r="AN16" s="559"/>
      <c r="AO16" s="559"/>
      <c r="AP16" s="559"/>
      <c r="AQ16" s="559"/>
      <c r="AR16" s="559"/>
      <c r="AS16" s="559"/>
      <c r="AT16" s="559"/>
      <c r="AU16" s="517" t="s">
        <v>307</v>
      </c>
      <c r="AV16" s="517"/>
      <c r="AW16" s="517"/>
      <c r="AX16" s="517"/>
      <c r="AY16" s="518"/>
      <c r="AZ16" s="518"/>
      <c r="BA16" s="519">
        <f>EOMONTH($M$8,-1)</f>
        <v>43281</v>
      </c>
      <c r="BB16" s="520"/>
      <c r="BC16" s="520"/>
      <c r="BD16" s="520"/>
      <c r="BE16" s="520"/>
      <c r="BF16" s="520"/>
      <c r="BG16" s="520"/>
      <c r="BH16" s="520"/>
      <c r="BI16" s="520"/>
      <c r="BJ16" s="520"/>
      <c r="BK16" s="520"/>
      <c r="BL16" s="520"/>
      <c r="BM16" s="520"/>
      <c r="BN16" s="520"/>
      <c r="BO16" s="520"/>
      <c r="BP16" s="520"/>
      <c r="BQ16" s="520"/>
      <c r="BR16" s="520"/>
      <c r="BS16" s="520"/>
      <c r="BT16" s="520"/>
      <c r="BU16" s="520"/>
      <c r="BV16" s="520"/>
      <c r="BW16" s="520"/>
      <c r="BX16" s="520"/>
      <c r="BY16" s="520"/>
      <c r="BZ16" s="520"/>
      <c r="CA16" s="520"/>
      <c r="CB16" s="463" t="s">
        <v>310</v>
      </c>
      <c r="CC16" s="462"/>
      <c r="CD16" s="462"/>
      <c r="CE16" s="462"/>
      <c r="CF16" s="462"/>
      <c r="CG16" s="462"/>
      <c r="CH16" s="462"/>
      <c r="CI16" s="462"/>
      <c r="CJ16" s="462"/>
      <c r="CK16" s="462"/>
      <c r="CL16" s="462"/>
      <c r="CM16" s="462"/>
      <c r="CN16" s="462"/>
      <c r="CO16" s="462"/>
      <c r="CP16" s="462"/>
      <c r="CQ16" s="462"/>
      <c r="CR16" s="462"/>
      <c r="CS16" s="462"/>
      <c r="CT16" s="462"/>
      <c r="CU16" s="462"/>
      <c r="CV16" s="468"/>
      <c r="CW16" s="468"/>
      <c r="CX16" s="468"/>
      <c r="CY16" s="468"/>
      <c r="CZ16" s="468"/>
      <c r="DA16" s="468"/>
      <c r="DB16" s="468"/>
      <c r="DC16" s="468"/>
      <c r="DD16" s="462"/>
      <c r="DE16" s="462"/>
      <c r="DF16" s="462"/>
      <c r="DG16" s="462"/>
      <c r="DH16" s="462"/>
      <c r="DI16" s="462"/>
      <c r="DJ16" s="462"/>
      <c r="DK16" s="462"/>
      <c r="DL16" s="462"/>
      <c r="DM16" s="462"/>
      <c r="DN16" s="462"/>
      <c r="DO16" s="462"/>
      <c r="DP16" s="462"/>
      <c r="DQ16" s="462"/>
      <c r="DR16" s="462"/>
      <c r="DS16" s="462"/>
      <c r="DT16" s="462"/>
      <c r="DU16" s="462"/>
      <c r="DV16" s="462"/>
      <c r="DW16" s="462"/>
      <c r="DX16" s="462"/>
      <c r="DY16" s="462"/>
      <c r="DZ16" s="462"/>
      <c r="EA16" s="462"/>
      <c r="EB16" s="462"/>
      <c r="EC16" s="462"/>
      <c r="ED16" s="462"/>
      <c r="EE16" s="462"/>
      <c r="EF16" s="462"/>
      <c r="EG16" s="462"/>
      <c r="EH16" s="462"/>
      <c r="EI16" s="462"/>
      <c r="EJ16" s="462"/>
      <c r="EK16" s="462"/>
      <c r="EL16" s="462"/>
    </row>
    <row r="17" spans="1:154" s="471" customFormat="1" ht="18" customHeight="1">
      <c r="H17" s="244"/>
      <c r="I17" s="244"/>
      <c r="J17" s="244"/>
      <c r="T17" s="466"/>
      <c r="V17" s="538" t="s">
        <v>323</v>
      </c>
      <c r="W17" s="539"/>
      <c r="X17" s="539"/>
      <c r="Y17" s="539"/>
      <c r="Z17" s="539"/>
      <c r="AA17" s="539"/>
      <c r="AB17" s="539"/>
      <c r="AC17" s="539"/>
      <c r="AD17" s="539"/>
      <c r="AE17" s="539"/>
      <c r="AF17" s="539"/>
      <c r="AG17" s="539"/>
      <c r="AH17" s="539"/>
      <c r="AI17" s="539"/>
      <c r="AJ17" s="539"/>
      <c r="AK17" s="539"/>
      <c r="AL17" s="539"/>
      <c r="AM17" s="540"/>
      <c r="AN17" s="544" t="s">
        <v>299</v>
      </c>
      <c r="AO17" s="545"/>
      <c r="AP17" s="545"/>
      <c r="AQ17" s="545"/>
      <c r="AR17" s="545"/>
      <c r="AS17" s="545"/>
      <c r="AT17" s="545"/>
      <c r="AU17" s="545"/>
      <c r="AV17" s="545"/>
      <c r="AW17" s="545"/>
      <c r="AX17" s="545"/>
      <c r="AY17" s="545"/>
      <c r="AZ17" s="545"/>
      <c r="BA17" s="545"/>
      <c r="BB17" s="545"/>
      <c r="BC17" s="545"/>
      <c r="BD17" s="545"/>
      <c r="BE17" s="545"/>
      <c r="BF17" s="545"/>
      <c r="BG17" s="545"/>
      <c r="BH17" s="545"/>
      <c r="BI17" s="545"/>
      <c r="BJ17" s="545"/>
      <c r="BK17" s="545"/>
      <c r="BL17" s="545"/>
      <c r="BM17" s="545"/>
      <c r="BN17" s="545"/>
      <c r="BO17" s="545"/>
      <c r="BP17" s="545"/>
      <c r="BQ17" s="545"/>
      <c r="BR17" s="545"/>
      <c r="BS17" s="545"/>
      <c r="BT17" s="545"/>
      <c r="BU17" s="545"/>
      <c r="BV17" s="545"/>
      <c r="BW17" s="545"/>
      <c r="BX17" s="545"/>
      <c r="BY17" s="545"/>
      <c r="BZ17" s="545"/>
      <c r="CA17" s="545"/>
      <c r="CB17" s="545"/>
      <c r="CC17" s="545"/>
      <c r="CD17" s="545"/>
      <c r="CE17" s="545"/>
      <c r="CF17" s="545"/>
      <c r="CG17" s="545"/>
      <c r="CH17" s="545"/>
      <c r="CI17" s="546"/>
      <c r="CJ17" s="568" t="s">
        <v>300</v>
      </c>
      <c r="CK17" s="569"/>
      <c r="CL17" s="569"/>
      <c r="CM17" s="569"/>
      <c r="CN17" s="569"/>
      <c r="CO17" s="569"/>
      <c r="CP17" s="569"/>
      <c r="CQ17" s="569"/>
      <c r="CR17" s="569"/>
      <c r="CS17" s="569"/>
      <c r="CT17" s="569"/>
      <c r="CU17" s="569"/>
      <c r="CV17" s="569"/>
      <c r="CW17" s="569"/>
      <c r="CX17" s="569"/>
      <c r="CY17" s="569"/>
      <c r="CZ17" s="569"/>
      <c r="DA17" s="569"/>
      <c r="DB17" s="569"/>
      <c r="DC17" s="569"/>
      <c r="DD17" s="569"/>
      <c r="DE17" s="569"/>
      <c r="DF17" s="569"/>
      <c r="DG17" s="569"/>
      <c r="DH17" s="569"/>
      <c r="DI17" s="569"/>
      <c r="DJ17" s="569"/>
      <c r="DK17" s="569"/>
      <c r="DL17" s="569"/>
      <c r="DM17" s="569"/>
      <c r="DN17" s="569"/>
      <c r="DO17" s="569"/>
      <c r="DP17" s="569"/>
      <c r="DQ17" s="569"/>
      <c r="DR17" s="569"/>
      <c r="DS17" s="569"/>
      <c r="DT17" s="569"/>
      <c r="DU17" s="569"/>
      <c r="DV17" s="569"/>
      <c r="DW17" s="569"/>
      <c r="DX17" s="569"/>
      <c r="DY17" s="569"/>
      <c r="DZ17" s="569"/>
      <c r="EA17" s="569"/>
      <c r="EB17" s="569"/>
      <c r="EC17" s="569"/>
      <c r="ED17" s="569"/>
      <c r="EE17" s="570"/>
    </row>
    <row r="18" spans="1:154" s="471" customFormat="1" ht="27" customHeight="1">
      <c r="H18" s="244"/>
      <c r="I18" s="244"/>
      <c r="J18" s="244"/>
      <c r="T18" s="462"/>
      <c r="V18" s="541"/>
      <c r="W18" s="542"/>
      <c r="X18" s="542"/>
      <c r="Y18" s="542"/>
      <c r="Z18" s="542"/>
      <c r="AA18" s="542"/>
      <c r="AB18" s="542"/>
      <c r="AC18" s="542"/>
      <c r="AD18" s="542"/>
      <c r="AE18" s="542"/>
      <c r="AF18" s="542"/>
      <c r="AG18" s="542"/>
      <c r="AH18" s="542"/>
      <c r="AI18" s="542"/>
      <c r="AJ18" s="542"/>
      <c r="AK18" s="542"/>
      <c r="AL18" s="542"/>
      <c r="AM18" s="543"/>
      <c r="AN18" s="535" t="s">
        <v>296</v>
      </c>
      <c r="AO18" s="536"/>
      <c r="AP18" s="536"/>
      <c r="AQ18" s="536"/>
      <c r="AR18" s="536"/>
      <c r="AS18" s="536"/>
      <c r="AT18" s="536"/>
      <c r="AU18" s="536"/>
      <c r="AV18" s="536"/>
      <c r="AW18" s="536"/>
      <c r="AX18" s="536"/>
      <c r="AY18" s="536"/>
      <c r="AZ18" s="536"/>
      <c r="BA18" s="536"/>
      <c r="BB18" s="537"/>
      <c r="BC18" s="564" t="s">
        <v>295</v>
      </c>
      <c r="BD18" s="565"/>
      <c r="BE18" s="565"/>
      <c r="BF18" s="565"/>
      <c r="BG18" s="565"/>
      <c r="BH18" s="565"/>
      <c r="BI18" s="565"/>
      <c r="BJ18" s="565"/>
      <c r="BK18" s="565"/>
      <c r="BL18" s="565"/>
      <c r="BM18" s="565"/>
      <c r="BN18" s="565"/>
      <c r="BO18" s="565"/>
      <c r="BP18" s="565"/>
      <c r="BQ18" s="566"/>
      <c r="BR18" s="556" t="s">
        <v>242</v>
      </c>
      <c r="BS18" s="557"/>
      <c r="BT18" s="557"/>
      <c r="BU18" s="557"/>
      <c r="BV18" s="557"/>
      <c r="BW18" s="557"/>
      <c r="BX18" s="557"/>
      <c r="BY18" s="557"/>
      <c r="BZ18" s="557"/>
      <c r="CA18" s="557"/>
      <c r="CB18" s="557"/>
      <c r="CC18" s="557"/>
      <c r="CD18" s="557"/>
      <c r="CE18" s="557"/>
      <c r="CF18" s="557"/>
      <c r="CG18" s="557"/>
      <c r="CH18" s="557"/>
      <c r="CI18" s="558"/>
      <c r="CJ18" s="567" t="s">
        <v>321</v>
      </c>
      <c r="CK18" s="557"/>
      <c r="CL18" s="557"/>
      <c r="CM18" s="557"/>
      <c r="CN18" s="557"/>
      <c r="CO18" s="557"/>
      <c r="CP18" s="557"/>
      <c r="CQ18" s="557"/>
      <c r="CR18" s="557"/>
      <c r="CS18" s="557"/>
      <c r="CT18" s="557"/>
      <c r="CU18" s="557"/>
      <c r="CV18" s="557"/>
      <c r="CW18" s="557"/>
      <c r="CX18" s="557"/>
      <c r="CY18" s="560" t="s">
        <v>322</v>
      </c>
      <c r="CZ18" s="557"/>
      <c r="DA18" s="557"/>
      <c r="DB18" s="557"/>
      <c r="DC18" s="557"/>
      <c r="DD18" s="557"/>
      <c r="DE18" s="557"/>
      <c r="DF18" s="557"/>
      <c r="DG18" s="557"/>
      <c r="DH18" s="557"/>
      <c r="DI18" s="557"/>
      <c r="DJ18" s="557"/>
      <c r="DK18" s="557"/>
      <c r="DL18" s="557"/>
      <c r="DM18" s="557"/>
      <c r="DN18" s="556" t="s">
        <v>297</v>
      </c>
      <c r="DO18" s="557"/>
      <c r="DP18" s="557"/>
      <c r="DQ18" s="557"/>
      <c r="DR18" s="557"/>
      <c r="DS18" s="557"/>
      <c r="DT18" s="557"/>
      <c r="DU18" s="557"/>
      <c r="DV18" s="557"/>
      <c r="DW18" s="557"/>
      <c r="DX18" s="557"/>
      <c r="DY18" s="557"/>
      <c r="DZ18" s="557"/>
      <c r="EA18" s="557"/>
      <c r="EB18" s="557"/>
      <c r="EC18" s="557"/>
      <c r="ED18" s="557"/>
      <c r="EE18" s="558"/>
    </row>
    <row r="19" spans="1:154" s="471" customFormat="1" ht="21" customHeight="1">
      <c r="H19" s="121"/>
      <c r="I19" s="121"/>
      <c r="J19" s="121"/>
      <c r="K19" s="122"/>
      <c r="L19" s="122"/>
      <c r="M19" s="122"/>
      <c r="N19" s="122"/>
      <c r="O19" s="122"/>
      <c r="P19" s="122"/>
      <c r="Q19" s="122"/>
      <c r="R19" s="122"/>
      <c r="S19" s="122"/>
      <c r="T19" s="462"/>
      <c r="V19" s="548">
        <f>'Ｐ3'!$H$50</f>
        <v>-14718</v>
      </c>
      <c r="W19" s="572"/>
      <c r="X19" s="572"/>
      <c r="Y19" s="572"/>
      <c r="Z19" s="572"/>
      <c r="AA19" s="572"/>
      <c r="AB19" s="572"/>
      <c r="AC19" s="572"/>
      <c r="AD19" s="572"/>
      <c r="AE19" s="572"/>
      <c r="AF19" s="572"/>
      <c r="AG19" s="572"/>
      <c r="AH19" s="572"/>
      <c r="AI19" s="572"/>
      <c r="AJ19" s="572"/>
      <c r="AK19" s="572"/>
      <c r="AL19" s="572"/>
      <c r="AM19" s="573"/>
      <c r="AN19" s="548">
        <f>'Ｐ3'!$B$50</f>
        <v>5223</v>
      </c>
      <c r="AO19" s="549"/>
      <c r="AP19" s="549"/>
      <c r="AQ19" s="549"/>
      <c r="AR19" s="549"/>
      <c r="AS19" s="549"/>
      <c r="AT19" s="549"/>
      <c r="AU19" s="549"/>
      <c r="AV19" s="549"/>
      <c r="AW19" s="549"/>
      <c r="AX19" s="549"/>
      <c r="AY19" s="549"/>
      <c r="AZ19" s="549"/>
      <c r="BA19" s="549"/>
      <c r="BB19" s="550"/>
      <c r="BC19" s="551">
        <f>'Ｐ3'!$C$50</f>
        <v>15364</v>
      </c>
      <c r="BD19" s="552"/>
      <c r="BE19" s="552"/>
      <c r="BF19" s="552"/>
      <c r="BG19" s="552"/>
      <c r="BH19" s="552"/>
      <c r="BI19" s="552"/>
      <c r="BJ19" s="552"/>
      <c r="BK19" s="552"/>
      <c r="BL19" s="552"/>
      <c r="BM19" s="552"/>
      <c r="BN19" s="552"/>
      <c r="BO19" s="552"/>
      <c r="BP19" s="552"/>
      <c r="BQ19" s="553"/>
      <c r="BR19" s="551">
        <f>'Ｐ3'!$D$50</f>
        <v>-10141</v>
      </c>
      <c r="BS19" s="552"/>
      <c r="BT19" s="552"/>
      <c r="BU19" s="552"/>
      <c r="BV19" s="552"/>
      <c r="BW19" s="552"/>
      <c r="BX19" s="552"/>
      <c r="BY19" s="552"/>
      <c r="BZ19" s="552"/>
      <c r="CA19" s="552"/>
      <c r="CB19" s="552"/>
      <c r="CC19" s="552"/>
      <c r="CD19" s="552"/>
      <c r="CE19" s="552"/>
      <c r="CF19" s="552"/>
      <c r="CG19" s="552"/>
      <c r="CH19" s="552"/>
      <c r="CI19" s="554"/>
      <c r="CJ19" s="571">
        <f>'Ｐ3'!$E$50</f>
        <v>12140</v>
      </c>
      <c r="CK19" s="562"/>
      <c r="CL19" s="562"/>
      <c r="CM19" s="562"/>
      <c r="CN19" s="562"/>
      <c r="CO19" s="562"/>
      <c r="CP19" s="562"/>
      <c r="CQ19" s="562"/>
      <c r="CR19" s="562"/>
      <c r="CS19" s="562"/>
      <c r="CT19" s="562"/>
      <c r="CU19" s="562"/>
      <c r="CV19" s="562"/>
      <c r="CW19" s="562"/>
      <c r="CX19" s="562"/>
      <c r="CY19" s="561">
        <f>'Ｐ3'!$F$50</f>
        <v>16717</v>
      </c>
      <c r="CZ19" s="562"/>
      <c r="DA19" s="562"/>
      <c r="DB19" s="562"/>
      <c r="DC19" s="562"/>
      <c r="DD19" s="562"/>
      <c r="DE19" s="562"/>
      <c r="DF19" s="562"/>
      <c r="DG19" s="562"/>
      <c r="DH19" s="562"/>
      <c r="DI19" s="562"/>
      <c r="DJ19" s="562"/>
      <c r="DK19" s="562"/>
      <c r="DL19" s="562"/>
      <c r="DM19" s="562"/>
      <c r="DN19" s="561">
        <f>'Ｐ3'!$G$50</f>
        <v>-4577</v>
      </c>
      <c r="DO19" s="562"/>
      <c r="DP19" s="562"/>
      <c r="DQ19" s="562"/>
      <c r="DR19" s="562"/>
      <c r="DS19" s="562"/>
      <c r="DT19" s="562"/>
      <c r="DU19" s="562"/>
      <c r="DV19" s="562"/>
      <c r="DW19" s="562"/>
      <c r="DX19" s="562"/>
      <c r="DY19" s="562"/>
      <c r="DZ19" s="562"/>
      <c r="EA19" s="562"/>
      <c r="EB19" s="562"/>
      <c r="EC19" s="562"/>
      <c r="ED19" s="562"/>
      <c r="EE19" s="563"/>
      <c r="EM19" s="122"/>
      <c r="EN19" s="122"/>
      <c r="EO19" s="122"/>
      <c r="EP19" s="122"/>
      <c r="EQ19" s="122"/>
      <c r="ER19" s="122"/>
      <c r="ES19" s="122"/>
      <c r="ET19" s="122"/>
      <c r="EU19" s="122"/>
      <c r="EV19" s="122"/>
      <c r="EW19" s="122"/>
      <c r="EX19" s="122"/>
    </row>
    <row r="20" spans="1:154" s="471" customFormat="1" ht="11.25" customHeight="1">
      <c r="H20" s="121"/>
      <c r="I20" s="121"/>
      <c r="J20" s="121"/>
      <c r="K20" s="122"/>
      <c r="L20" s="122"/>
      <c r="M20" s="122"/>
      <c r="N20" s="122"/>
      <c r="O20" s="122"/>
      <c r="P20" s="122"/>
      <c r="Q20" s="122"/>
      <c r="R20" s="122"/>
      <c r="S20" s="122"/>
      <c r="T20" s="462"/>
      <c r="U20" s="460"/>
      <c r="V20" s="464"/>
      <c r="W20" s="464"/>
      <c r="X20" s="464"/>
      <c r="Y20" s="464"/>
      <c r="Z20" s="464"/>
      <c r="AA20" s="464"/>
      <c r="AB20" s="464"/>
      <c r="AC20" s="464"/>
      <c r="AD20" s="464"/>
      <c r="AE20" s="464"/>
      <c r="AF20" s="464"/>
      <c r="AG20" s="464"/>
      <c r="AH20" s="464"/>
      <c r="AI20" s="464"/>
      <c r="AJ20" s="464"/>
      <c r="AK20" s="464"/>
      <c r="AL20" s="464"/>
      <c r="AM20" s="464"/>
      <c r="AN20" s="464"/>
      <c r="AO20" s="464"/>
      <c r="AP20" s="464"/>
      <c r="AQ20" s="464"/>
      <c r="AR20" s="464"/>
      <c r="AS20" s="464"/>
      <c r="AT20" s="464"/>
      <c r="AU20" s="464"/>
      <c r="AV20" s="464"/>
      <c r="AW20" s="464"/>
      <c r="AX20" s="464"/>
      <c r="AY20" s="464"/>
      <c r="AZ20" s="464"/>
      <c r="BA20" s="464"/>
      <c r="BB20" s="464"/>
      <c r="BC20" s="464"/>
      <c r="BD20" s="464"/>
      <c r="BE20" s="464"/>
      <c r="BF20" s="464"/>
      <c r="BG20" s="464"/>
      <c r="BH20" s="464"/>
      <c r="BI20" s="464"/>
      <c r="BJ20" s="464"/>
      <c r="BK20" s="464"/>
      <c r="BL20" s="464"/>
      <c r="BM20" s="464"/>
      <c r="BN20" s="464"/>
      <c r="BO20" s="464"/>
      <c r="BP20" s="464"/>
      <c r="BQ20" s="464"/>
      <c r="BR20" s="464"/>
      <c r="BS20" s="464"/>
      <c r="BT20" s="464"/>
      <c r="BU20" s="464"/>
      <c r="BV20" s="464"/>
      <c r="BW20" s="464"/>
      <c r="BX20" s="464"/>
      <c r="BY20" s="464"/>
      <c r="BZ20" s="464"/>
      <c r="CA20" s="464"/>
      <c r="CB20" s="464"/>
      <c r="CC20" s="464"/>
      <c r="CD20" s="464"/>
      <c r="CE20" s="464"/>
      <c r="CF20" s="464"/>
      <c r="CG20" s="464"/>
      <c r="CH20" s="464"/>
      <c r="CI20" s="464"/>
      <c r="CJ20" s="464"/>
      <c r="CK20" s="464"/>
      <c r="CL20" s="464"/>
      <c r="CM20" s="464"/>
      <c r="CN20" s="464"/>
      <c r="CO20" s="464"/>
      <c r="CP20" s="464"/>
      <c r="CQ20" s="464"/>
      <c r="CR20" s="481"/>
      <c r="CS20" s="481"/>
      <c r="CT20" s="481"/>
      <c r="CU20" s="481"/>
      <c r="CV20" s="481"/>
      <c r="CW20" s="481"/>
      <c r="CX20" s="481"/>
      <c r="CY20" s="481"/>
      <c r="CZ20" s="481"/>
      <c r="DA20" s="481"/>
      <c r="DB20" s="481"/>
      <c r="DC20" s="481"/>
      <c r="DD20" s="481"/>
      <c r="DE20" s="481"/>
      <c r="DF20" s="481"/>
      <c r="DG20" s="481"/>
      <c r="DH20" s="481"/>
      <c r="DI20" s="464"/>
      <c r="DJ20" s="481"/>
      <c r="DK20" s="481"/>
      <c r="DL20" s="481"/>
      <c r="DM20" s="481"/>
      <c r="DN20" s="481"/>
      <c r="DO20" s="481"/>
      <c r="DP20" s="481"/>
      <c r="DQ20" s="481"/>
      <c r="DR20" s="481"/>
      <c r="DS20" s="481"/>
      <c r="DT20" s="481"/>
      <c r="DU20" s="481"/>
      <c r="DV20" s="481"/>
      <c r="DW20" s="481"/>
      <c r="DX20" s="481"/>
      <c r="DY20" s="481"/>
      <c r="DZ20" s="481"/>
      <c r="EA20" s="464"/>
      <c r="EB20" s="481"/>
      <c r="EC20" s="481"/>
      <c r="ED20" s="481"/>
      <c r="EE20" s="481"/>
      <c r="EF20" s="481"/>
      <c r="EG20" s="481"/>
      <c r="EH20" s="481"/>
      <c r="EI20" s="481"/>
      <c r="EJ20" s="481"/>
      <c r="EK20" s="481"/>
      <c r="EL20" s="464"/>
      <c r="EM20" s="122"/>
      <c r="EN20" s="122"/>
      <c r="EO20" s="122"/>
      <c r="EP20" s="122"/>
      <c r="EQ20" s="122"/>
      <c r="ER20" s="122"/>
      <c r="ES20" s="122"/>
      <c r="ET20" s="122"/>
      <c r="EU20" s="122"/>
      <c r="EV20" s="122"/>
      <c r="EW20" s="122"/>
      <c r="EX20" s="122"/>
    </row>
    <row r="21" spans="1:154" ht="18" customHeight="1">
      <c r="A21" s="473"/>
      <c r="B21" s="473"/>
      <c r="C21" s="473"/>
      <c r="D21" s="473"/>
      <c r="E21" s="473"/>
      <c r="H21" s="490" t="s">
        <v>305</v>
      </c>
    </row>
    <row r="22" spans="1:154" s="471" customFormat="1" ht="18" customHeight="1">
      <c r="H22" s="121"/>
      <c r="I22" s="121"/>
      <c r="J22" s="121"/>
      <c r="K22" s="122"/>
      <c r="L22" s="243"/>
      <c r="M22" s="525">
        <f>M8</f>
        <v>43282</v>
      </c>
      <c r="N22" s="526"/>
      <c r="O22" s="526"/>
      <c r="P22" s="526"/>
      <c r="Q22" s="526"/>
      <c r="R22" s="526"/>
      <c r="S22" s="526"/>
      <c r="T22" s="526"/>
      <c r="U22" s="526"/>
      <c r="V22" s="526"/>
      <c r="W22" s="526"/>
      <c r="X22" s="526"/>
      <c r="Y22" s="526"/>
      <c r="Z22" s="526"/>
      <c r="AA22" s="526"/>
      <c r="AB22" s="526"/>
      <c r="AC22" s="526"/>
      <c r="AD22" s="526"/>
      <c r="AE22" s="526"/>
      <c r="AF22" s="526"/>
      <c r="AG22" s="526"/>
      <c r="AH22" s="526"/>
      <c r="AI22" s="526"/>
      <c r="AJ22" s="526"/>
      <c r="AK22" s="526"/>
      <c r="AL22" s="526"/>
      <c r="AM22" s="526"/>
      <c r="AN22" s="526"/>
      <c r="AO22" s="122" t="s">
        <v>313</v>
      </c>
      <c r="AP22" s="482"/>
      <c r="AQ22" s="482"/>
      <c r="AR22" s="482"/>
      <c r="AS22" s="482"/>
      <c r="AT22" s="482"/>
      <c r="AU22" s="482"/>
      <c r="AV22" s="482"/>
      <c r="AW22" s="121"/>
      <c r="AX22" s="122"/>
      <c r="AY22" s="122"/>
      <c r="AZ22" s="122"/>
      <c r="BA22" s="122"/>
      <c r="BB22" s="122"/>
      <c r="BC22" s="122"/>
      <c r="BD22" s="122"/>
      <c r="BE22" s="122"/>
      <c r="BF22" s="122"/>
      <c r="BG22" s="122"/>
      <c r="BH22" s="122"/>
      <c r="BI22" s="122"/>
      <c r="BJ22" s="122"/>
      <c r="BK22" s="122"/>
      <c r="BL22" s="122"/>
      <c r="BM22" s="547">
        <f>'Ｐ6'!$B$6</f>
        <v>389287</v>
      </c>
      <c r="BN22" s="526"/>
      <c r="BO22" s="526"/>
      <c r="BP22" s="526"/>
      <c r="BQ22" s="526"/>
      <c r="BR22" s="526"/>
      <c r="BS22" s="526"/>
      <c r="BT22" s="526"/>
      <c r="BU22" s="526"/>
      <c r="BV22" s="526"/>
      <c r="BW22" s="526"/>
      <c r="BX22" s="526"/>
      <c r="BY22" s="526"/>
      <c r="BZ22" s="526"/>
      <c r="CA22" s="526"/>
      <c r="CB22" s="526"/>
      <c r="CC22" s="526"/>
      <c r="CD22" s="526"/>
      <c r="CE22" s="526"/>
      <c r="CF22" s="526"/>
      <c r="CI22" s="244"/>
      <c r="CJ22" s="244"/>
      <c r="CK22" s="244"/>
      <c r="CM22" s="122"/>
      <c r="CN22" s="122"/>
      <c r="CO22" s="122"/>
      <c r="CP22" s="122"/>
      <c r="CQ22" s="122"/>
      <c r="CR22" s="122"/>
      <c r="CS22" s="122"/>
      <c r="CT22" s="122"/>
      <c r="CU22" s="122"/>
      <c r="CV22" s="122"/>
      <c r="CW22" s="122"/>
      <c r="CX22" s="122"/>
      <c r="CY22" s="122"/>
      <c r="CZ22" s="122"/>
      <c r="DA22" s="122"/>
      <c r="DB22" s="122"/>
      <c r="DC22" s="122"/>
      <c r="DD22" s="122"/>
      <c r="DE22" s="122"/>
      <c r="DF22" s="122"/>
      <c r="DG22" s="122"/>
      <c r="DH22" s="122"/>
      <c r="DI22" s="122"/>
      <c r="DJ22" s="122"/>
      <c r="DK22" s="122"/>
      <c r="DL22" s="122"/>
      <c r="DM22" s="122"/>
      <c r="DN22" s="122"/>
      <c r="DO22" s="122"/>
      <c r="DP22" s="121"/>
      <c r="DQ22" s="121"/>
      <c r="DR22" s="121"/>
      <c r="DS22" s="121"/>
      <c r="DT22" s="121"/>
      <c r="DU22" s="121"/>
      <c r="DV22" s="121"/>
      <c r="DW22" s="121"/>
      <c r="DX22" s="121"/>
      <c r="DY22" s="121"/>
      <c r="DZ22" s="121"/>
      <c r="EA22" s="122"/>
      <c r="EB22" s="122"/>
      <c r="EC22" s="122"/>
      <c r="ED22" s="122"/>
      <c r="EE22" s="122"/>
      <c r="EF22" s="122"/>
      <c r="EG22" s="122"/>
      <c r="EH22" s="122"/>
      <c r="EI22" s="122"/>
      <c r="EJ22" s="122"/>
      <c r="EK22" s="122"/>
      <c r="EL22" s="122"/>
      <c r="EM22" s="122"/>
      <c r="EN22" s="122"/>
      <c r="EO22" s="122"/>
      <c r="EP22" s="122"/>
      <c r="EQ22" s="122"/>
      <c r="ER22" s="122"/>
      <c r="ES22" s="122"/>
      <c r="ET22" s="122"/>
      <c r="EU22" s="122"/>
      <c r="EV22" s="122"/>
      <c r="EW22" s="122"/>
      <c r="EX22" s="122"/>
    </row>
    <row r="23" spans="1:154" s="471" customFormat="1" ht="18" customHeight="1">
      <c r="H23" s="121"/>
      <c r="I23" s="121"/>
      <c r="J23" s="121"/>
      <c r="K23" s="122"/>
      <c r="L23" s="122"/>
      <c r="M23" s="122"/>
      <c r="N23" s="122"/>
      <c r="O23" s="122"/>
      <c r="P23" s="122"/>
      <c r="Q23" s="122" t="s">
        <v>302</v>
      </c>
      <c r="R23" s="122"/>
      <c r="S23" s="122"/>
      <c r="T23" s="122"/>
      <c r="U23" s="122"/>
      <c r="V23" s="122"/>
      <c r="W23" s="122"/>
      <c r="X23" s="122"/>
      <c r="Y23" s="122"/>
      <c r="Z23" s="122"/>
      <c r="AA23" s="122"/>
      <c r="AB23" s="122"/>
      <c r="AC23" s="122"/>
      <c r="AD23" s="122"/>
      <c r="AE23" s="122"/>
      <c r="AF23" s="122"/>
      <c r="AG23" s="122"/>
      <c r="AH23" s="122"/>
      <c r="AI23" s="122"/>
      <c r="AJ23" s="122"/>
      <c r="AK23" s="122"/>
      <c r="AL23" s="122"/>
      <c r="AM23" s="532">
        <f>IF('Ｐ6'!$K$6&gt;=0,'Ｐ6'!$K$6,'Ｐ6'!$K$6*(-1))</f>
        <v>13</v>
      </c>
      <c r="AN23" s="532"/>
      <c r="AO23" s="532"/>
      <c r="AP23" s="532"/>
      <c r="AQ23" s="532"/>
      <c r="AR23" s="532"/>
      <c r="AS23" s="532"/>
      <c r="AT23" s="532"/>
      <c r="AU23" s="532"/>
      <c r="AV23" s="532"/>
      <c r="AW23" s="122" t="str">
        <f>IF('Ｐ6'!$K$6&lt;0,"世帯減少","世帯増加")</f>
        <v>世帯減少</v>
      </c>
      <c r="AX23" s="122"/>
      <c r="AY23" s="122"/>
      <c r="AZ23" s="122"/>
      <c r="BA23" s="122"/>
      <c r="BB23" s="122"/>
      <c r="BC23" s="122"/>
      <c r="BD23" s="122"/>
      <c r="BE23" s="122"/>
      <c r="BF23" s="122"/>
      <c r="BG23" s="122"/>
      <c r="BH23" s="122"/>
      <c r="BI23" s="122"/>
      <c r="BJ23" s="122"/>
      <c r="BK23" s="122"/>
      <c r="BL23" s="122"/>
      <c r="BM23" s="122"/>
      <c r="BN23" s="122"/>
      <c r="BO23" s="122"/>
      <c r="BP23" s="122"/>
      <c r="BQ23" s="122"/>
      <c r="BR23" s="122"/>
      <c r="BS23" s="122"/>
      <c r="BT23" s="122"/>
      <c r="BU23" s="122"/>
      <c r="BV23" s="122"/>
      <c r="BW23" s="122"/>
      <c r="BX23" s="122"/>
      <c r="BY23" s="122"/>
      <c r="BZ23" s="122"/>
      <c r="CA23" s="122"/>
      <c r="CB23" s="122"/>
      <c r="CC23" s="122"/>
      <c r="CD23" s="122"/>
      <c r="CE23" s="122"/>
      <c r="CF23" s="122"/>
      <c r="CG23" s="122"/>
      <c r="CH23" s="122"/>
      <c r="CI23" s="122"/>
      <c r="CJ23" s="122"/>
      <c r="CK23" s="122"/>
      <c r="CL23" s="122"/>
      <c r="CM23" s="122"/>
      <c r="CN23" s="122"/>
      <c r="CO23" s="122"/>
      <c r="CP23" s="122"/>
      <c r="CQ23" s="122"/>
      <c r="CR23" s="122"/>
      <c r="CS23" s="122"/>
      <c r="CT23" s="122"/>
      <c r="CU23" s="122"/>
      <c r="CV23" s="122"/>
      <c r="CW23" s="122"/>
      <c r="CX23" s="122"/>
      <c r="CY23" s="122"/>
      <c r="CZ23" s="122"/>
      <c r="DA23" s="122"/>
      <c r="DB23" s="122"/>
      <c r="DC23" s="122"/>
      <c r="DD23" s="122"/>
      <c r="DE23" s="122"/>
      <c r="DF23" s="122"/>
      <c r="DG23" s="122"/>
      <c r="DH23" s="122"/>
      <c r="DI23" s="122"/>
      <c r="DJ23" s="122"/>
      <c r="DK23" s="122"/>
      <c r="DL23" s="122"/>
      <c r="DM23" s="122"/>
      <c r="DN23" s="122"/>
      <c r="DO23" s="122"/>
      <c r="DP23" s="122"/>
      <c r="DQ23" s="122"/>
      <c r="DR23" s="122"/>
      <c r="DS23" s="122"/>
      <c r="DT23" s="122"/>
      <c r="DU23" s="122"/>
      <c r="DV23" s="122"/>
      <c r="DW23" s="122"/>
      <c r="DX23" s="122"/>
      <c r="DY23" s="122"/>
      <c r="DZ23" s="122"/>
      <c r="EA23" s="122"/>
      <c r="EB23" s="122"/>
      <c r="EC23" s="122"/>
      <c r="ED23" s="122"/>
      <c r="EE23" s="122"/>
      <c r="EF23" s="122"/>
      <c r="EG23" s="122"/>
      <c r="EH23" s="122"/>
      <c r="EI23" s="122"/>
      <c r="EJ23" s="122"/>
      <c r="EK23" s="122"/>
      <c r="EL23" s="122"/>
      <c r="EM23" s="122"/>
      <c r="EN23" s="122"/>
      <c r="EO23" s="122"/>
      <c r="EP23" s="122"/>
      <c r="EQ23" s="122"/>
      <c r="ER23" s="122"/>
      <c r="ES23" s="122"/>
      <c r="ET23" s="122"/>
      <c r="EU23" s="122"/>
      <c r="EV23" s="122"/>
      <c r="EW23" s="122"/>
      <c r="EX23" s="122"/>
    </row>
    <row r="24" spans="1:154" ht="18" customHeight="1"/>
    <row r="25" spans="1:154" ht="15" customHeight="1"/>
    <row r="26" spans="1:154" s="463" customFormat="1" ht="15" customHeight="1">
      <c r="F26" s="480" t="s">
        <v>304</v>
      </c>
      <c r="G26" s="7"/>
      <c r="H26" s="7"/>
      <c r="I26" s="7"/>
      <c r="J26" s="7"/>
      <c r="K26" s="8"/>
      <c r="L26" s="7"/>
      <c r="M26" s="7"/>
      <c r="N26" s="7"/>
      <c r="O26" s="7"/>
      <c r="P26" s="7"/>
      <c r="Q26" s="7"/>
      <c r="R26" s="7"/>
      <c r="S26" s="7"/>
      <c r="T26" s="7"/>
      <c r="U26" s="7"/>
      <c r="V26" s="7"/>
      <c r="W26" s="7"/>
      <c r="X26" s="7"/>
      <c r="Y26" s="7"/>
      <c r="Z26" s="7"/>
      <c r="AA26" s="7"/>
      <c r="AB26" s="7"/>
      <c r="AC26" s="7"/>
      <c r="AD26" s="7"/>
      <c r="AE26" s="7"/>
      <c r="AF26" s="272"/>
      <c r="AG26" s="272"/>
      <c r="AH26" s="272"/>
      <c r="AI26" s="272"/>
      <c r="AJ26" s="272"/>
      <c r="AK26" s="272"/>
      <c r="AL26" s="272"/>
      <c r="AM26" s="272"/>
      <c r="AN26" s="272"/>
      <c r="AO26" s="272"/>
      <c r="AP26" s="272"/>
      <c r="AQ26" s="272"/>
      <c r="AR26" s="272"/>
      <c r="AS26" s="272"/>
      <c r="AT26" s="272"/>
      <c r="AU26" s="272"/>
      <c r="AV26" s="272"/>
      <c r="AW26" s="272"/>
      <c r="AX26" s="272"/>
      <c r="AY26" s="272"/>
      <c r="AZ26" s="272"/>
      <c r="BA26" s="272"/>
      <c r="BB26" s="272"/>
      <c r="BC26" s="272"/>
      <c r="BD26" s="272"/>
      <c r="BE26" s="272"/>
      <c r="BF26" s="272"/>
      <c r="BG26" s="272"/>
      <c r="BH26" s="272"/>
      <c r="BI26" s="272"/>
      <c r="BJ26" s="272"/>
      <c r="BK26" s="272"/>
      <c r="BL26" s="272"/>
      <c r="BM26" s="272"/>
      <c r="BN26" s="272"/>
      <c r="BO26" s="272"/>
      <c r="BP26" s="272"/>
      <c r="BQ26" s="272"/>
      <c r="BR26" s="272"/>
      <c r="BS26" s="272"/>
      <c r="BT26" s="272"/>
      <c r="BU26" s="272"/>
      <c r="BV26" s="272"/>
      <c r="BW26" s="272"/>
      <c r="BX26" s="272"/>
      <c r="BY26" s="272"/>
      <c r="BZ26" s="272"/>
      <c r="CA26" s="272"/>
      <c r="CB26" s="272"/>
      <c r="CC26" s="272"/>
      <c r="CD26" s="272"/>
      <c r="CE26" s="272"/>
      <c r="CF26" s="272"/>
      <c r="CG26" s="272"/>
      <c r="CH26" s="272"/>
      <c r="CI26" s="272"/>
      <c r="CJ26" s="272"/>
      <c r="CK26" s="272"/>
      <c r="CL26" s="272"/>
      <c r="CM26" s="272"/>
      <c r="CN26" s="272"/>
      <c r="CO26" s="272"/>
      <c r="CP26" s="272"/>
      <c r="CQ26" s="272"/>
      <c r="CR26" s="272"/>
      <c r="CS26" s="272"/>
      <c r="CT26" s="272"/>
      <c r="CU26" s="272"/>
      <c r="CV26" s="272"/>
      <c r="CW26" s="272"/>
      <c r="CX26" s="272"/>
      <c r="CY26" s="272"/>
      <c r="CZ26" s="272"/>
      <c r="DA26" s="272"/>
      <c r="DB26" s="272"/>
      <c r="DC26" s="272"/>
      <c r="DD26" s="272"/>
      <c r="DE26" s="272"/>
      <c r="DF26" s="272"/>
      <c r="DG26" s="272"/>
      <c r="DH26" s="272"/>
      <c r="DI26" s="272"/>
      <c r="DJ26" s="272"/>
      <c r="DK26" s="272"/>
      <c r="DL26" s="272"/>
      <c r="DM26" s="272"/>
      <c r="DN26" s="272"/>
      <c r="DO26" s="272"/>
      <c r="DP26" s="272"/>
      <c r="DQ26" s="272"/>
      <c r="DR26" s="272"/>
      <c r="DS26" s="272"/>
      <c r="DT26" s="272"/>
      <c r="DU26" s="272"/>
      <c r="DV26" s="272"/>
      <c r="DW26" s="272"/>
      <c r="DX26" s="272"/>
      <c r="DY26" s="272"/>
      <c r="DZ26" s="272"/>
      <c r="EA26" s="272"/>
      <c r="EB26" s="272"/>
      <c r="EC26" s="272"/>
      <c r="ED26" s="272"/>
      <c r="EE26" s="272"/>
      <c r="EF26" s="272"/>
      <c r="EG26" s="272"/>
      <c r="EH26" s="272"/>
      <c r="EI26" s="272"/>
      <c r="EJ26" s="272"/>
      <c r="EK26" s="272"/>
      <c r="EL26" s="272"/>
      <c r="EM26" s="272"/>
      <c r="EN26" s="272"/>
      <c r="EO26" s="272"/>
      <c r="EP26" s="272"/>
      <c r="EQ26" s="272"/>
      <c r="ER26" s="272"/>
      <c r="ES26" s="272"/>
      <c r="ET26" s="272"/>
      <c r="EU26" s="272"/>
      <c r="EV26" s="272"/>
      <c r="EW26" s="272"/>
      <c r="EX26" s="272"/>
    </row>
    <row r="27" spans="1:154" s="488" customFormat="1" ht="13.5" customHeight="1">
      <c r="F27" s="7"/>
      <c r="G27" s="7"/>
      <c r="H27" s="7"/>
      <c r="I27" s="7"/>
      <c r="J27" s="7" t="s">
        <v>265</v>
      </c>
      <c r="K27" s="7"/>
      <c r="L27" s="7"/>
      <c r="M27" s="7"/>
      <c r="N27" s="7"/>
      <c r="O27" s="7"/>
      <c r="P27" s="7"/>
      <c r="Q27" s="8"/>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7"/>
      <c r="BK27" s="7"/>
      <c r="BL27" s="7"/>
      <c r="BM27" s="7"/>
      <c r="BN27" s="7"/>
      <c r="BO27" s="7"/>
      <c r="BP27" s="252" t="s">
        <v>314</v>
      </c>
      <c r="BQ27" s="7"/>
      <c r="BR27" s="7"/>
      <c r="BT27" s="7"/>
      <c r="BU27" s="7"/>
      <c r="BW27" s="7"/>
      <c r="BX27" s="7"/>
      <c r="BY27" s="7"/>
      <c r="BZ27" s="7"/>
      <c r="CA27" s="7"/>
      <c r="CB27" s="7"/>
      <c r="CC27" s="7"/>
      <c r="CD27" s="7"/>
      <c r="CE27" s="7"/>
      <c r="CF27" s="7"/>
      <c r="CG27" s="7"/>
      <c r="CH27" s="7"/>
      <c r="CI27" s="7"/>
      <c r="CJ27" s="7"/>
      <c r="CK27" s="7"/>
      <c r="CL27" s="7"/>
      <c r="CM27" s="7"/>
      <c r="CN27" s="7"/>
      <c r="CO27" s="7"/>
      <c r="CP27" s="7"/>
      <c r="CQ27" s="7"/>
      <c r="CR27" s="7"/>
      <c r="CS27" s="7"/>
      <c r="CT27" s="7"/>
      <c r="CU27" s="7"/>
      <c r="CV27" s="7"/>
      <c r="CW27" s="7"/>
      <c r="CX27" s="7"/>
      <c r="CY27" s="7"/>
      <c r="CZ27" s="7"/>
      <c r="DA27" s="7"/>
      <c r="DB27" s="7"/>
      <c r="DC27" s="7"/>
      <c r="DD27" s="7"/>
      <c r="DE27" s="7"/>
      <c r="DF27" s="7"/>
      <c r="DG27" s="7"/>
      <c r="DH27" s="7"/>
      <c r="DI27" s="7"/>
      <c r="DJ27" s="7"/>
      <c r="DK27" s="7"/>
      <c r="DL27" s="7"/>
      <c r="DM27" s="7"/>
      <c r="DN27" s="7"/>
      <c r="DO27" s="7"/>
      <c r="DP27" s="7"/>
      <c r="DQ27" s="7"/>
      <c r="DR27" s="7"/>
      <c r="DS27" s="7"/>
      <c r="DT27" s="7"/>
      <c r="DU27" s="7"/>
      <c r="DV27" s="7"/>
      <c r="DW27" s="7"/>
      <c r="DX27" s="7"/>
      <c r="DY27" s="7"/>
      <c r="DZ27" s="7"/>
      <c r="EA27" s="7"/>
      <c r="EB27" s="7"/>
      <c r="EC27" s="7"/>
      <c r="ED27" s="7"/>
      <c r="EE27" s="7"/>
      <c r="EF27" s="7"/>
      <c r="EG27" s="7"/>
      <c r="EH27" s="7"/>
      <c r="EI27" s="7"/>
      <c r="EJ27" s="7"/>
      <c r="EK27" s="7"/>
      <c r="EL27" s="7"/>
      <c r="EM27" s="7"/>
      <c r="EN27" s="7"/>
      <c r="EO27" s="7"/>
      <c r="EP27" s="7"/>
      <c r="EQ27" s="7"/>
      <c r="ER27" s="7"/>
      <c r="ES27" s="7"/>
      <c r="ET27" s="7"/>
      <c r="EU27" s="7"/>
      <c r="EV27" s="7"/>
      <c r="EW27" s="7"/>
      <c r="EX27" s="7"/>
    </row>
    <row r="28" spans="1:154" s="488" customFormat="1" ht="13.5" customHeight="1">
      <c r="F28" s="7"/>
      <c r="G28" s="7"/>
      <c r="H28" s="7"/>
      <c r="I28" s="7"/>
      <c r="J28" s="7" t="s">
        <v>266</v>
      </c>
      <c r="K28" s="7"/>
      <c r="L28" s="7"/>
      <c r="M28" s="7"/>
      <c r="N28" s="7"/>
      <c r="O28" s="7"/>
      <c r="P28" s="7"/>
      <c r="Q28" s="8"/>
      <c r="R28" s="7"/>
      <c r="S28" s="7"/>
      <c r="T28" s="7"/>
      <c r="U28" s="7"/>
      <c r="V28" s="7"/>
      <c r="W28" s="7"/>
      <c r="X28" s="7"/>
      <c r="Y28" s="7"/>
      <c r="Z28" s="7"/>
      <c r="AA28" s="7"/>
      <c r="AB28" s="7"/>
      <c r="AC28" s="7"/>
      <c r="AD28" s="7"/>
      <c r="AE28" s="7"/>
      <c r="AF28" s="7"/>
      <c r="AG28" s="7"/>
      <c r="AH28" s="7"/>
      <c r="AI28" s="7"/>
      <c r="AJ28" s="7"/>
      <c r="AK28" s="7"/>
      <c r="AL28" s="7"/>
      <c r="AM28" s="7"/>
      <c r="AN28" s="7"/>
      <c r="AO28" s="7"/>
      <c r="AP28" s="7"/>
      <c r="AQ28" s="7"/>
      <c r="AR28" s="7"/>
      <c r="AS28" s="7"/>
      <c r="AT28" s="7"/>
      <c r="AU28" s="7"/>
      <c r="AV28" s="7"/>
      <c r="AW28" s="7"/>
      <c r="AX28" s="7"/>
      <c r="AY28" s="7"/>
      <c r="AZ28" s="7"/>
      <c r="BA28" s="7"/>
      <c r="BB28" s="7"/>
      <c r="BC28" s="7"/>
      <c r="BD28" s="7"/>
      <c r="BE28" s="7"/>
      <c r="BF28" s="7"/>
      <c r="BG28" s="7"/>
      <c r="BH28" s="7"/>
      <c r="BI28" s="7"/>
      <c r="BJ28" s="7"/>
      <c r="BK28" s="7"/>
      <c r="BL28" s="7"/>
      <c r="BM28" s="7"/>
      <c r="BN28" s="7"/>
      <c r="BO28" s="7"/>
      <c r="BP28" s="252" t="s">
        <v>315</v>
      </c>
      <c r="BQ28" s="7"/>
      <c r="BR28" s="7"/>
      <c r="BT28" s="7"/>
      <c r="BU28" s="7"/>
      <c r="BW28" s="7"/>
      <c r="BX28" s="7"/>
      <c r="BY28" s="7"/>
      <c r="BZ28" s="7"/>
      <c r="CA28" s="7"/>
      <c r="CB28" s="7"/>
      <c r="CC28" s="7"/>
      <c r="CD28" s="7"/>
      <c r="CE28" s="7"/>
      <c r="CF28" s="7"/>
      <c r="CG28" s="7"/>
      <c r="CH28" s="7"/>
      <c r="CI28" s="7"/>
      <c r="CJ28" s="7"/>
      <c r="CK28" s="7"/>
      <c r="CL28" s="7"/>
      <c r="CM28" s="7"/>
      <c r="CN28" s="7"/>
      <c r="CO28" s="7"/>
      <c r="CP28" s="7"/>
      <c r="CQ28" s="7"/>
      <c r="CR28" s="7"/>
      <c r="CS28" s="7"/>
      <c r="CT28" s="7"/>
      <c r="CU28" s="7"/>
      <c r="CV28" s="7"/>
      <c r="CW28" s="7"/>
      <c r="CX28" s="7"/>
      <c r="CY28" s="7"/>
      <c r="CZ28" s="7"/>
      <c r="DA28" s="7"/>
      <c r="DB28" s="7"/>
      <c r="DC28" s="7"/>
      <c r="DD28" s="7"/>
      <c r="DE28" s="7"/>
      <c r="DF28" s="7"/>
      <c r="DG28" s="7"/>
      <c r="DH28" s="7"/>
      <c r="DI28" s="7"/>
      <c r="DJ28" s="7"/>
      <c r="DK28" s="7"/>
      <c r="DL28" s="7"/>
      <c r="DM28" s="7"/>
      <c r="DN28" s="7"/>
      <c r="DO28" s="7"/>
      <c r="DP28" s="7"/>
      <c r="DQ28" s="7"/>
      <c r="DR28" s="7"/>
      <c r="DS28" s="7"/>
      <c r="DT28" s="7"/>
      <c r="DU28" s="7"/>
      <c r="DV28" s="7"/>
      <c r="DW28" s="7"/>
      <c r="DX28" s="7"/>
      <c r="DY28" s="7"/>
      <c r="DZ28" s="7"/>
      <c r="EA28" s="7"/>
      <c r="EB28" s="7"/>
      <c r="EC28" s="7"/>
      <c r="ED28" s="7"/>
      <c r="EE28" s="7"/>
      <c r="EF28" s="7"/>
      <c r="EG28" s="7"/>
      <c r="EH28" s="7"/>
      <c r="EI28" s="7"/>
      <c r="EJ28" s="7"/>
      <c r="EK28" s="7"/>
      <c r="EL28" s="7"/>
      <c r="EM28" s="7"/>
      <c r="EN28" s="7"/>
      <c r="EO28" s="7"/>
      <c r="EP28" s="7"/>
      <c r="EQ28" s="7"/>
      <c r="ER28" s="7"/>
      <c r="ES28" s="7"/>
      <c r="ET28" s="7"/>
      <c r="EU28" s="7"/>
      <c r="EV28" s="7"/>
      <c r="EW28" s="7"/>
      <c r="EX28" s="7"/>
    </row>
    <row r="29" spans="1:154" s="488" customFormat="1" ht="13.5" customHeight="1">
      <c r="F29" s="7"/>
      <c r="G29" s="7"/>
      <c r="H29" s="7"/>
      <c r="I29" s="7"/>
      <c r="J29" s="7" t="s">
        <v>267</v>
      </c>
      <c r="K29" s="7"/>
      <c r="L29" s="7"/>
      <c r="M29" s="7"/>
      <c r="N29" s="7"/>
      <c r="O29" s="7"/>
      <c r="P29" s="7"/>
      <c r="Q29" s="8"/>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7"/>
      <c r="AW29" s="7"/>
      <c r="AX29" s="7"/>
      <c r="AY29" s="7"/>
      <c r="AZ29" s="7"/>
      <c r="BA29" s="7"/>
      <c r="BB29" s="7"/>
      <c r="BC29" s="7"/>
      <c r="BD29" s="7"/>
      <c r="BE29" s="7"/>
      <c r="BF29" s="7"/>
      <c r="BG29" s="7"/>
      <c r="BH29" s="7"/>
      <c r="BI29" s="7"/>
      <c r="BJ29" s="7"/>
      <c r="BK29" s="7"/>
      <c r="BL29" s="7"/>
      <c r="BM29" s="7"/>
      <c r="BN29" s="7"/>
      <c r="BO29" s="7"/>
      <c r="BP29" s="252" t="s">
        <v>316</v>
      </c>
      <c r="BQ29" s="7"/>
      <c r="BR29" s="7"/>
      <c r="BT29" s="7"/>
      <c r="BU29" s="7"/>
      <c r="BW29" s="7"/>
      <c r="BX29" s="7"/>
      <c r="BY29" s="7"/>
      <c r="BZ29" s="7"/>
      <c r="CA29" s="7"/>
      <c r="CB29" s="7"/>
      <c r="CC29" s="7"/>
      <c r="CD29" s="7"/>
      <c r="CE29" s="7"/>
      <c r="CF29" s="7"/>
      <c r="CG29" s="7"/>
      <c r="CH29" s="7"/>
      <c r="CI29" s="7"/>
      <c r="CJ29" s="7"/>
      <c r="CK29" s="7"/>
      <c r="CL29" s="7"/>
      <c r="CM29" s="7"/>
      <c r="CN29" s="7"/>
      <c r="CO29" s="7"/>
      <c r="CP29" s="7"/>
      <c r="CQ29" s="7"/>
      <c r="CR29" s="7"/>
      <c r="CS29" s="7"/>
      <c r="CT29" s="7"/>
      <c r="CU29" s="7"/>
      <c r="CV29" s="7"/>
      <c r="CW29" s="7"/>
      <c r="CX29" s="7"/>
      <c r="CY29" s="7"/>
      <c r="CZ29" s="7"/>
      <c r="DA29" s="7"/>
      <c r="DB29" s="7"/>
      <c r="DC29" s="7"/>
      <c r="DD29" s="7"/>
      <c r="DE29" s="7"/>
      <c r="DF29" s="7"/>
      <c r="DG29" s="7"/>
      <c r="DH29" s="7"/>
      <c r="DI29" s="7"/>
      <c r="DJ29" s="7"/>
      <c r="DK29" s="7"/>
      <c r="DL29" s="7"/>
      <c r="DM29" s="7"/>
      <c r="DN29" s="7"/>
      <c r="DO29" s="7"/>
      <c r="DP29" s="7"/>
      <c r="DQ29" s="7"/>
      <c r="DR29" s="7"/>
      <c r="DS29" s="7"/>
      <c r="DT29" s="7"/>
      <c r="DU29" s="7"/>
      <c r="DV29" s="7"/>
      <c r="DW29" s="7"/>
      <c r="DX29" s="7"/>
      <c r="DY29" s="7"/>
      <c r="DZ29" s="7"/>
      <c r="EA29" s="7"/>
      <c r="EB29" s="7"/>
      <c r="EC29" s="7"/>
      <c r="ED29" s="7"/>
      <c r="EE29" s="7"/>
      <c r="EF29" s="7"/>
      <c r="EG29" s="7"/>
      <c r="EH29" s="7"/>
      <c r="EI29" s="7"/>
      <c r="EJ29" s="7"/>
      <c r="EK29" s="7"/>
      <c r="EL29" s="7"/>
      <c r="EM29" s="7"/>
      <c r="EN29" s="7"/>
      <c r="EO29" s="7"/>
      <c r="EP29" s="7"/>
      <c r="EQ29" s="7"/>
      <c r="ER29" s="7"/>
      <c r="ES29" s="7"/>
      <c r="ET29" s="7"/>
      <c r="EU29" s="7"/>
      <c r="EV29" s="7"/>
      <c r="EW29" s="7"/>
      <c r="EX29" s="7"/>
    </row>
    <row r="30" spans="1:154" s="488" customFormat="1" ht="13.5" customHeight="1">
      <c r="F30" s="7"/>
      <c r="G30" s="7"/>
      <c r="H30" s="7"/>
      <c r="I30" s="7"/>
      <c r="J30" s="7" t="s">
        <v>268</v>
      </c>
      <c r="K30" s="7"/>
      <c r="L30" s="7"/>
      <c r="M30" s="7"/>
      <c r="N30" s="7"/>
      <c r="O30" s="7"/>
      <c r="P30" s="7"/>
      <c r="Q30" s="8"/>
      <c r="R30" s="7"/>
      <c r="S30" s="7"/>
      <c r="T30" s="7"/>
      <c r="U30" s="7"/>
      <c r="V30" s="7"/>
      <c r="W30" s="7"/>
      <c r="X30" s="7"/>
      <c r="Y30" s="7"/>
      <c r="Z30" s="7"/>
      <c r="AA30" s="7"/>
      <c r="AB30" s="7"/>
      <c r="AC30" s="7"/>
      <c r="AD30" s="7"/>
      <c r="AE30" s="7"/>
      <c r="AF30" s="7"/>
      <c r="AG30" s="7"/>
      <c r="AH30" s="7"/>
      <c r="AI30" s="7"/>
      <c r="AJ30" s="7"/>
      <c r="AK30" s="7"/>
      <c r="AL30" s="7"/>
      <c r="AM30" s="7"/>
      <c r="AN30" s="7"/>
      <c r="AO30" s="7"/>
      <c r="AP30" s="7"/>
      <c r="AQ30" s="7"/>
      <c r="AR30" s="7"/>
      <c r="AS30" s="7"/>
      <c r="AT30" s="7"/>
      <c r="AU30" s="7"/>
      <c r="AV30" s="7"/>
      <c r="AW30" s="7"/>
      <c r="AX30" s="7"/>
      <c r="AY30" s="7"/>
      <c r="AZ30" s="7"/>
      <c r="BA30" s="7"/>
      <c r="BB30" s="7"/>
      <c r="BC30" s="7"/>
      <c r="BD30" s="7"/>
      <c r="BE30" s="7"/>
      <c r="BF30" s="7"/>
      <c r="BG30" s="7"/>
      <c r="BH30" s="7"/>
      <c r="BI30" s="7"/>
      <c r="BJ30" s="7"/>
      <c r="BK30" s="7"/>
      <c r="BL30" s="7"/>
      <c r="BM30" s="7"/>
      <c r="BN30" s="7"/>
      <c r="BO30" s="7"/>
      <c r="BP30" s="252" t="s">
        <v>317</v>
      </c>
      <c r="BQ30" s="7"/>
      <c r="BR30" s="7"/>
      <c r="BT30" s="7"/>
      <c r="BU30" s="7"/>
      <c r="BW30" s="7"/>
      <c r="BX30" s="7"/>
      <c r="BY30" s="7"/>
      <c r="BZ30" s="7"/>
      <c r="CA30" s="7"/>
      <c r="CB30" s="7"/>
      <c r="CC30" s="7"/>
      <c r="CD30" s="7"/>
      <c r="CE30" s="7"/>
      <c r="CF30" s="7"/>
      <c r="CG30" s="7"/>
      <c r="CH30" s="7"/>
      <c r="CI30" s="7"/>
      <c r="CJ30" s="7"/>
      <c r="CK30" s="7"/>
      <c r="CL30" s="7"/>
      <c r="CM30" s="7"/>
      <c r="CN30" s="7"/>
      <c r="CO30" s="7"/>
      <c r="CP30" s="7"/>
      <c r="CQ30" s="7"/>
      <c r="CR30" s="7"/>
      <c r="CS30" s="7"/>
      <c r="CT30" s="7"/>
      <c r="CU30" s="7"/>
      <c r="CV30" s="7"/>
      <c r="CW30" s="7"/>
      <c r="CX30" s="7"/>
      <c r="CY30" s="7"/>
      <c r="CZ30" s="7"/>
      <c r="DA30" s="7"/>
      <c r="DB30" s="7"/>
      <c r="DC30" s="7"/>
      <c r="DD30" s="7"/>
      <c r="DE30" s="7"/>
      <c r="DF30" s="7"/>
      <c r="DG30" s="7"/>
      <c r="DH30" s="7"/>
      <c r="DI30" s="7"/>
      <c r="DJ30" s="7"/>
      <c r="DK30" s="7"/>
      <c r="DL30" s="7"/>
      <c r="DM30" s="7"/>
      <c r="DN30" s="7"/>
      <c r="DO30" s="7"/>
      <c r="DP30" s="7"/>
      <c r="DQ30" s="7"/>
      <c r="DR30" s="7"/>
      <c r="DS30" s="7"/>
      <c r="DT30" s="7"/>
      <c r="DU30" s="7"/>
      <c r="DV30" s="7"/>
      <c r="DW30" s="7"/>
      <c r="DX30" s="7"/>
      <c r="DY30" s="7"/>
      <c r="DZ30" s="7"/>
      <c r="EA30" s="7"/>
      <c r="EB30" s="7"/>
      <c r="EC30" s="7"/>
      <c r="ED30" s="7"/>
      <c r="EE30" s="7"/>
      <c r="EF30" s="7"/>
      <c r="EG30" s="7"/>
      <c r="EH30" s="7"/>
      <c r="EI30" s="7"/>
      <c r="EJ30" s="7"/>
      <c r="EK30" s="7"/>
      <c r="EL30" s="7"/>
      <c r="EM30" s="7"/>
      <c r="EN30" s="7"/>
      <c r="EO30" s="7"/>
      <c r="EP30" s="7"/>
      <c r="EQ30" s="7"/>
      <c r="ER30" s="7"/>
      <c r="ES30" s="7"/>
      <c r="ET30" s="7"/>
      <c r="EU30" s="7"/>
      <c r="EV30" s="7"/>
      <c r="EW30" s="7"/>
      <c r="EX30" s="7"/>
    </row>
    <row r="31" spans="1:154" s="488" customFormat="1" ht="13.5" customHeight="1">
      <c r="F31" s="7"/>
      <c r="G31" s="7"/>
      <c r="H31" s="7"/>
      <c r="I31" s="7"/>
      <c r="J31" s="7" t="s">
        <v>269</v>
      </c>
      <c r="K31" s="7"/>
      <c r="L31" s="7"/>
      <c r="M31" s="7"/>
      <c r="N31" s="7"/>
      <c r="O31" s="7"/>
      <c r="P31" s="7"/>
      <c r="Q31" s="8"/>
      <c r="R31" s="7"/>
      <c r="S31" s="7"/>
      <c r="T31" s="7"/>
      <c r="U31" s="7"/>
      <c r="V31" s="7"/>
      <c r="W31" s="7"/>
      <c r="X31" s="7"/>
      <c r="Y31" s="7"/>
      <c r="Z31" s="7"/>
      <c r="AA31" s="7"/>
      <c r="AB31" s="7"/>
      <c r="AC31" s="7"/>
      <c r="AD31" s="7"/>
      <c r="AE31" s="7"/>
      <c r="AF31" s="7"/>
      <c r="AG31" s="7"/>
      <c r="AH31" s="7"/>
      <c r="AI31" s="7"/>
      <c r="AJ31" s="7"/>
      <c r="AK31" s="7"/>
      <c r="AL31" s="7"/>
      <c r="AM31" s="7"/>
      <c r="AN31" s="7"/>
      <c r="AO31" s="7"/>
      <c r="AP31" s="7"/>
      <c r="AQ31" s="7"/>
      <c r="AR31" s="7"/>
      <c r="AS31" s="7"/>
      <c r="AT31" s="7"/>
      <c r="AU31" s="7"/>
      <c r="AV31" s="7"/>
      <c r="AW31" s="7"/>
      <c r="AX31" s="7"/>
      <c r="AY31" s="7"/>
      <c r="AZ31" s="7"/>
      <c r="BA31" s="7"/>
      <c r="BB31" s="7"/>
      <c r="BC31" s="7"/>
      <c r="BD31" s="7"/>
      <c r="BE31" s="7"/>
      <c r="BF31" s="7"/>
      <c r="BG31" s="7"/>
      <c r="BH31" s="7"/>
      <c r="BI31" s="7"/>
      <c r="BJ31" s="7"/>
      <c r="BK31" s="7"/>
      <c r="BL31" s="7"/>
      <c r="BM31" s="7"/>
      <c r="BN31" s="7"/>
      <c r="BO31" s="7"/>
      <c r="BP31" s="252" t="s">
        <v>318</v>
      </c>
      <c r="BQ31" s="7"/>
      <c r="BR31" s="7"/>
      <c r="BT31" s="7"/>
      <c r="BU31" s="7"/>
      <c r="BW31" s="7"/>
      <c r="BX31" s="7"/>
      <c r="BY31" s="7"/>
      <c r="BZ31" s="7"/>
      <c r="CA31" s="7"/>
      <c r="CB31" s="7"/>
      <c r="CC31" s="7"/>
      <c r="CD31" s="7"/>
      <c r="CE31" s="7"/>
      <c r="CF31" s="7"/>
      <c r="CG31" s="7"/>
      <c r="CH31" s="7"/>
      <c r="CI31" s="7"/>
      <c r="CJ31" s="7"/>
      <c r="CK31" s="7"/>
      <c r="CL31" s="7"/>
      <c r="CM31" s="7"/>
      <c r="CN31" s="7"/>
      <c r="CO31" s="7"/>
      <c r="CP31" s="7"/>
      <c r="CQ31" s="7"/>
      <c r="CR31" s="7"/>
      <c r="CS31" s="7"/>
      <c r="CT31" s="7"/>
      <c r="CU31" s="7"/>
      <c r="CV31" s="7"/>
      <c r="CW31" s="7"/>
      <c r="CX31" s="7"/>
      <c r="CY31" s="7"/>
      <c r="CZ31" s="7"/>
      <c r="DA31" s="7"/>
      <c r="DB31" s="7"/>
      <c r="DC31" s="7"/>
      <c r="DD31" s="7"/>
      <c r="DE31" s="7"/>
      <c r="DF31" s="7"/>
      <c r="DG31" s="7"/>
      <c r="DH31" s="7"/>
      <c r="DI31" s="7"/>
      <c r="DJ31" s="7"/>
      <c r="DK31" s="7"/>
      <c r="DL31" s="7"/>
      <c r="DM31" s="7"/>
      <c r="DN31" s="7"/>
      <c r="DO31" s="7"/>
      <c r="DP31" s="7"/>
      <c r="DQ31" s="7"/>
      <c r="DR31" s="7"/>
      <c r="DS31" s="7"/>
      <c r="DT31" s="7"/>
      <c r="DU31" s="7"/>
      <c r="DV31" s="7"/>
      <c r="DW31" s="7"/>
      <c r="DX31" s="7"/>
      <c r="DY31" s="7"/>
      <c r="DZ31" s="7"/>
      <c r="EA31" s="7"/>
      <c r="EB31" s="7"/>
      <c r="EC31" s="7"/>
      <c r="ED31" s="7"/>
      <c r="EE31" s="7"/>
      <c r="EF31" s="7"/>
      <c r="EG31" s="7"/>
      <c r="EH31" s="7"/>
      <c r="EI31" s="7"/>
      <c r="EJ31" s="7"/>
      <c r="EK31" s="7"/>
      <c r="EL31" s="7"/>
      <c r="EM31" s="7"/>
      <c r="EN31" s="7"/>
      <c r="EO31" s="7"/>
      <c r="EP31" s="7"/>
      <c r="EQ31" s="7"/>
      <c r="ER31" s="7"/>
      <c r="ES31" s="7"/>
      <c r="ET31" s="7"/>
      <c r="EU31" s="7"/>
      <c r="EV31" s="7"/>
      <c r="EW31" s="7"/>
      <c r="EX31" s="7"/>
    </row>
    <row r="32" spans="1:154" s="488" customFormat="1" ht="13.5" customHeight="1">
      <c r="F32" s="7"/>
      <c r="G32" s="7"/>
      <c r="H32" s="7"/>
      <c r="I32" s="7"/>
      <c r="J32" s="7" t="s">
        <v>270</v>
      </c>
      <c r="K32" s="7"/>
      <c r="L32" s="7"/>
      <c r="M32" s="7"/>
      <c r="N32" s="7"/>
      <c r="O32" s="7"/>
      <c r="P32" s="7"/>
      <c r="Q32" s="8"/>
      <c r="R32" s="7"/>
      <c r="S32" s="7"/>
      <c r="T32" s="7"/>
      <c r="U32" s="7"/>
      <c r="V32" s="7"/>
      <c r="W32" s="7"/>
      <c r="X32" s="7"/>
      <c r="Y32" s="7"/>
      <c r="Z32" s="7"/>
      <c r="AA32" s="7"/>
      <c r="AB32" s="7"/>
      <c r="AC32" s="7"/>
      <c r="AD32" s="7"/>
      <c r="AE32" s="7"/>
      <c r="AF32" s="7"/>
      <c r="AG32" s="7"/>
      <c r="AH32" s="7"/>
      <c r="AI32" s="7"/>
      <c r="AJ32" s="7"/>
      <c r="AK32" s="7"/>
      <c r="AL32" s="7"/>
      <c r="AM32" s="7"/>
      <c r="AN32" s="7"/>
      <c r="AO32" s="7"/>
      <c r="AP32" s="7"/>
      <c r="AQ32" s="7"/>
      <c r="AR32" s="7"/>
      <c r="AS32" s="7"/>
      <c r="AT32" s="7"/>
      <c r="AU32" s="7"/>
      <c r="AV32" s="7"/>
      <c r="AW32" s="7"/>
      <c r="AX32" s="7"/>
      <c r="AY32" s="7"/>
      <c r="AZ32" s="7"/>
      <c r="BA32" s="7"/>
      <c r="BB32" s="7"/>
      <c r="BC32" s="7"/>
      <c r="BD32" s="7"/>
      <c r="BE32" s="7"/>
      <c r="BF32" s="7"/>
      <c r="BG32" s="7"/>
      <c r="BH32" s="7"/>
      <c r="BI32" s="7"/>
      <c r="BJ32" s="7"/>
      <c r="BK32" s="7"/>
      <c r="BL32" s="7"/>
      <c r="BM32" s="7"/>
      <c r="BN32" s="7"/>
      <c r="BO32" s="7"/>
      <c r="BP32" s="252" t="s">
        <v>319</v>
      </c>
      <c r="BQ32" s="7"/>
      <c r="BR32" s="7"/>
      <c r="BT32" s="7"/>
      <c r="BU32" s="7"/>
      <c r="BW32" s="7"/>
      <c r="BX32" s="7"/>
      <c r="BY32" s="7"/>
      <c r="BZ32" s="7"/>
      <c r="CA32" s="7"/>
      <c r="CB32" s="7"/>
      <c r="CC32" s="7"/>
      <c r="CD32" s="7"/>
      <c r="CE32" s="7"/>
      <c r="CF32" s="7"/>
      <c r="CG32" s="7"/>
      <c r="CH32" s="7"/>
      <c r="CI32" s="7"/>
      <c r="CJ32" s="7"/>
      <c r="CK32" s="7"/>
      <c r="CL32" s="7"/>
      <c r="CM32" s="7"/>
      <c r="CN32" s="7"/>
      <c r="CO32" s="7"/>
      <c r="CP32" s="7"/>
      <c r="CQ32" s="7"/>
      <c r="CR32" s="7"/>
      <c r="CS32" s="7"/>
      <c r="CT32" s="7"/>
      <c r="CU32" s="7"/>
      <c r="CV32" s="7"/>
      <c r="CW32" s="7"/>
      <c r="CX32" s="7"/>
      <c r="CY32" s="7"/>
      <c r="CZ32" s="7"/>
      <c r="DA32" s="7"/>
      <c r="DB32" s="7"/>
      <c r="DC32" s="7"/>
      <c r="DD32" s="7"/>
      <c r="DE32" s="7"/>
      <c r="DF32" s="7"/>
      <c r="DG32" s="7"/>
      <c r="DH32" s="7"/>
      <c r="DI32" s="7"/>
      <c r="DJ32" s="7"/>
      <c r="DK32" s="7"/>
      <c r="DL32" s="7"/>
      <c r="DM32" s="7"/>
      <c r="DN32" s="7"/>
      <c r="DO32" s="7"/>
      <c r="DP32" s="7"/>
      <c r="DQ32" s="7"/>
      <c r="DR32" s="7"/>
      <c r="DS32" s="7"/>
      <c r="DT32" s="7"/>
      <c r="DU32" s="7"/>
      <c r="DV32" s="7"/>
      <c r="DW32" s="7"/>
      <c r="DX32" s="7"/>
      <c r="DY32" s="7"/>
      <c r="DZ32" s="7"/>
      <c r="EA32" s="7"/>
      <c r="EB32" s="7"/>
      <c r="EC32" s="7"/>
      <c r="ED32" s="7"/>
      <c r="EE32" s="7"/>
      <c r="EF32" s="7"/>
      <c r="EG32" s="7"/>
      <c r="EH32" s="7"/>
      <c r="EI32" s="7"/>
      <c r="EJ32" s="7"/>
      <c r="EK32" s="7"/>
      <c r="EL32" s="7"/>
      <c r="EM32" s="7"/>
      <c r="EN32" s="7"/>
      <c r="EO32" s="7"/>
      <c r="EP32" s="7"/>
      <c r="EQ32" s="7"/>
      <c r="ER32" s="7"/>
      <c r="ES32" s="7"/>
      <c r="ET32" s="7"/>
      <c r="EU32" s="7"/>
      <c r="EV32" s="7"/>
      <c r="EW32" s="7"/>
      <c r="EX32" s="7"/>
    </row>
    <row r="33" spans="1:154" s="488" customFormat="1" ht="13.5" customHeight="1">
      <c r="A33" s="7"/>
      <c r="B33" s="7"/>
      <c r="C33" s="7"/>
      <c r="D33" s="7"/>
      <c r="J33" s="533">
        <f>EDATE(M8,-1)</f>
        <v>43252</v>
      </c>
      <c r="K33" s="534"/>
      <c r="L33" s="534"/>
      <c r="M33" s="534"/>
      <c r="N33" s="534"/>
      <c r="O33" s="534"/>
      <c r="P33" s="534"/>
      <c r="Q33" s="534"/>
      <c r="R33" s="534"/>
      <c r="S33" s="534"/>
      <c r="T33" s="534"/>
      <c r="U33" s="534"/>
      <c r="V33" s="534"/>
      <c r="W33" s="534"/>
      <c r="X33" s="534"/>
      <c r="Y33" s="534"/>
      <c r="Z33" s="534"/>
      <c r="AA33" s="534"/>
      <c r="AB33" s="534"/>
      <c r="AC33" s="534"/>
      <c r="AD33" s="534"/>
      <c r="AE33" s="534"/>
      <c r="AF33" s="534"/>
      <c r="AG33" s="534"/>
      <c r="AH33" s="534"/>
      <c r="AI33" s="534"/>
      <c r="AJ33" s="534"/>
      <c r="AK33" s="534"/>
      <c r="AL33" s="534"/>
      <c r="AM33" s="534"/>
      <c r="AN33" s="534"/>
      <c r="AO33" s="534"/>
      <c r="AP33" s="534"/>
      <c r="AQ33" s="534"/>
      <c r="AR33" s="534"/>
      <c r="AS33" s="534"/>
      <c r="AT33" s="534"/>
      <c r="AU33" s="534"/>
      <c r="AV33" s="534"/>
      <c r="AW33" s="534"/>
      <c r="AX33" s="526"/>
      <c r="AY33" s="7"/>
      <c r="AZ33" s="7"/>
      <c r="BA33" s="7"/>
      <c r="BB33" s="7"/>
      <c r="BC33" s="7"/>
      <c r="BD33" s="7"/>
      <c r="BE33" s="7"/>
      <c r="BF33" s="7"/>
      <c r="BG33" s="7"/>
      <c r="BH33" s="7"/>
      <c r="BI33" s="7"/>
      <c r="BJ33" s="7"/>
      <c r="BL33" s="7"/>
      <c r="BN33" s="7"/>
      <c r="BO33" s="7"/>
      <c r="BP33" s="252" t="s">
        <v>320</v>
      </c>
      <c r="BQ33" s="7"/>
      <c r="BR33" s="7"/>
      <c r="BT33" s="7"/>
      <c r="BU33" s="7"/>
      <c r="BW33" s="7"/>
      <c r="BX33" s="7"/>
      <c r="BY33" s="7"/>
      <c r="BZ33" s="7"/>
      <c r="CA33" s="7"/>
      <c r="CB33" s="7"/>
      <c r="CC33" s="7"/>
      <c r="CD33" s="7"/>
      <c r="CE33" s="7"/>
      <c r="CF33" s="7"/>
      <c r="CG33" s="7"/>
      <c r="CH33" s="7"/>
      <c r="CI33" s="7"/>
      <c r="CJ33" s="7"/>
      <c r="CK33" s="7"/>
      <c r="CL33" s="7"/>
      <c r="CM33" s="7"/>
      <c r="CN33" s="7"/>
      <c r="CO33" s="7"/>
      <c r="CP33" s="7"/>
      <c r="CQ33" s="7"/>
      <c r="CR33" s="7"/>
      <c r="CS33" s="7"/>
      <c r="CT33" s="7"/>
      <c r="CU33" s="7"/>
      <c r="CV33" s="7"/>
      <c r="CW33" s="7"/>
      <c r="CX33" s="7"/>
      <c r="CY33" s="7"/>
      <c r="CZ33" s="7"/>
      <c r="DA33" s="7"/>
      <c r="DB33" s="7"/>
      <c r="DC33" s="7"/>
      <c r="DD33" s="7"/>
      <c r="DE33" s="7"/>
      <c r="DF33" s="7"/>
      <c r="DG33" s="7"/>
      <c r="DH33" s="7"/>
      <c r="DI33" s="7"/>
      <c r="DJ33" s="7"/>
      <c r="DK33" s="7"/>
      <c r="DL33" s="7"/>
      <c r="DM33" s="7"/>
      <c r="DN33" s="7"/>
      <c r="DO33" s="7"/>
      <c r="DP33" s="7"/>
      <c r="DQ33" s="7"/>
      <c r="DR33" s="7"/>
      <c r="DS33" s="7"/>
      <c r="DT33" s="7"/>
      <c r="DU33" s="7"/>
      <c r="DV33" s="7"/>
      <c r="DW33" s="7"/>
      <c r="DX33" s="7"/>
      <c r="DY33" s="7"/>
      <c r="DZ33" s="7"/>
      <c r="EA33" s="7"/>
      <c r="EB33" s="7"/>
      <c r="EC33" s="7"/>
      <c r="ED33" s="7"/>
      <c r="EE33" s="7"/>
      <c r="EF33" s="7"/>
      <c r="EG33" s="7"/>
      <c r="EH33" s="7"/>
      <c r="EI33" s="7"/>
      <c r="EJ33" s="7"/>
      <c r="EK33" s="7"/>
      <c r="EL33" s="7"/>
      <c r="EM33" s="7"/>
      <c r="EN33" s="7"/>
      <c r="EO33" s="7"/>
      <c r="EP33" s="7"/>
      <c r="EQ33" s="7"/>
      <c r="ER33" s="7"/>
      <c r="ES33" s="7"/>
      <c r="ET33" s="7"/>
      <c r="EU33" s="7"/>
      <c r="EV33" s="7"/>
      <c r="EW33" s="7"/>
      <c r="EX33" s="7"/>
    </row>
    <row r="34" spans="1:154" s="463" customFormat="1" ht="13.5" customHeight="1">
      <c r="A34" s="83"/>
      <c r="B34" s="83"/>
      <c r="C34" s="83"/>
      <c r="D34" s="272"/>
      <c r="F34" s="7"/>
      <c r="G34" s="8"/>
      <c r="H34" s="7"/>
      <c r="I34" s="7"/>
      <c r="J34" s="7" t="s">
        <v>204</v>
      </c>
      <c r="K34" s="272"/>
      <c r="L34" s="272"/>
      <c r="M34" s="83"/>
      <c r="N34" s="83"/>
      <c r="O34" s="7"/>
      <c r="P34" s="7"/>
      <c r="Q34" s="7"/>
      <c r="R34" s="7"/>
      <c r="S34" s="7"/>
      <c r="T34" s="7"/>
      <c r="U34" s="7"/>
      <c r="V34" s="7"/>
      <c r="W34" s="7"/>
      <c r="X34" s="7"/>
      <c r="Y34" s="7"/>
      <c r="Z34" s="7"/>
      <c r="AA34" s="7"/>
      <c r="AB34" s="7"/>
      <c r="AC34" s="7"/>
      <c r="AD34" s="7"/>
      <c r="AE34" s="7"/>
      <c r="AF34" s="7"/>
      <c r="AG34" s="7"/>
      <c r="AH34" s="7"/>
      <c r="AI34" s="7"/>
      <c r="AJ34" s="7"/>
      <c r="AK34" s="7"/>
      <c r="AL34" s="7"/>
      <c r="AM34" s="7"/>
      <c r="AN34" s="7"/>
      <c r="AO34" s="7"/>
      <c r="AP34" s="7"/>
      <c r="AQ34" s="272"/>
      <c r="AR34" s="272"/>
      <c r="AS34" s="272"/>
      <c r="AT34" s="272"/>
      <c r="AU34" s="272"/>
      <c r="AV34" s="272"/>
      <c r="AW34" s="272"/>
      <c r="AX34" s="272"/>
      <c r="AY34" s="272"/>
      <c r="AZ34" s="272"/>
      <c r="BA34" s="272"/>
      <c r="BB34" s="272"/>
      <c r="BC34" s="272"/>
      <c r="BD34" s="272"/>
      <c r="BE34" s="272"/>
      <c r="BF34" s="272"/>
      <c r="BG34" s="272"/>
      <c r="BH34" s="272"/>
      <c r="BI34" s="272"/>
      <c r="BJ34" s="272"/>
      <c r="BK34" s="272"/>
      <c r="BL34" s="272"/>
      <c r="BM34" s="272"/>
      <c r="BN34" s="272"/>
      <c r="BO34" s="272"/>
      <c r="BP34" s="272"/>
      <c r="BQ34" s="272"/>
      <c r="BR34" s="272"/>
      <c r="BS34" s="272"/>
      <c r="BT34" s="272"/>
      <c r="BU34" s="272"/>
      <c r="BV34" s="272"/>
      <c r="BW34" s="272"/>
      <c r="BX34" s="272"/>
      <c r="BY34" s="272"/>
      <c r="BZ34" s="272"/>
      <c r="CA34" s="272"/>
      <c r="CB34" s="272"/>
      <c r="CC34" s="272"/>
      <c r="CD34" s="272"/>
      <c r="CE34" s="272"/>
      <c r="CF34" s="272"/>
      <c r="CG34" s="272"/>
      <c r="CH34" s="272"/>
      <c r="CI34" s="272"/>
      <c r="CJ34" s="272"/>
      <c r="CK34" s="272"/>
      <c r="CL34" s="272"/>
      <c r="CM34" s="272"/>
      <c r="CN34" s="272"/>
      <c r="CO34" s="272"/>
      <c r="CP34" s="272"/>
      <c r="CQ34" s="272"/>
      <c r="CR34" s="272"/>
      <c r="CS34" s="272"/>
      <c r="CT34" s="272"/>
      <c r="CU34" s="272"/>
      <c r="CV34" s="272"/>
      <c r="CW34" s="272"/>
      <c r="CX34" s="272"/>
      <c r="CY34" s="272"/>
      <c r="CZ34" s="272"/>
      <c r="DA34" s="272"/>
      <c r="DB34" s="272"/>
      <c r="DC34" s="272"/>
      <c r="DD34" s="272"/>
      <c r="DE34" s="272"/>
      <c r="DF34" s="272"/>
      <c r="DG34" s="272"/>
      <c r="DH34" s="272"/>
      <c r="DI34" s="272"/>
      <c r="DJ34" s="272"/>
      <c r="DK34" s="272"/>
      <c r="DL34" s="272"/>
      <c r="DM34" s="272"/>
      <c r="DN34" s="272"/>
      <c r="DO34" s="272"/>
      <c r="DP34" s="272"/>
      <c r="DQ34" s="272"/>
      <c r="DR34" s="272"/>
      <c r="DS34" s="272"/>
      <c r="DT34" s="272"/>
      <c r="DU34" s="272"/>
      <c r="DV34" s="272"/>
      <c r="DW34" s="272"/>
      <c r="DX34" s="272"/>
      <c r="DY34" s="272"/>
      <c r="DZ34" s="272"/>
      <c r="EA34" s="272"/>
      <c r="EB34" s="272"/>
      <c r="EC34" s="272"/>
      <c r="ED34" s="272"/>
      <c r="EE34" s="272"/>
      <c r="EF34" s="272"/>
      <c r="EG34" s="272"/>
      <c r="EH34" s="272"/>
      <c r="EI34" s="272"/>
      <c r="EJ34" s="272"/>
      <c r="EK34" s="272"/>
      <c r="EL34" s="272"/>
      <c r="EM34" s="272"/>
      <c r="EN34" s="272"/>
      <c r="EO34" s="272"/>
      <c r="EP34" s="272"/>
      <c r="EQ34" s="272"/>
      <c r="ER34" s="272"/>
      <c r="ES34" s="272"/>
      <c r="ET34" s="272"/>
      <c r="EU34" s="272"/>
      <c r="EV34" s="272"/>
      <c r="EW34" s="272"/>
      <c r="EX34" s="272"/>
    </row>
    <row r="35" spans="1:154" s="463" customFormat="1" ht="13.5" customHeight="1">
      <c r="A35" s="272"/>
      <c r="B35" s="272"/>
      <c r="C35" s="272"/>
      <c r="D35" s="272"/>
      <c r="AT35" s="272"/>
      <c r="AU35" s="272"/>
      <c r="AV35" s="272"/>
      <c r="AW35" s="272"/>
      <c r="AX35" s="272"/>
      <c r="AY35" s="272"/>
      <c r="AZ35" s="272"/>
      <c r="BA35" s="272"/>
      <c r="BB35" s="272"/>
      <c r="BC35" s="272"/>
      <c r="BD35" s="272"/>
      <c r="BE35" s="272"/>
      <c r="BF35" s="272"/>
      <c r="BG35" s="272"/>
      <c r="BH35" s="272"/>
      <c r="BI35" s="272"/>
      <c r="BJ35" s="272"/>
      <c r="BK35" s="272"/>
      <c r="BL35" s="272"/>
      <c r="BM35" s="272"/>
      <c r="BN35" s="272"/>
      <c r="BO35" s="272"/>
      <c r="BP35" s="272"/>
      <c r="BQ35" s="272"/>
      <c r="BR35" s="272"/>
      <c r="BS35" s="272"/>
      <c r="BT35" s="272"/>
      <c r="BU35" s="272"/>
      <c r="BV35" s="272"/>
      <c r="BW35" s="272"/>
      <c r="BX35" s="272"/>
      <c r="BY35" s="272"/>
      <c r="BZ35" s="272"/>
      <c r="CA35" s="272"/>
      <c r="CB35" s="272"/>
      <c r="CC35" s="272"/>
      <c r="CD35" s="272"/>
      <c r="CE35" s="272"/>
      <c r="CF35" s="272"/>
      <c r="CG35" s="272"/>
      <c r="CH35" s="272"/>
      <c r="CI35" s="272"/>
      <c r="CJ35" s="272"/>
      <c r="CK35" s="272"/>
      <c r="CL35" s="272"/>
      <c r="CM35" s="272"/>
      <c r="CN35" s="272"/>
      <c r="CO35" s="272"/>
      <c r="CP35" s="272"/>
      <c r="CQ35" s="272"/>
      <c r="CR35" s="272"/>
      <c r="CS35" s="272"/>
      <c r="CT35" s="272"/>
      <c r="CU35" s="272"/>
      <c r="CV35" s="272"/>
      <c r="CW35" s="272"/>
      <c r="CX35" s="272"/>
      <c r="CY35" s="272"/>
      <c r="CZ35" s="272"/>
      <c r="DA35" s="272"/>
      <c r="DB35" s="272"/>
      <c r="DC35" s="272"/>
      <c r="DD35" s="272"/>
      <c r="DE35" s="272"/>
      <c r="DF35" s="272"/>
      <c r="DG35" s="272"/>
      <c r="DH35" s="272"/>
      <c r="DI35" s="272"/>
      <c r="DJ35" s="272"/>
      <c r="DK35" s="272"/>
      <c r="DL35" s="272"/>
      <c r="DM35" s="272"/>
      <c r="DN35" s="272"/>
      <c r="DO35" s="272"/>
      <c r="DP35" s="272"/>
      <c r="DQ35" s="272"/>
      <c r="DR35" s="272"/>
      <c r="DS35" s="272"/>
      <c r="DT35" s="272"/>
      <c r="DU35" s="272"/>
      <c r="DV35" s="272"/>
      <c r="DW35" s="272"/>
      <c r="DX35" s="272"/>
      <c r="DY35" s="272"/>
      <c r="DZ35" s="272"/>
      <c r="EA35" s="272"/>
      <c r="EB35" s="272"/>
      <c r="EC35" s="272"/>
      <c r="ED35" s="272"/>
      <c r="EE35" s="272"/>
      <c r="EF35" s="272"/>
      <c r="EG35" s="272"/>
      <c r="EH35" s="272"/>
      <c r="EI35" s="272"/>
      <c r="EJ35" s="272"/>
      <c r="EK35" s="272"/>
      <c r="EL35" s="272"/>
      <c r="EM35" s="272"/>
      <c r="EN35" s="272"/>
      <c r="EO35" s="272"/>
      <c r="EP35" s="272"/>
      <c r="EQ35" s="272"/>
      <c r="ER35" s="272"/>
      <c r="ES35" s="272"/>
      <c r="ET35" s="272"/>
      <c r="EU35" s="272"/>
      <c r="EV35" s="272"/>
      <c r="EW35" s="272"/>
      <c r="EX35" s="272"/>
    </row>
    <row r="36" spans="1:154" s="488" customFormat="1" ht="15" customHeight="1">
      <c r="B36" s="7"/>
      <c r="C36" s="7"/>
      <c r="D36" s="7"/>
      <c r="E36" s="7"/>
      <c r="F36" s="480" t="s">
        <v>311</v>
      </c>
      <c r="G36" s="7"/>
      <c r="H36" s="7"/>
      <c r="I36" s="7"/>
      <c r="J36" s="7"/>
      <c r="K36" s="7"/>
      <c r="L36" s="7"/>
      <c r="M36" s="7"/>
      <c r="N36" s="7"/>
      <c r="O36" s="7"/>
      <c r="P36" s="7"/>
      <c r="Q36" s="7"/>
      <c r="R36" s="7"/>
      <c r="S36" s="7"/>
      <c r="T36" s="7"/>
      <c r="U36" s="7"/>
      <c r="V36" s="7"/>
      <c r="W36" s="7"/>
      <c r="X36" s="7"/>
      <c r="Y36" s="7"/>
      <c r="Z36" s="7"/>
      <c r="AA36" s="7"/>
      <c r="AB36" s="7"/>
      <c r="AC36" s="7"/>
      <c r="AD36" s="7"/>
      <c r="AE36" s="7"/>
      <c r="AF36" s="7"/>
      <c r="AG36" s="7"/>
      <c r="AH36" s="7"/>
      <c r="AI36" s="7"/>
      <c r="AJ36" s="7"/>
      <c r="AK36" s="7"/>
      <c r="AL36" s="7"/>
      <c r="AM36" s="7"/>
      <c r="AN36" s="7"/>
      <c r="AO36" s="7"/>
      <c r="AP36" s="7"/>
      <c r="AQ36" s="7"/>
      <c r="AR36" s="7"/>
      <c r="AS36" s="7"/>
      <c r="AT36" s="7"/>
      <c r="AU36" s="7"/>
      <c r="AV36" s="7"/>
      <c r="AW36" s="7"/>
      <c r="AX36" s="7"/>
      <c r="AY36" s="7"/>
      <c r="AZ36" s="7"/>
      <c r="BA36" s="7"/>
      <c r="BB36" s="7"/>
      <c r="BC36" s="7"/>
      <c r="BD36" s="7"/>
      <c r="BE36" s="7"/>
      <c r="BF36" s="7"/>
      <c r="BG36" s="7"/>
      <c r="BH36" s="7"/>
      <c r="BI36" s="7"/>
      <c r="BJ36" s="7"/>
      <c r="BK36" s="7"/>
      <c r="BL36" s="7"/>
      <c r="BM36" s="7"/>
      <c r="BN36" s="7"/>
      <c r="BO36" s="7"/>
      <c r="BP36" s="7"/>
      <c r="BQ36" s="7"/>
      <c r="BR36" s="7"/>
      <c r="BS36" s="7"/>
      <c r="BT36" s="7"/>
      <c r="BU36" s="7"/>
      <c r="BV36" s="7"/>
      <c r="BW36" s="7"/>
      <c r="BX36" s="7"/>
      <c r="BY36" s="7"/>
      <c r="BZ36" s="7"/>
      <c r="CA36" s="7"/>
      <c r="CB36" s="7"/>
      <c r="CC36" s="7"/>
      <c r="CD36" s="7"/>
      <c r="CE36" s="7"/>
      <c r="CF36" s="7"/>
      <c r="CG36" s="7"/>
      <c r="CH36" s="7"/>
      <c r="CI36" s="7"/>
      <c r="CJ36" s="7"/>
      <c r="CK36" s="7"/>
      <c r="CL36" s="7"/>
      <c r="CM36" s="7"/>
      <c r="CN36" s="7"/>
      <c r="CO36" s="7"/>
      <c r="CP36" s="7"/>
      <c r="CQ36" s="7"/>
      <c r="CR36" s="7"/>
      <c r="CS36" s="7"/>
      <c r="CT36" s="7"/>
      <c r="CU36" s="7"/>
      <c r="CV36" s="7"/>
      <c r="CW36" s="7"/>
      <c r="CX36" s="7"/>
      <c r="CY36" s="7"/>
      <c r="CZ36" s="7"/>
      <c r="DA36" s="7"/>
      <c r="DB36" s="7"/>
      <c r="DC36" s="7"/>
      <c r="DD36" s="7"/>
      <c r="DE36" s="7"/>
      <c r="DF36" s="7"/>
      <c r="DG36" s="7"/>
      <c r="DH36" s="7"/>
      <c r="DI36" s="7"/>
      <c r="DJ36" s="7"/>
      <c r="DK36" s="7"/>
      <c r="DL36" s="7"/>
      <c r="DM36" s="7"/>
      <c r="DN36" s="7"/>
      <c r="DO36" s="7"/>
      <c r="DP36" s="7"/>
      <c r="DQ36" s="7"/>
      <c r="DR36" s="7"/>
      <c r="DS36" s="7"/>
      <c r="DT36" s="7"/>
      <c r="DU36" s="7"/>
      <c r="DV36" s="7"/>
      <c r="DW36" s="7"/>
      <c r="DX36" s="7"/>
      <c r="DY36" s="7"/>
      <c r="DZ36" s="7"/>
      <c r="EA36" s="7"/>
      <c r="EB36" s="7"/>
      <c r="EC36" s="7"/>
      <c r="ED36" s="7"/>
      <c r="EE36" s="7"/>
      <c r="EF36" s="7"/>
      <c r="EG36" s="7"/>
      <c r="EH36" s="7"/>
      <c r="EI36" s="7"/>
      <c r="EJ36" s="7"/>
      <c r="EK36" s="7"/>
      <c r="EL36" s="7"/>
      <c r="EM36" s="7"/>
      <c r="EN36" s="7"/>
      <c r="EO36" s="7"/>
      <c r="EP36" s="7"/>
      <c r="EQ36" s="7"/>
      <c r="ER36" s="7"/>
      <c r="ES36" s="7"/>
      <c r="ET36" s="7"/>
      <c r="EU36" s="7"/>
      <c r="EV36" s="7"/>
      <c r="EW36" s="7"/>
      <c r="EX36" s="7"/>
    </row>
    <row r="37" spans="1:154" s="488" customFormat="1" ht="12" customHeight="1">
      <c r="A37" s="7"/>
      <c r="B37" s="252"/>
      <c r="C37" s="252"/>
      <c r="D37" s="7"/>
      <c r="E37" s="83"/>
      <c r="F37" s="7"/>
      <c r="G37" s="7"/>
      <c r="H37" s="7"/>
      <c r="I37" s="7"/>
      <c r="J37" s="7"/>
      <c r="K37" s="7"/>
      <c r="L37" s="7"/>
      <c r="M37" s="7"/>
      <c r="N37" s="7"/>
      <c r="O37" s="7"/>
      <c r="P37" s="7"/>
      <c r="Q37" s="7"/>
      <c r="R37" s="7"/>
      <c r="S37" s="7"/>
      <c r="T37" s="7"/>
      <c r="U37" s="7"/>
      <c r="V37" s="7"/>
      <c r="W37" s="7"/>
      <c r="X37" s="7"/>
      <c r="Y37" s="7"/>
      <c r="Z37" s="7"/>
      <c r="AA37" s="7"/>
      <c r="AB37" s="7"/>
      <c r="AC37" s="7"/>
      <c r="AD37" s="7"/>
      <c r="AE37" s="7"/>
      <c r="AF37" s="7"/>
      <c r="AG37" s="7"/>
      <c r="AH37" s="7"/>
      <c r="AI37" s="7"/>
      <c r="AJ37" s="7"/>
      <c r="AK37" s="7"/>
      <c r="AL37" s="7"/>
      <c r="AM37" s="7"/>
      <c r="AN37" s="7"/>
      <c r="AO37" s="7"/>
      <c r="AP37" s="7"/>
      <c r="AQ37" s="7"/>
      <c r="AR37" s="7"/>
      <c r="AS37" s="7"/>
      <c r="AT37" s="7"/>
      <c r="AU37" s="7"/>
      <c r="AV37" s="7"/>
      <c r="AW37" s="7"/>
      <c r="AX37" s="7"/>
      <c r="AY37" s="7"/>
      <c r="AZ37" s="7"/>
      <c r="BA37" s="7"/>
      <c r="BB37" s="7"/>
      <c r="BC37" s="7"/>
      <c r="BD37" s="7"/>
      <c r="BE37" s="7"/>
      <c r="BF37" s="7"/>
      <c r="BG37" s="7"/>
      <c r="BH37" s="7"/>
      <c r="BI37" s="7"/>
      <c r="BJ37" s="7"/>
      <c r="BK37" s="7"/>
      <c r="BL37" s="7"/>
      <c r="BM37" s="7"/>
      <c r="BN37" s="7"/>
      <c r="BO37" s="7"/>
      <c r="BP37" s="7"/>
      <c r="BQ37" s="7"/>
      <c r="BR37" s="7"/>
      <c r="BS37" s="7"/>
      <c r="BT37" s="7"/>
      <c r="BU37" s="7"/>
      <c r="BV37" s="7"/>
      <c r="BW37" s="7"/>
      <c r="BX37" s="7"/>
      <c r="BY37" s="7"/>
      <c r="BZ37" s="7"/>
      <c r="CA37" s="7"/>
      <c r="CB37" s="7"/>
      <c r="CC37" s="7"/>
      <c r="CD37" s="7"/>
      <c r="CE37" s="7"/>
      <c r="CF37" s="7"/>
      <c r="CG37" s="7"/>
      <c r="CH37" s="7"/>
      <c r="CI37" s="7"/>
      <c r="CJ37" s="7"/>
      <c r="CK37" s="7"/>
      <c r="CL37" s="7"/>
      <c r="CM37" s="7"/>
      <c r="CN37" s="7"/>
      <c r="CO37" s="7"/>
      <c r="CP37" s="7"/>
      <c r="CQ37" s="7"/>
      <c r="CR37" s="7"/>
      <c r="CS37" s="7"/>
      <c r="CT37" s="7"/>
      <c r="CU37" s="7"/>
      <c r="CV37" s="7"/>
      <c r="CW37" s="7"/>
      <c r="CX37" s="7"/>
      <c r="CY37" s="7"/>
      <c r="CZ37" s="7"/>
      <c r="DA37" s="7"/>
      <c r="DB37" s="7"/>
      <c r="DC37" s="7"/>
      <c r="DD37" s="7"/>
      <c r="DE37" s="7"/>
      <c r="DF37" s="7"/>
      <c r="DG37" s="7"/>
      <c r="DH37" s="7"/>
      <c r="DI37" s="7"/>
      <c r="DJ37" s="7"/>
      <c r="DK37" s="7"/>
      <c r="DL37" s="7"/>
      <c r="DM37" s="7"/>
      <c r="DN37" s="7"/>
      <c r="DO37" s="7"/>
      <c r="DP37" s="7"/>
      <c r="DQ37" s="7"/>
      <c r="DR37" s="7"/>
      <c r="DS37" s="7"/>
      <c r="DT37" s="7"/>
      <c r="DU37" s="7"/>
      <c r="DV37" s="7"/>
      <c r="DW37" s="7"/>
      <c r="DX37" s="7"/>
      <c r="DY37" s="7"/>
      <c r="DZ37" s="7"/>
      <c r="EA37" s="7"/>
      <c r="EB37" s="7"/>
      <c r="EC37" s="7"/>
      <c r="ED37" s="7"/>
      <c r="EE37" s="7"/>
      <c r="EF37" s="7"/>
      <c r="EG37" s="7"/>
      <c r="EH37" s="7"/>
      <c r="EI37" s="7"/>
      <c r="EJ37" s="7"/>
      <c r="EK37" s="7"/>
      <c r="EL37" s="7"/>
      <c r="EM37" s="7"/>
      <c r="EN37" s="7"/>
      <c r="EO37" s="7"/>
      <c r="EP37" s="7"/>
      <c r="EQ37" s="7"/>
      <c r="ER37" s="7"/>
      <c r="ES37" s="7"/>
      <c r="ET37" s="7"/>
      <c r="EU37" s="7"/>
      <c r="EV37" s="7"/>
      <c r="EW37" s="7"/>
      <c r="EX37" s="7"/>
    </row>
    <row r="38" spans="1:154" s="488" customFormat="1" ht="12" customHeight="1">
      <c r="A38" s="7"/>
      <c r="B38" s="252"/>
      <c r="C38" s="252"/>
      <c r="D38" s="7"/>
      <c r="E38" s="83"/>
      <c r="F38" s="7"/>
      <c r="G38" s="7"/>
      <c r="H38" s="7"/>
      <c r="I38" s="7"/>
      <c r="J38" s="7"/>
      <c r="K38" s="7"/>
      <c r="L38" s="7"/>
      <c r="M38" s="7"/>
      <c r="N38" s="7"/>
      <c r="O38" s="7"/>
      <c r="P38" s="7"/>
      <c r="Q38" s="7"/>
      <c r="R38" s="7"/>
      <c r="S38" s="7"/>
      <c r="T38" s="7"/>
      <c r="U38" s="7"/>
      <c r="V38" s="7"/>
      <c r="W38" s="7"/>
      <c r="X38" s="7"/>
      <c r="Y38" s="7"/>
      <c r="Z38" s="7"/>
      <c r="AA38" s="7"/>
      <c r="AB38" s="7"/>
      <c r="AC38" s="7"/>
      <c r="AD38" s="7"/>
      <c r="AE38" s="7"/>
      <c r="AF38" s="7"/>
      <c r="AG38" s="7"/>
      <c r="AH38" s="7"/>
      <c r="AI38" s="7"/>
      <c r="AJ38" s="7"/>
      <c r="AK38" s="7"/>
      <c r="AL38" s="7"/>
      <c r="AM38" s="7"/>
      <c r="AN38" s="7"/>
      <c r="AO38" s="7"/>
      <c r="AP38" s="7"/>
      <c r="AQ38" s="7"/>
      <c r="AR38" s="7"/>
      <c r="AS38" s="7"/>
      <c r="AT38" s="7"/>
      <c r="AU38" s="7"/>
      <c r="AV38" s="7"/>
      <c r="AW38" s="7"/>
      <c r="AX38" s="7"/>
      <c r="AY38" s="7"/>
      <c r="AZ38" s="7"/>
      <c r="BA38" s="7"/>
      <c r="BB38" s="7"/>
      <c r="BC38" s="7"/>
      <c r="BD38" s="7"/>
      <c r="BE38" s="7"/>
      <c r="BF38" s="7"/>
      <c r="BG38" s="7"/>
      <c r="BH38" s="7"/>
      <c r="BI38" s="7"/>
      <c r="BJ38" s="7"/>
      <c r="BK38" s="7"/>
      <c r="BL38" s="7"/>
      <c r="BM38" s="7"/>
      <c r="BN38" s="7"/>
      <c r="BO38" s="7"/>
      <c r="BP38" s="7"/>
      <c r="BQ38" s="7"/>
      <c r="BR38" s="7"/>
      <c r="BS38" s="7"/>
      <c r="BT38" s="7"/>
      <c r="BU38" s="7"/>
      <c r="BV38" s="7"/>
      <c r="BW38" s="7"/>
      <c r="BX38" s="7"/>
      <c r="BY38" s="7"/>
      <c r="BZ38" s="7"/>
      <c r="CA38" s="7"/>
      <c r="CB38" s="7"/>
      <c r="CC38" s="7"/>
      <c r="CD38" s="7"/>
      <c r="CE38" s="7"/>
      <c r="CF38" s="7"/>
      <c r="CG38" s="7"/>
      <c r="CH38" s="7"/>
      <c r="CI38" s="7"/>
      <c r="CJ38" s="7"/>
      <c r="CK38" s="7"/>
      <c r="CL38" s="7"/>
      <c r="CM38" s="7"/>
      <c r="CN38" s="7"/>
      <c r="CO38" s="7"/>
      <c r="CP38" s="7"/>
      <c r="CQ38" s="7"/>
      <c r="CR38" s="7"/>
      <c r="CS38" s="7"/>
      <c r="CT38" s="7"/>
      <c r="CU38" s="7"/>
      <c r="CV38" s="7"/>
      <c r="CW38" s="7"/>
      <c r="CX38" s="7"/>
      <c r="CY38" s="7"/>
      <c r="CZ38" s="7"/>
      <c r="DA38" s="7"/>
      <c r="DB38" s="7"/>
      <c r="DC38" s="7"/>
      <c r="DD38" s="7"/>
      <c r="DE38" s="7"/>
      <c r="DF38" s="7"/>
      <c r="DG38" s="7"/>
      <c r="DH38" s="7"/>
      <c r="DI38" s="7"/>
      <c r="DJ38" s="7"/>
      <c r="DK38" s="7"/>
      <c r="DL38" s="7"/>
      <c r="DM38" s="7"/>
      <c r="DN38" s="7"/>
      <c r="DO38" s="7"/>
      <c r="DP38" s="7"/>
      <c r="DQ38" s="7"/>
      <c r="DR38" s="7"/>
      <c r="DS38" s="7"/>
      <c r="DT38" s="7"/>
      <c r="DU38" s="7"/>
      <c r="DV38" s="7"/>
      <c r="DW38" s="7"/>
      <c r="DX38" s="7"/>
      <c r="DY38" s="7"/>
      <c r="DZ38" s="7"/>
      <c r="EA38" s="7"/>
      <c r="EB38" s="7"/>
      <c r="EC38" s="7"/>
      <c r="ED38" s="7"/>
      <c r="EE38" s="7"/>
      <c r="EF38" s="7"/>
      <c r="EG38" s="7"/>
      <c r="EH38" s="7"/>
      <c r="EI38" s="7"/>
      <c r="EJ38" s="7"/>
      <c r="EK38" s="7"/>
      <c r="EL38" s="7"/>
      <c r="EM38" s="7"/>
      <c r="EN38" s="7"/>
      <c r="EO38" s="7"/>
      <c r="EP38" s="7"/>
      <c r="EQ38" s="7"/>
      <c r="ER38" s="7"/>
      <c r="ES38" s="7"/>
      <c r="ET38" s="7"/>
      <c r="EU38" s="7"/>
      <c r="EV38" s="7"/>
      <c r="EW38" s="7"/>
      <c r="EX38" s="7"/>
    </row>
    <row r="39" spans="1:154" s="488" customFormat="1" ht="12" customHeight="1">
      <c r="A39" s="7"/>
      <c r="B39" s="252"/>
      <c r="C39" s="252"/>
      <c r="D39" s="7"/>
      <c r="E39" s="83"/>
      <c r="F39" s="7"/>
      <c r="G39" s="7"/>
      <c r="H39" s="7"/>
      <c r="I39" s="7"/>
      <c r="J39" s="7"/>
      <c r="K39" s="7"/>
      <c r="L39" s="7"/>
      <c r="M39" s="7"/>
      <c r="N39" s="7"/>
      <c r="O39" s="7"/>
      <c r="P39" s="7"/>
      <c r="Q39" s="7"/>
      <c r="R39" s="7"/>
      <c r="S39" s="7"/>
      <c r="T39" s="7"/>
      <c r="U39" s="7"/>
      <c r="V39" s="7"/>
      <c r="W39" s="7"/>
      <c r="X39" s="7"/>
      <c r="Y39" s="7"/>
      <c r="Z39" s="7"/>
      <c r="AA39" s="7"/>
      <c r="AB39" s="7"/>
      <c r="AC39" s="7"/>
      <c r="AD39" s="7"/>
      <c r="AE39" s="7"/>
      <c r="AF39" s="7"/>
      <c r="AG39" s="7"/>
      <c r="AH39" s="7"/>
      <c r="AI39" s="7"/>
      <c r="AJ39" s="7"/>
      <c r="AK39" s="7"/>
      <c r="AL39" s="7"/>
      <c r="AM39" s="7"/>
      <c r="AN39" s="7"/>
      <c r="AO39" s="7"/>
      <c r="AP39" s="7"/>
      <c r="AQ39" s="7"/>
      <c r="AR39" s="7"/>
      <c r="AS39" s="7"/>
      <c r="AT39" s="7"/>
      <c r="AU39" s="7"/>
      <c r="AV39" s="7"/>
      <c r="AW39" s="7"/>
      <c r="AX39" s="7"/>
      <c r="AY39" s="7"/>
      <c r="AZ39" s="7"/>
      <c r="BA39" s="7"/>
      <c r="BB39" s="7"/>
      <c r="BC39" s="7"/>
      <c r="BD39" s="7"/>
      <c r="BE39" s="7"/>
      <c r="BF39" s="7"/>
      <c r="BG39" s="7"/>
      <c r="BH39" s="7"/>
      <c r="BI39" s="7"/>
      <c r="BJ39" s="7"/>
      <c r="BK39" s="7"/>
      <c r="BL39" s="7"/>
      <c r="BM39" s="7"/>
      <c r="BN39" s="7"/>
      <c r="BO39" s="7"/>
      <c r="BP39" s="7"/>
      <c r="BQ39" s="7"/>
      <c r="BR39" s="7"/>
      <c r="BS39" s="7"/>
      <c r="BT39" s="7"/>
      <c r="BU39" s="7"/>
      <c r="BV39" s="7"/>
      <c r="BW39" s="7"/>
      <c r="BX39" s="7"/>
      <c r="BY39" s="7"/>
      <c r="BZ39" s="7"/>
      <c r="CA39" s="7"/>
      <c r="CB39" s="7"/>
      <c r="CC39" s="7"/>
      <c r="CD39" s="7"/>
      <c r="CE39" s="7"/>
      <c r="CF39" s="7"/>
      <c r="CG39" s="7"/>
      <c r="CH39" s="7"/>
      <c r="CI39" s="7"/>
      <c r="CJ39" s="7"/>
      <c r="CK39" s="7"/>
      <c r="CL39" s="7"/>
      <c r="CM39" s="7"/>
      <c r="CN39" s="7"/>
      <c r="CO39" s="7"/>
      <c r="CP39" s="7"/>
      <c r="CQ39" s="7"/>
      <c r="CR39" s="7"/>
      <c r="CS39" s="7"/>
      <c r="CT39" s="7"/>
      <c r="CU39" s="7"/>
      <c r="CV39" s="7"/>
      <c r="CW39" s="7"/>
      <c r="CX39" s="7"/>
      <c r="CY39" s="7"/>
      <c r="CZ39" s="7"/>
      <c r="DA39" s="7"/>
      <c r="DB39" s="7"/>
      <c r="DC39" s="7"/>
      <c r="DD39" s="7"/>
      <c r="DE39" s="7"/>
      <c r="DF39" s="7"/>
      <c r="DG39" s="7"/>
      <c r="DH39" s="7"/>
      <c r="DI39" s="7"/>
      <c r="DJ39" s="7"/>
      <c r="DK39" s="7"/>
      <c r="DL39" s="7"/>
      <c r="DM39" s="7"/>
      <c r="DN39" s="7"/>
      <c r="DO39" s="7"/>
      <c r="DP39" s="7"/>
      <c r="DQ39" s="7"/>
      <c r="DR39" s="7"/>
      <c r="DS39" s="7"/>
      <c r="DT39" s="7"/>
      <c r="DU39" s="7"/>
      <c r="DV39" s="7"/>
      <c r="DW39" s="7"/>
      <c r="DX39" s="7"/>
      <c r="DY39" s="7"/>
      <c r="DZ39" s="7"/>
      <c r="EA39" s="7"/>
      <c r="EB39" s="7"/>
      <c r="EC39" s="7"/>
      <c r="ED39" s="7"/>
      <c r="EE39" s="7"/>
      <c r="EF39" s="7"/>
      <c r="EG39" s="7"/>
      <c r="EH39" s="7"/>
      <c r="EI39" s="7"/>
      <c r="EJ39" s="7"/>
      <c r="EK39" s="7"/>
      <c r="EL39" s="7"/>
      <c r="EM39" s="7"/>
      <c r="EN39" s="7"/>
      <c r="EO39" s="7"/>
      <c r="EP39" s="7"/>
      <c r="EQ39" s="7"/>
      <c r="ER39" s="7"/>
      <c r="ES39" s="7"/>
      <c r="ET39" s="7"/>
      <c r="EU39" s="7"/>
      <c r="EV39" s="7"/>
      <c r="EW39" s="7"/>
      <c r="EX39" s="7"/>
    </row>
    <row r="40" spans="1:154" s="488" customFormat="1" ht="12" customHeight="1">
      <c r="A40" s="7"/>
      <c r="B40" s="252"/>
      <c r="C40" s="252"/>
      <c r="D40" s="7"/>
      <c r="E40" s="83"/>
      <c r="F40" s="7"/>
      <c r="G40" s="7"/>
      <c r="H40" s="7"/>
      <c r="I40" s="7"/>
      <c r="J40" s="7"/>
      <c r="K40" s="7"/>
      <c r="L40" s="7"/>
      <c r="M40" s="7"/>
      <c r="N40" s="7"/>
      <c r="O40" s="7"/>
      <c r="P40" s="7"/>
      <c r="Q40" s="7"/>
      <c r="R40" s="7"/>
      <c r="S40" s="7"/>
      <c r="T40" s="7"/>
      <c r="U40" s="7"/>
      <c r="V40" s="7"/>
      <c r="W40" s="7"/>
      <c r="X40" s="7"/>
      <c r="Y40" s="7"/>
      <c r="Z40" s="7"/>
      <c r="AA40" s="7"/>
      <c r="AB40" s="7"/>
      <c r="AC40" s="7"/>
      <c r="AD40" s="7"/>
      <c r="AE40" s="7"/>
      <c r="AF40" s="7"/>
      <c r="AG40" s="7"/>
      <c r="AH40" s="7"/>
      <c r="AI40" s="7"/>
      <c r="AJ40" s="7"/>
      <c r="AK40" s="7"/>
      <c r="AL40" s="7"/>
      <c r="AM40" s="7"/>
      <c r="AN40" s="7"/>
      <c r="AO40" s="7"/>
      <c r="AP40" s="7"/>
      <c r="AQ40" s="7"/>
      <c r="AR40" s="7"/>
      <c r="AS40" s="7"/>
      <c r="AT40" s="7"/>
      <c r="AU40" s="7"/>
      <c r="AV40" s="7"/>
      <c r="AW40" s="7"/>
      <c r="AX40" s="7"/>
      <c r="AY40" s="7"/>
      <c r="AZ40" s="7"/>
      <c r="BA40" s="7"/>
      <c r="BB40" s="7"/>
      <c r="BC40" s="7"/>
      <c r="BD40" s="7"/>
      <c r="BE40" s="7"/>
      <c r="BF40" s="7"/>
      <c r="BG40" s="7"/>
      <c r="BH40" s="7"/>
      <c r="BI40" s="7"/>
      <c r="BJ40" s="7"/>
      <c r="BK40" s="7"/>
      <c r="BL40" s="7"/>
      <c r="BM40" s="7"/>
      <c r="BN40" s="7"/>
      <c r="BO40" s="7"/>
      <c r="BP40" s="7"/>
      <c r="BQ40" s="7"/>
      <c r="BR40" s="7"/>
      <c r="BS40" s="7"/>
      <c r="BT40" s="7"/>
      <c r="BU40" s="7"/>
      <c r="BV40" s="7"/>
      <c r="BW40" s="7"/>
      <c r="BX40" s="7"/>
      <c r="BY40" s="7"/>
      <c r="BZ40" s="7"/>
      <c r="CA40" s="7"/>
      <c r="CB40" s="7"/>
      <c r="CC40" s="7"/>
      <c r="CD40" s="7"/>
      <c r="CE40" s="7"/>
      <c r="CF40" s="7"/>
      <c r="CG40" s="7"/>
      <c r="CH40" s="7"/>
      <c r="CI40" s="7"/>
      <c r="CJ40" s="7"/>
      <c r="CK40" s="7"/>
      <c r="CL40" s="7"/>
      <c r="CM40" s="7"/>
      <c r="CN40" s="7"/>
      <c r="CO40" s="7"/>
      <c r="CP40" s="7"/>
      <c r="CQ40" s="7"/>
      <c r="CR40" s="7"/>
      <c r="CS40" s="7"/>
      <c r="CT40" s="7"/>
      <c r="CU40" s="7"/>
      <c r="CV40" s="7"/>
      <c r="CW40" s="7"/>
      <c r="CX40" s="7"/>
      <c r="CY40" s="7"/>
      <c r="CZ40" s="7"/>
      <c r="DA40" s="7"/>
      <c r="DB40" s="7"/>
      <c r="DC40" s="7"/>
      <c r="DD40" s="7"/>
      <c r="DE40" s="7"/>
      <c r="DF40" s="7"/>
      <c r="DG40" s="7"/>
      <c r="DH40" s="7"/>
      <c r="DI40" s="7"/>
      <c r="DJ40" s="7"/>
      <c r="DK40" s="7"/>
      <c r="DL40" s="7"/>
      <c r="DM40" s="7"/>
      <c r="DN40" s="7"/>
      <c r="DO40" s="7"/>
      <c r="DP40" s="7"/>
      <c r="DQ40" s="7"/>
      <c r="DR40" s="7"/>
      <c r="DS40" s="7"/>
      <c r="DT40" s="7"/>
      <c r="DU40" s="7"/>
      <c r="DV40" s="7"/>
      <c r="DW40" s="7"/>
      <c r="DX40" s="7"/>
      <c r="DY40" s="7"/>
      <c r="DZ40" s="7"/>
      <c r="EA40" s="7"/>
      <c r="EB40" s="7"/>
      <c r="EC40" s="7"/>
      <c r="ED40" s="7"/>
      <c r="EE40" s="7"/>
      <c r="EF40" s="7"/>
      <c r="EG40" s="7"/>
      <c r="EH40" s="7"/>
      <c r="EI40" s="7"/>
      <c r="EJ40" s="7"/>
      <c r="EK40" s="7"/>
      <c r="EL40" s="7"/>
      <c r="EM40" s="7"/>
      <c r="EN40" s="7"/>
      <c r="EO40" s="7"/>
      <c r="EP40" s="7"/>
      <c r="EQ40" s="7"/>
      <c r="ER40" s="7"/>
      <c r="ES40" s="7"/>
      <c r="ET40" s="7"/>
      <c r="EU40" s="7"/>
      <c r="EV40" s="7"/>
      <c r="EW40" s="7"/>
      <c r="EX40" s="7"/>
    </row>
    <row r="41" spans="1:154" s="488" customFormat="1" ht="12" customHeight="1">
      <c r="A41" s="7"/>
      <c r="B41" s="252"/>
      <c r="C41" s="252"/>
      <c r="D41" s="7"/>
      <c r="E41" s="83"/>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c r="AU41" s="7"/>
      <c r="AV41" s="7"/>
      <c r="AW41" s="7"/>
      <c r="AX41" s="7"/>
      <c r="AY41" s="7"/>
      <c r="AZ41" s="7"/>
      <c r="BA41" s="7"/>
      <c r="BB41" s="7"/>
      <c r="BC41" s="7"/>
      <c r="BD41" s="7"/>
      <c r="BE41" s="7"/>
      <c r="BF41" s="7"/>
      <c r="BG41" s="7"/>
      <c r="BH41" s="7"/>
      <c r="BI41" s="7"/>
      <c r="BJ41" s="7"/>
      <c r="BK41" s="7"/>
      <c r="BL41" s="7"/>
      <c r="BM41" s="7"/>
      <c r="BN41" s="7"/>
      <c r="BO41" s="7"/>
      <c r="BP41" s="7"/>
      <c r="BQ41" s="7"/>
      <c r="BR41" s="7"/>
      <c r="BS41" s="7"/>
      <c r="BT41" s="7"/>
      <c r="BU41" s="7"/>
      <c r="BV41" s="7"/>
      <c r="BW41" s="7"/>
      <c r="BX41" s="7"/>
      <c r="BY41" s="7"/>
      <c r="BZ41" s="7"/>
      <c r="CA41" s="7"/>
      <c r="CB41" s="7"/>
      <c r="CC41" s="7"/>
      <c r="CD41" s="7"/>
      <c r="CE41" s="7"/>
      <c r="CF41" s="7"/>
      <c r="CG41" s="7"/>
      <c r="CH41" s="7"/>
      <c r="CI41" s="7"/>
      <c r="CJ41" s="7"/>
      <c r="CK41" s="7"/>
      <c r="CL41" s="7"/>
      <c r="CM41" s="7"/>
      <c r="CN41" s="7"/>
      <c r="CO41" s="7"/>
      <c r="CP41" s="7"/>
      <c r="CQ41" s="7"/>
      <c r="CR41" s="7"/>
      <c r="CS41" s="7"/>
      <c r="CT41" s="7"/>
      <c r="CU41" s="7"/>
      <c r="CV41" s="7"/>
      <c r="CW41" s="7"/>
      <c r="CX41" s="7"/>
      <c r="CY41" s="7"/>
      <c r="CZ41" s="7"/>
      <c r="DA41" s="7"/>
      <c r="DB41" s="7"/>
      <c r="DC41" s="7"/>
      <c r="DD41" s="7"/>
      <c r="DE41" s="7"/>
      <c r="DF41" s="7"/>
      <c r="DG41" s="7"/>
      <c r="DH41" s="7"/>
      <c r="DI41" s="7"/>
      <c r="DJ41" s="7"/>
      <c r="DK41" s="7"/>
      <c r="DL41" s="7"/>
      <c r="DM41" s="7"/>
      <c r="DN41" s="7"/>
      <c r="DO41" s="7"/>
      <c r="DP41" s="7"/>
      <c r="DQ41" s="7"/>
      <c r="DR41" s="7"/>
      <c r="DS41" s="7"/>
      <c r="DT41" s="7"/>
      <c r="DU41" s="7"/>
      <c r="DV41" s="7"/>
      <c r="DW41" s="7"/>
      <c r="DX41" s="7"/>
      <c r="DY41" s="7"/>
      <c r="DZ41" s="7"/>
      <c r="EA41" s="7"/>
      <c r="EB41" s="7"/>
      <c r="EC41" s="7"/>
      <c r="ED41" s="7"/>
      <c r="EE41" s="7"/>
      <c r="EF41" s="7"/>
      <c r="EG41" s="7"/>
      <c r="EH41" s="7"/>
      <c r="EI41" s="7"/>
      <c r="EJ41" s="7"/>
      <c r="EK41" s="7"/>
      <c r="EL41" s="7"/>
      <c r="EM41" s="7"/>
      <c r="EN41" s="7"/>
      <c r="EO41" s="7"/>
      <c r="EP41" s="7"/>
      <c r="EQ41" s="7"/>
      <c r="ER41" s="7"/>
      <c r="ES41" s="7"/>
      <c r="ET41" s="7"/>
      <c r="EU41" s="7"/>
      <c r="EV41" s="7"/>
      <c r="EW41" s="7"/>
      <c r="EX41" s="7"/>
    </row>
    <row r="42" spans="1:154" s="488" customFormat="1" ht="12" customHeight="1">
      <c r="A42" s="7"/>
      <c r="B42" s="252"/>
      <c r="C42" s="252"/>
      <c r="D42" s="7"/>
      <c r="E42" s="83"/>
      <c r="F42" s="7"/>
      <c r="G42" s="7"/>
      <c r="H42" s="7"/>
      <c r="I42" s="7"/>
      <c r="J42" s="7"/>
      <c r="K42" s="7"/>
      <c r="L42" s="7"/>
      <c r="M42" s="7"/>
      <c r="N42" s="7"/>
      <c r="O42" s="7"/>
      <c r="P42" s="7"/>
      <c r="Q42" s="7"/>
      <c r="R42" s="7"/>
      <c r="S42" s="7"/>
      <c r="T42" s="7"/>
      <c r="U42" s="7"/>
      <c r="V42" s="7"/>
      <c r="W42" s="7"/>
      <c r="X42" s="7"/>
      <c r="Y42" s="7"/>
      <c r="Z42" s="7"/>
      <c r="AA42" s="7"/>
      <c r="AB42" s="7"/>
      <c r="AC42" s="7"/>
      <c r="AD42" s="7"/>
      <c r="AE42" s="7"/>
      <c r="AF42" s="7"/>
      <c r="AG42" s="7"/>
      <c r="AH42" s="7"/>
      <c r="AI42" s="7"/>
      <c r="AJ42" s="7"/>
      <c r="AK42" s="7"/>
      <c r="AL42" s="7"/>
      <c r="AM42" s="7"/>
      <c r="AN42" s="7"/>
      <c r="AO42" s="7"/>
      <c r="AP42" s="7"/>
      <c r="AQ42" s="7"/>
      <c r="AR42" s="7"/>
      <c r="AS42" s="7"/>
      <c r="AT42" s="7"/>
      <c r="AU42" s="7"/>
      <c r="AV42" s="7"/>
      <c r="AW42" s="7"/>
      <c r="AX42" s="7"/>
      <c r="AY42" s="7"/>
      <c r="AZ42" s="7"/>
      <c r="BA42" s="7"/>
      <c r="BB42" s="7"/>
      <c r="BC42" s="7"/>
      <c r="BD42" s="7"/>
      <c r="BE42" s="7"/>
      <c r="BF42" s="7"/>
      <c r="BG42" s="7"/>
      <c r="BH42" s="7"/>
      <c r="BI42" s="7"/>
      <c r="BJ42" s="7"/>
      <c r="BK42" s="7"/>
      <c r="BL42" s="7"/>
      <c r="BM42" s="7"/>
      <c r="BN42" s="7"/>
      <c r="BO42" s="7"/>
      <c r="BP42" s="7"/>
      <c r="BQ42" s="7"/>
      <c r="BR42" s="7"/>
      <c r="BS42" s="7"/>
      <c r="BT42" s="7"/>
      <c r="BU42" s="7"/>
      <c r="BV42" s="7"/>
      <c r="BW42" s="7"/>
      <c r="BX42" s="7"/>
      <c r="BY42" s="7"/>
      <c r="BZ42" s="7"/>
      <c r="CA42" s="7"/>
      <c r="CB42" s="7"/>
      <c r="CC42" s="7"/>
      <c r="CD42" s="7"/>
      <c r="CE42" s="7"/>
      <c r="CF42" s="7"/>
      <c r="CG42" s="7"/>
      <c r="CH42" s="7"/>
      <c r="CI42" s="7"/>
      <c r="CJ42" s="7"/>
      <c r="CK42" s="7"/>
      <c r="CL42" s="7"/>
      <c r="CM42" s="7"/>
      <c r="CN42" s="7"/>
      <c r="CO42" s="7"/>
      <c r="CP42" s="7"/>
      <c r="CQ42" s="7"/>
      <c r="CR42" s="7"/>
      <c r="CS42" s="7"/>
      <c r="CT42" s="7"/>
      <c r="CU42" s="7"/>
      <c r="CV42" s="7"/>
      <c r="CW42" s="7"/>
      <c r="CX42" s="7"/>
      <c r="CY42" s="7"/>
      <c r="CZ42" s="7"/>
      <c r="DA42" s="7"/>
      <c r="DB42" s="7"/>
      <c r="DC42" s="7"/>
      <c r="DD42" s="7"/>
      <c r="DE42" s="7"/>
      <c r="DF42" s="7"/>
      <c r="DG42" s="7"/>
      <c r="DH42" s="7"/>
      <c r="DI42" s="7"/>
      <c r="DJ42" s="7"/>
      <c r="DK42" s="7"/>
      <c r="DL42" s="7"/>
      <c r="DM42" s="7"/>
      <c r="DN42" s="7"/>
      <c r="DO42" s="7"/>
      <c r="DP42" s="7"/>
      <c r="DQ42" s="7"/>
      <c r="DR42" s="7"/>
      <c r="DS42" s="7"/>
      <c r="DT42" s="7"/>
      <c r="DU42" s="7"/>
      <c r="DV42" s="7"/>
      <c r="DW42" s="7"/>
      <c r="DX42" s="7"/>
      <c r="DY42" s="7"/>
      <c r="DZ42" s="7"/>
      <c r="EA42" s="7"/>
      <c r="EB42" s="7"/>
      <c r="EC42" s="7"/>
      <c r="ED42" s="7"/>
      <c r="EE42" s="7"/>
      <c r="EF42" s="7"/>
      <c r="EG42" s="7"/>
      <c r="EH42" s="7"/>
      <c r="EI42" s="7"/>
      <c r="EJ42" s="7"/>
      <c r="EK42" s="7"/>
      <c r="EL42" s="7"/>
      <c r="EM42" s="7"/>
      <c r="EN42" s="7"/>
      <c r="EO42" s="7"/>
      <c r="EP42" s="7"/>
      <c r="EQ42" s="7"/>
      <c r="ER42" s="7"/>
      <c r="ES42" s="7"/>
      <c r="ET42" s="7"/>
      <c r="EU42" s="7"/>
      <c r="EV42" s="7"/>
      <c r="EW42" s="7"/>
      <c r="EX42" s="7"/>
    </row>
    <row r="43" spans="1:154" s="488" customFormat="1" ht="12" customHeight="1">
      <c r="A43" s="7"/>
      <c r="B43" s="252"/>
      <c r="C43" s="252"/>
      <c r="D43" s="7"/>
      <c r="E43" s="83"/>
      <c r="F43" s="7"/>
      <c r="G43" s="7"/>
      <c r="H43" s="7"/>
      <c r="I43" s="7"/>
      <c r="J43" s="7"/>
      <c r="K43" s="7"/>
      <c r="L43" s="7"/>
      <c r="M43" s="7"/>
      <c r="N43" s="7"/>
      <c r="O43" s="7"/>
      <c r="P43" s="7"/>
      <c r="Q43" s="7"/>
      <c r="R43" s="7"/>
      <c r="S43" s="7"/>
      <c r="T43" s="7"/>
      <c r="U43" s="7"/>
      <c r="V43" s="7"/>
      <c r="W43" s="7"/>
      <c r="X43" s="7"/>
      <c r="Y43" s="7"/>
      <c r="Z43" s="7"/>
      <c r="AA43" s="7"/>
      <c r="AB43" s="7"/>
      <c r="AC43" s="7"/>
      <c r="AD43" s="7"/>
      <c r="AE43" s="7"/>
      <c r="AF43" s="7"/>
      <c r="AG43" s="7"/>
      <c r="AH43" s="7"/>
      <c r="AI43" s="7"/>
      <c r="AJ43" s="7"/>
      <c r="AK43" s="7"/>
      <c r="AL43" s="7"/>
      <c r="AM43" s="7"/>
      <c r="AN43" s="7"/>
      <c r="AO43" s="7"/>
      <c r="AP43" s="7"/>
      <c r="AQ43" s="7"/>
      <c r="AR43" s="7"/>
      <c r="AS43" s="7"/>
      <c r="AT43" s="7"/>
      <c r="AU43" s="7"/>
      <c r="AV43" s="7"/>
      <c r="AW43" s="7"/>
      <c r="AX43" s="7"/>
      <c r="AY43" s="7"/>
      <c r="AZ43" s="7"/>
      <c r="BA43" s="7"/>
      <c r="BB43" s="7"/>
      <c r="BC43" s="7"/>
      <c r="BD43" s="7"/>
      <c r="BE43" s="7"/>
      <c r="BF43" s="7"/>
      <c r="BG43" s="7"/>
      <c r="BH43" s="7"/>
      <c r="BI43" s="7"/>
      <c r="BJ43" s="7"/>
      <c r="BK43" s="7"/>
      <c r="BL43" s="7"/>
      <c r="BM43" s="7"/>
      <c r="BN43" s="7"/>
      <c r="BO43" s="7"/>
      <c r="BP43" s="7"/>
      <c r="BQ43" s="7"/>
      <c r="BR43" s="7"/>
      <c r="BS43" s="7"/>
      <c r="BT43" s="7"/>
      <c r="BU43" s="7"/>
      <c r="BV43" s="7"/>
      <c r="BW43" s="7"/>
      <c r="BX43" s="7"/>
      <c r="BY43" s="7"/>
      <c r="BZ43" s="7"/>
      <c r="CA43" s="7"/>
      <c r="CB43" s="7"/>
      <c r="CC43" s="7"/>
      <c r="CD43" s="7"/>
      <c r="CE43" s="7"/>
      <c r="CF43" s="7"/>
      <c r="CG43" s="7"/>
      <c r="CH43" s="7"/>
      <c r="CI43" s="7"/>
      <c r="CJ43" s="7"/>
      <c r="CK43" s="7"/>
      <c r="CL43" s="7"/>
      <c r="CM43" s="7"/>
      <c r="CN43" s="7"/>
      <c r="CO43" s="7"/>
      <c r="CP43" s="7"/>
      <c r="CQ43" s="7"/>
      <c r="CR43" s="7"/>
      <c r="CS43" s="7"/>
      <c r="CT43" s="7"/>
      <c r="CU43" s="7"/>
      <c r="CV43" s="7"/>
      <c r="CW43" s="7"/>
      <c r="CX43" s="7"/>
      <c r="CY43" s="7"/>
      <c r="CZ43" s="7"/>
      <c r="DA43" s="7"/>
      <c r="DB43" s="7"/>
      <c r="DC43" s="7"/>
      <c r="DD43" s="7"/>
      <c r="DE43" s="7"/>
      <c r="DF43" s="7"/>
      <c r="DG43" s="7"/>
      <c r="DH43" s="7"/>
      <c r="DI43" s="7"/>
      <c r="DJ43" s="7"/>
      <c r="DK43" s="7"/>
      <c r="DL43" s="7"/>
      <c r="DM43" s="7"/>
      <c r="DN43" s="7"/>
      <c r="DO43" s="7"/>
      <c r="DP43" s="7"/>
      <c r="DQ43" s="7"/>
      <c r="DR43" s="7"/>
      <c r="DS43" s="7"/>
      <c r="DT43" s="7"/>
      <c r="DU43" s="7"/>
      <c r="DV43" s="7"/>
      <c r="DW43" s="7"/>
      <c r="DX43" s="7"/>
      <c r="DY43" s="7"/>
      <c r="DZ43" s="7"/>
      <c r="EA43" s="7"/>
      <c r="EB43" s="7"/>
      <c r="EC43" s="7"/>
      <c r="ED43" s="7"/>
      <c r="EE43" s="7"/>
      <c r="EF43" s="7"/>
      <c r="EG43" s="7"/>
      <c r="EH43" s="7"/>
      <c r="EI43" s="7"/>
      <c r="EJ43" s="7"/>
      <c r="EK43" s="7"/>
      <c r="EL43" s="7"/>
      <c r="EM43" s="7"/>
      <c r="EN43" s="7"/>
      <c r="EO43" s="7"/>
      <c r="EP43" s="7"/>
      <c r="EQ43" s="7"/>
      <c r="ER43" s="7"/>
      <c r="ES43" s="7"/>
      <c r="ET43" s="7"/>
      <c r="EU43" s="7"/>
      <c r="EV43" s="7"/>
      <c r="EW43" s="7"/>
      <c r="EX43" s="7"/>
    </row>
    <row r="44" spans="1:154" s="488" customFormat="1" ht="12" customHeight="1">
      <c r="A44" s="7"/>
      <c r="B44" s="252"/>
      <c r="C44" s="252"/>
      <c r="D44" s="7"/>
      <c r="E44" s="83"/>
      <c r="F44" s="7"/>
      <c r="G44" s="7"/>
      <c r="H44" s="7"/>
      <c r="I44" s="7"/>
      <c r="J44" s="7"/>
      <c r="K44" s="7"/>
      <c r="L44" s="7"/>
      <c r="M44" s="7"/>
      <c r="N44" s="7"/>
      <c r="O44" s="7"/>
      <c r="P44" s="7"/>
      <c r="Q44" s="7"/>
      <c r="R44" s="7"/>
      <c r="S44" s="7"/>
      <c r="T44" s="7"/>
      <c r="U44" s="7"/>
      <c r="V44" s="7"/>
      <c r="W44" s="7"/>
      <c r="X44" s="7"/>
      <c r="Y44" s="7"/>
      <c r="Z44" s="7"/>
      <c r="AA44" s="7"/>
      <c r="AB44" s="7"/>
      <c r="AC44" s="7"/>
      <c r="AD44" s="7"/>
      <c r="AE44" s="7"/>
      <c r="AF44" s="7"/>
      <c r="AG44" s="7"/>
      <c r="AH44" s="7"/>
      <c r="AI44" s="7"/>
      <c r="AJ44" s="7"/>
      <c r="AK44" s="7"/>
      <c r="AL44" s="7"/>
      <c r="AM44" s="7"/>
      <c r="AN44" s="7"/>
      <c r="AO44" s="7"/>
      <c r="AP44" s="7"/>
      <c r="AQ44" s="7"/>
      <c r="AR44" s="7"/>
      <c r="AS44" s="7"/>
      <c r="AT44" s="7"/>
      <c r="AU44" s="7"/>
      <c r="AV44" s="7"/>
      <c r="AW44" s="7"/>
      <c r="AX44" s="7"/>
      <c r="AY44" s="7"/>
      <c r="AZ44" s="7"/>
      <c r="BA44" s="7"/>
      <c r="BB44" s="7"/>
      <c r="BC44" s="7"/>
      <c r="BD44" s="7"/>
      <c r="BE44" s="7"/>
      <c r="BF44" s="7"/>
      <c r="BG44" s="7"/>
      <c r="BH44" s="7"/>
      <c r="BI44" s="7"/>
      <c r="BJ44" s="7"/>
      <c r="BK44" s="7"/>
      <c r="BL44" s="7"/>
      <c r="BM44" s="7"/>
      <c r="BN44" s="7"/>
      <c r="BO44" s="7"/>
      <c r="BP44" s="7"/>
      <c r="BQ44" s="7"/>
      <c r="BR44" s="7"/>
      <c r="BS44" s="7"/>
      <c r="BT44" s="7"/>
      <c r="BU44" s="7"/>
      <c r="BV44" s="7"/>
      <c r="BW44" s="7"/>
      <c r="BX44" s="7"/>
      <c r="BY44" s="7"/>
      <c r="BZ44" s="7"/>
      <c r="CA44" s="7"/>
      <c r="CB44" s="7"/>
      <c r="CC44" s="7"/>
      <c r="CD44" s="7"/>
      <c r="CE44" s="7"/>
      <c r="CF44" s="7"/>
      <c r="CG44" s="7"/>
      <c r="CH44" s="7"/>
      <c r="CI44" s="7"/>
      <c r="CJ44" s="7"/>
      <c r="CK44" s="7"/>
      <c r="CL44" s="7"/>
      <c r="CM44" s="7"/>
      <c r="CN44" s="7"/>
      <c r="CO44" s="7"/>
      <c r="CP44" s="7"/>
      <c r="CQ44" s="7"/>
      <c r="CR44" s="7"/>
      <c r="CS44" s="7"/>
      <c r="CT44" s="7"/>
      <c r="CU44" s="7"/>
      <c r="CV44" s="7"/>
      <c r="CW44" s="7"/>
      <c r="CX44" s="7"/>
      <c r="CY44" s="7"/>
      <c r="CZ44" s="7"/>
      <c r="DA44" s="7"/>
      <c r="DB44" s="7"/>
      <c r="DC44" s="7"/>
      <c r="DD44" s="7"/>
      <c r="DE44" s="7"/>
      <c r="DF44" s="7"/>
      <c r="DG44" s="7"/>
      <c r="DH44" s="7"/>
      <c r="DI44" s="7"/>
      <c r="DJ44" s="7"/>
      <c r="DK44" s="7"/>
      <c r="DL44" s="7"/>
      <c r="DM44" s="7"/>
      <c r="DN44" s="7"/>
      <c r="DO44" s="7"/>
      <c r="DP44" s="7"/>
      <c r="DQ44" s="7"/>
      <c r="DR44" s="7"/>
      <c r="DS44" s="7"/>
      <c r="DT44" s="7"/>
      <c r="DU44" s="7"/>
      <c r="DV44" s="7"/>
      <c r="DW44" s="7"/>
      <c r="DX44" s="7"/>
      <c r="DY44" s="7"/>
      <c r="DZ44" s="7"/>
      <c r="EA44" s="7"/>
      <c r="EB44" s="7"/>
      <c r="EC44" s="7"/>
      <c r="ED44" s="7"/>
      <c r="EE44" s="7"/>
      <c r="EF44" s="7"/>
      <c r="EG44" s="7"/>
      <c r="EH44" s="7"/>
      <c r="EI44" s="7"/>
      <c r="EJ44" s="7"/>
      <c r="EK44" s="7"/>
      <c r="EL44" s="7"/>
      <c r="EM44" s="7"/>
      <c r="EN44" s="7"/>
      <c r="EO44" s="7"/>
      <c r="EP44" s="7"/>
      <c r="EQ44" s="7"/>
      <c r="ER44" s="7"/>
      <c r="ES44" s="7"/>
      <c r="ET44" s="7"/>
      <c r="EU44" s="7"/>
      <c r="EV44" s="7"/>
      <c r="EW44" s="7"/>
      <c r="EX44" s="7"/>
    </row>
    <row r="45" spans="1:154" s="488" customFormat="1" ht="12" customHeight="1">
      <c r="A45" s="7"/>
      <c r="B45" s="252"/>
      <c r="C45" s="252"/>
      <c r="D45" s="7"/>
      <c r="E45" s="83"/>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c r="AI45" s="7"/>
      <c r="AJ45" s="7"/>
      <c r="AK45" s="7"/>
      <c r="AL45" s="7"/>
      <c r="AM45" s="7"/>
      <c r="AN45" s="7"/>
      <c r="AO45" s="7"/>
      <c r="AP45" s="7"/>
      <c r="AQ45" s="7"/>
      <c r="AR45" s="7"/>
      <c r="AS45" s="7"/>
      <c r="AT45" s="7"/>
      <c r="AU45" s="7"/>
      <c r="AV45" s="7"/>
      <c r="AW45" s="7"/>
      <c r="AX45" s="7"/>
      <c r="AY45" s="7"/>
      <c r="AZ45" s="7"/>
      <c r="BA45" s="7"/>
      <c r="BB45" s="7"/>
      <c r="BC45" s="7"/>
      <c r="BD45" s="7"/>
      <c r="BE45" s="7"/>
      <c r="BF45" s="7"/>
      <c r="BG45" s="7"/>
      <c r="BH45" s="7"/>
      <c r="BI45" s="7"/>
      <c r="BJ45" s="7"/>
      <c r="BK45" s="7"/>
      <c r="BL45" s="7"/>
      <c r="BM45" s="7"/>
      <c r="BN45" s="7"/>
      <c r="BO45" s="7"/>
      <c r="BP45" s="7"/>
      <c r="BQ45" s="7"/>
      <c r="BR45" s="7"/>
      <c r="BS45" s="7"/>
      <c r="BT45" s="7"/>
      <c r="BU45" s="7"/>
      <c r="BV45" s="7"/>
      <c r="BW45" s="7"/>
      <c r="BX45" s="7"/>
      <c r="BY45" s="7"/>
      <c r="BZ45" s="7"/>
      <c r="CA45" s="7"/>
      <c r="CB45" s="7"/>
      <c r="CC45" s="7"/>
      <c r="CD45" s="7"/>
      <c r="CE45" s="7"/>
      <c r="CF45" s="7"/>
      <c r="CG45" s="7"/>
      <c r="CH45" s="7"/>
      <c r="CI45" s="7"/>
      <c r="CJ45" s="7"/>
      <c r="CK45" s="7"/>
      <c r="CL45" s="7"/>
      <c r="CM45" s="7"/>
      <c r="CN45" s="7"/>
      <c r="CO45" s="7"/>
      <c r="CP45" s="7"/>
      <c r="CQ45" s="7"/>
      <c r="CR45" s="7"/>
      <c r="CS45" s="7"/>
      <c r="CT45" s="7"/>
      <c r="CU45" s="7"/>
      <c r="CV45" s="7"/>
      <c r="CW45" s="7"/>
      <c r="CX45" s="7"/>
      <c r="CY45" s="7"/>
      <c r="CZ45" s="7"/>
      <c r="DA45" s="7"/>
      <c r="DB45" s="7"/>
      <c r="DC45" s="7"/>
      <c r="DD45" s="7"/>
      <c r="DE45" s="7"/>
      <c r="DF45" s="7"/>
      <c r="DG45" s="7"/>
      <c r="DH45" s="7"/>
      <c r="DI45" s="7"/>
      <c r="DJ45" s="7"/>
      <c r="DK45" s="7"/>
      <c r="DL45" s="7"/>
      <c r="DM45" s="7"/>
      <c r="DN45" s="7"/>
      <c r="DO45" s="7"/>
      <c r="DP45" s="7"/>
      <c r="DQ45" s="7"/>
      <c r="DR45" s="7"/>
      <c r="DS45" s="7"/>
      <c r="DT45" s="7"/>
      <c r="DU45" s="7"/>
      <c r="DV45" s="7"/>
      <c r="DW45" s="7"/>
      <c r="DX45" s="7"/>
      <c r="DY45" s="7"/>
      <c r="DZ45" s="7"/>
      <c r="EA45" s="7"/>
      <c r="EB45" s="7"/>
      <c r="EC45" s="7"/>
      <c r="ED45" s="7"/>
      <c r="EE45" s="7"/>
      <c r="EF45" s="7"/>
      <c r="EG45" s="7"/>
      <c r="EH45" s="7"/>
      <c r="EI45" s="7"/>
      <c r="EJ45" s="7"/>
      <c r="EK45" s="7"/>
      <c r="EL45" s="7"/>
      <c r="EM45" s="7"/>
      <c r="EN45" s="7"/>
      <c r="EO45" s="7"/>
      <c r="EP45" s="7"/>
      <c r="EQ45" s="7"/>
      <c r="ER45" s="7"/>
      <c r="ES45" s="7"/>
      <c r="ET45" s="7"/>
      <c r="EU45" s="7"/>
      <c r="EV45" s="7"/>
      <c r="EW45" s="7"/>
      <c r="EX45" s="7"/>
    </row>
    <row r="46" spans="1:154" s="489" customFormat="1" ht="12" customHeight="1">
      <c r="A46" s="13"/>
      <c r="B46" s="13"/>
      <c r="C46" s="13"/>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c r="BC46" s="1"/>
      <c r="BD46" s="1"/>
      <c r="BE46" s="1"/>
      <c r="BF46" s="1"/>
      <c r="BG46" s="1"/>
      <c r="BH46" s="1"/>
      <c r="BI46" s="1"/>
      <c r="BJ46" s="1"/>
      <c r="BK46" s="1"/>
      <c r="BL46" s="1"/>
      <c r="BM46" s="1"/>
      <c r="BN46" s="1"/>
      <c r="BO46" s="1"/>
      <c r="BP46" s="1"/>
      <c r="BQ46" s="1"/>
      <c r="BR46" s="1"/>
      <c r="BS46" s="1"/>
      <c r="BT46" s="1"/>
      <c r="BU46" s="1"/>
      <c r="BV46" s="1"/>
      <c r="BW46" s="1"/>
      <c r="BX46" s="1"/>
      <c r="BY46" s="1"/>
      <c r="BZ46" s="1"/>
      <c r="CA46" s="1"/>
      <c r="CB46" s="1"/>
      <c r="CC46" s="1"/>
      <c r="CD46" s="1"/>
      <c r="CE46" s="1"/>
      <c r="CF46" s="1"/>
      <c r="CG46" s="1"/>
      <c r="CH46" s="1"/>
      <c r="CI46" s="1"/>
      <c r="CJ46" s="1"/>
      <c r="CK46" s="1"/>
      <c r="CL46" s="1"/>
      <c r="CM46" s="1"/>
      <c r="CN46" s="1"/>
      <c r="CO46" s="1"/>
      <c r="CP46" s="1"/>
      <c r="CQ46" s="1"/>
      <c r="CR46" s="1"/>
      <c r="CS46" s="1"/>
      <c r="CT46" s="1"/>
      <c r="CU46" s="1"/>
      <c r="CV46" s="1"/>
      <c r="CW46" s="1"/>
      <c r="CX46" s="1"/>
      <c r="CY46" s="1"/>
      <c r="CZ46" s="1"/>
      <c r="DA46" s="1"/>
      <c r="DB46" s="1"/>
      <c r="DC46" s="1"/>
      <c r="DD46" s="1"/>
      <c r="DE46" s="1"/>
      <c r="DF46" s="1"/>
      <c r="DG46" s="1"/>
      <c r="DH46" s="1"/>
      <c r="DI46" s="1"/>
      <c r="DJ46" s="1"/>
      <c r="DK46" s="1"/>
      <c r="DL46" s="1"/>
      <c r="DM46" s="1"/>
      <c r="DN46" s="1"/>
      <c r="DO46" s="1"/>
      <c r="DP46" s="1"/>
      <c r="DQ46" s="1"/>
      <c r="DR46" s="1"/>
      <c r="DS46" s="1"/>
      <c r="DT46" s="1"/>
      <c r="DU46" s="1"/>
      <c r="DV46" s="1"/>
      <c r="DW46" s="1"/>
      <c r="DX46" s="1"/>
      <c r="DY46" s="1"/>
      <c r="DZ46" s="1"/>
      <c r="EA46" s="1"/>
      <c r="EB46" s="1"/>
      <c r="EC46" s="1"/>
      <c r="ED46" s="1"/>
      <c r="EE46" s="1"/>
      <c r="EF46" s="1"/>
      <c r="EG46" s="1"/>
      <c r="EH46" s="1"/>
      <c r="EI46" s="1"/>
      <c r="EJ46" s="1"/>
      <c r="EK46" s="1"/>
      <c r="EL46" s="1"/>
      <c r="EM46" s="1"/>
      <c r="EN46" s="1"/>
      <c r="EO46" s="1"/>
      <c r="EP46" s="1"/>
      <c r="EQ46" s="1"/>
      <c r="ER46" s="1"/>
      <c r="ES46" s="1"/>
      <c r="ET46" s="1"/>
      <c r="EU46" s="1"/>
      <c r="EV46" s="1"/>
      <c r="EW46" s="1"/>
      <c r="EX46" s="1"/>
    </row>
    <row r="47" spans="1:154" s="489" customFormat="1" ht="12" customHeight="1">
      <c r="A47" s="1"/>
      <c r="B47" s="3"/>
      <c r="C47" s="1"/>
      <c r="D47" s="1"/>
      <c r="E47" s="1"/>
      <c r="F47" s="1"/>
      <c r="G47" s="1"/>
      <c r="H47" s="1"/>
      <c r="I47" s="1"/>
      <c r="J47" s="1"/>
      <c r="K47" s="1"/>
      <c r="L47" s="1"/>
      <c r="M47" s="1"/>
      <c r="N47" s="1"/>
      <c r="O47" s="1"/>
      <c r="P47" s="1"/>
      <c r="Q47" s="1"/>
      <c r="R47" s="1"/>
      <c r="S47" s="1"/>
      <c r="T47" s="1"/>
      <c r="U47" s="1"/>
      <c r="V47" s="1"/>
      <c r="W47" s="1"/>
      <c r="X47" s="1"/>
      <c r="Y47" s="1"/>
      <c r="Z47" s="1"/>
      <c r="AA47" s="1"/>
      <c r="AB47" s="1"/>
      <c r="AC47" s="145"/>
      <c r="AD47" s="3"/>
      <c r="AE47" s="3"/>
      <c r="AF47" s="145"/>
      <c r="AG47" s="3"/>
      <c r="AH47" s="3"/>
      <c r="AI47" s="3"/>
      <c r="AJ47" s="3"/>
      <c r="AK47" s="3"/>
      <c r="AL47" s="3"/>
      <c r="AM47" s="3"/>
      <c r="AN47" s="3"/>
      <c r="AO47" s="3"/>
      <c r="AP47" s="3"/>
      <c r="AQ47" s="3"/>
      <c r="AR47" s="3"/>
      <c r="AS47" s="3"/>
      <c r="AT47" s="3"/>
      <c r="AU47" s="3"/>
      <c r="AV47" s="3"/>
      <c r="AW47" s="3"/>
      <c r="AX47" s="3"/>
      <c r="AY47" s="3"/>
      <c r="AZ47" s="3"/>
      <c r="BA47" s="3"/>
      <c r="BB47" s="3"/>
      <c r="BC47" s="3"/>
      <c r="BD47" s="3"/>
      <c r="BE47" s="3"/>
      <c r="BF47" s="3"/>
      <c r="BG47" s="3"/>
      <c r="BH47" s="3"/>
      <c r="BI47" s="3"/>
      <c r="BJ47" s="3"/>
      <c r="BK47" s="3"/>
      <c r="BL47" s="3"/>
      <c r="BM47" s="3"/>
      <c r="BN47" s="3"/>
      <c r="BO47" s="3"/>
      <c r="BP47" s="3"/>
      <c r="BQ47" s="3"/>
      <c r="BR47" s="3"/>
      <c r="BS47" s="3"/>
      <c r="BT47" s="3"/>
      <c r="BU47" s="3"/>
      <c r="BV47" s="3"/>
      <c r="BW47" s="3"/>
      <c r="BX47" s="3"/>
      <c r="BY47" s="3"/>
      <c r="BZ47" s="3"/>
      <c r="CA47" s="3"/>
      <c r="CB47" s="3"/>
      <c r="CC47" s="3"/>
      <c r="CD47" s="3"/>
      <c r="CE47" s="3"/>
      <c r="CF47" s="3"/>
      <c r="CG47" s="3"/>
      <c r="CH47" s="3"/>
      <c r="CI47" s="3"/>
      <c r="CJ47" s="3"/>
      <c r="CK47" s="3"/>
      <c r="CL47" s="3"/>
      <c r="CM47" s="3"/>
      <c r="CN47" s="3"/>
      <c r="CO47" s="3"/>
      <c r="CP47" s="3"/>
      <c r="CQ47" s="3"/>
      <c r="CR47" s="3"/>
      <c r="CS47" s="3"/>
      <c r="CT47" s="3"/>
      <c r="CU47" s="3"/>
      <c r="CV47" s="3"/>
      <c r="CW47" s="3"/>
      <c r="CX47" s="3"/>
      <c r="CY47" s="3"/>
      <c r="CZ47" s="3"/>
      <c r="DA47" s="3"/>
      <c r="DB47" s="3"/>
      <c r="DC47" s="3"/>
      <c r="DD47" s="3"/>
      <c r="DE47" s="3"/>
      <c r="DF47" s="3"/>
      <c r="DG47" s="3"/>
      <c r="DH47" s="3"/>
      <c r="DI47" s="3"/>
      <c r="DJ47" s="3"/>
      <c r="DK47" s="3"/>
      <c r="DL47" s="3"/>
      <c r="DM47" s="3"/>
      <c r="DN47" s="3"/>
      <c r="DO47" s="3"/>
      <c r="DP47" s="3"/>
      <c r="DQ47" s="3"/>
      <c r="DR47" s="3"/>
      <c r="DS47" s="3"/>
      <c r="DT47" s="3"/>
      <c r="DU47" s="3"/>
      <c r="DV47" s="3"/>
      <c r="DW47" s="3"/>
      <c r="DX47" s="3"/>
      <c r="DY47" s="3"/>
      <c r="DZ47" s="3"/>
      <c r="EA47" s="3"/>
      <c r="EB47" s="3"/>
      <c r="EC47" s="3"/>
      <c r="ED47" s="3"/>
      <c r="EE47" s="1"/>
      <c r="EF47" s="1"/>
      <c r="EG47" s="1"/>
      <c r="EH47" s="1"/>
      <c r="EI47" s="1"/>
      <c r="EJ47" s="1"/>
      <c r="EK47" s="1"/>
      <c r="EL47" s="1"/>
      <c r="EM47" s="1"/>
      <c r="EN47" s="1"/>
      <c r="EO47" s="1"/>
      <c r="EP47" s="1"/>
      <c r="EQ47" s="1"/>
      <c r="ER47" s="1"/>
      <c r="ES47" s="1"/>
      <c r="ET47" s="1"/>
      <c r="EU47" s="1"/>
      <c r="EV47" s="1"/>
      <c r="EW47" s="1"/>
      <c r="EX47" s="1"/>
    </row>
    <row r="48" spans="1:154" s="489" customFormat="1" ht="13.5" customHeight="1">
      <c r="A48" s="1"/>
      <c r="B48" s="3"/>
      <c r="C48" s="1"/>
      <c r="D48" s="1"/>
      <c r="E48" s="1"/>
      <c r="F48" s="1"/>
      <c r="G48" s="1"/>
      <c r="H48" s="1"/>
      <c r="I48" s="1"/>
      <c r="J48" s="1"/>
      <c r="K48" s="1"/>
      <c r="L48" s="1"/>
      <c r="M48" s="1"/>
      <c r="N48" s="1"/>
      <c r="O48" s="1"/>
      <c r="P48" s="1"/>
      <c r="Q48" s="1"/>
      <c r="R48" s="1"/>
      <c r="S48" s="1"/>
      <c r="T48" s="1"/>
      <c r="U48" s="1"/>
      <c r="V48" s="1"/>
      <c r="W48" s="1"/>
      <c r="X48" s="1"/>
      <c r="Y48" s="1"/>
      <c r="Z48" s="1"/>
      <c r="AA48" s="1"/>
      <c r="AB48" s="1"/>
      <c r="AC48" s="255"/>
      <c r="AD48" s="3"/>
      <c r="AE48" s="3"/>
      <c r="AF48" s="3"/>
      <c r="AG48" s="3"/>
      <c r="AH48" s="3"/>
      <c r="AI48" s="3"/>
      <c r="AJ48" s="3"/>
      <c r="AK48" s="3"/>
      <c r="AL48" s="3"/>
      <c r="AM48" s="3"/>
      <c r="AN48" s="3"/>
      <c r="AO48" s="3"/>
      <c r="AP48" s="3"/>
      <c r="AQ48" s="3"/>
      <c r="AR48" s="3"/>
      <c r="AS48" s="3"/>
      <c r="AT48" s="3"/>
      <c r="AU48" s="3"/>
      <c r="AV48" s="3"/>
      <c r="AW48" s="3"/>
      <c r="AX48" s="3"/>
      <c r="AY48" s="3"/>
      <c r="AZ48" s="3"/>
      <c r="BA48" s="3"/>
      <c r="BB48" s="3"/>
      <c r="BC48" s="3"/>
      <c r="BD48" s="3"/>
      <c r="BE48" s="3"/>
      <c r="BF48" s="3"/>
      <c r="BG48" s="3"/>
      <c r="BH48" s="3"/>
      <c r="BI48" s="3"/>
      <c r="BJ48" s="3"/>
      <c r="BK48" s="3"/>
      <c r="BL48" s="3"/>
      <c r="BM48" s="3"/>
      <c r="BN48" s="3"/>
      <c r="BO48" s="3"/>
      <c r="BP48" s="3"/>
      <c r="BQ48" s="3"/>
      <c r="BR48" s="3"/>
      <c r="BS48" s="3"/>
      <c r="BT48" s="3"/>
      <c r="BU48" s="3"/>
      <c r="BV48" s="3"/>
      <c r="BW48" s="3"/>
      <c r="BX48" s="3"/>
      <c r="BY48" s="3"/>
      <c r="BZ48" s="3"/>
      <c r="CA48" s="3"/>
      <c r="CB48" s="3"/>
      <c r="CC48" s="3"/>
      <c r="CD48" s="3"/>
      <c r="CE48" s="3"/>
      <c r="CF48" s="3"/>
      <c r="CG48" s="3"/>
      <c r="CH48" s="3"/>
      <c r="CI48" s="3"/>
      <c r="CJ48" s="3"/>
      <c r="CK48" s="3"/>
      <c r="CL48" s="3"/>
      <c r="CM48" s="3"/>
      <c r="CN48" s="3"/>
      <c r="CO48" s="3"/>
      <c r="CP48" s="3"/>
      <c r="CQ48" s="3"/>
      <c r="CR48" s="3"/>
      <c r="CS48" s="3"/>
      <c r="CT48" s="3"/>
      <c r="CU48" s="3"/>
      <c r="CV48" s="3"/>
      <c r="CW48" s="3"/>
      <c r="CX48" s="3"/>
      <c r="CY48" s="3"/>
      <c r="CZ48" s="3"/>
      <c r="DA48" s="3"/>
      <c r="DB48" s="3"/>
      <c r="DC48" s="3"/>
      <c r="DD48" s="3"/>
      <c r="DE48" s="3"/>
      <c r="DF48" s="3"/>
      <c r="DG48" s="3"/>
      <c r="DH48" s="3"/>
      <c r="DI48" s="3"/>
      <c r="DJ48" s="3"/>
      <c r="DK48" s="3"/>
      <c r="DL48" s="3"/>
      <c r="DM48" s="3"/>
      <c r="DN48" s="3"/>
      <c r="DO48" s="3"/>
      <c r="DP48" s="3"/>
      <c r="DQ48" s="3"/>
      <c r="DR48" s="3"/>
      <c r="DS48" s="3"/>
      <c r="DT48" s="3"/>
      <c r="DU48" s="3"/>
      <c r="DV48" s="3"/>
      <c r="DW48" s="3"/>
      <c r="DX48" s="3"/>
      <c r="DY48" s="3"/>
      <c r="DZ48" s="3"/>
      <c r="EA48" s="3"/>
      <c r="EB48" s="3"/>
      <c r="EC48" s="3"/>
      <c r="ED48" s="3"/>
      <c r="EE48" s="1"/>
      <c r="EF48" s="1"/>
      <c r="EG48" s="1"/>
      <c r="EH48" s="1"/>
      <c r="EI48" s="1"/>
      <c r="EJ48" s="1"/>
      <c r="EK48" s="1"/>
      <c r="EL48" s="1"/>
      <c r="EM48" s="1"/>
      <c r="EN48" s="1"/>
      <c r="EO48" s="1"/>
      <c r="EP48" s="1"/>
      <c r="EQ48" s="1"/>
      <c r="ER48" s="1"/>
      <c r="ES48" s="1"/>
      <c r="ET48" s="1"/>
      <c r="EU48" s="1"/>
      <c r="EV48" s="1"/>
      <c r="EW48" s="1"/>
      <c r="EX48" s="1"/>
    </row>
    <row r="49" spans="1:154" s="489" customFormat="1" ht="13.5" customHeight="1">
      <c r="A49" s="1"/>
      <c r="B49" s="3"/>
      <c r="C49" s="1"/>
      <c r="D49" s="1"/>
      <c r="E49" s="1"/>
      <c r="F49" s="1"/>
      <c r="G49" s="1"/>
      <c r="H49" s="1"/>
      <c r="I49" s="1"/>
      <c r="J49" s="1"/>
      <c r="K49" s="1"/>
      <c r="L49" s="1"/>
      <c r="M49" s="1"/>
      <c r="N49" s="1"/>
      <c r="O49" s="1"/>
      <c r="P49" s="1"/>
      <c r="Q49" s="1"/>
      <c r="R49" s="1"/>
      <c r="S49" s="1"/>
      <c r="T49" s="1"/>
      <c r="U49" s="1"/>
      <c r="V49" s="1"/>
      <c r="W49" s="1"/>
      <c r="X49" s="1"/>
      <c r="Y49" s="1"/>
      <c r="Z49" s="1"/>
      <c r="AA49" s="1"/>
      <c r="AB49" s="1"/>
      <c r="AC49" s="3"/>
      <c r="AD49" s="3"/>
      <c r="AE49" s="3"/>
      <c r="AF49" s="3"/>
      <c r="AG49" s="3"/>
      <c r="AH49" s="3"/>
      <c r="AI49" s="3"/>
      <c r="AJ49" s="3"/>
      <c r="AK49" s="3"/>
      <c r="AL49" s="3"/>
      <c r="AM49" s="3"/>
      <c r="AN49" s="3"/>
      <c r="AO49" s="3"/>
      <c r="AP49" s="3"/>
      <c r="AQ49" s="3"/>
      <c r="AR49" s="3"/>
      <c r="AS49" s="3"/>
      <c r="AT49" s="3"/>
      <c r="AU49" s="3"/>
      <c r="AV49" s="3"/>
      <c r="AW49" s="3"/>
      <c r="AX49" s="3"/>
      <c r="AY49" s="3"/>
      <c r="AZ49" s="3"/>
      <c r="BA49" s="3"/>
      <c r="BB49" s="3"/>
      <c r="BC49" s="3"/>
      <c r="BD49" s="3"/>
      <c r="BE49" s="3"/>
      <c r="BF49" s="3"/>
      <c r="BG49" s="3"/>
      <c r="BH49" s="3"/>
      <c r="BI49" s="3"/>
      <c r="BJ49" s="3"/>
      <c r="BK49" s="3"/>
      <c r="BL49" s="3"/>
      <c r="BM49" s="3"/>
      <c r="BN49" s="3"/>
      <c r="BO49" s="3"/>
      <c r="BP49" s="3"/>
      <c r="BQ49" s="3"/>
      <c r="BR49" s="3"/>
      <c r="BS49" s="3"/>
      <c r="BT49" s="3"/>
      <c r="BU49" s="3"/>
      <c r="BV49" s="3"/>
      <c r="BW49" s="3"/>
      <c r="BX49" s="3"/>
      <c r="BY49" s="3"/>
      <c r="BZ49" s="3"/>
      <c r="CA49" s="3"/>
      <c r="CB49" s="3"/>
      <c r="CC49" s="3"/>
      <c r="CD49" s="3"/>
      <c r="CE49" s="3"/>
      <c r="CF49" s="3"/>
      <c r="CG49" s="3"/>
      <c r="CH49" s="3"/>
      <c r="CI49" s="3"/>
      <c r="CJ49" s="3"/>
      <c r="CK49" s="3"/>
      <c r="CL49" s="3"/>
      <c r="CM49" s="3"/>
      <c r="CN49" s="3"/>
      <c r="CO49" s="3"/>
      <c r="CP49" s="3"/>
      <c r="CQ49" s="3"/>
      <c r="CR49" s="3"/>
      <c r="CS49" s="3"/>
      <c r="CT49" s="3"/>
      <c r="CU49" s="3"/>
      <c r="CV49" s="3"/>
      <c r="CW49" s="3"/>
      <c r="CX49" s="3"/>
      <c r="CY49" s="3"/>
      <c r="CZ49" s="3"/>
      <c r="DA49" s="3"/>
      <c r="DB49" s="3"/>
      <c r="DC49" s="3"/>
      <c r="DD49" s="3"/>
      <c r="DE49" s="3"/>
      <c r="DF49" s="3"/>
      <c r="DG49" s="3"/>
      <c r="DH49" s="3"/>
      <c r="DI49" s="3"/>
      <c r="DJ49" s="3"/>
      <c r="DK49" s="3"/>
      <c r="DL49" s="3"/>
      <c r="DM49" s="3"/>
      <c r="DN49" s="3"/>
      <c r="DO49" s="3"/>
      <c r="DP49" s="3"/>
      <c r="DQ49" s="3"/>
      <c r="DR49" s="3"/>
      <c r="DS49" s="3"/>
      <c r="DT49" s="3"/>
      <c r="DU49" s="3"/>
      <c r="DV49" s="3"/>
      <c r="DW49" s="3"/>
      <c r="DX49" s="3"/>
      <c r="DY49" s="3"/>
      <c r="DZ49" s="3"/>
      <c r="EA49" s="3"/>
      <c r="EB49" s="3"/>
      <c r="EC49" s="3"/>
      <c r="ED49" s="3"/>
      <c r="EE49" s="1"/>
      <c r="EF49" s="1"/>
      <c r="EG49" s="1"/>
      <c r="EH49" s="1"/>
      <c r="EI49" s="1"/>
      <c r="EJ49" s="1"/>
      <c r="EK49" s="1"/>
      <c r="EL49" s="1"/>
      <c r="EM49" s="1"/>
      <c r="EN49" s="1"/>
      <c r="EO49" s="1"/>
      <c r="EP49" s="1"/>
      <c r="EQ49" s="1"/>
      <c r="ER49" s="1"/>
      <c r="ES49" s="1"/>
      <c r="ET49" s="1"/>
      <c r="EU49" s="1"/>
      <c r="EV49" s="1"/>
      <c r="EW49" s="1"/>
      <c r="EX49" s="1"/>
    </row>
    <row r="50" spans="1:154" s="489" customFormat="1" ht="13.5" customHeight="1">
      <c r="A50" s="1"/>
      <c r="B50" s="3"/>
      <c r="C50" s="1"/>
      <c r="D50" s="1"/>
      <c r="E50" s="1"/>
      <c r="F50" s="1"/>
      <c r="G50" s="1"/>
      <c r="H50" s="1"/>
      <c r="I50" s="1"/>
      <c r="J50" s="1"/>
      <c r="K50" s="1"/>
      <c r="L50" s="1"/>
      <c r="M50" s="1"/>
      <c r="N50" s="1"/>
      <c r="O50" s="1"/>
      <c r="P50" s="1"/>
      <c r="Q50" s="1"/>
      <c r="R50" s="1"/>
      <c r="S50" s="1"/>
      <c r="T50" s="1"/>
      <c r="U50" s="1"/>
      <c r="V50" s="1"/>
      <c r="W50" s="1"/>
      <c r="X50" s="1"/>
      <c r="Y50" s="1"/>
      <c r="Z50" s="1"/>
      <c r="AA50" s="1"/>
      <c r="AB50" s="1"/>
      <c r="AC50" s="15"/>
      <c r="AD50" s="3"/>
      <c r="AE50" s="3"/>
      <c r="AF50" s="3"/>
      <c r="AG50" s="3"/>
      <c r="AH50" s="3"/>
      <c r="AI50" s="3"/>
      <c r="AJ50" s="15"/>
      <c r="AK50" s="3"/>
      <c r="AL50" s="3"/>
      <c r="AM50" s="3"/>
      <c r="AN50" s="3"/>
      <c r="AO50" s="3"/>
      <c r="AP50" s="3"/>
      <c r="AQ50" s="3"/>
      <c r="AR50" s="3"/>
      <c r="AS50" s="3"/>
      <c r="AT50" s="3"/>
      <c r="AU50" s="3"/>
      <c r="AV50" s="3"/>
      <c r="AW50" s="3"/>
      <c r="AX50" s="3"/>
      <c r="AY50" s="3"/>
      <c r="AZ50" s="3"/>
      <c r="BA50" s="3"/>
      <c r="BB50" s="3"/>
      <c r="BC50" s="3"/>
      <c r="BD50" s="3"/>
      <c r="BE50" s="3"/>
      <c r="BF50" s="3"/>
      <c r="BG50" s="3"/>
      <c r="BH50" s="3"/>
      <c r="BI50" s="3"/>
      <c r="BJ50" s="3"/>
      <c r="BK50" s="3"/>
      <c r="BL50" s="3"/>
      <c r="BM50" s="3"/>
      <c r="BN50" s="3"/>
      <c r="BO50" s="3"/>
      <c r="BP50" s="3"/>
      <c r="BQ50" s="3"/>
      <c r="BR50" s="3"/>
      <c r="BS50" s="3"/>
      <c r="BT50" s="3"/>
      <c r="BU50" s="3"/>
      <c r="BV50" s="3"/>
      <c r="BW50" s="3"/>
      <c r="BX50" s="3"/>
      <c r="BY50" s="3"/>
      <c r="BZ50" s="3"/>
      <c r="CA50" s="3"/>
      <c r="CB50" s="3"/>
      <c r="CC50" s="3"/>
      <c r="CD50" s="3"/>
      <c r="CE50" s="3"/>
      <c r="CF50" s="3"/>
      <c r="CG50" s="3"/>
      <c r="CH50" s="3"/>
      <c r="CI50" s="3"/>
      <c r="CJ50" s="3"/>
      <c r="CK50" s="3"/>
      <c r="CL50" s="3"/>
      <c r="CM50" s="3"/>
      <c r="CN50" s="3"/>
      <c r="CO50" s="3"/>
      <c r="CP50" s="3"/>
      <c r="CQ50" s="3"/>
      <c r="CR50" s="3"/>
      <c r="CS50" s="3"/>
      <c r="CT50" s="3"/>
      <c r="CU50" s="3"/>
      <c r="CV50" s="3"/>
      <c r="CW50" s="3"/>
      <c r="CX50" s="3"/>
      <c r="CY50" s="3"/>
      <c r="CZ50" s="3"/>
      <c r="DA50" s="3"/>
      <c r="DB50" s="3"/>
      <c r="DC50" s="3"/>
      <c r="DD50" s="3"/>
      <c r="DE50" s="3"/>
      <c r="DF50" s="3"/>
      <c r="DG50" s="3"/>
      <c r="DH50" s="3"/>
      <c r="DI50" s="3"/>
      <c r="DJ50" s="3"/>
      <c r="DK50" s="3"/>
      <c r="DL50" s="3"/>
      <c r="DM50" s="3"/>
      <c r="DN50" s="3"/>
      <c r="DO50" s="3"/>
      <c r="DP50" s="3"/>
      <c r="DQ50" s="3"/>
      <c r="DR50" s="3"/>
      <c r="DS50" s="3"/>
      <c r="DT50" s="3"/>
      <c r="DU50" s="3"/>
      <c r="DV50" s="3"/>
      <c r="DW50" s="3"/>
      <c r="DX50" s="3"/>
      <c r="DY50" s="3"/>
      <c r="DZ50" s="3"/>
      <c r="EA50" s="3"/>
      <c r="EB50" s="3"/>
      <c r="EC50" s="3"/>
      <c r="ED50" s="3"/>
      <c r="EE50" s="1"/>
      <c r="EF50" s="1"/>
      <c r="EG50" s="1"/>
      <c r="EH50" s="1"/>
      <c r="EI50" s="1"/>
      <c r="EJ50" s="1"/>
      <c r="EK50" s="1"/>
      <c r="EL50" s="1"/>
      <c r="EM50" s="1"/>
      <c r="EN50" s="1"/>
      <c r="EO50" s="1"/>
      <c r="EP50" s="1"/>
      <c r="EQ50" s="1"/>
      <c r="ER50" s="1"/>
      <c r="ES50" s="1"/>
      <c r="ET50" s="1"/>
      <c r="EU50" s="1"/>
      <c r="EV50" s="1"/>
      <c r="EW50" s="1"/>
      <c r="EX50" s="1"/>
    </row>
    <row r="51" spans="1:154" s="489" customFormat="1" ht="13.5" customHeight="1">
      <c r="A51" s="1"/>
      <c r="B51" s="3"/>
      <c r="C51" s="1"/>
      <c r="D51" s="1"/>
      <c r="E51" s="1"/>
      <c r="F51" s="1"/>
      <c r="G51" s="1"/>
      <c r="H51" s="1"/>
      <c r="I51" s="1"/>
      <c r="J51" s="1"/>
      <c r="K51" s="1"/>
      <c r="L51" s="1"/>
      <c r="M51" s="1"/>
      <c r="N51" s="1"/>
      <c r="O51" s="1"/>
      <c r="P51" s="1"/>
      <c r="Q51" s="1"/>
      <c r="R51" s="1"/>
      <c r="S51" s="1"/>
      <c r="T51" s="1"/>
      <c r="U51" s="1"/>
      <c r="V51" s="1"/>
      <c r="W51" s="1"/>
      <c r="X51" s="1"/>
      <c r="Y51" s="1"/>
      <c r="Z51" s="1"/>
      <c r="AA51" s="1"/>
      <c r="AB51" s="1"/>
      <c r="AC51" s="3"/>
      <c r="AD51" s="3"/>
      <c r="AE51" s="3"/>
      <c r="AF51" s="3"/>
      <c r="AG51" s="3"/>
      <c r="AH51" s="3"/>
      <c r="AI51" s="3"/>
      <c r="AJ51" s="3"/>
      <c r="AK51" s="3"/>
      <c r="AL51" s="3"/>
      <c r="AM51" s="3"/>
      <c r="AN51" s="3"/>
      <c r="AO51" s="3"/>
      <c r="AP51" s="3"/>
      <c r="AQ51" s="3"/>
      <c r="AR51" s="3"/>
      <c r="AS51" s="3"/>
      <c r="AT51" s="3"/>
      <c r="AU51" s="3"/>
      <c r="AV51" s="3"/>
      <c r="AW51" s="3"/>
      <c r="AX51" s="3"/>
      <c r="AY51" s="3"/>
      <c r="AZ51" s="3"/>
      <c r="BA51" s="3"/>
      <c r="BB51" s="3"/>
      <c r="BC51" s="3"/>
      <c r="BD51" s="3"/>
      <c r="BE51" s="3"/>
      <c r="BF51" s="3"/>
      <c r="BG51" s="3"/>
      <c r="BH51" s="3"/>
      <c r="BI51" s="3"/>
      <c r="BJ51" s="3"/>
      <c r="BK51" s="3"/>
      <c r="BL51" s="3"/>
      <c r="BM51" s="3"/>
      <c r="BN51" s="3"/>
      <c r="BO51" s="3"/>
      <c r="BP51" s="3"/>
      <c r="BQ51" s="3"/>
      <c r="BR51" s="3"/>
      <c r="BS51" s="3"/>
      <c r="BT51" s="3"/>
      <c r="BU51" s="3"/>
      <c r="BV51" s="3"/>
      <c r="BW51" s="3"/>
      <c r="BX51" s="3"/>
      <c r="BY51" s="3"/>
      <c r="BZ51" s="3"/>
      <c r="CA51" s="3"/>
      <c r="CB51" s="3"/>
      <c r="CC51" s="3"/>
      <c r="CD51" s="3"/>
      <c r="CE51" s="3"/>
      <c r="CF51" s="3"/>
      <c r="CG51" s="3"/>
      <c r="CH51" s="3"/>
      <c r="CI51" s="3"/>
      <c r="CJ51" s="3"/>
      <c r="CK51" s="3"/>
      <c r="CL51" s="3"/>
      <c r="CM51" s="3"/>
      <c r="CN51" s="3"/>
      <c r="CO51" s="3"/>
      <c r="CP51" s="3"/>
      <c r="CQ51" s="3"/>
      <c r="CR51" s="3"/>
      <c r="CS51" s="3"/>
      <c r="CT51" s="3"/>
      <c r="CU51" s="3"/>
      <c r="CV51" s="3"/>
      <c r="CW51" s="3"/>
      <c r="CX51" s="3"/>
      <c r="CY51" s="3"/>
      <c r="CZ51" s="3"/>
      <c r="DA51" s="3"/>
      <c r="DB51" s="3"/>
      <c r="DC51" s="3"/>
      <c r="DD51" s="3"/>
      <c r="DE51" s="3"/>
      <c r="DF51" s="3"/>
      <c r="DG51" s="3"/>
      <c r="DH51" s="3"/>
      <c r="DI51" s="3"/>
      <c r="DJ51" s="3"/>
      <c r="DK51" s="3"/>
      <c r="DL51" s="3"/>
      <c r="DM51" s="3"/>
      <c r="DN51" s="3"/>
      <c r="DO51" s="3"/>
      <c r="DP51" s="3"/>
      <c r="DQ51" s="3"/>
      <c r="DR51" s="3"/>
      <c r="DS51" s="3"/>
      <c r="DT51" s="3"/>
      <c r="DU51" s="3"/>
      <c r="DV51" s="3"/>
      <c r="DW51" s="3"/>
      <c r="DX51" s="3"/>
      <c r="DY51" s="3"/>
      <c r="DZ51" s="3"/>
      <c r="EA51" s="3"/>
      <c r="EB51" s="3"/>
      <c r="EC51" s="3"/>
      <c r="ED51" s="3"/>
      <c r="EE51" s="1"/>
      <c r="EF51" s="1"/>
      <c r="EG51" s="1"/>
      <c r="EH51" s="1"/>
      <c r="EI51" s="1"/>
      <c r="EJ51" s="1"/>
      <c r="EK51" s="1"/>
      <c r="EL51" s="1"/>
      <c r="EM51" s="1"/>
      <c r="EN51" s="1"/>
      <c r="EO51" s="1"/>
      <c r="EP51" s="1"/>
      <c r="EQ51" s="1"/>
      <c r="ER51" s="1"/>
      <c r="ES51" s="1"/>
      <c r="ET51" s="1"/>
      <c r="EU51" s="1"/>
      <c r="EV51" s="1"/>
      <c r="EW51" s="1"/>
      <c r="EX51" s="1"/>
    </row>
    <row r="52" spans="1:154" s="489" customFormat="1" ht="13.5" customHeight="1">
      <c r="A52" s="1"/>
      <c r="B52" s="3"/>
      <c r="C52" s="1"/>
      <c r="D52" s="1"/>
      <c r="E52" s="1"/>
      <c r="F52" s="1"/>
      <c r="G52" s="1"/>
      <c r="H52" s="1"/>
      <c r="I52" s="1"/>
      <c r="J52" s="1"/>
      <c r="K52" s="1"/>
      <c r="L52" s="1"/>
      <c r="M52" s="1"/>
      <c r="N52" s="1"/>
      <c r="O52" s="1"/>
      <c r="P52" s="1"/>
      <c r="Q52" s="1"/>
      <c r="R52" s="1"/>
      <c r="S52" s="1"/>
      <c r="T52" s="1"/>
      <c r="U52" s="1"/>
      <c r="V52" s="1"/>
      <c r="W52" s="1"/>
      <c r="X52" s="1"/>
      <c r="Y52" s="1"/>
      <c r="Z52" s="1"/>
      <c r="AA52" s="1"/>
      <c r="AB52" s="1"/>
      <c r="AC52" s="3"/>
      <c r="AD52" s="3"/>
      <c r="AE52" s="3"/>
      <c r="AF52" s="3"/>
      <c r="AG52" s="3"/>
      <c r="AH52" s="3"/>
      <c r="AI52" s="3"/>
      <c r="AJ52" s="3"/>
      <c r="AK52" s="3"/>
      <c r="AL52" s="3"/>
      <c r="AM52" s="3"/>
      <c r="AN52" s="3"/>
      <c r="AO52" s="3"/>
      <c r="AP52" s="3"/>
      <c r="AQ52" s="3"/>
      <c r="AR52" s="3"/>
      <c r="AS52" s="3"/>
      <c r="AT52" s="3"/>
      <c r="AU52" s="3"/>
      <c r="AV52" s="3"/>
      <c r="AW52" s="3"/>
      <c r="AX52" s="3"/>
      <c r="AY52" s="3"/>
      <c r="AZ52" s="3"/>
      <c r="BA52" s="3"/>
      <c r="BB52" s="3"/>
      <c r="BC52" s="3"/>
      <c r="BD52" s="3"/>
      <c r="BE52" s="3"/>
      <c r="BF52" s="3"/>
      <c r="BG52" s="3"/>
      <c r="BH52" s="3"/>
      <c r="BI52" s="3"/>
      <c r="BJ52" s="3"/>
      <c r="BK52" s="3"/>
      <c r="BL52" s="3"/>
      <c r="BM52" s="3"/>
      <c r="BN52" s="3"/>
      <c r="BO52" s="3"/>
      <c r="BP52" s="3"/>
      <c r="BQ52" s="3"/>
      <c r="BR52" s="3"/>
      <c r="BS52" s="3"/>
      <c r="BT52" s="146"/>
      <c r="BU52" s="3"/>
      <c r="BV52" s="3"/>
      <c r="BW52" s="3"/>
      <c r="BX52" s="3"/>
      <c r="BY52" s="3"/>
      <c r="BZ52" s="3"/>
      <c r="CA52" s="3"/>
      <c r="CB52" s="3"/>
      <c r="CC52" s="3"/>
      <c r="CD52" s="3"/>
      <c r="CE52" s="3"/>
      <c r="CF52" s="3"/>
      <c r="CG52" s="3"/>
      <c r="CH52" s="3"/>
      <c r="CI52" s="3"/>
      <c r="CJ52" s="3"/>
      <c r="CK52" s="3"/>
      <c r="CL52" s="3"/>
      <c r="CM52" s="3"/>
      <c r="CN52" s="3"/>
      <c r="CO52" s="3"/>
      <c r="CP52" s="3"/>
      <c r="CQ52" s="3"/>
      <c r="CR52" s="3"/>
      <c r="CS52" s="3"/>
      <c r="CT52" s="3"/>
      <c r="CU52" s="3"/>
      <c r="CV52" s="3"/>
      <c r="CW52" s="3"/>
      <c r="CX52" s="3"/>
      <c r="CY52" s="3"/>
      <c r="CZ52" s="3"/>
      <c r="DA52" s="3"/>
      <c r="DB52" s="3"/>
      <c r="DC52" s="3"/>
      <c r="DD52" s="3"/>
      <c r="DE52" s="3"/>
      <c r="DF52" s="3"/>
      <c r="DG52" s="3"/>
      <c r="DH52" s="3"/>
      <c r="DI52" s="3"/>
      <c r="DJ52" s="3"/>
      <c r="DK52" s="3"/>
      <c r="DL52" s="3"/>
      <c r="DM52" s="3"/>
      <c r="DN52" s="3"/>
      <c r="DO52" s="3"/>
      <c r="DP52" s="3"/>
      <c r="DQ52" s="3"/>
      <c r="DR52" s="3"/>
      <c r="DS52" s="3"/>
      <c r="DT52" s="3"/>
      <c r="DU52" s="3"/>
      <c r="DV52" s="3"/>
      <c r="DW52" s="3"/>
      <c r="DX52" s="3"/>
      <c r="DY52" s="3"/>
      <c r="DZ52" s="3"/>
      <c r="EA52" s="3"/>
      <c r="EB52" s="3"/>
      <c r="EC52" s="3"/>
      <c r="ED52" s="3"/>
      <c r="EE52" s="1"/>
      <c r="EF52" s="1"/>
      <c r="EG52" s="1"/>
      <c r="EH52" s="1"/>
      <c r="EI52" s="1"/>
      <c r="EJ52" s="1"/>
      <c r="EK52" s="1"/>
      <c r="EL52" s="1"/>
      <c r="EM52" s="1"/>
      <c r="EN52" s="1"/>
      <c r="EO52" s="1"/>
      <c r="EP52" s="1"/>
      <c r="EQ52" s="1"/>
      <c r="ER52" s="1"/>
      <c r="ES52" s="1"/>
      <c r="ET52" s="1"/>
      <c r="EU52" s="1"/>
      <c r="EV52" s="1"/>
      <c r="EW52" s="1"/>
      <c r="EX52" s="1"/>
    </row>
    <row r="53" spans="1:154" s="489" customFormat="1" ht="13.5" customHeight="1">
      <c r="A53" s="3"/>
      <c r="B53" s="3"/>
      <c r="C53" s="3"/>
      <c r="D53" s="1"/>
      <c r="E53" s="1"/>
      <c r="F53" s="1"/>
      <c r="G53" s="1"/>
      <c r="H53" s="1"/>
      <c r="I53" s="1"/>
      <c r="J53" s="1"/>
      <c r="K53" s="1"/>
      <c r="L53" s="1"/>
      <c r="M53" s="1"/>
      <c r="N53" s="1"/>
      <c r="O53" s="1"/>
      <c r="P53" s="1"/>
      <c r="Q53" s="1"/>
      <c r="R53" s="1"/>
      <c r="S53" s="1"/>
      <c r="T53" s="1"/>
      <c r="U53" s="1"/>
      <c r="V53" s="1"/>
      <c r="W53" s="1"/>
      <c r="X53" s="1"/>
      <c r="Y53" s="1"/>
      <c r="Z53" s="1"/>
      <c r="AA53" s="1"/>
      <c r="AB53" s="1"/>
      <c r="AC53" s="3"/>
      <c r="AD53" s="3"/>
      <c r="AE53" s="3"/>
      <c r="AF53" s="3"/>
      <c r="AG53" s="3"/>
      <c r="AH53" s="3"/>
      <c r="AI53" s="3"/>
      <c r="AJ53" s="3"/>
      <c r="AK53" s="3"/>
      <c r="AL53" s="3"/>
      <c r="AM53" s="3"/>
      <c r="AN53" s="3"/>
      <c r="AO53" s="3"/>
      <c r="AP53" s="3"/>
      <c r="AQ53" s="3"/>
      <c r="AR53" s="3"/>
      <c r="AS53" s="3"/>
      <c r="AT53" s="3"/>
      <c r="AU53" s="3"/>
      <c r="AV53" s="3"/>
      <c r="AW53" s="3"/>
      <c r="AX53" s="3"/>
      <c r="AY53" s="3"/>
      <c r="AZ53" s="3"/>
      <c r="BA53" s="3"/>
      <c r="BB53" s="3"/>
      <c r="BC53" s="3"/>
      <c r="BD53" s="3"/>
      <c r="BE53" s="3"/>
      <c r="BF53" s="3"/>
      <c r="BG53" s="3"/>
      <c r="BH53" s="3"/>
      <c r="BI53" s="3"/>
      <c r="BJ53" s="3"/>
      <c r="BK53" s="3"/>
      <c r="BL53" s="3"/>
      <c r="BM53" s="3"/>
      <c r="BN53" s="3"/>
      <c r="BO53" s="3"/>
      <c r="BP53" s="3"/>
      <c r="BQ53" s="3"/>
      <c r="BR53" s="3"/>
      <c r="BS53" s="3"/>
      <c r="BT53" s="3"/>
      <c r="BU53" s="3"/>
      <c r="BV53" s="3"/>
      <c r="BW53" s="3"/>
      <c r="BX53" s="3"/>
      <c r="BY53" s="3"/>
      <c r="BZ53" s="3"/>
      <c r="CA53" s="3"/>
      <c r="CB53" s="3"/>
      <c r="CC53" s="3"/>
      <c r="CD53" s="3"/>
      <c r="CE53" s="3"/>
      <c r="CF53" s="3"/>
      <c r="CG53" s="3"/>
      <c r="CH53" s="3"/>
      <c r="CI53" s="3"/>
      <c r="CJ53" s="3"/>
      <c r="CK53" s="3"/>
      <c r="CL53" s="3"/>
      <c r="CM53" s="3"/>
      <c r="CN53" s="3"/>
      <c r="CO53" s="3"/>
      <c r="CP53" s="3"/>
      <c r="CQ53" s="3"/>
      <c r="CR53" s="3"/>
      <c r="CS53" s="3"/>
      <c r="CT53" s="3"/>
      <c r="CU53" s="3"/>
      <c r="CV53" s="3"/>
      <c r="CW53" s="3"/>
      <c r="CX53" s="3"/>
      <c r="CY53" s="3"/>
      <c r="CZ53" s="3"/>
      <c r="DA53" s="3"/>
      <c r="DB53" s="3"/>
      <c r="DC53" s="3"/>
      <c r="DD53" s="3"/>
      <c r="DE53" s="3"/>
      <c r="DF53" s="3"/>
      <c r="DG53" s="3"/>
      <c r="DH53" s="3"/>
      <c r="DI53" s="3"/>
      <c r="DJ53" s="3"/>
      <c r="DK53" s="3"/>
      <c r="DL53" s="3"/>
      <c r="DM53" s="3"/>
      <c r="DN53" s="3"/>
      <c r="DO53" s="3"/>
      <c r="DP53" s="3"/>
      <c r="DQ53" s="3"/>
      <c r="DR53" s="3"/>
      <c r="DS53" s="3"/>
      <c r="DT53" s="3"/>
      <c r="DU53" s="3"/>
      <c r="DV53" s="3"/>
      <c r="DW53" s="3"/>
      <c r="DX53" s="3"/>
      <c r="DY53" s="3"/>
      <c r="DZ53" s="3"/>
      <c r="EA53" s="3"/>
      <c r="EB53" s="3"/>
      <c r="EC53" s="3"/>
      <c r="ED53" s="3"/>
      <c r="EE53" s="1"/>
      <c r="EF53" s="1"/>
      <c r="EG53" s="1"/>
      <c r="EH53" s="1"/>
      <c r="EI53" s="1"/>
      <c r="EJ53" s="1"/>
      <c r="EK53" s="1"/>
      <c r="EL53" s="1"/>
      <c r="EM53" s="1"/>
      <c r="EN53" s="1"/>
      <c r="EO53" s="1"/>
      <c r="EP53" s="1"/>
      <c r="EQ53" s="1"/>
      <c r="ER53" s="1"/>
      <c r="ES53" s="1"/>
      <c r="ET53" s="1"/>
      <c r="EU53" s="1"/>
      <c r="EV53" s="1"/>
      <c r="EW53" s="1"/>
      <c r="EX53" s="1"/>
    </row>
    <row r="54" spans="1:154" s="489" customFormat="1" ht="13.5" customHeight="1">
      <c r="A54" s="3"/>
      <c r="B54" s="3"/>
      <c r="C54" s="3"/>
      <c r="D54" s="1"/>
      <c r="E54" s="1"/>
      <c r="F54" s="1"/>
      <c r="G54" s="1"/>
      <c r="H54" s="1"/>
      <c r="I54" s="1"/>
      <c r="J54" s="1"/>
      <c r="K54" s="1"/>
      <c r="L54" s="1"/>
      <c r="M54" s="1"/>
      <c r="N54" s="1"/>
      <c r="O54" s="1"/>
      <c r="P54" s="1"/>
      <c r="Q54" s="1"/>
      <c r="R54" s="1"/>
      <c r="S54" s="1"/>
      <c r="T54" s="1"/>
      <c r="U54" s="1"/>
      <c r="V54" s="1"/>
      <c r="W54" s="1"/>
      <c r="X54" s="1"/>
      <c r="Y54" s="1"/>
      <c r="Z54" s="1"/>
      <c r="AA54" s="1"/>
      <c r="AB54" s="1"/>
      <c r="AC54" s="3"/>
      <c r="AD54" s="3"/>
      <c r="AE54" s="3"/>
      <c r="AF54" s="3"/>
      <c r="AG54" s="3"/>
      <c r="AH54" s="3"/>
      <c r="AI54" s="3"/>
      <c r="AJ54" s="3"/>
      <c r="AK54" s="3"/>
      <c r="AL54" s="3"/>
      <c r="AM54" s="3"/>
      <c r="AN54" s="3"/>
      <c r="AO54" s="3"/>
      <c r="AP54" s="3"/>
      <c r="AQ54" s="3"/>
      <c r="AR54" s="3"/>
      <c r="AS54" s="3"/>
      <c r="AT54" s="3"/>
      <c r="AU54" s="3"/>
      <c r="AV54" s="3"/>
      <c r="AW54" s="3"/>
      <c r="AX54" s="3"/>
      <c r="AY54" s="3"/>
      <c r="AZ54" s="3"/>
      <c r="BA54" s="3"/>
      <c r="BB54" s="3"/>
      <c r="BC54" s="3"/>
      <c r="BD54" s="3"/>
      <c r="BE54" s="3"/>
      <c r="BF54" s="3"/>
      <c r="BG54" s="3"/>
      <c r="BH54" s="3"/>
      <c r="BI54" s="3"/>
      <c r="BJ54" s="3"/>
      <c r="BK54" s="3"/>
      <c r="BL54" s="3"/>
      <c r="BM54" s="3"/>
      <c r="BN54" s="3"/>
      <c r="BO54" s="3"/>
      <c r="BP54" s="3"/>
      <c r="BQ54" s="3"/>
      <c r="BR54" s="3"/>
      <c r="BS54" s="3"/>
      <c r="BT54" s="3"/>
      <c r="BU54" s="3"/>
      <c r="BV54" s="3"/>
      <c r="BW54" s="3"/>
      <c r="BX54" s="3"/>
      <c r="BY54" s="3"/>
      <c r="BZ54" s="3"/>
      <c r="CA54" s="3"/>
      <c r="CB54" s="3"/>
      <c r="CC54" s="3"/>
      <c r="CD54" s="3"/>
      <c r="CE54" s="3"/>
      <c r="CF54" s="3"/>
      <c r="CG54" s="3"/>
      <c r="CH54" s="3"/>
      <c r="CI54" s="3"/>
      <c r="CJ54" s="3"/>
      <c r="CK54" s="3"/>
      <c r="CL54" s="3"/>
      <c r="CM54" s="3"/>
      <c r="CN54" s="3"/>
      <c r="CO54" s="3"/>
      <c r="CP54" s="3"/>
      <c r="CQ54" s="3"/>
      <c r="CR54" s="3"/>
      <c r="CS54" s="3"/>
      <c r="CT54" s="3"/>
      <c r="CU54" s="3"/>
      <c r="CV54" s="3"/>
      <c r="CW54" s="3"/>
      <c r="CX54" s="3"/>
      <c r="CY54" s="3"/>
      <c r="CZ54" s="3"/>
      <c r="DA54" s="3"/>
      <c r="DB54" s="3"/>
      <c r="DC54" s="3"/>
      <c r="DD54" s="3"/>
      <c r="DE54" s="3"/>
      <c r="DF54" s="3"/>
      <c r="DG54" s="3"/>
      <c r="DH54" s="3"/>
      <c r="DI54" s="3"/>
      <c r="DJ54" s="3"/>
      <c r="DK54" s="3"/>
      <c r="DL54" s="3"/>
      <c r="DM54" s="3"/>
      <c r="DN54" s="3"/>
      <c r="DO54" s="3"/>
      <c r="DP54" s="3"/>
      <c r="DQ54" s="3"/>
      <c r="DR54" s="3"/>
      <c r="DS54" s="3"/>
      <c r="DT54" s="3"/>
      <c r="DU54" s="3"/>
      <c r="DV54" s="3"/>
      <c r="DW54" s="3"/>
      <c r="DX54" s="3"/>
      <c r="DY54" s="3"/>
      <c r="DZ54" s="3"/>
      <c r="EA54" s="3"/>
      <c r="EB54" s="3"/>
      <c r="EC54" s="3"/>
      <c r="ED54" s="3"/>
      <c r="EE54" s="1"/>
      <c r="EF54" s="1"/>
      <c r="EG54" s="1"/>
      <c r="EH54" s="1"/>
      <c r="EI54" s="1"/>
      <c r="EJ54" s="1"/>
      <c r="EK54" s="1"/>
      <c r="EL54" s="1"/>
      <c r="EM54" s="1"/>
      <c r="EN54" s="1"/>
      <c r="EO54" s="1"/>
      <c r="EP54" s="1"/>
      <c r="EQ54" s="1"/>
      <c r="ER54" s="1"/>
      <c r="ES54" s="1"/>
      <c r="ET54" s="1"/>
      <c r="EU54" s="1"/>
      <c r="EV54" s="1"/>
      <c r="EW54" s="1"/>
      <c r="EX54" s="1"/>
    </row>
    <row r="55" spans="1:154" ht="13.5" customHeight="1">
      <c r="A55" s="16"/>
      <c r="B55" s="16"/>
      <c r="C55" s="16"/>
      <c r="AC55" s="16"/>
      <c r="AD55" s="16"/>
      <c r="AE55" s="16"/>
      <c r="AF55" s="16"/>
      <c r="AG55" s="16"/>
      <c r="AH55" s="16"/>
      <c r="AI55" s="16"/>
      <c r="AJ55" s="16"/>
      <c r="AK55" s="16"/>
      <c r="AL55" s="16"/>
      <c r="AM55" s="16"/>
      <c r="AN55" s="16"/>
      <c r="AO55" s="16"/>
      <c r="AP55" s="16"/>
      <c r="AQ55" s="16"/>
      <c r="AR55" s="16"/>
      <c r="AS55" s="16"/>
      <c r="AT55" s="16"/>
      <c r="AU55" s="16"/>
      <c r="AV55" s="16"/>
      <c r="AW55" s="16"/>
      <c r="AX55" s="16"/>
      <c r="AY55" s="16"/>
      <c r="AZ55" s="16"/>
      <c r="BA55" s="16"/>
      <c r="BB55" s="16"/>
      <c r="BC55" s="16"/>
      <c r="BD55" s="16"/>
      <c r="BE55" s="16"/>
      <c r="BF55" s="16"/>
      <c r="BG55" s="16"/>
      <c r="BH55" s="16"/>
      <c r="BI55" s="16"/>
      <c r="BJ55" s="16"/>
      <c r="BK55" s="16"/>
      <c r="BL55" s="16"/>
      <c r="BM55" s="16"/>
      <c r="BN55" s="16"/>
      <c r="BO55" s="16"/>
      <c r="BP55" s="16"/>
      <c r="BQ55" s="16"/>
      <c r="BR55" s="16"/>
      <c r="BS55" s="16"/>
      <c r="BT55" s="16"/>
      <c r="BU55" s="16"/>
      <c r="BV55" s="16"/>
      <c r="BW55" s="16"/>
      <c r="BX55" s="16"/>
      <c r="BY55" s="16"/>
      <c r="BZ55" s="16"/>
      <c r="CA55" s="16"/>
      <c r="CB55" s="16"/>
      <c r="CC55" s="16"/>
      <c r="CD55" s="16"/>
      <c r="CE55" s="16"/>
      <c r="CF55" s="16"/>
      <c r="CG55" s="16"/>
      <c r="CH55" s="16"/>
      <c r="CI55" s="16"/>
      <c r="CJ55" s="16"/>
      <c r="CK55" s="16"/>
      <c r="CL55" s="16"/>
      <c r="CM55" s="16"/>
      <c r="CN55" s="16"/>
      <c r="CO55" s="16"/>
      <c r="CP55" s="16"/>
      <c r="CQ55" s="16"/>
      <c r="CR55" s="16"/>
      <c r="CS55" s="16"/>
      <c r="CT55" s="16"/>
      <c r="CU55" s="16"/>
      <c r="CV55" s="16"/>
      <c r="CW55" s="16"/>
      <c r="CX55" s="16"/>
      <c r="CY55" s="16"/>
      <c r="CZ55" s="16"/>
      <c r="DA55" s="16"/>
      <c r="DB55" s="16"/>
      <c r="DC55" s="16"/>
      <c r="DD55" s="16"/>
      <c r="DE55" s="16"/>
      <c r="DF55" s="16"/>
      <c r="DG55" s="16"/>
      <c r="DH55" s="16"/>
      <c r="DI55" s="16"/>
      <c r="DJ55" s="16"/>
      <c r="DK55" s="16"/>
      <c r="DL55" s="16"/>
      <c r="DM55" s="16"/>
      <c r="DN55" s="16"/>
      <c r="DO55" s="16"/>
      <c r="DP55" s="16"/>
      <c r="DQ55" s="16"/>
      <c r="DR55" s="16"/>
      <c r="DS55" s="16"/>
      <c r="DT55" s="16"/>
      <c r="DU55" s="16"/>
      <c r="DV55" s="16"/>
      <c r="DW55" s="16"/>
      <c r="DX55" s="16"/>
      <c r="DY55" s="16"/>
      <c r="DZ55" s="16"/>
      <c r="EA55" s="16"/>
      <c r="EB55" s="16"/>
      <c r="EC55" s="16"/>
      <c r="ED55" s="16"/>
    </row>
    <row r="56" spans="1:154" ht="13.5" customHeight="1"/>
    <row r="57" spans="1:154" ht="13.5" customHeight="1"/>
  </sheetData>
  <mergeCells count="54">
    <mergeCell ref="CJ17:EE17"/>
    <mergeCell ref="AN18:BB18"/>
    <mergeCell ref="BC18:BQ18"/>
    <mergeCell ref="DN19:EE19"/>
    <mergeCell ref="BR18:CI18"/>
    <mergeCell ref="CJ18:CX18"/>
    <mergeCell ref="CY18:DM18"/>
    <mergeCell ref="DN18:EE18"/>
    <mergeCell ref="CY19:DM19"/>
    <mergeCell ref="V19:AM19"/>
    <mergeCell ref="AN19:BB19"/>
    <mergeCell ref="BC19:BQ19"/>
    <mergeCell ref="BR19:CI19"/>
    <mergeCell ref="CJ19:CX19"/>
    <mergeCell ref="DN12:EE12"/>
    <mergeCell ref="DN13:EE13"/>
    <mergeCell ref="BC12:BQ12"/>
    <mergeCell ref="CJ12:CX12"/>
    <mergeCell ref="CJ11:EE11"/>
    <mergeCell ref="CJ13:CX13"/>
    <mergeCell ref="T16:AT16"/>
    <mergeCell ref="AU16:AZ16"/>
    <mergeCell ref="BA16:CA16"/>
    <mergeCell ref="CY12:DM12"/>
    <mergeCell ref="CY13:DM13"/>
    <mergeCell ref="M22:AN22"/>
    <mergeCell ref="AM23:AV23"/>
    <mergeCell ref="J33:AX33"/>
    <mergeCell ref="AN12:BB12"/>
    <mergeCell ref="V17:AM18"/>
    <mergeCell ref="AN17:CI17"/>
    <mergeCell ref="BM22:CF22"/>
    <mergeCell ref="AN13:BB13"/>
    <mergeCell ref="BC13:BQ13"/>
    <mergeCell ref="BR13:CI13"/>
    <mergeCell ref="V13:AM13"/>
    <mergeCell ref="BR12:CI12"/>
    <mergeCell ref="V11:AM12"/>
    <mergeCell ref="AN11:CI11"/>
    <mergeCell ref="AT15:BH15"/>
    <mergeCell ref="BI15:BW15"/>
    <mergeCell ref="CR4:DK4"/>
    <mergeCell ref="DL4:DU4"/>
    <mergeCell ref="CR5:EL5"/>
    <mergeCell ref="M8:AN8"/>
    <mergeCell ref="BL8:CI8"/>
    <mergeCell ref="CJ8:DG8"/>
    <mergeCell ref="DH8:DI8"/>
    <mergeCell ref="DJ8:EG8"/>
    <mergeCell ref="AM9:AY9"/>
    <mergeCell ref="AZ9:BN9"/>
    <mergeCell ref="T10:AT10"/>
    <mergeCell ref="AU10:AZ10"/>
    <mergeCell ref="BA10:CA10"/>
  </mergeCells>
  <phoneticPr fontId="7"/>
  <pageMargins left="0.78740157480314965" right="0.59055118110236227" top="0.39370078740157483" bottom="0.39370078740157483" header="0.19685039370078741" footer="0.19685039370078741"/>
  <pageSetup paperSize="9" scale="98" orientation="portrait" r:id="rId1"/>
  <headerFooter alignWithMargins="0">
    <oddFooter>&amp;C- &amp;P -</oddFooter>
  </headerFooter>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P70"/>
  <sheetViews>
    <sheetView topLeftCell="A8" zoomScaleNormal="100" workbookViewId="0"/>
  </sheetViews>
  <sheetFormatPr defaultRowHeight="14.25"/>
  <cols>
    <col min="1" max="1" width="4.5" style="429" customWidth="1"/>
    <col min="2" max="2" width="12.5" style="419" bestFit="1" customWidth="1"/>
    <col min="3" max="3" width="13.5" style="420" bestFit="1" customWidth="1"/>
    <col min="4" max="4" width="5.5" style="420" bestFit="1" customWidth="1"/>
    <col min="5" max="5" width="2.5" style="421" customWidth="1"/>
    <col min="6" max="6" width="4.5" style="429" customWidth="1"/>
    <col min="7" max="7" width="12.5" style="419" bestFit="1" customWidth="1"/>
    <col min="8" max="8" width="13.5" style="420" bestFit="1" customWidth="1"/>
    <col min="9" max="9" width="5.5" style="420" bestFit="1" customWidth="1"/>
    <col min="10" max="10" width="2.5" style="421" customWidth="1"/>
    <col min="11" max="11" width="4.5" style="429" customWidth="1"/>
    <col min="12" max="12" width="12.5" style="419" bestFit="1" customWidth="1"/>
    <col min="13" max="13" width="13.5" style="420" bestFit="1" customWidth="1"/>
    <col min="14" max="14" width="5.5" style="420" bestFit="1" customWidth="1"/>
    <col min="15" max="16384" width="9" style="420"/>
  </cols>
  <sheetData>
    <row r="1" spans="1:16" ht="16.5" customHeight="1" thickBot="1">
      <c r="A1" s="419" t="s">
        <v>232</v>
      </c>
      <c r="F1" s="419" t="s">
        <v>233</v>
      </c>
      <c r="K1" s="419" t="s">
        <v>234</v>
      </c>
    </row>
    <row r="2" spans="1:16" s="429" customFormat="1" ht="18" customHeight="1" thickBot="1">
      <c r="A2" s="422" t="s">
        <v>117</v>
      </c>
      <c r="B2" s="423" t="s">
        <v>115</v>
      </c>
      <c r="C2" s="424" t="s">
        <v>116</v>
      </c>
      <c r="D2" s="425" t="s">
        <v>110</v>
      </c>
      <c r="E2" s="426"/>
      <c r="F2" s="427" t="s">
        <v>118</v>
      </c>
      <c r="G2" s="428" t="s">
        <v>115</v>
      </c>
      <c r="H2" s="424" t="s">
        <v>116</v>
      </c>
      <c r="I2" s="425" t="s">
        <v>110</v>
      </c>
      <c r="J2" s="426"/>
      <c r="K2" s="427" t="s">
        <v>118</v>
      </c>
      <c r="L2" s="428" t="s">
        <v>115</v>
      </c>
      <c r="M2" s="424" t="s">
        <v>116</v>
      </c>
      <c r="N2" s="425" t="s">
        <v>110</v>
      </c>
    </row>
    <row r="3" spans="1:16" s="431" customFormat="1" ht="18.75" customHeight="1">
      <c r="A3" s="200">
        <v>18</v>
      </c>
      <c r="B3" s="506" t="s">
        <v>59</v>
      </c>
      <c r="C3" s="152">
        <f>'Ｐ4～5'!E31</f>
        <v>6</v>
      </c>
      <c r="D3" s="153">
        <f t="shared" ref="D3:D27" si="0">RANK(C3,C$3:C$27,0)</f>
        <v>1</v>
      </c>
      <c r="E3" s="430"/>
      <c r="F3" s="201">
        <v>25</v>
      </c>
      <c r="G3" s="160" t="s">
        <v>114</v>
      </c>
      <c r="H3" s="152">
        <f>'Ｐ4～5'!N41</f>
        <v>1</v>
      </c>
      <c r="I3" s="153">
        <f t="shared" ref="I3:I27" si="1">RANK(H3,H$3:H$27,0)</f>
        <v>1</v>
      </c>
      <c r="J3" s="430"/>
      <c r="K3" s="201">
        <v>4</v>
      </c>
      <c r="L3" s="160" t="s">
        <v>22</v>
      </c>
      <c r="M3" s="152">
        <f>'Ｐ4～5'!AA14</f>
        <v>15</v>
      </c>
      <c r="N3" s="153">
        <f t="shared" ref="N3:N27" si="2">RANK(M3,M$3:M$27)</f>
        <v>1</v>
      </c>
      <c r="P3" s="500"/>
    </row>
    <row r="4" spans="1:16" s="431" customFormat="1" ht="18.75" customHeight="1">
      <c r="A4" s="202">
        <v>25</v>
      </c>
      <c r="B4" s="154" t="s">
        <v>114</v>
      </c>
      <c r="C4" s="155">
        <f>'Ｐ4～5'!E41</f>
        <v>4</v>
      </c>
      <c r="D4" s="156">
        <f t="shared" si="0"/>
        <v>2</v>
      </c>
      <c r="E4" s="430"/>
      <c r="F4" s="203">
        <v>22</v>
      </c>
      <c r="G4" s="161" t="s">
        <v>34</v>
      </c>
      <c r="H4" s="155">
        <f>'Ｐ4～5'!N36</f>
        <v>-2</v>
      </c>
      <c r="I4" s="156">
        <f t="shared" si="1"/>
        <v>2</v>
      </c>
      <c r="J4" s="430"/>
      <c r="K4" s="203">
        <v>11</v>
      </c>
      <c r="L4" s="161" t="s">
        <v>109</v>
      </c>
      <c r="M4" s="155">
        <f>'Ｐ4～5'!AA21</f>
        <v>13</v>
      </c>
      <c r="N4" s="156">
        <f t="shared" si="2"/>
        <v>2</v>
      </c>
      <c r="P4" s="500"/>
    </row>
    <row r="5" spans="1:16" s="431" customFormat="1" ht="18.75" customHeight="1">
      <c r="A5" s="202">
        <v>22</v>
      </c>
      <c r="B5" s="154" t="s">
        <v>133</v>
      </c>
      <c r="C5" s="155">
        <f>'Ｐ4～5'!E36</f>
        <v>3</v>
      </c>
      <c r="D5" s="156">
        <f t="shared" si="0"/>
        <v>3</v>
      </c>
      <c r="E5" s="430"/>
      <c r="F5" s="203">
        <v>15</v>
      </c>
      <c r="G5" s="161" t="s">
        <v>28</v>
      </c>
      <c r="H5" s="155">
        <f>'Ｐ4～5'!N27</f>
        <v>-3</v>
      </c>
      <c r="I5" s="156">
        <f t="shared" si="1"/>
        <v>3</v>
      </c>
      <c r="J5" s="430"/>
      <c r="K5" s="203">
        <v>18</v>
      </c>
      <c r="L5" s="161" t="s">
        <v>59</v>
      </c>
      <c r="M5" s="155">
        <f>'Ｐ4～5'!AA31</f>
        <v>9</v>
      </c>
      <c r="N5" s="156">
        <f t="shared" si="2"/>
        <v>3</v>
      </c>
      <c r="P5" s="500"/>
    </row>
    <row r="6" spans="1:16" s="431" customFormat="1" ht="18.75" customHeight="1">
      <c r="A6" s="202">
        <v>14</v>
      </c>
      <c r="B6" s="154" t="s">
        <v>26</v>
      </c>
      <c r="C6" s="155">
        <f>'Ｐ4～5'!E25</f>
        <v>-4</v>
      </c>
      <c r="D6" s="156">
        <f t="shared" si="0"/>
        <v>4</v>
      </c>
      <c r="E6" s="430"/>
      <c r="F6" s="203">
        <v>18</v>
      </c>
      <c r="G6" s="161" t="s">
        <v>59</v>
      </c>
      <c r="H6" s="155">
        <f>'Ｐ4～5'!N31</f>
        <v>-3</v>
      </c>
      <c r="I6" s="156">
        <f t="shared" si="1"/>
        <v>3</v>
      </c>
      <c r="J6" s="430"/>
      <c r="K6" s="203">
        <v>10</v>
      </c>
      <c r="L6" s="161" t="s">
        <v>55</v>
      </c>
      <c r="M6" s="155">
        <f>'Ｐ4～5'!AA20</f>
        <v>9</v>
      </c>
      <c r="N6" s="156">
        <f t="shared" si="2"/>
        <v>3</v>
      </c>
      <c r="P6" s="500"/>
    </row>
    <row r="7" spans="1:16" s="431" customFormat="1" ht="18.75" customHeight="1">
      <c r="A7" s="202">
        <v>15</v>
      </c>
      <c r="B7" s="154" t="s">
        <v>28</v>
      </c>
      <c r="C7" s="155">
        <f>'Ｐ4～5'!E27</f>
        <v>-5</v>
      </c>
      <c r="D7" s="156">
        <f t="shared" si="0"/>
        <v>5</v>
      </c>
      <c r="E7" s="430"/>
      <c r="F7" s="203">
        <v>16</v>
      </c>
      <c r="G7" s="161" t="s">
        <v>29</v>
      </c>
      <c r="H7" s="155">
        <f>'Ｐ4～5'!N29</f>
        <v>-4</v>
      </c>
      <c r="I7" s="156">
        <f t="shared" si="1"/>
        <v>5</v>
      </c>
      <c r="J7" s="430"/>
      <c r="K7" s="203">
        <v>13</v>
      </c>
      <c r="L7" s="161" t="s">
        <v>56</v>
      </c>
      <c r="M7" s="155">
        <f>'Ｐ4～5'!AA23</f>
        <v>6</v>
      </c>
      <c r="N7" s="156">
        <f t="shared" si="2"/>
        <v>5</v>
      </c>
      <c r="P7" s="500"/>
    </row>
    <row r="8" spans="1:16" s="431" customFormat="1" ht="18.75" customHeight="1">
      <c r="A8" s="202">
        <v>16</v>
      </c>
      <c r="B8" s="154" t="s">
        <v>29</v>
      </c>
      <c r="C8" s="155">
        <f>'Ｐ4～5'!E29</f>
        <v>-5</v>
      </c>
      <c r="D8" s="156">
        <f t="shared" si="0"/>
        <v>5</v>
      </c>
      <c r="E8" s="430"/>
      <c r="F8" s="203">
        <v>20</v>
      </c>
      <c r="G8" s="161" t="s">
        <v>32</v>
      </c>
      <c r="H8" s="155">
        <f>'Ｐ4～5'!N34</f>
        <v>-6</v>
      </c>
      <c r="I8" s="156">
        <f t="shared" si="1"/>
        <v>6</v>
      </c>
      <c r="J8" s="430"/>
      <c r="K8" s="203">
        <v>22</v>
      </c>
      <c r="L8" s="162" t="s">
        <v>34</v>
      </c>
      <c r="M8" s="155">
        <f>'Ｐ4～5'!AA36</f>
        <v>5</v>
      </c>
      <c r="N8" s="156">
        <f t="shared" si="2"/>
        <v>6</v>
      </c>
      <c r="P8" s="500"/>
    </row>
    <row r="9" spans="1:16" s="431" customFormat="1" ht="18.75" customHeight="1">
      <c r="A9" s="202">
        <v>20</v>
      </c>
      <c r="B9" s="154" t="s">
        <v>32</v>
      </c>
      <c r="C9" s="155">
        <f>'Ｐ4～5'!E34</f>
        <v>-6</v>
      </c>
      <c r="D9" s="156">
        <f t="shared" si="0"/>
        <v>7</v>
      </c>
      <c r="E9" s="430"/>
      <c r="F9" s="203">
        <v>14</v>
      </c>
      <c r="G9" s="161" t="s">
        <v>26</v>
      </c>
      <c r="H9" s="155">
        <f>'Ｐ4～5'!N25</f>
        <v>-7</v>
      </c>
      <c r="I9" s="156">
        <f t="shared" si="1"/>
        <v>7</v>
      </c>
      <c r="J9" s="430"/>
      <c r="K9" s="203">
        <v>14</v>
      </c>
      <c r="L9" s="161" t="s">
        <v>26</v>
      </c>
      <c r="M9" s="155">
        <f>'Ｐ4～5'!AA25</f>
        <v>3</v>
      </c>
      <c r="N9" s="156">
        <f t="shared" si="2"/>
        <v>7</v>
      </c>
      <c r="P9" s="500"/>
    </row>
    <row r="10" spans="1:16" s="431" customFormat="1" ht="18.75" customHeight="1">
      <c r="A10" s="202">
        <v>21</v>
      </c>
      <c r="B10" s="154" t="s">
        <v>33</v>
      </c>
      <c r="C10" s="155">
        <f>'Ｐ4～5'!E35</f>
        <v>-6</v>
      </c>
      <c r="D10" s="156">
        <f t="shared" si="0"/>
        <v>7</v>
      </c>
      <c r="E10" s="430"/>
      <c r="F10" s="203">
        <v>21</v>
      </c>
      <c r="G10" s="161" t="s">
        <v>33</v>
      </c>
      <c r="H10" s="155">
        <f>'Ｐ4～5'!N35</f>
        <v>-7</v>
      </c>
      <c r="I10" s="156">
        <f t="shared" si="1"/>
        <v>7</v>
      </c>
      <c r="J10" s="430"/>
      <c r="K10" s="203">
        <v>25</v>
      </c>
      <c r="L10" s="161" t="s">
        <v>114</v>
      </c>
      <c r="M10" s="155">
        <f>'Ｐ4～5'!AA41</f>
        <v>3</v>
      </c>
      <c r="N10" s="156">
        <f t="shared" si="2"/>
        <v>7</v>
      </c>
      <c r="P10" s="500"/>
    </row>
    <row r="11" spans="1:16" s="431" customFormat="1" ht="18.75" customHeight="1">
      <c r="A11" s="202">
        <v>23</v>
      </c>
      <c r="B11" s="154" t="s">
        <v>50</v>
      </c>
      <c r="C11" s="155">
        <f>'Ｐ4～5'!E38</f>
        <v>-14</v>
      </c>
      <c r="D11" s="156">
        <f t="shared" si="0"/>
        <v>9</v>
      </c>
      <c r="E11" s="430"/>
      <c r="F11" s="203">
        <v>23</v>
      </c>
      <c r="G11" s="161" t="s">
        <v>50</v>
      </c>
      <c r="H11" s="155">
        <f>'Ｐ4～5'!N38</f>
        <v>-11</v>
      </c>
      <c r="I11" s="156">
        <f t="shared" si="1"/>
        <v>9</v>
      </c>
      <c r="J11" s="430"/>
      <c r="K11" s="203">
        <v>9</v>
      </c>
      <c r="L11" s="161" t="s">
        <v>54</v>
      </c>
      <c r="M11" s="155">
        <f>'Ｐ4～5'!AA19</f>
        <v>1</v>
      </c>
      <c r="N11" s="156">
        <f t="shared" si="2"/>
        <v>9</v>
      </c>
      <c r="P11" s="500"/>
    </row>
    <row r="12" spans="1:16" s="431" customFormat="1" ht="18.75" customHeight="1">
      <c r="A12" s="202">
        <v>11</v>
      </c>
      <c r="B12" s="154" t="s">
        <v>109</v>
      </c>
      <c r="C12" s="155">
        <f>'Ｐ4～5'!E21</f>
        <v>-19</v>
      </c>
      <c r="D12" s="156">
        <f t="shared" si="0"/>
        <v>10</v>
      </c>
      <c r="E12" s="430"/>
      <c r="F12" s="203">
        <v>19</v>
      </c>
      <c r="G12" s="161" t="s">
        <v>31</v>
      </c>
      <c r="H12" s="155">
        <f>'Ｐ4～5'!N33</f>
        <v>-12</v>
      </c>
      <c r="I12" s="156">
        <f t="shared" si="1"/>
        <v>10</v>
      </c>
      <c r="J12" s="430"/>
      <c r="K12" s="203">
        <v>21</v>
      </c>
      <c r="L12" s="161" t="s">
        <v>33</v>
      </c>
      <c r="M12" s="155">
        <f>'Ｐ4～5'!AA35</f>
        <v>1</v>
      </c>
      <c r="N12" s="156">
        <f t="shared" si="2"/>
        <v>9</v>
      </c>
      <c r="P12" s="500"/>
    </row>
    <row r="13" spans="1:16" s="431" customFormat="1" ht="18.75" customHeight="1">
      <c r="A13" s="202">
        <v>24</v>
      </c>
      <c r="B13" s="154" t="s">
        <v>35</v>
      </c>
      <c r="C13" s="155">
        <f>'Ｐ4～5'!E40</f>
        <v>-20</v>
      </c>
      <c r="D13" s="156">
        <f t="shared" si="0"/>
        <v>11</v>
      </c>
      <c r="E13" s="430"/>
      <c r="F13" s="203">
        <v>17</v>
      </c>
      <c r="G13" s="161" t="s">
        <v>58</v>
      </c>
      <c r="H13" s="155">
        <f>'Ｐ4～5'!N30</f>
        <v>-19</v>
      </c>
      <c r="I13" s="156">
        <f t="shared" si="1"/>
        <v>11</v>
      </c>
      <c r="J13" s="430"/>
      <c r="K13" s="203">
        <v>8</v>
      </c>
      <c r="L13" s="161" t="s">
        <v>53</v>
      </c>
      <c r="M13" s="155">
        <f>'Ｐ4～5'!AA18</f>
        <v>1</v>
      </c>
      <c r="N13" s="156">
        <f t="shared" si="2"/>
        <v>9</v>
      </c>
      <c r="P13" s="500"/>
    </row>
    <row r="14" spans="1:16" s="431" customFormat="1" ht="18.75" customHeight="1">
      <c r="A14" s="202">
        <v>9</v>
      </c>
      <c r="B14" s="507" t="s">
        <v>54</v>
      </c>
      <c r="C14" s="155">
        <f>'Ｐ4～5'!E19</f>
        <v>-24</v>
      </c>
      <c r="D14" s="156">
        <f t="shared" si="0"/>
        <v>12</v>
      </c>
      <c r="E14" s="430"/>
      <c r="F14" s="203">
        <v>24</v>
      </c>
      <c r="G14" s="161" t="s">
        <v>35</v>
      </c>
      <c r="H14" s="155">
        <f>'Ｐ4～5'!N40</f>
        <v>-19</v>
      </c>
      <c r="I14" s="156">
        <f t="shared" si="1"/>
        <v>11</v>
      </c>
      <c r="J14" s="430"/>
      <c r="K14" s="203">
        <v>20</v>
      </c>
      <c r="L14" s="161" t="s">
        <v>32</v>
      </c>
      <c r="M14" s="155">
        <f>'Ｐ4～5'!AA34</f>
        <v>0</v>
      </c>
      <c r="N14" s="156">
        <f t="shared" si="2"/>
        <v>12</v>
      </c>
      <c r="P14" s="500"/>
    </row>
    <row r="15" spans="1:16" s="431" customFormat="1" ht="18.75" customHeight="1">
      <c r="A15" s="202">
        <v>19</v>
      </c>
      <c r="B15" s="154" t="s">
        <v>31</v>
      </c>
      <c r="C15" s="155">
        <f>'Ｐ4～5'!E33</f>
        <v>-28</v>
      </c>
      <c r="D15" s="156">
        <f t="shared" si="0"/>
        <v>13</v>
      </c>
      <c r="E15" s="430"/>
      <c r="F15" s="203">
        <v>12</v>
      </c>
      <c r="G15" s="161" t="s">
        <v>57</v>
      </c>
      <c r="H15" s="155">
        <f>'Ｐ4～5'!N22</f>
        <v>-22</v>
      </c>
      <c r="I15" s="156">
        <f t="shared" si="1"/>
        <v>13</v>
      </c>
      <c r="J15" s="430"/>
      <c r="K15" s="203">
        <v>16</v>
      </c>
      <c r="L15" s="161" t="s">
        <v>29</v>
      </c>
      <c r="M15" s="155">
        <f>'Ｐ4～5'!AA29</f>
        <v>-1</v>
      </c>
      <c r="N15" s="156">
        <f t="shared" si="2"/>
        <v>13</v>
      </c>
      <c r="P15" s="500"/>
    </row>
    <row r="16" spans="1:16" s="431" customFormat="1" ht="18.75" customHeight="1">
      <c r="A16" s="202">
        <v>12</v>
      </c>
      <c r="B16" s="154" t="s">
        <v>57</v>
      </c>
      <c r="C16" s="155">
        <f>'Ｐ4～5'!E22</f>
        <v>-30</v>
      </c>
      <c r="D16" s="156">
        <f t="shared" si="0"/>
        <v>14</v>
      </c>
      <c r="E16" s="430"/>
      <c r="F16" s="203">
        <v>9</v>
      </c>
      <c r="G16" s="161" t="s">
        <v>54</v>
      </c>
      <c r="H16" s="155">
        <f>'Ｐ4～5'!N19</f>
        <v>-25</v>
      </c>
      <c r="I16" s="156">
        <f t="shared" si="1"/>
        <v>14</v>
      </c>
      <c r="J16" s="430"/>
      <c r="K16" s="203">
        <v>24</v>
      </c>
      <c r="L16" s="161" t="s">
        <v>35</v>
      </c>
      <c r="M16" s="155">
        <f>'Ｐ4～5'!AA40</f>
        <v>-1</v>
      </c>
      <c r="N16" s="156">
        <f t="shared" si="2"/>
        <v>13</v>
      </c>
      <c r="P16" s="500"/>
    </row>
    <row r="17" spans="1:16" s="431" customFormat="1" ht="18.75" customHeight="1">
      <c r="A17" s="202">
        <v>17</v>
      </c>
      <c r="B17" s="154" t="s">
        <v>58</v>
      </c>
      <c r="C17" s="155">
        <f>'Ｐ4～5'!E30</f>
        <v>-33</v>
      </c>
      <c r="D17" s="156">
        <f t="shared" si="0"/>
        <v>15</v>
      </c>
      <c r="E17" s="430"/>
      <c r="F17" s="203">
        <v>7</v>
      </c>
      <c r="G17" s="161" t="s">
        <v>25</v>
      </c>
      <c r="H17" s="155">
        <f>'Ｐ4～5'!N17</f>
        <v>-26</v>
      </c>
      <c r="I17" s="156">
        <f t="shared" si="1"/>
        <v>15</v>
      </c>
      <c r="J17" s="430"/>
      <c r="K17" s="203">
        <v>15</v>
      </c>
      <c r="L17" s="161" t="s">
        <v>28</v>
      </c>
      <c r="M17" s="155">
        <f>'Ｐ4～5'!AA27</f>
        <v>-2</v>
      </c>
      <c r="N17" s="156">
        <f t="shared" si="2"/>
        <v>15</v>
      </c>
      <c r="P17" s="500"/>
    </row>
    <row r="18" spans="1:16" s="431" customFormat="1" ht="18.75" customHeight="1">
      <c r="A18" s="202">
        <v>4</v>
      </c>
      <c r="B18" s="154" t="s">
        <v>132</v>
      </c>
      <c r="C18" s="155">
        <f>'Ｐ4～5'!E14</f>
        <v>-33</v>
      </c>
      <c r="D18" s="156">
        <f t="shared" si="0"/>
        <v>15</v>
      </c>
      <c r="E18" s="430"/>
      <c r="F18" s="203">
        <v>11</v>
      </c>
      <c r="G18" s="161" t="s">
        <v>109</v>
      </c>
      <c r="H18" s="155">
        <f>'Ｐ4～5'!N21</f>
        <v>-32</v>
      </c>
      <c r="I18" s="156">
        <f t="shared" si="1"/>
        <v>16</v>
      </c>
      <c r="J18" s="430"/>
      <c r="K18" s="203">
        <v>23</v>
      </c>
      <c r="L18" s="161" t="s">
        <v>50</v>
      </c>
      <c r="M18" s="155">
        <f>'Ｐ4～5'!AA38</f>
        <v>-3</v>
      </c>
      <c r="N18" s="156">
        <f t="shared" si="2"/>
        <v>16</v>
      </c>
      <c r="P18" s="500"/>
    </row>
    <row r="19" spans="1:16" s="431" customFormat="1" ht="18.75" customHeight="1">
      <c r="A19" s="202">
        <v>7</v>
      </c>
      <c r="B19" s="154" t="s">
        <v>25</v>
      </c>
      <c r="C19" s="155">
        <f>'Ｐ4～5'!E17</f>
        <v>-36</v>
      </c>
      <c r="D19" s="156">
        <f t="shared" si="0"/>
        <v>17</v>
      </c>
      <c r="E19" s="430"/>
      <c r="F19" s="203">
        <v>5</v>
      </c>
      <c r="G19" s="161" t="s">
        <v>23</v>
      </c>
      <c r="H19" s="155">
        <f>'Ｐ4～5'!N15</f>
        <v>-37</v>
      </c>
      <c r="I19" s="156">
        <f t="shared" si="1"/>
        <v>17</v>
      </c>
      <c r="J19" s="430"/>
      <c r="K19" s="203">
        <v>12</v>
      </c>
      <c r="L19" s="161" t="s">
        <v>57</v>
      </c>
      <c r="M19" s="155">
        <f>'Ｐ4～5'!AA22</f>
        <v>-8</v>
      </c>
      <c r="N19" s="156">
        <f t="shared" si="2"/>
        <v>17</v>
      </c>
      <c r="P19" s="500"/>
    </row>
    <row r="20" spans="1:16" s="431" customFormat="1" ht="18.75" customHeight="1">
      <c r="A20" s="202">
        <v>13</v>
      </c>
      <c r="B20" s="154" t="s">
        <v>56</v>
      </c>
      <c r="C20" s="155">
        <f>'Ｐ4～5'!E23</f>
        <v>-36</v>
      </c>
      <c r="D20" s="156">
        <f t="shared" si="0"/>
        <v>17</v>
      </c>
      <c r="E20" s="430"/>
      <c r="F20" s="203">
        <v>13</v>
      </c>
      <c r="G20" s="161" t="s">
        <v>56</v>
      </c>
      <c r="H20" s="155">
        <f>'Ｐ4～5'!N23</f>
        <v>-42</v>
      </c>
      <c r="I20" s="156">
        <f t="shared" si="1"/>
        <v>18</v>
      </c>
      <c r="J20" s="430"/>
      <c r="K20" s="203">
        <v>7</v>
      </c>
      <c r="L20" s="161" t="s">
        <v>25</v>
      </c>
      <c r="M20" s="155">
        <f>'Ｐ4～5'!AA17</f>
        <v>-10</v>
      </c>
      <c r="N20" s="156">
        <f t="shared" si="2"/>
        <v>18</v>
      </c>
      <c r="P20" s="500"/>
    </row>
    <row r="21" spans="1:16" s="431" customFormat="1" ht="18.75" customHeight="1">
      <c r="A21" s="202">
        <v>8</v>
      </c>
      <c r="B21" s="154" t="s">
        <v>53</v>
      </c>
      <c r="C21" s="155">
        <f>'Ｐ4～5'!E18</f>
        <v>-52</v>
      </c>
      <c r="D21" s="156">
        <f t="shared" si="0"/>
        <v>19</v>
      </c>
      <c r="E21" s="430"/>
      <c r="F21" s="203">
        <v>4</v>
      </c>
      <c r="G21" s="161" t="s">
        <v>22</v>
      </c>
      <c r="H21" s="155">
        <f>'Ｐ4～5'!N14</f>
        <v>-48</v>
      </c>
      <c r="I21" s="156">
        <f t="shared" si="1"/>
        <v>19</v>
      </c>
      <c r="J21" s="430"/>
      <c r="K21" s="203">
        <v>17</v>
      </c>
      <c r="L21" s="161" t="s">
        <v>58</v>
      </c>
      <c r="M21" s="155">
        <f>'Ｐ4～5'!AA30</f>
        <v>-14</v>
      </c>
      <c r="N21" s="156">
        <f t="shared" si="2"/>
        <v>19</v>
      </c>
      <c r="P21" s="500"/>
    </row>
    <row r="22" spans="1:16" s="431" customFormat="1" ht="18.75" customHeight="1">
      <c r="A22" s="202">
        <v>6</v>
      </c>
      <c r="B22" s="154" t="s">
        <v>24</v>
      </c>
      <c r="C22" s="155">
        <f>'Ｐ4～5'!E16</f>
        <v>-69</v>
      </c>
      <c r="D22" s="156">
        <f t="shared" si="0"/>
        <v>20</v>
      </c>
      <c r="E22" s="430"/>
      <c r="F22" s="203">
        <v>6</v>
      </c>
      <c r="G22" s="162" t="s">
        <v>24</v>
      </c>
      <c r="H22" s="155">
        <f>'Ｐ4～5'!N16</f>
        <v>-52</v>
      </c>
      <c r="I22" s="156">
        <f t="shared" si="1"/>
        <v>20</v>
      </c>
      <c r="J22" s="430"/>
      <c r="K22" s="203">
        <v>19</v>
      </c>
      <c r="L22" s="161" t="s">
        <v>31</v>
      </c>
      <c r="M22" s="155">
        <f>'Ｐ4～5'!AA33</f>
        <v>-16</v>
      </c>
      <c r="N22" s="156">
        <f t="shared" si="2"/>
        <v>20</v>
      </c>
      <c r="P22" s="500"/>
    </row>
    <row r="23" spans="1:16" s="431" customFormat="1" ht="18.75" customHeight="1">
      <c r="A23" s="202">
        <v>10</v>
      </c>
      <c r="B23" s="154" t="s">
        <v>55</v>
      </c>
      <c r="C23" s="155">
        <f>'Ｐ4～5'!E20</f>
        <v>-69</v>
      </c>
      <c r="D23" s="156">
        <f t="shared" si="0"/>
        <v>20</v>
      </c>
      <c r="E23" s="430"/>
      <c r="F23" s="203">
        <v>8</v>
      </c>
      <c r="G23" s="161" t="s">
        <v>53</v>
      </c>
      <c r="H23" s="155">
        <f>'Ｐ4～5'!N18</f>
        <v>-53</v>
      </c>
      <c r="I23" s="156">
        <f t="shared" si="1"/>
        <v>21</v>
      </c>
      <c r="J23" s="430"/>
      <c r="K23" s="203">
        <v>2</v>
      </c>
      <c r="L23" s="161" t="s">
        <v>21</v>
      </c>
      <c r="M23" s="155">
        <f>'Ｐ4～5'!AA12</f>
        <v>-16</v>
      </c>
      <c r="N23" s="156">
        <f t="shared" si="2"/>
        <v>20</v>
      </c>
      <c r="P23" s="500"/>
    </row>
    <row r="24" spans="1:16" s="431" customFormat="1" ht="18.75" customHeight="1">
      <c r="A24" s="202">
        <v>2</v>
      </c>
      <c r="B24" s="154" t="s">
        <v>21</v>
      </c>
      <c r="C24" s="155">
        <f>'Ｐ4～5'!E12</f>
        <v>-71</v>
      </c>
      <c r="D24" s="156">
        <f t="shared" si="0"/>
        <v>22</v>
      </c>
      <c r="E24" s="430"/>
      <c r="F24" s="203">
        <v>2</v>
      </c>
      <c r="G24" s="161" t="s">
        <v>21</v>
      </c>
      <c r="H24" s="155">
        <f>'Ｐ4～5'!N12</f>
        <v>-55</v>
      </c>
      <c r="I24" s="156">
        <f t="shared" si="1"/>
        <v>22</v>
      </c>
      <c r="J24" s="430"/>
      <c r="K24" s="203">
        <v>6</v>
      </c>
      <c r="L24" s="161" t="s">
        <v>24</v>
      </c>
      <c r="M24" s="155">
        <f>'Ｐ4～5'!AA16</f>
        <v>-17</v>
      </c>
      <c r="N24" s="156">
        <f t="shared" si="2"/>
        <v>22</v>
      </c>
      <c r="P24" s="500"/>
    </row>
    <row r="25" spans="1:16" s="431" customFormat="1" ht="18.75" customHeight="1">
      <c r="A25" s="202">
        <v>5</v>
      </c>
      <c r="B25" s="154" t="s">
        <v>23</v>
      </c>
      <c r="C25" s="155">
        <f>'Ｐ4～5'!E15</f>
        <v>-75</v>
      </c>
      <c r="D25" s="156">
        <f t="shared" si="0"/>
        <v>23</v>
      </c>
      <c r="E25" s="430"/>
      <c r="F25" s="203">
        <v>10</v>
      </c>
      <c r="G25" s="161" t="s">
        <v>55</v>
      </c>
      <c r="H25" s="155">
        <f>'Ｐ4～5'!N20</f>
        <v>-78</v>
      </c>
      <c r="I25" s="156">
        <f t="shared" si="1"/>
        <v>23</v>
      </c>
      <c r="J25" s="430"/>
      <c r="K25" s="203">
        <v>3</v>
      </c>
      <c r="L25" s="161" t="s">
        <v>107</v>
      </c>
      <c r="M25" s="155">
        <f>'Ｐ4～5'!AA13</f>
        <v>-27</v>
      </c>
      <c r="N25" s="156">
        <f t="shared" si="2"/>
        <v>23</v>
      </c>
      <c r="P25" s="500"/>
    </row>
    <row r="26" spans="1:16" s="431" customFormat="1" ht="18.75" customHeight="1">
      <c r="A26" s="202">
        <v>3</v>
      </c>
      <c r="B26" s="154" t="s">
        <v>107</v>
      </c>
      <c r="C26" s="155">
        <f>'Ｐ4～5'!E13</f>
        <v>-110</v>
      </c>
      <c r="D26" s="156">
        <f t="shared" si="0"/>
        <v>24</v>
      </c>
      <c r="E26" s="430"/>
      <c r="F26" s="203">
        <v>3</v>
      </c>
      <c r="G26" s="161" t="s">
        <v>107</v>
      </c>
      <c r="H26" s="155">
        <f>'Ｐ4～5'!N13</f>
        <v>-83</v>
      </c>
      <c r="I26" s="156">
        <f t="shared" si="1"/>
        <v>24</v>
      </c>
      <c r="J26" s="430"/>
      <c r="K26" s="203">
        <v>5</v>
      </c>
      <c r="L26" s="161" t="s">
        <v>23</v>
      </c>
      <c r="M26" s="155">
        <f>'Ｐ4～5'!AA15</f>
        <v>-38</v>
      </c>
      <c r="N26" s="156">
        <f t="shared" si="2"/>
        <v>24</v>
      </c>
      <c r="P26" s="500"/>
    </row>
    <row r="27" spans="1:16" s="431" customFormat="1" ht="18.75" customHeight="1" thickBot="1">
      <c r="A27" s="204">
        <v>1</v>
      </c>
      <c r="B27" s="157" t="s">
        <v>19</v>
      </c>
      <c r="C27" s="158">
        <f>'Ｐ4～5'!E11</f>
        <v>-239</v>
      </c>
      <c r="D27" s="159">
        <f t="shared" si="0"/>
        <v>25</v>
      </c>
      <c r="E27" s="430"/>
      <c r="F27" s="205">
        <v>1</v>
      </c>
      <c r="G27" s="163" t="s">
        <v>19</v>
      </c>
      <c r="H27" s="158">
        <f>'Ｐ4～5'!N11</f>
        <v>-126</v>
      </c>
      <c r="I27" s="159">
        <f t="shared" si="1"/>
        <v>25</v>
      </c>
      <c r="J27" s="430"/>
      <c r="K27" s="205">
        <v>1</v>
      </c>
      <c r="L27" s="163" t="s">
        <v>19</v>
      </c>
      <c r="M27" s="158">
        <f>'Ｐ4～5'!AA11</f>
        <v>-113</v>
      </c>
      <c r="N27" s="159">
        <f t="shared" si="2"/>
        <v>25</v>
      </c>
      <c r="P27" s="500"/>
    </row>
    <row r="28" spans="1:16" ht="6" customHeight="1"/>
    <row r="29" spans="1:16" ht="17.25" customHeight="1">
      <c r="B29" s="419" t="s">
        <v>235</v>
      </c>
      <c r="C29" s="432" t="s">
        <v>111</v>
      </c>
      <c r="D29" s="433">
        <f>COUNTIF(C$3:C$27,"&gt;0")</f>
        <v>3</v>
      </c>
      <c r="G29" s="419" t="s">
        <v>236</v>
      </c>
      <c r="H29" s="432" t="s">
        <v>111</v>
      </c>
      <c r="I29" s="433">
        <f>COUNTIF(H$3:H$27,"&gt;0")</f>
        <v>1</v>
      </c>
      <c r="L29" s="419" t="s">
        <v>237</v>
      </c>
      <c r="M29" s="432" t="s">
        <v>111</v>
      </c>
      <c r="N29" s="433">
        <f>COUNTIF(M$3:M$27,"&gt;0")</f>
        <v>11</v>
      </c>
    </row>
    <row r="30" spans="1:16" ht="17.25" customHeight="1">
      <c r="C30" s="432" t="s">
        <v>112</v>
      </c>
      <c r="D30" s="433">
        <f>COUNTIF(C$3:C$27,"&lt;0")</f>
        <v>22</v>
      </c>
      <c r="H30" s="432" t="s">
        <v>112</v>
      </c>
      <c r="I30" s="433">
        <f>COUNTIF(H$3:H$27,"&lt;0")</f>
        <v>24</v>
      </c>
      <c r="M30" s="432" t="s">
        <v>112</v>
      </c>
      <c r="N30" s="433">
        <f>COUNTIF(M$3:M$27,"&lt;0")</f>
        <v>13</v>
      </c>
    </row>
    <row r="31" spans="1:16" ht="17.25" customHeight="1">
      <c r="C31" s="432" t="s">
        <v>113</v>
      </c>
      <c r="D31" s="433">
        <f>COUNTIF(C$3:C$27,"=0")</f>
        <v>0</v>
      </c>
      <c r="H31" s="432" t="s">
        <v>113</v>
      </c>
      <c r="I31" s="433">
        <f>COUNTIF(H$3:H$27,"=0")</f>
        <v>0</v>
      </c>
      <c r="M31" s="432" t="s">
        <v>113</v>
      </c>
      <c r="N31" s="433">
        <f>COUNTIF(M$3:M$27,"=0")</f>
        <v>1</v>
      </c>
    </row>
    <row r="32" spans="1:16" ht="16.5" customHeight="1">
      <c r="B32" s="419" t="s">
        <v>238</v>
      </c>
      <c r="G32" s="419" t="s">
        <v>239</v>
      </c>
      <c r="L32" s="419" t="s">
        <v>240</v>
      </c>
    </row>
    <row r="33" spans="2:13" ht="14.1" customHeight="1">
      <c r="B33" s="434" t="s">
        <v>123</v>
      </c>
      <c r="C33" s="420">
        <f>SUM(C3:C27)</f>
        <v>-971</v>
      </c>
      <c r="G33" s="434" t="s">
        <v>123</v>
      </c>
      <c r="H33" s="420">
        <f>SUM(H3:H27)</f>
        <v>-771</v>
      </c>
      <c r="L33" s="434" t="s">
        <v>123</v>
      </c>
      <c r="M33" s="420">
        <f>SUM(M3:M27)</f>
        <v>-200</v>
      </c>
    </row>
    <row r="34" spans="2:13" ht="14.1" customHeight="1">
      <c r="B34" s="434" t="s">
        <v>119</v>
      </c>
      <c r="C34" s="420">
        <f>'Ｐ4～5'!E8</f>
        <v>-971</v>
      </c>
      <c r="G34" s="434" t="s">
        <v>120</v>
      </c>
      <c r="H34" s="420">
        <f>'Ｐ4～5'!N8</f>
        <v>-771</v>
      </c>
      <c r="L34" s="434" t="s">
        <v>121</v>
      </c>
      <c r="M34" s="420">
        <f>'Ｐ4～5'!AA8</f>
        <v>-200</v>
      </c>
    </row>
    <row r="35" spans="2:13" ht="14.1" customHeight="1"/>
    <row r="36" spans="2:13" ht="14.1" customHeight="1"/>
    <row r="37" spans="2:13" ht="14.1" customHeight="1"/>
    <row r="38" spans="2:13" ht="14.1" customHeight="1"/>
    <row r="39" spans="2:13" ht="14.1" customHeight="1"/>
    <row r="40" spans="2:13" ht="14.1" customHeight="1"/>
    <row r="41" spans="2:13" ht="14.1" customHeight="1"/>
    <row r="42" spans="2:13" ht="14.1" customHeight="1"/>
    <row r="43" spans="2:13" ht="14.1" customHeight="1"/>
    <row r="44" spans="2:13" ht="14.1" customHeight="1"/>
    <row r="45" spans="2:13" ht="14.1" customHeight="1"/>
    <row r="46" spans="2:13" ht="14.1" customHeight="1"/>
    <row r="47" spans="2:13" ht="14.1" customHeight="1"/>
    <row r="48" spans="2:13" ht="14.1" customHeight="1"/>
    <row r="49" ht="14.1" customHeight="1"/>
    <row r="50" ht="14.1" customHeight="1"/>
    <row r="51" ht="14.1" customHeight="1"/>
    <row r="52" ht="14.1" customHeight="1"/>
    <row r="53" ht="14.1" customHeight="1"/>
    <row r="54" ht="14.1" customHeight="1"/>
    <row r="55" ht="14.1" customHeight="1"/>
    <row r="56" ht="14.1" customHeight="1"/>
    <row r="57" ht="14.1" customHeight="1"/>
    <row r="58" ht="14.1" customHeight="1"/>
    <row r="59" ht="14.1" customHeight="1"/>
    <row r="60" ht="14.1" customHeight="1"/>
    <row r="61" ht="14.1" customHeight="1"/>
    <row r="62" ht="14.1" customHeight="1"/>
    <row r="63" ht="14.1" customHeight="1"/>
    <row r="64" ht="14.1" customHeight="1"/>
    <row r="65" ht="14.1" customHeight="1"/>
    <row r="66" ht="14.1" customHeight="1"/>
    <row r="67" ht="14.1" customHeight="1"/>
    <row r="68" ht="14.1" customHeight="1"/>
    <row r="69" ht="14.1" customHeight="1"/>
    <row r="70" ht="14.1" customHeight="1"/>
  </sheetData>
  <sheetProtection sort="0" autoFilter="0"/>
  <sortState ref="K3:N27">
    <sortCondition ref="N3:N27"/>
  </sortState>
  <phoneticPr fontId="3"/>
  <printOptions horizontalCentered="1"/>
  <pageMargins left="0.31496062992125984" right="0.27559055118110237" top="0.62992125984251968" bottom="0.18" header="0.39370078740157483" footer="0.36"/>
  <pageSetup paperSize="9" pageOrder="overThenDown" orientation="landscape" r:id="rId1"/>
  <headerFooter alignWithMargins="0">
    <oddHeader>&amp;L&amp;"HGS創英角ﾎﾟｯﾌﾟ体,ﾍﾋﾞｰ"&amp;12&amp;F&amp;A</oddHeader>
  </headerFooter>
  <rowBreaks count="1" manualBreakCount="1">
    <brk id="32" max="16383"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S67"/>
  <sheetViews>
    <sheetView showGridLines="0" view="pageBreakPreview" zoomScaleNormal="120" zoomScaleSheetLayoutView="100" workbookViewId="0"/>
  </sheetViews>
  <sheetFormatPr defaultRowHeight="15" customHeight="1"/>
  <cols>
    <col min="1" max="1" width="1.875" customWidth="1"/>
    <col min="2" max="2" width="10" customWidth="1"/>
    <col min="3" max="3" width="10.625" customWidth="1"/>
    <col min="4" max="4" width="7.75" customWidth="1"/>
    <col min="5" max="5" width="6.875" style="5" customWidth="1"/>
    <col min="6" max="6" width="7.75" customWidth="1"/>
    <col min="7" max="7" width="6.875" customWidth="1"/>
    <col min="8" max="8" width="7.75" customWidth="1"/>
    <col min="9" max="9" width="6.875" customWidth="1"/>
    <col min="10" max="10" width="7.75" customWidth="1"/>
    <col min="11" max="11" width="6.875" customWidth="1"/>
    <col min="12" max="13" width="8.75" customWidth="1"/>
    <col min="14" max="14" width="9.875" bestFit="1" customWidth="1"/>
    <col min="16" max="16" width="11.375" style="476" bestFit="1" customWidth="1"/>
    <col min="18" max="18" width="12.875" bestFit="1" customWidth="1"/>
  </cols>
  <sheetData>
    <row r="1" spans="1:12" ht="37.5" customHeight="1">
      <c r="A1" s="254" t="s">
        <v>271</v>
      </c>
      <c r="B1" s="247"/>
      <c r="C1" s="247"/>
      <c r="D1" s="247"/>
      <c r="E1" s="247"/>
      <c r="F1" s="247"/>
      <c r="G1" s="247"/>
      <c r="H1" s="247"/>
      <c r="I1" s="247"/>
      <c r="J1" s="247"/>
      <c r="K1" s="247"/>
      <c r="L1" s="247"/>
    </row>
    <row r="2" spans="1:12" ht="15" customHeight="1">
      <c r="A2" s="415" t="s">
        <v>208</v>
      </c>
      <c r="B2" s="1"/>
      <c r="C2" s="1"/>
      <c r="D2" s="1"/>
      <c r="E2" s="4"/>
      <c r="F2" s="1"/>
      <c r="G2" s="1"/>
      <c r="H2" s="1"/>
      <c r="I2" s="1"/>
      <c r="J2" s="1"/>
      <c r="K2" s="1"/>
      <c r="L2" s="1"/>
    </row>
    <row r="3" spans="1:12" ht="15" customHeight="1">
      <c r="A3" s="9"/>
      <c r="B3" s="1"/>
      <c r="C3" s="1"/>
      <c r="D3" s="1"/>
      <c r="E3" s="4"/>
      <c r="F3" s="1"/>
      <c r="G3" s="1"/>
      <c r="H3" s="1"/>
      <c r="I3" s="1"/>
      <c r="J3" s="1"/>
      <c r="K3" s="1"/>
      <c r="L3" s="1"/>
    </row>
    <row r="4" spans="1:12" ht="15" customHeight="1">
      <c r="A4" s="9"/>
      <c r="B4" s="1"/>
      <c r="C4" s="1"/>
      <c r="D4" s="1"/>
      <c r="E4" s="4"/>
      <c r="F4" s="1"/>
      <c r="G4" s="1"/>
      <c r="H4" s="1"/>
      <c r="I4" s="1"/>
      <c r="J4" s="1"/>
      <c r="K4" s="1"/>
      <c r="L4" s="1"/>
    </row>
    <row r="5" spans="1:12" ht="15" customHeight="1">
      <c r="A5" s="9"/>
      <c r="B5" s="1"/>
      <c r="C5" s="1"/>
      <c r="D5" s="1"/>
      <c r="E5" s="4"/>
      <c r="F5" s="1"/>
      <c r="G5" s="1"/>
      <c r="H5" s="1"/>
      <c r="I5" s="1"/>
      <c r="J5" s="1"/>
      <c r="K5" s="1"/>
      <c r="L5" s="1"/>
    </row>
    <row r="6" spans="1:12" ht="15" customHeight="1">
      <c r="A6" s="9"/>
      <c r="B6" s="1"/>
      <c r="C6" s="1"/>
      <c r="D6" s="1"/>
      <c r="E6" s="4"/>
      <c r="F6" s="1"/>
      <c r="G6" s="1"/>
      <c r="H6" s="1"/>
      <c r="I6" s="1"/>
      <c r="J6" s="1"/>
      <c r="K6" s="1"/>
      <c r="L6" s="1"/>
    </row>
    <row r="7" spans="1:12" ht="15" customHeight="1">
      <c r="A7" s="9"/>
      <c r="B7" s="1"/>
      <c r="C7" s="1"/>
      <c r="D7" s="1"/>
      <c r="E7" s="4"/>
      <c r="F7" s="1"/>
      <c r="G7" s="1"/>
      <c r="H7" s="1"/>
      <c r="I7" s="1"/>
      <c r="J7" s="1"/>
      <c r="K7" s="1"/>
      <c r="L7" s="1"/>
    </row>
    <row r="8" spans="1:12" ht="15" customHeight="1">
      <c r="A8" s="9"/>
      <c r="B8" s="1"/>
      <c r="C8" s="1"/>
      <c r="D8" s="1"/>
      <c r="E8" s="4"/>
      <c r="F8" s="1"/>
      <c r="G8" s="1"/>
      <c r="H8" s="1"/>
      <c r="I8" s="1"/>
      <c r="J8" s="1"/>
      <c r="K8" s="1"/>
      <c r="L8" s="1"/>
    </row>
    <row r="9" spans="1:12" ht="15" customHeight="1">
      <c r="A9" s="9"/>
      <c r="B9" s="1"/>
      <c r="C9" s="1"/>
      <c r="D9" s="1"/>
      <c r="E9" s="4"/>
      <c r="F9" s="1"/>
      <c r="G9" s="1"/>
      <c r="H9" s="1"/>
      <c r="I9" s="1"/>
      <c r="J9" s="1"/>
      <c r="K9" s="1"/>
      <c r="L9" s="1"/>
    </row>
    <row r="10" spans="1:12" ht="15" customHeight="1">
      <c r="A10" s="9"/>
      <c r="B10" s="1"/>
      <c r="C10" s="1"/>
      <c r="D10" s="1"/>
      <c r="E10" s="4"/>
      <c r="F10" s="1"/>
      <c r="G10" s="1"/>
      <c r="H10" s="1"/>
      <c r="I10" s="1"/>
      <c r="J10" s="1"/>
      <c r="K10" s="1"/>
      <c r="L10" s="1"/>
    </row>
    <row r="11" spans="1:12" ht="15" customHeight="1">
      <c r="A11" s="9"/>
      <c r="B11" s="1"/>
      <c r="C11" s="1"/>
      <c r="D11" s="1"/>
      <c r="E11" s="4"/>
      <c r="F11" s="1"/>
      <c r="G11" s="1"/>
      <c r="H11" s="1"/>
      <c r="I11" s="1"/>
      <c r="J11" s="1"/>
      <c r="K11" s="1"/>
      <c r="L11" s="1"/>
    </row>
    <row r="12" spans="1:12" ht="15" customHeight="1">
      <c r="A12" s="9"/>
      <c r="B12" s="1"/>
      <c r="C12" s="1"/>
      <c r="D12" s="1"/>
      <c r="E12" s="4"/>
      <c r="F12" s="1"/>
      <c r="G12" s="1"/>
      <c r="H12" s="1"/>
      <c r="I12" s="1"/>
      <c r="J12" s="1"/>
      <c r="K12" s="1"/>
      <c r="L12" s="1"/>
    </row>
    <row r="13" spans="1:12" ht="15" customHeight="1">
      <c r="A13" s="9"/>
      <c r="B13" s="1"/>
      <c r="C13" s="1"/>
      <c r="D13" s="1"/>
      <c r="E13" s="4"/>
      <c r="F13" s="1"/>
      <c r="G13" s="1"/>
      <c r="H13" s="1"/>
      <c r="I13" s="1"/>
      <c r="J13" s="1"/>
      <c r="K13" s="1"/>
      <c r="L13" s="1"/>
    </row>
    <row r="14" spans="1:12" ht="15" customHeight="1">
      <c r="A14" s="9"/>
      <c r="B14" s="1"/>
      <c r="C14" s="1"/>
      <c r="D14" s="1"/>
      <c r="E14" s="4"/>
      <c r="F14" s="1"/>
      <c r="G14" s="1"/>
      <c r="H14" s="1"/>
      <c r="I14" s="1"/>
      <c r="J14" s="1"/>
      <c r="K14" s="1"/>
      <c r="L14" s="1"/>
    </row>
    <row r="15" spans="1:12" ht="15" customHeight="1">
      <c r="A15" s="9"/>
      <c r="B15" s="1"/>
      <c r="C15" s="1"/>
      <c r="D15" s="1"/>
      <c r="E15" s="4"/>
      <c r="F15" s="1"/>
      <c r="G15" s="1"/>
      <c r="H15" s="1"/>
      <c r="I15" s="1"/>
      <c r="J15" s="1"/>
      <c r="K15" s="1"/>
      <c r="L15" s="1"/>
    </row>
    <row r="16" spans="1:12" ht="15" customHeight="1">
      <c r="A16" s="9"/>
      <c r="B16" s="1"/>
      <c r="C16" s="1"/>
      <c r="D16" s="1"/>
      <c r="E16" s="4"/>
      <c r="F16" s="1"/>
      <c r="G16" s="1"/>
      <c r="H16" s="1"/>
      <c r="I16" s="1"/>
      <c r="J16" s="1"/>
      <c r="K16" s="1"/>
      <c r="L16" s="1"/>
    </row>
    <row r="17" spans="1:16" ht="15" customHeight="1">
      <c r="A17" s="9"/>
      <c r="B17" s="1"/>
      <c r="C17" s="1"/>
      <c r="D17" s="1"/>
      <c r="E17" s="4"/>
      <c r="F17" s="1"/>
      <c r="G17" s="1"/>
      <c r="H17" s="1"/>
      <c r="I17" s="1"/>
      <c r="J17" s="1"/>
      <c r="K17" s="1"/>
      <c r="L17" s="1"/>
    </row>
    <row r="18" spans="1:16" ht="15" customHeight="1">
      <c r="A18" s="9"/>
      <c r="B18" s="1"/>
      <c r="C18" s="1"/>
      <c r="D18" s="1"/>
      <c r="E18" s="4"/>
      <c r="F18" s="1"/>
      <c r="G18" s="1"/>
      <c r="H18" s="1"/>
      <c r="I18" s="1"/>
      <c r="J18" s="1"/>
      <c r="K18" s="1"/>
      <c r="L18" s="1"/>
    </row>
    <row r="19" spans="1:16" ht="15" customHeight="1">
      <c r="A19" s="9"/>
      <c r="B19" s="1"/>
      <c r="C19" s="1"/>
      <c r="D19" s="1"/>
      <c r="E19" s="4"/>
      <c r="F19" s="1"/>
      <c r="G19" s="1"/>
      <c r="H19" s="1"/>
      <c r="I19" s="1"/>
      <c r="J19" s="1"/>
      <c r="K19" s="1"/>
      <c r="L19" s="1"/>
    </row>
    <row r="20" spans="1:16" ht="15" customHeight="1">
      <c r="A20" s="9"/>
      <c r="B20" s="1"/>
      <c r="C20" s="1"/>
      <c r="D20" s="1"/>
      <c r="E20" s="4"/>
      <c r="F20" s="1"/>
      <c r="G20" s="1"/>
      <c r="H20" s="1"/>
      <c r="I20" s="1"/>
      <c r="J20" s="1"/>
      <c r="K20" s="1"/>
      <c r="L20" s="1"/>
    </row>
    <row r="21" spans="1:16" ht="15" customHeight="1">
      <c r="A21" s="282"/>
      <c r="B21" s="6"/>
      <c r="C21" s="283"/>
      <c r="D21" s="284"/>
      <c r="E21" s="285"/>
      <c r="F21" s="286"/>
      <c r="G21" s="285"/>
      <c r="H21" s="286"/>
      <c r="I21" s="287"/>
      <c r="J21" s="288"/>
      <c r="K21" s="286"/>
      <c r="L21" s="289"/>
    </row>
    <row r="22" spans="1:16" ht="15" customHeight="1">
      <c r="A22" s="415" t="s">
        <v>209</v>
      </c>
      <c r="B22" s="6"/>
      <c r="C22" s="283"/>
      <c r="D22" s="284"/>
      <c r="E22" s="285"/>
      <c r="F22" s="286"/>
      <c r="G22" s="285"/>
      <c r="H22" s="286"/>
      <c r="I22" s="287"/>
      <c r="J22" s="288"/>
      <c r="K22" s="286"/>
      <c r="L22" s="289"/>
    </row>
    <row r="23" spans="1:16" s="404" customFormat="1" ht="15" customHeight="1">
      <c r="A23" s="574" t="s">
        <v>210</v>
      </c>
      <c r="B23" s="570"/>
      <c r="C23" s="579" t="s">
        <v>162</v>
      </c>
      <c r="D23" s="401" t="s">
        <v>211</v>
      </c>
      <c r="E23" s="402"/>
      <c r="F23" s="403"/>
      <c r="G23" s="402"/>
      <c r="H23" s="403" t="s">
        <v>212</v>
      </c>
      <c r="I23" s="403"/>
      <c r="J23" s="401" t="s">
        <v>213</v>
      </c>
      <c r="K23" s="403"/>
      <c r="L23" s="579" t="s">
        <v>163</v>
      </c>
      <c r="M23" s="586" t="s">
        <v>214</v>
      </c>
      <c r="P23" s="477"/>
    </row>
    <row r="24" spans="1:16" s="404" customFormat="1" ht="15" customHeight="1">
      <c r="A24" s="575"/>
      <c r="B24" s="576"/>
      <c r="C24" s="580"/>
      <c r="D24" s="405" t="s">
        <v>215</v>
      </c>
      <c r="E24" s="406"/>
      <c r="F24" s="405" t="s">
        <v>216</v>
      </c>
      <c r="G24" s="406"/>
      <c r="H24" s="589" t="s">
        <v>217</v>
      </c>
      <c r="I24" s="592" t="s">
        <v>218</v>
      </c>
      <c r="J24" s="589" t="s">
        <v>217</v>
      </c>
      <c r="K24" s="592" t="s">
        <v>218</v>
      </c>
      <c r="L24" s="583"/>
      <c r="M24" s="587"/>
      <c r="P24" s="477"/>
    </row>
    <row r="25" spans="1:16" s="404" customFormat="1" ht="15" customHeight="1">
      <c r="A25" s="575"/>
      <c r="B25" s="576"/>
      <c r="C25" s="581"/>
      <c r="D25" s="407" t="s">
        <v>219</v>
      </c>
      <c r="E25" s="408" t="s">
        <v>7</v>
      </c>
      <c r="F25" s="407" t="s">
        <v>219</v>
      </c>
      <c r="G25" s="408" t="s">
        <v>7</v>
      </c>
      <c r="H25" s="590"/>
      <c r="I25" s="593"/>
      <c r="J25" s="590"/>
      <c r="K25" s="593"/>
      <c r="L25" s="584"/>
      <c r="M25" s="587"/>
      <c r="P25" s="477"/>
    </row>
    <row r="26" spans="1:16" s="404" customFormat="1" ht="15" customHeight="1">
      <c r="A26" s="577"/>
      <c r="B26" s="578"/>
      <c r="C26" s="582"/>
      <c r="D26" s="409" t="s">
        <v>4</v>
      </c>
      <c r="E26" s="410" t="s">
        <v>1</v>
      </c>
      <c r="F26" s="409" t="s">
        <v>4</v>
      </c>
      <c r="G26" s="410" t="s">
        <v>1</v>
      </c>
      <c r="H26" s="591"/>
      <c r="I26" s="594"/>
      <c r="J26" s="591"/>
      <c r="K26" s="594"/>
      <c r="L26" s="585"/>
      <c r="M26" s="588"/>
      <c r="P26" s="477"/>
    </row>
    <row r="27" spans="1:16" ht="15.75" customHeight="1">
      <c r="A27" s="290"/>
      <c r="B27" s="459">
        <v>39722</v>
      </c>
      <c r="C27" s="291">
        <v>1109007</v>
      </c>
      <c r="D27" s="292" t="s">
        <v>220</v>
      </c>
      <c r="E27" s="292" t="s">
        <v>220</v>
      </c>
      <c r="F27" s="293">
        <v>-12293</v>
      </c>
      <c r="G27" s="294">
        <v>-1.1000000000000001</v>
      </c>
      <c r="H27" s="295">
        <v>-6076</v>
      </c>
      <c r="I27" s="296">
        <v>-0.54</v>
      </c>
      <c r="J27" s="295">
        <v>-6217</v>
      </c>
      <c r="K27" s="296">
        <v>-0.55000000000000004</v>
      </c>
      <c r="L27" s="291">
        <v>396828</v>
      </c>
      <c r="M27" s="295">
        <v>1006</v>
      </c>
    </row>
    <row r="28" spans="1:16" ht="15.75" customHeight="1">
      <c r="A28" s="15"/>
      <c r="B28" s="297">
        <v>40087</v>
      </c>
      <c r="C28" s="298">
        <v>1097483</v>
      </c>
      <c r="D28" s="299" t="s">
        <v>220</v>
      </c>
      <c r="E28" s="299" t="s">
        <v>220</v>
      </c>
      <c r="F28" s="300">
        <v>-11524</v>
      </c>
      <c r="G28" s="301">
        <v>-1.04</v>
      </c>
      <c r="H28" s="302">
        <v>-6938</v>
      </c>
      <c r="I28" s="303">
        <v>-0.63</v>
      </c>
      <c r="J28" s="302">
        <v>-4586</v>
      </c>
      <c r="K28" s="303">
        <v>-0.41</v>
      </c>
      <c r="L28" s="298">
        <v>397453</v>
      </c>
      <c r="M28" s="302">
        <v>625</v>
      </c>
    </row>
    <row r="29" spans="1:16" ht="15.75" customHeight="1">
      <c r="A29" s="15" t="s">
        <v>2</v>
      </c>
      <c r="B29" s="297">
        <v>40452</v>
      </c>
      <c r="C29" s="298">
        <v>1085997</v>
      </c>
      <c r="D29" s="299" t="s">
        <v>220</v>
      </c>
      <c r="E29" s="299" t="s">
        <v>220</v>
      </c>
      <c r="F29" s="300">
        <v>-10912</v>
      </c>
      <c r="G29" s="301">
        <v>-0.99</v>
      </c>
      <c r="H29" s="302">
        <v>-7254</v>
      </c>
      <c r="I29" s="303">
        <v>-0.66</v>
      </c>
      <c r="J29" s="302">
        <v>-3658</v>
      </c>
      <c r="K29" s="303">
        <v>-0.33</v>
      </c>
      <c r="L29" s="298">
        <v>390136</v>
      </c>
      <c r="M29" s="302">
        <v>1145</v>
      </c>
    </row>
    <row r="30" spans="1:16" ht="15.75" customHeight="1">
      <c r="A30" s="15"/>
      <c r="B30" s="297">
        <v>40817</v>
      </c>
      <c r="C30" s="298">
        <v>1075058</v>
      </c>
      <c r="D30" s="299" t="s">
        <v>220</v>
      </c>
      <c r="E30" s="299" t="s">
        <v>220</v>
      </c>
      <c r="F30" s="300">
        <v>-10939</v>
      </c>
      <c r="G30" s="301">
        <v>-1.01</v>
      </c>
      <c r="H30" s="302">
        <v>-7868</v>
      </c>
      <c r="I30" s="303">
        <v>-0.72</v>
      </c>
      <c r="J30" s="302">
        <v>-3071</v>
      </c>
      <c r="K30" s="303">
        <v>-0.28000000000000003</v>
      </c>
      <c r="L30" s="298">
        <v>391082</v>
      </c>
      <c r="M30" s="302">
        <v>946</v>
      </c>
    </row>
    <row r="31" spans="1:16" ht="15.75" customHeight="1">
      <c r="A31" s="15"/>
      <c r="B31" s="297">
        <v>41183</v>
      </c>
      <c r="C31" s="298">
        <v>1063143</v>
      </c>
      <c r="D31" s="299" t="s">
        <v>220</v>
      </c>
      <c r="E31" s="299" t="s">
        <v>220</v>
      </c>
      <c r="F31" s="300">
        <v>-11915</v>
      </c>
      <c r="G31" s="301">
        <v>-1.1100000000000001</v>
      </c>
      <c r="H31" s="302">
        <v>-8293</v>
      </c>
      <c r="I31" s="303">
        <v>-0.77</v>
      </c>
      <c r="J31" s="302">
        <v>-3622</v>
      </c>
      <c r="K31" s="303">
        <v>-0.34</v>
      </c>
      <c r="L31" s="298">
        <v>392187</v>
      </c>
      <c r="M31" s="302">
        <v>1105</v>
      </c>
    </row>
    <row r="32" spans="1:16" ht="15.75" customHeight="1">
      <c r="A32" s="15"/>
      <c r="B32" s="297">
        <v>41548</v>
      </c>
      <c r="C32" s="298">
        <v>1050132</v>
      </c>
      <c r="D32" s="299" t="s">
        <v>220</v>
      </c>
      <c r="E32" s="299" t="s">
        <v>220</v>
      </c>
      <c r="F32" s="300">
        <v>-13011</v>
      </c>
      <c r="G32" s="301">
        <v>-1.22</v>
      </c>
      <c r="H32" s="302">
        <v>-8768</v>
      </c>
      <c r="I32" s="303">
        <v>-0.82</v>
      </c>
      <c r="J32" s="302">
        <v>-4243</v>
      </c>
      <c r="K32" s="303">
        <v>-0.4</v>
      </c>
      <c r="L32" s="298">
        <v>392715</v>
      </c>
      <c r="M32" s="302">
        <v>528</v>
      </c>
    </row>
    <row r="33" spans="1:19" ht="15.75" customHeight="1">
      <c r="A33" s="15"/>
      <c r="B33" s="297">
        <v>41913</v>
      </c>
      <c r="C33" s="298">
        <v>1036861</v>
      </c>
      <c r="D33" s="299" t="s">
        <v>220</v>
      </c>
      <c r="E33" s="299" t="s">
        <v>220</v>
      </c>
      <c r="F33" s="300">
        <v>-13271</v>
      </c>
      <c r="G33" s="301">
        <v>-1.26</v>
      </c>
      <c r="H33" s="302">
        <v>-8785</v>
      </c>
      <c r="I33" s="303">
        <v>-0.84</v>
      </c>
      <c r="J33" s="302">
        <v>-4486</v>
      </c>
      <c r="K33" s="303">
        <v>-0.43</v>
      </c>
      <c r="L33" s="298">
        <v>393459</v>
      </c>
      <c r="M33" s="302">
        <v>744</v>
      </c>
    </row>
    <row r="34" spans="1:19" ht="15.75" customHeight="1">
      <c r="A34" s="15" t="s">
        <v>2</v>
      </c>
      <c r="B34" s="297">
        <v>42278</v>
      </c>
      <c r="C34" s="298">
        <v>1023119</v>
      </c>
      <c r="D34" s="299" t="s">
        <v>220</v>
      </c>
      <c r="E34" s="299" t="s">
        <v>220</v>
      </c>
      <c r="F34" s="300">
        <v>-13710</v>
      </c>
      <c r="G34" s="301">
        <v>-1.32</v>
      </c>
      <c r="H34" s="302">
        <v>-8921</v>
      </c>
      <c r="I34" s="303">
        <v>-0.86</v>
      </c>
      <c r="J34" s="302">
        <v>-4789</v>
      </c>
      <c r="K34" s="303">
        <v>-0.46</v>
      </c>
      <c r="L34" s="298">
        <v>388560</v>
      </c>
      <c r="M34" s="302">
        <v>141</v>
      </c>
      <c r="O34" s="452"/>
    </row>
    <row r="35" spans="1:19" ht="15.75" customHeight="1">
      <c r="A35" s="15"/>
      <c r="B35" s="297">
        <v>42644</v>
      </c>
      <c r="C35" s="298">
        <v>1009659</v>
      </c>
      <c r="D35" s="299" t="s">
        <v>220</v>
      </c>
      <c r="E35" s="299" t="s">
        <v>220</v>
      </c>
      <c r="F35" s="300">
        <v>-13460</v>
      </c>
      <c r="G35" s="301">
        <v>-1.32</v>
      </c>
      <c r="H35" s="302">
        <v>-9360</v>
      </c>
      <c r="I35" s="303">
        <v>-0.91</v>
      </c>
      <c r="J35" s="302">
        <v>-4100</v>
      </c>
      <c r="K35" s="303">
        <v>-0.4</v>
      </c>
      <c r="L35" s="298">
        <v>389101</v>
      </c>
      <c r="M35" s="302">
        <v>541</v>
      </c>
    </row>
    <row r="36" spans="1:19" ht="15.75" customHeight="1" thickBot="1">
      <c r="A36" s="304"/>
      <c r="B36" s="305">
        <v>43009</v>
      </c>
      <c r="C36" s="306">
        <f>C35+F36</f>
        <v>995374</v>
      </c>
      <c r="D36" s="307" t="s">
        <v>220</v>
      </c>
      <c r="E36" s="307" t="s">
        <v>220</v>
      </c>
      <c r="F36" s="308">
        <v>-14285</v>
      </c>
      <c r="G36" s="309">
        <v>-1.41</v>
      </c>
      <c r="H36" s="310">
        <v>-10032</v>
      </c>
      <c r="I36" s="309">
        <v>-0.99</v>
      </c>
      <c r="J36" s="310">
        <v>-4253</v>
      </c>
      <c r="K36" s="311">
        <v>-0.42</v>
      </c>
      <c r="L36" s="312">
        <v>389239</v>
      </c>
      <c r="M36" s="310">
        <v>138</v>
      </c>
      <c r="O36" s="475"/>
      <c r="R36" s="478"/>
      <c r="S36" s="279"/>
    </row>
    <row r="37" spans="1:19" ht="15.75" customHeight="1" thickTop="1">
      <c r="A37" s="10"/>
      <c r="B37" s="454" t="s">
        <v>403</v>
      </c>
      <c r="C37" s="313">
        <v>997718</v>
      </c>
      <c r="D37" s="314">
        <v>-915</v>
      </c>
      <c r="E37" s="315">
        <v>-0.09</v>
      </c>
      <c r="F37" s="314">
        <v>-14398</v>
      </c>
      <c r="G37" s="315">
        <v>-1.42</v>
      </c>
      <c r="H37" s="314">
        <v>-709</v>
      </c>
      <c r="I37" s="315">
        <v>-7.0000000000000007E-2</v>
      </c>
      <c r="J37" s="314">
        <v>-206</v>
      </c>
      <c r="K37" s="315">
        <v>-0.02</v>
      </c>
      <c r="L37" s="316">
        <v>389350</v>
      </c>
      <c r="M37" s="314">
        <v>-68</v>
      </c>
      <c r="R37" s="478"/>
      <c r="S37" s="279"/>
    </row>
    <row r="38" spans="1:19" ht="15.75" customHeight="1">
      <c r="A38" s="10"/>
      <c r="B38" s="453" t="s">
        <v>328</v>
      </c>
      <c r="C38" s="313">
        <v>996983</v>
      </c>
      <c r="D38" s="314">
        <v>-735</v>
      </c>
      <c r="E38" s="315">
        <v>-7.0000000000000007E-2</v>
      </c>
      <c r="F38" s="314">
        <v>-14395</v>
      </c>
      <c r="G38" s="315">
        <v>-1.42</v>
      </c>
      <c r="H38" s="314">
        <v>-651</v>
      </c>
      <c r="I38" s="315">
        <v>-7.0000000000000007E-2</v>
      </c>
      <c r="J38" s="314">
        <v>-84</v>
      </c>
      <c r="K38" s="315">
        <v>-0.01</v>
      </c>
      <c r="L38" s="316">
        <v>389258</v>
      </c>
      <c r="M38" s="314">
        <v>-92</v>
      </c>
      <c r="R38" s="478"/>
      <c r="S38" s="279"/>
    </row>
    <row r="39" spans="1:19" ht="15.75" customHeight="1">
      <c r="A39" s="10"/>
      <c r="B39" s="454" t="s">
        <v>330</v>
      </c>
      <c r="C39" s="313">
        <v>996307</v>
      </c>
      <c r="D39" s="314">
        <v>-676</v>
      </c>
      <c r="E39" s="315">
        <v>-7.0000000000000007E-2</v>
      </c>
      <c r="F39" s="314">
        <v>-14313</v>
      </c>
      <c r="G39" s="315">
        <v>-1.42</v>
      </c>
      <c r="H39" s="314">
        <v>-697</v>
      </c>
      <c r="I39" s="315">
        <v>-7.0000000000000007E-2</v>
      </c>
      <c r="J39" s="314">
        <v>21</v>
      </c>
      <c r="K39" s="315">
        <v>0</v>
      </c>
      <c r="L39" s="316">
        <v>389368</v>
      </c>
      <c r="M39" s="314">
        <v>110</v>
      </c>
      <c r="R39" s="478"/>
      <c r="S39" s="279"/>
    </row>
    <row r="40" spans="1:19" ht="15.75" customHeight="1">
      <c r="A40" s="10"/>
      <c r="B40" s="454" t="s">
        <v>335</v>
      </c>
      <c r="C40" s="313">
        <v>995374</v>
      </c>
      <c r="D40" s="314">
        <v>-933</v>
      </c>
      <c r="E40" s="315">
        <v>-0.09</v>
      </c>
      <c r="F40" s="314">
        <v>-14285</v>
      </c>
      <c r="G40" s="315">
        <v>-1.41</v>
      </c>
      <c r="H40" s="314">
        <v>-677</v>
      </c>
      <c r="I40" s="315">
        <v>-7.0000000000000007E-2</v>
      </c>
      <c r="J40" s="314">
        <v>-256</v>
      </c>
      <c r="K40" s="315">
        <v>-0.03</v>
      </c>
      <c r="L40" s="316">
        <v>389239</v>
      </c>
      <c r="M40" s="314">
        <v>-129</v>
      </c>
      <c r="R40" s="478"/>
    </row>
    <row r="41" spans="1:19" ht="15.75" customHeight="1">
      <c r="A41" s="10"/>
      <c r="B41" s="453" t="s">
        <v>337</v>
      </c>
      <c r="C41" s="313">
        <v>994628</v>
      </c>
      <c r="D41" s="314">
        <v>-746</v>
      </c>
      <c r="E41" s="317">
        <v>-7.0000000000000007E-2</v>
      </c>
      <c r="F41" s="318">
        <v>-14215</v>
      </c>
      <c r="G41" s="317">
        <v>-1.41</v>
      </c>
      <c r="H41" s="319">
        <v>-777</v>
      </c>
      <c r="I41" s="317">
        <v>-0.08</v>
      </c>
      <c r="J41" s="319">
        <v>31</v>
      </c>
      <c r="K41" s="320">
        <v>0</v>
      </c>
      <c r="L41" s="321">
        <v>389254</v>
      </c>
      <c r="M41" s="319">
        <v>15</v>
      </c>
    </row>
    <row r="42" spans="1:19" ht="15.75" customHeight="1">
      <c r="A42" s="10"/>
      <c r="B42" s="453" t="s">
        <v>338</v>
      </c>
      <c r="C42" s="313">
        <v>993669</v>
      </c>
      <c r="D42" s="314">
        <v>-959</v>
      </c>
      <c r="E42" s="317">
        <v>-0.1</v>
      </c>
      <c r="F42" s="318">
        <v>-14193</v>
      </c>
      <c r="G42" s="317">
        <v>-1.41</v>
      </c>
      <c r="H42" s="319">
        <v>-885</v>
      </c>
      <c r="I42" s="317">
        <v>-0.09</v>
      </c>
      <c r="J42" s="319">
        <v>-74</v>
      </c>
      <c r="K42" s="320">
        <v>-0.01</v>
      </c>
      <c r="L42" s="321">
        <v>389177</v>
      </c>
      <c r="M42" s="319">
        <v>-77</v>
      </c>
    </row>
    <row r="43" spans="1:19" ht="15.75" customHeight="1">
      <c r="A43" s="10"/>
      <c r="B43" s="453" t="s">
        <v>341</v>
      </c>
      <c r="C43" s="313">
        <v>992462</v>
      </c>
      <c r="D43" s="314">
        <v>-1207</v>
      </c>
      <c r="E43" s="317">
        <v>-0.12</v>
      </c>
      <c r="F43" s="318">
        <v>-14155</v>
      </c>
      <c r="G43" s="317">
        <v>-1.41</v>
      </c>
      <c r="H43" s="319">
        <v>-1044</v>
      </c>
      <c r="I43" s="317">
        <v>-0.11</v>
      </c>
      <c r="J43" s="319">
        <v>-163</v>
      </c>
      <c r="K43" s="320">
        <v>-0.02</v>
      </c>
      <c r="L43" s="321">
        <v>388892</v>
      </c>
      <c r="M43" s="319">
        <v>-285</v>
      </c>
    </row>
    <row r="44" spans="1:19" ht="15.75" customHeight="1">
      <c r="A44" s="10"/>
      <c r="B44" s="453" t="s">
        <v>347</v>
      </c>
      <c r="C44" s="313">
        <v>991162</v>
      </c>
      <c r="D44" s="314">
        <v>-1300</v>
      </c>
      <c r="E44" s="317">
        <v>-0.13</v>
      </c>
      <c r="F44" s="318">
        <v>-14205</v>
      </c>
      <c r="G44" s="317">
        <v>-1.41</v>
      </c>
      <c r="H44" s="319">
        <v>-1081</v>
      </c>
      <c r="I44" s="317">
        <v>-0.11</v>
      </c>
      <c r="J44" s="319">
        <v>-219</v>
      </c>
      <c r="K44" s="320">
        <v>-0.02</v>
      </c>
      <c r="L44" s="321">
        <v>388618</v>
      </c>
      <c r="M44" s="319">
        <v>-274</v>
      </c>
    </row>
    <row r="45" spans="1:19" ht="15.75" customHeight="1">
      <c r="A45" s="322"/>
      <c r="B45" s="453" t="s">
        <v>351</v>
      </c>
      <c r="C45" s="313">
        <v>989852</v>
      </c>
      <c r="D45" s="314">
        <v>-1310</v>
      </c>
      <c r="E45" s="317">
        <v>-0.13</v>
      </c>
      <c r="F45" s="318">
        <v>-14458</v>
      </c>
      <c r="G45" s="317">
        <v>-1.44</v>
      </c>
      <c r="H45" s="319">
        <v>-993</v>
      </c>
      <c r="I45" s="317">
        <v>-0.1</v>
      </c>
      <c r="J45" s="319">
        <v>-317</v>
      </c>
      <c r="K45" s="320">
        <v>-0.03</v>
      </c>
      <c r="L45" s="321">
        <v>388372</v>
      </c>
      <c r="M45" s="319">
        <v>-246</v>
      </c>
    </row>
    <row r="46" spans="1:19" ht="15.75" customHeight="1">
      <c r="A46" s="10"/>
      <c r="B46" s="453" t="s">
        <v>389</v>
      </c>
      <c r="C46" s="313">
        <v>985021</v>
      </c>
      <c r="D46" s="314">
        <v>-4831</v>
      </c>
      <c r="E46" s="317">
        <v>-0.49</v>
      </c>
      <c r="F46" s="318">
        <v>-14615</v>
      </c>
      <c r="G46" s="317">
        <v>-1.46</v>
      </c>
      <c r="H46" s="319">
        <v>-898</v>
      </c>
      <c r="I46" s="317">
        <v>-0.09</v>
      </c>
      <c r="J46" s="319">
        <v>-3933</v>
      </c>
      <c r="K46" s="320">
        <v>-0.4</v>
      </c>
      <c r="L46" s="321">
        <v>387669</v>
      </c>
      <c r="M46" s="319">
        <v>-703</v>
      </c>
    </row>
    <row r="47" spans="1:19" ht="15.75" customHeight="1">
      <c r="A47" s="10"/>
      <c r="B47" s="453" t="s">
        <v>394</v>
      </c>
      <c r="C47" s="313">
        <v>984842</v>
      </c>
      <c r="D47" s="314">
        <v>-179</v>
      </c>
      <c r="E47" s="317">
        <v>-0.02</v>
      </c>
      <c r="F47" s="318">
        <v>-14602</v>
      </c>
      <c r="G47" s="317">
        <v>-1.46</v>
      </c>
      <c r="H47" s="319">
        <v>-849</v>
      </c>
      <c r="I47" s="317">
        <v>-0.09</v>
      </c>
      <c r="J47" s="319">
        <v>670</v>
      </c>
      <c r="K47" s="320">
        <v>7.0000000000000007E-2</v>
      </c>
      <c r="L47" s="321">
        <v>389257</v>
      </c>
      <c r="M47" s="319">
        <v>1588</v>
      </c>
    </row>
    <row r="48" spans="1:19" ht="15.75" customHeight="1">
      <c r="A48" s="10"/>
      <c r="B48" s="453" t="s">
        <v>402</v>
      </c>
      <c r="C48" s="313">
        <v>983929</v>
      </c>
      <c r="D48" s="314">
        <v>-913</v>
      </c>
      <c r="E48" s="317">
        <v>-0.09</v>
      </c>
      <c r="F48" s="318">
        <v>-14704</v>
      </c>
      <c r="G48" s="317">
        <v>-1.47</v>
      </c>
      <c r="H48" s="319">
        <v>-818</v>
      </c>
      <c r="I48" s="317">
        <v>-0.08</v>
      </c>
      <c r="J48" s="319">
        <v>-95</v>
      </c>
      <c r="K48" s="320">
        <v>-0.01</v>
      </c>
      <c r="L48" s="321">
        <v>389300</v>
      </c>
      <c r="M48" s="319">
        <v>43</v>
      </c>
    </row>
    <row r="49" spans="1:13" ht="15.75" customHeight="1">
      <c r="A49" s="382"/>
      <c r="B49" s="455" t="s">
        <v>404</v>
      </c>
      <c r="C49" s="383">
        <f>'Ｐ4～5'!B7</f>
        <v>983000</v>
      </c>
      <c r="D49" s="384">
        <f>'Ｐ4～5'!E7</f>
        <v>-929</v>
      </c>
      <c r="E49" s="385">
        <f>ROUND(D49/$C$48*100,2)</f>
        <v>-0.09</v>
      </c>
      <c r="F49" s="386">
        <f>'Ｐ3'!H50</f>
        <v>-14718</v>
      </c>
      <c r="G49" s="385">
        <f>ROUND(F49/C37*100,2)</f>
        <v>-1.48</v>
      </c>
      <c r="H49" s="387">
        <f>'Ｐ4～5'!N7</f>
        <v>-771</v>
      </c>
      <c r="I49" s="385">
        <f>ROUND(H49/$C$48*100,2)</f>
        <v>-0.08</v>
      </c>
      <c r="J49" s="387">
        <f>'Ｐ4～5'!AA7</f>
        <v>-158</v>
      </c>
      <c r="K49" s="385">
        <f>ROUND(J49/$C$48*100,2)</f>
        <v>-0.02</v>
      </c>
      <c r="L49" s="388">
        <f>'Ｐ6'!B6</f>
        <v>389287</v>
      </c>
      <c r="M49" s="387">
        <f>'Ｐ6'!K6</f>
        <v>-13</v>
      </c>
    </row>
    <row r="50" spans="1:13" ht="5.25" customHeight="1">
      <c r="A50" s="10"/>
      <c r="B50" s="6"/>
      <c r="C50" s="283"/>
      <c r="D50" s="284"/>
      <c r="E50" s="285"/>
      <c r="F50" s="286"/>
      <c r="G50" s="285"/>
      <c r="H50" s="286"/>
      <c r="I50" s="287"/>
      <c r="J50" s="288"/>
      <c r="K50" s="286"/>
      <c r="L50" s="289"/>
    </row>
    <row r="51" spans="1:13" ht="11.25" customHeight="1">
      <c r="A51" s="10"/>
      <c r="B51" s="6"/>
      <c r="C51" s="283"/>
      <c r="D51" s="284"/>
      <c r="E51" s="285"/>
      <c r="F51" s="286"/>
      <c r="G51" s="285"/>
      <c r="H51" s="286"/>
      <c r="I51" s="287"/>
      <c r="J51" s="288"/>
      <c r="K51" s="286"/>
      <c r="L51" s="289"/>
    </row>
    <row r="52" spans="1:13" ht="11.25" customHeight="1">
      <c r="A52" s="10"/>
      <c r="B52" s="6"/>
      <c r="C52" s="283"/>
      <c r="D52" s="284"/>
      <c r="E52" s="285"/>
      <c r="F52" s="286"/>
      <c r="G52" s="285"/>
      <c r="H52" s="286"/>
      <c r="I52" s="287"/>
      <c r="J52" s="288"/>
      <c r="K52" s="286"/>
      <c r="L52" s="289"/>
    </row>
    <row r="53" spans="1:13" ht="11.25" customHeight="1">
      <c r="A53" s="11"/>
      <c r="B53" s="1"/>
      <c r="C53" s="1"/>
      <c r="D53" s="1"/>
      <c r="E53" s="4"/>
      <c r="F53" s="1"/>
      <c r="G53" s="1"/>
      <c r="H53" s="1"/>
      <c r="I53" s="1"/>
      <c r="J53" s="1"/>
      <c r="K53" s="1"/>
      <c r="L53" s="1"/>
    </row>
    <row r="54" spans="1:13" ht="11.25" customHeight="1">
      <c r="A54" s="11"/>
      <c r="B54" s="1"/>
      <c r="C54" s="1"/>
      <c r="D54" s="1"/>
      <c r="E54" s="4"/>
      <c r="F54" s="1"/>
      <c r="G54" s="1"/>
      <c r="H54" s="1"/>
      <c r="I54" s="1"/>
      <c r="J54" s="1"/>
      <c r="K54" s="1"/>
      <c r="L54" s="1"/>
    </row>
    <row r="55" spans="1:13" ht="11.25" customHeight="1">
      <c r="A55" s="282"/>
      <c r="B55" s="6"/>
      <c r="C55" s="283"/>
      <c r="D55" s="284"/>
      <c r="E55" s="285"/>
      <c r="F55" s="286"/>
      <c r="G55" s="285"/>
      <c r="H55" s="286"/>
      <c r="I55" s="287"/>
      <c r="J55" s="288"/>
      <c r="K55" s="286"/>
      <c r="L55" s="289"/>
    </row>
    <row r="56" spans="1:13" ht="11.25" customHeight="1">
      <c r="A56" s="11"/>
    </row>
    <row r="57" spans="1:13" ht="11.25" customHeight="1">
      <c r="A57" s="11"/>
      <c r="B57" s="83"/>
      <c r="C57" s="7"/>
      <c r="D57" s="7"/>
      <c r="E57" s="8"/>
      <c r="F57" s="7"/>
    </row>
    <row r="58" spans="1:13" ht="11.25" customHeight="1">
      <c r="A58" s="11"/>
    </row>
    <row r="59" spans="1:13" ht="11.25" customHeight="1">
      <c r="A59" s="83"/>
    </row>
    <row r="60" spans="1:13" ht="11.25" customHeight="1"/>
    <row r="61" spans="1:13" ht="11.25" customHeight="1"/>
    <row r="62" spans="1:13" ht="11.25" customHeight="1"/>
    <row r="63" spans="1:13" ht="11.25" customHeight="1"/>
    <row r="64" spans="1:13" ht="11.25" customHeight="1"/>
    <row r="65" ht="11.25" customHeight="1"/>
    <row r="66" ht="11.25" customHeight="1"/>
    <row r="67" ht="11.25" customHeight="1"/>
  </sheetData>
  <mergeCells count="8">
    <mergeCell ref="A23:B26"/>
    <mergeCell ref="C23:C26"/>
    <mergeCell ref="L23:L26"/>
    <mergeCell ref="M23:M26"/>
    <mergeCell ref="H24:H26"/>
    <mergeCell ref="I24:I26"/>
    <mergeCell ref="J24:J26"/>
    <mergeCell ref="K24:K26"/>
  </mergeCells>
  <phoneticPr fontId="7"/>
  <printOptions horizontalCentered="1"/>
  <pageMargins left="0.19685039370078741" right="0.39370078740157483" top="0.59055118110236227" bottom="0.39370078740157483" header="0.27559055118110237" footer="0.19685039370078741"/>
  <pageSetup paperSize="9" orientation="portrait" r:id="rId1"/>
  <headerFooter alignWithMargins="0">
    <oddFooter>&amp;C- 2 -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P56"/>
  <sheetViews>
    <sheetView showGridLines="0" view="pageBreakPreview" zoomScaleNormal="120" zoomScaleSheetLayoutView="100" workbookViewId="0"/>
  </sheetViews>
  <sheetFormatPr defaultRowHeight="12"/>
  <cols>
    <col min="1" max="1" width="20.75" style="216" customWidth="1"/>
    <col min="2" max="3" width="8.625" style="216" customWidth="1"/>
    <col min="4" max="4" width="10" style="216" customWidth="1"/>
    <col min="5" max="6" width="8.625" style="216" customWidth="1"/>
    <col min="7" max="7" width="10" style="216" customWidth="1"/>
    <col min="8" max="8" width="12.5" style="216" customWidth="1"/>
    <col min="9" max="10" width="9" style="216"/>
    <col min="11" max="11" width="8.75" style="216" customWidth="1"/>
    <col min="12" max="16384" width="9" style="216"/>
  </cols>
  <sheetData>
    <row r="1" spans="1:8" ht="26.25" customHeight="1">
      <c r="A1" s="248" t="s">
        <v>272</v>
      </c>
      <c r="B1" s="249"/>
      <c r="C1" s="249"/>
      <c r="D1" s="249"/>
      <c r="E1" s="249"/>
      <c r="F1" s="249"/>
      <c r="G1" s="249"/>
      <c r="H1" s="249"/>
    </row>
    <row r="2" spans="1:8" ht="3.75" customHeight="1">
      <c r="B2" s="217"/>
    </row>
    <row r="3" spans="1:8" ht="13.5" customHeight="1">
      <c r="A3" s="10" t="s">
        <v>182</v>
      </c>
    </row>
    <row r="4" spans="1:8" ht="15" customHeight="1"/>
    <row r="5" spans="1:8" ht="15" customHeight="1"/>
    <row r="6" spans="1:8" ht="15" customHeight="1"/>
    <row r="7" spans="1:8" ht="15" customHeight="1"/>
    <row r="8" spans="1:8" ht="15" customHeight="1"/>
    <row r="9" spans="1:8" ht="15" customHeight="1"/>
    <row r="10" spans="1:8" ht="15" customHeight="1"/>
    <row r="11" spans="1:8" ht="15" customHeight="1"/>
    <row r="12" spans="1:8" ht="15" customHeight="1"/>
    <row r="13" spans="1:8" ht="15" customHeight="1"/>
    <row r="14" spans="1:8" ht="15" customHeight="1"/>
    <row r="15" spans="1:8" ht="15" customHeight="1"/>
    <row r="16" spans="1:8" ht="15" customHeight="1"/>
    <row r="17" spans="1:10" ht="15" customHeight="1"/>
    <row r="18" spans="1:10" ht="15" customHeight="1"/>
    <row r="19" spans="1:10" ht="15" customHeight="1"/>
    <row r="20" spans="1:10" ht="15" customHeight="1"/>
    <row r="21" spans="1:10" ht="15" customHeight="1"/>
    <row r="22" spans="1:10" ht="15" customHeight="1"/>
    <row r="23" spans="1:10" ht="15" customHeight="1"/>
    <row r="24" spans="1:10" ht="15" customHeight="1">
      <c r="A24" s="416" t="s">
        <v>3</v>
      </c>
      <c r="H24" s="218" t="s">
        <v>146</v>
      </c>
    </row>
    <row r="25" spans="1:10" s="414" customFormat="1" ht="15" customHeight="1">
      <c r="A25" s="595" t="s">
        <v>173</v>
      </c>
      <c r="B25" s="411" t="s">
        <v>221</v>
      </c>
      <c r="C25" s="411"/>
      <c r="D25" s="411"/>
      <c r="E25" s="412" t="s">
        <v>222</v>
      </c>
      <c r="F25" s="411"/>
      <c r="G25" s="413"/>
      <c r="H25" s="598" t="s">
        <v>223</v>
      </c>
    </row>
    <row r="26" spans="1:10" s="323" customFormat="1" ht="15" customHeight="1">
      <c r="A26" s="596"/>
      <c r="B26" s="601" t="s">
        <v>245</v>
      </c>
      <c r="C26" s="601" t="s">
        <v>246</v>
      </c>
      <c r="D26" s="603" t="s">
        <v>262</v>
      </c>
      <c r="E26" s="601" t="s">
        <v>247</v>
      </c>
      <c r="F26" s="601" t="s">
        <v>248</v>
      </c>
      <c r="G26" s="603" t="s">
        <v>263</v>
      </c>
      <c r="H26" s="599"/>
    </row>
    <row r="27" spans="1:10" s="323" customFormat="1" ht="11.25" customHeight="1">
      <c r="A27" s="597"/>
      <c r="B27" s="602"/>
      <c r="C27" s="602"/>
      <c r="D27" s="602"/>
      <c r="E27" s="602"/>
      <c r="F27" s="602"/>
      <c r="G27" s="602"/>
      <c r="H27" s="600"/>
    </row>
    <row r="28" spans="1:10" s="323" customFormat="1" ht="15.75" customHeight="1">
      <c r="A28" s="326" t="s">
        <v>184</v>
      </c>
      <c r="B28" s="327">
        <v>7528</v>
      </c>
      <c r="C28" s="327">
        <v>13604</v>
      </c>
      <c r="D28" s="328">
        <v>-6076</v>
      </c>
      <c r="E28" s="327">
        <v>15010</v>
      </c>
      <c r="F28" s="327">
        <v>21227</v>
      </c>
      <c r="G28" s="328">
        <v>-6217</v>
      </c>
      <c r="H28" s="328">
        <v>-12293</v>
      </c>
    </row>
    <row r="29" spans="1:10" s="323" customFormat="1" ht="15.75" customHeight="1">
      <c r="A29" s="326" t="s">
        <v>185</v>
      </c>
      <c r="B29" s="327">
        <v>7044</v>
      </c>
      <c r="C29" s="327">
        <v>13982</v>
      </c>
      <c r="D29" s="328">
        <v>-6938</v>
      </c>
      <c r="E29" s="327">
        <v>15469</v>
      </c>
      <c r="F29" s="327">
        <v>20055</v>
      </c>
      <c r="G29" s="328">
        <v>-4586</v>
      </c>
      <c r="H29" s="328">
        <v>-11524</v>
      </c>
    </row>
    <row r="30" spans="1:10" s="323" customFormat="1" ht="15.75" customHeight="1">
      <c r="A30" s="326" t="s">
        <v>186</v>
      </c>
      <c r="B30" s="327">
        <v>6871</v>
      </c>
      <c r="C30" s="327">
        <v>14125</v>
      </c>
      <c r="D30" s="328">
        <v>-7254</v>
      </c>
      <c r="E30" s="327">
        <v>14401</v>
      </c>
      <c r="F30" s="327">
        <v>18059</v>
      </c>
      <c r="G30" s="328">
        <v>-3658</v>
      </c>
      <c r="H30" s="328">
        <v>-10912</v>
      </c>
    </row>
    <row r="31" spans="1:10" s="323" customFormat="1" ht="15.75" customHeight="1">
      <c r="A31" s="326" t="s">
        <v>187</v>
      </c>
      <c r="B31" s="327">
        <v>6715</v>
      </c>
      <c r="C31" s="327">
        <v>14583</v>
      </c>
      <c r="D31" s="328">
        <v>-7868</v>
      </c>
      <c r="E31" s="327">
        <v>14444</v>
      </c>
      <c r="F31" s="327">
        <v>17515</v>
      </c>
      <c r="G31" s="328">
        <v>-3071</v>
      </c>
      <c r="H31" s="328">
        <v>-10939</v>
      </c>
      <c r="I31" s="329"/>
    </row>
    <row r="32" spans="1:10" s="323" customFormat="1" ht="15.75" customHeight="1">
      <c r="A32" s="326" t="s">
        <v>188</v>
      </c>
      <c r="B32" s="327">
        <v>6505</v>
      </c>
      <c r="C32" s="327">
        <v>14798</v>
      </c>
      <c r="D32" s="328">
        <v>-8293</v>
      </c>
      <c r="E32" s="327">
        <v>13956</v>
      </c>
      <c r="F32" s="327">
        <v>17578</v>
      </c>
      <c r="G32" s="328">
        <v>-3622</v>
      </c>
      <c r="H32" s="328">
        <v>-11915</v>
      </c>
      <c r="I32" s="330"/>
      <c r="J32" s="331"/>
    </row>
    <row r="33" spans="1:10" s="323" customFormat="1" ht="15.75" customHeight="1">
      <c r="A33" s="326" t="s">
        <v>189</v>
      </c>
      <c r="B33" s="327">
        <v>6248</v>
      </c>
      <c r="C33" s="327">
        <v>15016</v>
      </c>
      <c r="D33" s="328">
        <v>-8768</v>
      </c>
      <c r="E33" s="327">
        <v>13797</v>
      </c>
      <c r="F33" s="327">
        <v>18040</v>
      </c>
      <c r="G33" s="328">
        <v>-4243</v>
      </c>
      <c r="H33" s="328">
        <v>-13011</v>
      </c>
      <c r="I33" s="330"/>
    </row>
    <row r="34" spans="1:10" s="323" customFormat="1" ht="15.75" customHeight="1">
      <c r="A34" s="326" t="s">
        <v>202</v>
      </c>
      <c r="B34" s="327">
        <v>6077</v>
      </c>
      <c r="C34" s="327">
        <v>14862</v>
      </c>
      <c r="D34" s="328">
        <v>-8785</v>
      </c>
      <c r="E34" s="327">
        <v>13440</v>
      </c>
      <c r="F34" s="327">
        <v>17926</v>
      </c>
      <c r="G34" s="328">
        <v>-4486</v>
      </c>
      <c r="H34" s="328">
        <v>-13271</v>
      </c>
      <c r="I34" s="330"/>
    </row>
    <row r="35" spans="1:10" s="323" customFormat="1" ht="15.75" customHeight="1">
      <c r="A35" s="326" t="s">
        <v>254</v>
      </c>
      <c r="B35" s="327">
        <v>5988</v>
      </c>
      <c r="C35" s="327">
        <v>14909</v>
      </c>
      <c r="D35" s="328">
        <v>-8921</v>
      </c>
      <c r="E35" s="327">
        <v>12959</v>
      </c>
      <c r="F35" s="327">
        <v>17748</v>
      </c>
      <c r="G35" s="328">
        <v>-4789</v>
      </c>
      <c r="H35" s="328">
        <v>-13710</v>
      </c>
    </row>
    <row r="36" spans="1:10" s="323" customFormat="1" ht="15.75" customHeight="1">
      <c r="A36" s="326" t="s">
        <v>333</v>
      </c>
      <c r="B36" s="327">
        <v>5739</v>
      </c>
      <c r="C36" s="327">
        <v>15099</v>
      </c>
      <c r="D36" s="328">
        <v>-9360</v>
      </c>
      <c r="E36" s="327">
        <v>13323</v>
      </c>
      <c r="F36" s="327">
        <v>17423</v>
      </c>
      <c r="G36" s="328">
        <v>-4100</v>
      </c>
      <c r="H36" s="328">
        <v>-13460</v>
      </c>
    </row>
    <row r="37" spans="1:10" s="323" customFormat="1" ht="15.75" customHeight="1" thickBot="1">
      <c r="A37" s="332" t="s">
        <v>334</v>
      </c>
      <c r="B37" s="333">
        <v>5461</v>
      </c>
      <c r="C37" s="333">
        <v>15493</v>
      </c>
      <c r="D37" s="334">
        <v>-10032</v>
      </c>
      <c r="E37" s="333">
        <v>12498</v>
      </c>
      <c r="F37" s="333">
        <v>16751</v>
      </c>
      <c r="G37" s="334">
        <v>-4253</v>
      </c>
      <c r="H37" s="334">
        <v>-14285</v>
      </c>
    </row>
    <row r="38" spans="1:10" s="323" customFormat="1" ht="15.75" customHeight="1" thickTop="1">
      <c r="A38" s="335" t="s">
        <v>406</v>
      </c>
      <c r="B38" s="336">
        <v>504</v>
      </c>
      <c r="C38" s="336">
        <v>1155</v>
      </c>
      <c r="D38" s="337">
        <v>-651</v>
      </c>
      <c r="E38" s="338">
        <v>970</v>
      </c>
      <c r="F38" s="338">
        <v>1054</v>
      </c>
      <c r="G38" s="337">
        <v>-84</v>
      </c>
      <c r="H38" s="337">
        <v>-735</v>
      </c>
      <c r="J38" s="327"/>
    </row>
    <row r="39" spans="1:10" s="323" customFormat="1" ht="15.75" customHeight="1">
      <c r="A39" s="339" t="s">
        <v>329</v>
      </c>
      <c r="B39" s="340">
        <v>501</v>
      </c>
      <c r="C39" s="340">
        <v>1198</v>
      </c>
      <c r="D39" s="319">
        <v>-697</v>
      </c>
      <c r="E39" s="341">
        <v>1033</v>
      </c>
      <c r="F39" s="341">
        <v>1012</v>
      </c>
      <c r="G39" s="319">
        <v>21</v>
      </c>
      <c r="H39" s="319">
        <v>-676</v>
      </c>
      <c r="J39" s="327"/>
    </row>
    <row r="40" spans="1:10" s="323" customFormat="1" ht="15.75" customHeight="1">
      <c r="A40" s="339" t="s">
        <v>331</v>
      </c>
      <c r="B40" s="340">
        <v>434</v>
      </c>
      <c r="C40" s="340">
        <v>1111</v>
      </c>
      <c r="D40" s="319">
        <v>-677</v>
      </c>
      <c r="E40" s="341">
        <v>753</v>
      </c>
      <c r="F40" s="341">
        <v>1009</v>
      </c>
      <c r="G40" s="319">
        <v>-256</v>
      </c>
      <c r="H40" s="319">
        <v>-933</v>
      </c>
      <c r="J40" s="327"/>
    </row>
    <row r="41" spans="1:10" s="323" customFormat="1" ht="15.75" customHeight="1">
      <c r="A41" s="339" t="s">
        <v>343</v>
      </c>
      <c r="B41" s="340">
        <v>490</v>
      </c>
      <c r="C41" s="340">
        <v>1267</v>
      </c>
      <c r="D41" s="319">
        <v>-777</v>
      </c>
      <c r="E41" s="341">
        <v>884</v>
      </c>
      <c r="F41" s="341">
        <v>853</v>
      </c>
      <c r="G41" s="319">
        <v>31</v>
      </c>
      <c r="H41" s="319">
        <v>-746</v>
      </c>
      <c r="J41" s="327"/>
    </row>
    <row r="42" spans="1:10" s="323" customFormat="1" ht="15.75" customHeight="1">
      <c r="A42" s="339" t="s">
        <v>344</v>
      </c>
      <c r="B42" s="340">
        <v>430</v>
      </c>
      <c r="C42" s="340">
        <v>1315</v>
      </c>
      <c r="D42" s="319">
        <v>-885</v>
      </c>
      <c r="E42" s="341">
        <v>615</v>
      </c>
      <c r="F42" s="341">
        <v>689</v>
      </c>
      <c r="G42" s="319">
        <v>-74</v>
      </c>
      <c r="H42" s="319">
        <v>-959</v>
      </c>
      <c r="J42" s="327"/>
    </row>
    <row r="43" spans="1:10" s="323" customFormat="1" ht="15.75" customHeight="1">
      <c r="A43" s="339" t="s">
        <v>345</v>
      </c>
      <c r="B43" s="340">
        <v>397</v>
      </c>
      <c r="C43" s="340">
        <v>1441</v>
      </c>
      <c r="D43" s="319">
        <v>-1044</v>
      </c>
      <c r="E43" s="341">
        <v>597</v>
      </c>
      <c r="F43" s="341">
        <v>760</v>
      </c>
      <c r="G43" s="319">
        <v>-163</v>
      </c>
      <c r="H43" s="319">
        <v>-1207</v>
      </c>
      <c r="J43" s="327"/>
    </row>
    <row r="44" spans="1:10" s="323" customFormat="1" ht="15.75" customHeight="1">
      <c r="A44" s="339" t="s">
        <v>342</v>
      </c>
      <c r="B44" s="340">
        <v>433</v>
      </c>
      <c r="C44" s="340">
        <v>1514</v>
      </c>
      <c r="D44" s="319">
        <v>-1081</v>
      </c>
      <c r="E44" s="341">
        <v>583</v>
      </c>
      <c r="F44" s="341">
        <v>802</v>
      </c>
      <c r="G44" s="319">
        <v>-219</v>
      </c>
      <c r="H44" s="319">
        <v>-1300</v>
      </c>
      <c r="J44" s="327"/>
    </row>
    <row r="45" spans="1:10" s="323" customFormat="1" ht="15.75" customHeight="1">
      <c r="A45" s="339" t="s">
        <v>348</v>
      </c>
      <c r="B45" s="340">
        <v>346</v>
      </c>
      <c r="C45" s="340">
        <v>1339</v>
      </c>
      <c r="D45" s="319">
        <v>-993</v>
      </c>
      <c r="E45" s="341">
        <v>631</v>
      </c>
      <c r="F45" s="341">
        <v>948</v>
      </c>
      <c r="G45" s="319">
        <v>-317</v>
      </c>
      <c r="H45" s="319">
        <v>-1310</v>
      </c>
      <c r="J45" s="327"/>
    </row>
    <row r="46" spans="1:10" s="323" customFormat="1" ht="15.75" customHeight="1">
      <c r="A46" s="339" t="s">
        <v>352</v>
      </c>
      <c r="B46" s="340">
        <v>429</v>
      </c>
      <c r="C46" s="340">
        <v>1327</v>
      </c>
      <c r="D46" s="319">
        <v>-898</v>
      </c>
      <c r="E46" s="341">
        <v>2066</v>
      </c>
      <c r="F46" s="341">
        <v>5999</v>
      </c>
      <c r="G46" s="319">
        <v>-3933</v>
      </c>
      <c r="H46" s="319">
        <v>-4831</v>
      </c>
      <c r="J46" s="327"/>
    </row>
    <row r="47" spans="1:10" s="323" customFormat="1" ht="15.75" customHeight="1">
      <c r="A47" s="339" t="s">
        <v>390</v>
      </c>
      <c r="B47" s="340">
        <v>380</v>
      </c>
      <c r="C47" s="340">
        <v>1229</v>
      </c>
      <c r="D47" s="319">
        <v>-849</v>
      </c>
      <c r="E47" s="341">
        <v>2428</v>
      </c>
      <c r="F47" s="341">
        <v>1758</v>
      </c>
      <c r="G47" s="319">
        <v>670</v>
      </c>
      <c r="H47" s="319">
        <v>-179</v>
      </c>
      <c r="J47" s="327"/>
    </row>
    <row r="48" spans="1:10" s="323" customFormat="1" ht="15.75" customHeight="1">
      <c r="A48" s="339" t="s">
        <v>395</v>
      </c>
      <c r="B48" s="342">
        <v>457</v>
      </c>
      <c r="C48" s="342">
        <v>1275</v>
      </c>
      <c r="D48" s="343">
        <v>-818</v>
      </c>
      <c r="E48" s="344">
        <v>855</v>
      </c>
      <c r="F48" s="344">
        <v>950</v>
      </c>
      <c r="G48" s="343">
        <v>-95</v>
      </c>
      <c r="H48" s="343">
        <v>-913</v>
      </c>
      <c r="J48" s="327"/>
    </row>
    <row r="49" spans="1:16" s="323" customFormat="1" ht="15.75" customHeight="1">
      <c r="A49" s="339" t="s">
        <v>405</v>
      </c>
      <c r="B49" s="342">
        <f>'Ｐ4～5'!H7</f>
        <v>422</v>
      </c>
      <c r="C49" s="342">
        <f>'Ｐ4～5'!K7</f>
        <v>1193</v>
      </c>
      <c r="D49" s="343">
        <f>'Ｐ4～5'!N7</f>
        <v>-771</v>
      </c>
      <c r="E49" s="344">
        <f>'Ｐ4～5'!U7</f>
        <v>725</v>
      </c>
      <c r="F49" s="344">
        <f>'Ｐ4～5'!Z7</f>
        <v>883</v>
      </c>
      <c r="G49" s="343">
        <f>'Ｐ4～5'!AA7</f>
        <v>-158</v>
      </c>
      <c r="H49" s="343">
        <f>'Ｐ4～5'!E7</f>
        <v>-929</v>
      </c>
      <c r="I49" s="329"/>
      <c r="J49" s="327"/>
      <c r="K49" s="329"/>
    </row>
    <row r="50" spans="1:16" s="323" customFormat="1" ht="15.75" customHeight="1">
      <c r="A50" s="378" t="s">
        <v>166</v>
      </c>
      <c r="B50" s="379">
        <f>SUM(B38:B49)</f>
        <v>5223</v>
      </c>
      <c r="C50" s="380">
        <f>SUM(C38:C49)</f>
        <v>15364</v>
      </c>
      <c r="D50" s="381">
        <f>+B50-C50</f>
        <v>-10141</v>
      </c>
      <c r="E50" s="380">
        <f>SUM(E38:E49)</f>
        <v>12140</v>
      </c>
      <c r="F50" s="380">
        <f>SUM(F38:F49)</f>
        <v>16717</v>
      </c>
      <c r="G50" s="381">
        <f>+E50-F50</f>
        <v>-4577</v>
      </c>
      <c r="H50" s="381">
        <f>+G50+D50</f>
        <v>-14718</v>
      </c>
      <c r="I50" s="329"/>
      <c r="J50" s="345"/>
    </row>
    <row r="51" spans="1:16" s="392" customFormat="1" ht="15.75" customHeight="1">
      <c r="A51" s="389"/>
      <c r="B51" s="344"/>
      <c r="C51" s="344"/>
      <c r="D51" s="343"/>
      <c r="E51" s="344"/>
      <c r="F51" s="344"/>
      <c r="G51" s="343"/>
      <c r="H51" s="343"/>
      <c r="I51" s="390"/>
      <c r="J51" s="391"/>
    </row>
    <row r="52" spans="1:16" s="392" customFormat="1" ht="15.75" customHeight="1">
      <c r="A52" s="393" t="s">
        <v>241</v>
      </c>
      <c r="B52" s="344"/>
      <c r="C52" s="344"/>
      <c r="D52" s="343"/>
      <c r="E52" s="344"/>
      <c r="F52" s="344"/>
      <c r="G52" s="343"/>
      <c r="H52" s="343"/>
      <c r="I52" s="390"/>
      <c r="J52" s="391"/>
    </row>
    <row r="53" spans="1:16" s="392" customFormat="1" ht="13.5" customHeight="1">
      <c r="A53" s="397"/>
      <c r="B53" s="398" t="s">
        <v>249</v>
      </c>
      <c r="C53" s="398" t="s">
        <v>250</v>
      </c>
      <c r="D53" s="399" t="s">
        <v>242</v>
      </c>
      <c r="E53" s="398" t="s">
        <v>251</v>
      </c>
      <c r="F53" s="398" t="s">
        <v>252</v>
      </c>
      <c r="G53" s="399" t="s">
        <v>243</v>
      </c>
      <c r="H53" s="400" t="s">
        <v>244</v>
      </c>
      <c r="I53" s="390"/>
      <c r="J53" s="391"/>
    </row>
    <row r="54" spans="1:16" s="392" customFormat="1" ht="15.75" customHeight="1">
      <c r="A54" s="396" t="s">
        <v>396</v>
      </c>
      <c r="B54" s="394">
        <v>457</v>
      </c>
      <c r="C54" s="394">
        <v>1166</v>
      </c>
      <c r="D54" s="395">
        <v>-709</v>
      </c>
      <c r="E54" s="394">
        <v>731</v>
      </c>
      <c r="F54" s="394">
        <v>937</v>
      </c>
      <c r="G54" s="395">
        <v>-206</v>
      </c>
      <c r="H54" s="395">
        <v>-915</v>
      </c>
      <c r="I54" s="390"/>
      <c r="J54" s="391"/>
    </row>
    <row r="55" spans="1:16" ht="15.75" customHeight="1">
      <c r="H55" s="219"/>
      <c r="J55" s="219"/>
      <c r="K55" s="219"/>
      <c r="L55" s="219"/>
      <c r="M55" s="219"/>
      <c r="N55" s="219"/>
      <c r="O55" s="219"/>
      <c r="P55" s="219"/>
    </row>
    <row r="56" spans="1:16" ht="20.100000000000001" customHeight="1">
      <c r="C56" s="324" t="s">
        <v>226</v>
      </c>
      <c r="D56" s="325" t="str">
        <f>IF(SUM(D38:D49)=D50,"OK!","NG×")</f>
        <v>OK!</v>
      </c>
      <c r="E56" s="324"/>
      <c r="F56" s="324"/>
      <c r="G56" s="325" t="str">
        <f>IF(SUM(G38:G49)=G50,"OK!","NG×")</f>
        <v>OK!</v>
      </c>
      <c r="H56" s="325" t="str">
        <f>IF(SUM(H38:H49)=H50,"OK!","NG×")</f>
        <v>OK!</v>
      </c>
    </row>
  </sheetData>
  <mergeCells count="8">
    <mergeCell ref="A25:A27"/>
    <mergeCell ref="H25:H27"/>
    <mergeCell ref="B26:B27"/>
    <mergeCell ref="C26:C27"/>
    <mergeCell ref="D26:D27"/>
    <mergeCell ref="E26:E27"/>
    <mergeCell ref="F26:F27"/>
    <mergeCell ref="G26:G27"/>
  </mergeCells>
  <phoneticPr fontId="7"/>
  <pageMargins left="0.59055118110236227" right="0" top="0.59055118110236227" bottom="0.59055118110236227" header="0.31496062992125984" footer="0.19685039370078741"/>
  <pageSetup paperSize="9" pageOrder="overThenDown" orientation="portrait" r:id="rId1"/>
  <headerFooter alignWithMargins="0">
    <oddFooter>&amp;C- 3 -</oddFooter>
  </headerFooter>
  <ignoredErrors>
    <ignoredError sqref="D50" formula="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D87"/>
  <sheetViews>
    <sheetView showGridLines="0" view="pageBreakPreview" zoomScaleNormal="120" zoomScaleSheetLayoutView="100" workbookViewId="0"/>
  </sheetViews>
  <sheetFormatPr defaultRowHeight="12"/>
  <cols>
    <col min="1" max="1" width="8.5" style="33" customWidth="1"/>
    <col min="2" max="2" width="8.875" style="33" customWidth="1"/>
    <col min="3" max="4" width="7.625" style="33" customWidth="1"/>
    <col min="5" max="8" width="6" style="33" customWidth="1"/>
    <col min="9" max="10" width="4.375" style="33" customWidth="1"/>
    <col min="11" max="11" width="6" style="33" customWidth="1"/>
    <col min="12" max="13" width="4.375" style="33" customWidth="1"/>
    <col min="14" max="14" width="6" style="33" customWidth="1"/>
    <col min="15" max="16" width="5" style="33" customWidth="1"/>
    <col min="17" max="17" width="6.625" style="33" customWidth="1"/>
    <col min="18" max="19" width="6.125" style="33" customWidth="1"/>
    <col min="20" max="20" width="6.25" style="33" customWidth="1"/>
    <col min="21" max="21" width="6.125" style="33" customWidth="1"/>
    <col min="22" max="22" width="6.625" style="33" customWidth="1"/>
    <col min="23" max="26" width="6.125" style="33" customWidth="1"/>
    <col min="27" max="29" width="7.5" style="33" customWidth="1"/>
    <col min="30" max="30" width="8.5" style="33" customWidth="1"/>
    <col min="31" max="31" width="4.5" style="33" customWidth="1"/>
    <col min="32" max="16384" width="9" style="33"/>
  </cols>
  <sheetData>
    <row r="1" spans="1:30" s="147" customFormat="1" ht="24" customHeight="1">
      <c r="A1" s="261" t="s">
        <v>273</v>
      </c>
      <c r="B1" s="262"/>
      <c r="C1" s="262"/>
      <c r="D1" s="262"/>
      <c r="E1" s="262"/>
      <c r="F1" s="262"/>
      <c r="G1" s="262"/>
      <c r="H1" s="262"/>
      <c r="I1" s="262"/>
      <c r="J1" s="262"/>
      <c r="K1" s="262"/>
      <c r="L1" s="262"/>
      <c r="M1" s="262"/>
      <c r="N1" s="262"/>
      <c r="O1" s="262"/>
      <c r="P1" s="262"/>
      <c r="AD1" s="263"/>
    </row>
    <row r="2" spans="1:30" s="147" customFormat="1" ht="18.75" customHeight="1">
      <c r="A2" s="32"/>
      <c r="B2" s="130"/>
      <c r="C2" s="130"/>
      <c r="D2" s="130"/>
      <c r="E2" s="131"/>
      <c r="F2" s="131"/>
      <c r="G2" s="131"/>
      <c r="H2" s="130"/>
      <c r="I2" s="130"/>
      <c r="J2" s="130"/>
      <c r="K2" s="130"/>
      <c r="L2" s="130"/>
      <c r="M2" s="130"/>
      <c r="N2" s="130"/>
      <c r="O2" s="130"/>
      <c r="P2" s="130"/>
      <c r="Q2" s="131"/>
      <c r="R2" s="131"/>
      <c r="S2" s="131"/>
      <c r="T2" s="131"/>
      <c r="U2" s="131"/>
      <c r="V2" s="131"/>
      <c r="W2" s="131"/>
      <c r="X2" s="131"/>
      <c r="Y2" s="131"/>
      <c r="Z2" s="131"/>
      <c r="AA2" s="131"/>
      <c r="AB2" s="131"/>
      <c r="AC2" s="131"/>
      <c r="AD2" s="32"/>
    </row>
    <row r="3" spans="1:30" ht="22.5" customHeight="1">
      <c r="A3" s="610">
        <f>'Ｐ１'!M8</f>
        <v>43282</v>
      </c>
      <c r="B3" s="611"/>
      <c r="C3" s="611"/>
      <c r="D3" s="611"/>
      <c r="P3" s="140"/>
      <c r="Q3" s="132"/>
      <c r="AC3" s="193"/>
      <c r="AD3" s="193" t="s">
        <v>131</v>
      </c>
    </row>
    <row r="4" spans="1:30" ht="14.1" customHeight="1">
      <c r="A4" s="34"/>
      <c r="B4" s="612" t="s">
        <v>149</v>
      </c>
      <c r="C4" s="605"/>
      <c r="D4" s="606"/>
      <c r="E4" s="612" t="s">
        <v>150</v>
      </c>
      <c r="F4" s="605"/>
      <c r="G4" s="606"/>
      <c r="H4" s="612" t="s">
        <v>151</v>
      </c>
      <c r="I4" s="605"/>
      <c r="J4" s="606"/>
      <c r="K4" s="612" t="s">
        <v>152</v>
      </c>
      <c r="L4" s="605"/>
      <c r="M4" s="606"/>
      <c r="N4" s="604" t="s">
        <v>168</v>
      </c>
      <c r="O4" s="605"/>
      <c r="P4" s="606"/>
      <c r="Q4" s="233" t="s">
        <v>153</v>
      </c>
      <c r="R4" s="133"/>
      <c r="S4" s="133"/>
      <c r="T4" s="133"/>
      <c r="U4" s="234"/>
      <c r="V4" s="133" t="s">
        <v>154</v>
      </c>
      <c r="W4" s="133"/>
      <c r="X4" s="133"/>
      <c r="Y4" s="133"/>
      <c r="Z4" s="234"/>
      <c r="AA4" s="604" t="s">
        <v>201</v>
      </c>
      <c r="AB4" s="605"/>
      <c r="AC4" s="606"/>
      <c r="AD4" s="34"/>
    </row>
    <row r="5" spans="1:30" ht="14.1" customHeight="1">
      <c r="A5" s="232" t="s">
        <v>148</v>
      </c>
      <c r="B5" s="607"/>
      <c r="C5" s="608"/>
      <c r="D5" s="597"/>
      <c r="E5" s="607"/>
      <c r="F5" s="608"/>
      <c r="G5" s="597"/>
      <c r="H5" s="607"/>
      <c r="I5" s="608"/>
      <c r="J5" s="597"/>
      <c r="K5" s="607"/>
      <c r="L5" s="608"/>
      <c r="M5" s="597"/>
      <c r="N5" s="607"/>
      <c r="O5" s="608"/>
      <c r="P5" s="597"/>
      <c r="Q5" s="40"/>
      <c r="R5" s="142" t="s">
        <v>11</v>
      </c>
      <c r="S5" s="141"/>
      <c r="T5" s="609" t="s">
        <v>155</v>
      </c>
      <c r="U5" s="609" t="s">
        <v>156</v>
      </c>
      <c r="V5" s="140"/>
      <c r="W5" s="142" t="s">
        <v>11</v>
      </c>
      <c r="X5" s="140"/>
      <c r="Y5" s="609" t="s">
        <v>155</v>
      </c>
      <c r="Z5" s="609" t="s">
        <v>156</v>
      </c>
      <c r="AA5" s="607"/>
      <c r="AB5" s="608"/>
      <c r="AC5" s="597"/>
      <c r="AD5" s="232" t="s">
        <v>148</v>
      </c>
    </row>
    <row r="6" spans="1:30" ht="14.1" customHeight="1">
      <c r="A6" s="35"/>
      <c r="B6" s="133" t="s">
        <v>157</v>
      </c>
      <c r="C6" s="134" t="s">
        <v>8</v>
      </c>
      <c r="D6" s="133" t="s">
        <v>9</v>
      </c>
      <c r="E6" s="135" t="s">
        <v>11</v>
      </c>
      <c r="F6" s="135" t="s">
        <v>8</v>
      </c>
      <c r="G6" s="136" t="s">
        <v>9</v>
      </c>
      <c r="H6" s="137" t="s">
        <v>11</v>
      </c>
      <c r="I6" s="148" t="s">
        <v>8</v>
      </c>
      <c r="J6" s="149" t="s">
        <v>9</v>
      </c>
      <c r="K6" s="139" t="s">
        <v>11</v>
      </c>
      <c r="L6" s="148" t="s">
        <v>8</v>
      </c>
      <c r="M6" s="149" t="s">
        <v>9</v>
      </c>
      <c r="N6" s="139" t="s">
        <v>11</v>
      </c>
      <c r="O6" s="135" t="s">
        <v>8</v>
      </c>
      <c r="P6" s="136" t="s">
        <v>9</v>
      </c>
      <c r="Q6" s="135" t="s">
        <v>11</v>
      </c>
      <c r="R6" s="143" t="s">
        <v>8</v>
      </c>
      <c r="S6" s="144" t="s">
        <v>9</v>
      </c>
      <c r="T6" s="602"/>
      <c r="U6" s="602"/>
      <c r="V6" s="142" t="s">
        <v>11</v>
      </c>
      <c r="W6" s="143" t="s">
        <v>8</v>
      </c>
      <c r="X6" s="144" t="s">
        <v>9</v>
      </c>
      <c r="Y6" s="602"/>
      <c r="Z6" s="602"/>
      <c r="AA6" s="139" t="s">
        <v>11</v>
      </c>
      <c r="AB6" s="135" t="s">
        <v>8</v>
      </c>
      <c r="AC6" s="135" t="s">
        <v>9</v>
      </c>
      <c r="AD6" s="35"/>
    </row>
    <row r="7" spans="1:30" ht="20.100000000000001" customHeight="1">
      <c r="A7" s="36" t="s">
        <v>353</v>
      </c>
      <c r="B7" s="37">
        <v>983000</v>
      </c>
      <c r="C7" s="37">
        <v>461934</v>
      </c>
      <c r="D7" s="37">
        <v>521066</v>
      </c>
      <c r="E7" s="37">
        <v>-929</v>
      </c>
      <c r="F7" s="37">
        <v>-492</v>
      </c>
      <c r="G7" s="37">
        <v>-437</v>
      </c>
      <c r="H7" s="37">
        <v>422</v>
      </c>
      <c r="I7" s="37">
        <v>203</v>
      </c>
      <c r="J7" s="37">
        <v>219</v>
      </c>
      <c r="K7" s="37">
        <v>1193</v>
      </c>
      <c r="L7" s="37">
        <v>567</v>
      </c>
      <c r="M7" s="37">
        <v>626</v>
      </c>
      <c r="N7" s="37">
        <v>-771</v>
      </c>
      <c r="O7" s="37">
        <v>-364</v>
      </c>
      <c r="P7" s="37">
        <v>-407</v>
      </c>
      <c r="Q7" s="37">
        <v>725</v>
      </c>
      <c r="R7" s="37">
        <v>398</v>
      </c>
      <c r="S7" s="37">
        <v>327</v>
      </c>
      <c r="T7" s="194">
        <v>0</v>
      </c>
      <c r="U7" s="37">
        <v>725</v>
      </c>
      <c r="V7" s="37">
        <v>883</v>
      </c>
      <c r="W7" s="37">
        <v>526</v>
      </c>
      <c r="X7" s="37">
        <v>357</v>
      </c>
      <c r="Y7" s="194">
        <v>0</v>
      </c>
      <c r="Z7" s="37">
        <v>883</v>
      </c>
      <c r="AA7" s="37">
        <v>-158</v>
      </c>
      <c r="AB7" s="37">
        <v>-128</v>
      </c>
      <c r="AC7" s="37">
        <v>-30</v>
      </c>
      <c r="AD7" s="36" t="s">
        <v>353</v>
      </c>
    </row>
    <row r="8" spans="1:30" ht="15" customHeight="1">
      <c r="A8" s="197" t="s">
        <v>354</v>
      </c>
      <c r="B8" s="38">
        <v>983015</v>
      </c>
      <c r="C8" s="39">
        <v>461953</v>
      </c>
      <c r="D8" s="39">
        <v>521062</v>
      </c>
      <c r="E8" s="39">
        <v>-971</v>
      </c>
      <c r="F8" s="39">
        <v>-507</v>
      </c>
      <c r="G8" s="39">
        <v>-464</v>
      </c>
      <c r="H8" s="39">
        <v>422</v>
      </c>
      <c r="I8" s="39">
        <v>203</v>
      </c>
      <c r="J8" s="39">
        <v>219</v>
      </c>
      <c r="K8" s="39">
        <v>1193</v>
      </c>
      <c r="L8" s="39">
        <v>567</v>
      </c>
      <c r="M8" s="39">
        <v>626</v>
      </c>
      <c r="N8" s="39">
        <v>-771</v>
      </c>
      <c r="O8" s="39">
        <v>-364</v>
      </c>
      <c r="P8" s="39">
        <v>-407</v>
      </c>
      <c r="Q8" s="39">
        <v>1212</v>
      </c>
      <c r="R8" s="39">
        <v>643</v>
      </c>
      <c r="S8" s="39">
        <v>569</v>
      </c>
      <c r="T8" s="39">
        <v>487</v>
      </c>
      <c r="U8" s="39">
        <v>725</v>
      </c>
      <c r="V8" s="39">
        <v>1412</v>
      </c>
      <c r="W8" s="39">
        <v>786</v>
      </c>
      <c r="X8" s="39">
        <v>626</v>
      </c>
      <c r="Y8" s="39">
        <v>529</v>
      </c>
      <c r="Z8" s="39">
        <v>883</v>
      </c>
      <c r="AA8" s="39">
        <v>-200</v>
      </c>
      <c r="AB8" s="39">
        <v>-143</v>
      </c>
      <c r="AC8" s="39">
        <v>-57</v>
      </c>
      <c r="AD8" s="197" t="s">
        <v>354</v>
      </c>
    </row>
    <row r="9" spans="1:30" ht="15" customHeight="1">
      <c r="A9" s="198" t="s">
        <v>355</v>
      </c>
      <c r="B9" s="39">
        <v>891135</v>
      </c>
      <c r="C9" s="39">
        <v>418800</v>
      </c>
      <c r="D9" s="39">
        <v>472335</v>
      </c>
      <c r="E9" s="39">
        <v>-863</v>
      </c>
      <c r="F9" s="39">
        <v>-450</v>
      </c>
      <c r="G9" s="39">
        <v>-413</v>
      </c>
      <c r="H9" s="39">
        <v>393</v>
      </c>
      <c r="I9" s="39">
        <v>190</v>
      </c>
      <c r="J9" s="39">
        <v>203</v>
      </c>
      <c r="K9" s="39">
        <v>1072</v>
      </c>
      <c r="L9" s="39">
        <v>509</v>
      </c>
      <c r="M9" s="39">
        <v>563</v>
      </c>
      <c r="N9" s="39">
        <v>-679</v>
      </c>
      <c r="O9" s="39">
        <v>-319</v>
      </c>
      <c r="P9" s="39">
        <v>-360</v>
      </c>
      <c r="Q9" s="39">
        <v>1107</v>
      </c>
      <c r="R9" s="39">
        <v>591</v>
      </c>
      <c r="S9" s="39">
        <v>516</v>
      </c>
      <c r="T9" s="39">
        <v>440</v>
      </c>
      <c r="U9" s="39">
        <v>667</v>
      </c>
      <c r="V9" s="39">
        <v>1291</v>
      </c>
      <c r="W9" s="39">
        <v>722</v>
      </c>
      <c r="X9" s="39">
        <v>569</v>
      </c>
      <c r="Y9" s="39">
        <v>466</v>
      </c>
      <c r="Z9" s="39">
        <v>825</v>
      </c>
      <c r="AA9" s="39">
        <v>-184</v>
      </c>
      <c r="AB9" s="39">
        <v>-131</v>
      </c>
      <c r="AC9" s="39">
        <v>-53</v>
      </c>
      <c r="AD9" s="198" t="s">
        <v>355</v>
      </c>
    </row>
    <row r="10" spans="1:30" ht="15" customHeight="1">
      <c r="A10" s="199" t="s">
        <v>356</v>
      </c>
      <c r="B10" s="43">
        <v>91880</v>
      </c>
      <c r="C10" s="43">
        <v>43153</v>
      </c>
      <c r="D10" s="43">
        <v>48727</v>
      </c>
      <c r="E10" s="43">
        <v>-108</v>
      </c>
      <c r="F10" s="43">
        <v>-57</v>
      </c>
      <c r="G10" s="43">
        <v>-51</v>
      </c>
      <c r="H10" s="43">
        <v>29</v>
      </c>
      <c r="I10" s="43">
        <v>13</v>
      </c>
      <c r="J10" s="43">
        <v>16</v>
      </c>
      <c r="K10" s="43">
        <v>121</v>
      </c>
      <c r="L10" s="43">
        <v>58</v>
      </c>
      <c r="M10" s="43">
        <v>63</v>
      </c>
      <c r="N10" s="43">
        <v>-92</v>
      </c>
      <c r="O10" s="43">
        <v>-45</v>
      </c>
      <c r="P10" s="43">
        <v>-47</v>
      </c>
      <c r="Q10" s="43">
        <v>105</v>
      </c>
      <c r="R10" s="43">
        <v>52</v>
      </c>
      <c r="S10" s="43">
        <v>53</v>
      </c>
      <c r="T10" s="43">
        <v>47</v>
      </c>
      <c r="U10" s="43">
        <v>58</v>
      </c>
      <c r="V10" s="43">
        <v>121</v>
      </c>
      <c r="W10" s="43">
        <v>64</v>
      </c>
      <c r="X10" s="43">
        <v>57</v>
      </c>
      <c r="Y10" s="43">
        <v>63</v>
      </c>
      <c r="Z10" s="43">
        <v>58</v>
      </c>
      <c r="AA10" s="43">
        <v>-16</v>
      </c>
      <c r="AB10" s="43">
        <v>-12</v>
      </c>
      <c r="AC10" s="43">
        <v>-4</v>
      </c>
      <c r="AD10" s="199" t="s">
        <v>356</v>
      </c>
    </row>
    <row r="11" spans="1:30" ht="15" customHeight="1">
      <c r="A11" s="41" t="s">
        <v>357</v>
      </c>
      <c r="B11" s="39">
        <v>308621</v>
      </c>
      <c r="C11" s="39">
        <v>145435</v>
      </c>
      <c r="D11" s="39">
        <v>163186</v>
      </c>
      <c r="E11" s="39">
        <v>-239</v>
      </c>
      <c r="F11" s="39">
        <v>-130</v>
      </c>
      <c r="G11" s="39">
        <v>-109</v>
      </c>
      <c r="H11" s="39">
        <v>167</v>
      </c>
      <c r="I11" s="256">
        <v>86</v>
      </c>
      <c r="J11" s="256">
        <v>81</v>
      </c>
      <c r="K11" s="39">
        <v>293</v>
      </c>
      <c r="L11" s="257">
        <v>135</v>
      </c>
      <c r="M11" s="257">
        <v>158</v>
      </c>
      <c r="N11" s="39">
        <v>-126</v>
      </c>
      <c r="O11" s="39">
        <v>-49</v>
      </c>
      <c r="P11" s="39">
        <v>-77</v>
      </c>
      <c r="Q11" s="39">
        <v>429</v>
      </c>
      <c r="R11" s="39">
        <v>241</v>
      </c>
      <c r="S11" s="39">
        <v>188</v>
      </c>
      <c r="T11" s="39">
        <v>147</v>
      </c>
      <c r="U11" s="39">
        <v>282</v>
      </c>
      <c r="V11" s="39">
        <v>542</v>
      </c>
      <c r="W11" s="39">
        <v>322</v>
      </c>
      <c r="X11" s="39">
        <v>220</v>
      </c>
      <c r="Y11" s="39">
        <v>128</v>
      </c>
      <c r="Z11" s="39">
        <v>414</v>
      </c>
      <c r="AA11" s="39">
        <v>-113</v>
      </c>
      <c r="AB11" s="39">
        <v>-81</v>
      </c>
      <c r="AC11" s="39">
        <v>-32</v>
      </c>
      <c r="AD11" s="41" t="s">
        <v>357</v>
      </c>
    </row>
    <row r="12" spans="1:30" ht="15" customHeight="1">
      <c r="A12" s="41" t="s">
        <v>358</v>
      </c>
      <c r="B12" s="39">
        <v>52019</v>
      </c>
      <c r="C12" s="39">
        <v>23890</v>
      </c>
      <c r="D12" s="39">
        <v>28129</v>
      </c>
      <c r="E12" s="39">
        <v>-71</v>
      </c>
      <c r="F12" s="39">
        <v>-38</v>
      </c>
      <c r="G12" s="39">
        <v>-33</v>
      </c>
      <c r="H12" s="39">
        <v>17</v>
      </c>
      <c r="I12" s="44">
        <v>9</v>
      </c>
      <c r="J12" s="44">
        <v>8</v>
      </c>
      <c r="K12" s="39">
        <v>72</v>
      </c>
      <c r="L12" s="44">
        <v>48</v>
      </c>
      <c r="M12" s="44">
        <v>24</v>
      </c>
      <c r="N12" s="39">
        <v>-55</v>
      </c>
      <c r="O12" s="39">
        <v>-39</v>
      </c>
      <c r="P12" s="39">
        <v>-16</v>
      </c>
      <c r="Q12" s="39">
        <v>50</v>
      </c>
      <c r="R12" s="39">
        <v>29</v>
      </c>
      <c r="S12" s="39">
        <v>21</v>
      </c>
      <c r="T12" s="39">
        <v>19</v>
      </c>
      <c r="U12" s="39">
        <v>31</v>
      </c>
      <c r="V12" s="39">
        <v>66</v>
      </c>
      <c r="W12" s="39">
        <v>28</v>
      </c>
      <c r="X12" s="39">
        <v>38</v>
      </c>
      <c r="Y12" s="39">
        <v>34</v>
      </c>
      <c r="Z12" s="39">
        <v>32</v>
      </c>
      <c r="AA12" s="39">
        <v>-16</v>
      </c>
      <c r="AB12" s="39">
        <v>1</v>
      </c>
      <c r="AC12" s="39">
        <v>-17</v>
      </c>
      <c r="AD12" s="41" t="s">
        <v>358</v>
      </c>
    </row>
    <row r="13" spans="1:30" ht="15" customHeight="1">
      <c r="A13" s="41" t="s">
        <v>359</v>
      </c>
      <c r="B13" s="39">
        <v>88211</v>
      </c>
      <c r="C13" s="39">
        <v>41479</v>
      </c>
      <c r="D13" s="39">
        <v>46732</v>
      </c>
      <c r="E13" s="39">
        <v>-110</v>
      </c>
      <c r="F13" s="39">
        <v>-50</v>
      </c>
      <c r="G13" s="39">
        <v>-60</v>
      </c>
      <c r="H13" s="39">
        <v>39</v>
      </c>
      <c r="I13" s="44">
        <v>19</v>
      </c>
      <c r="J13" s="44">
        <v>20</v>
      </c>
      <c r="K13" s="39">
        <v>122</v>
      </c>
      <c r="L13" s="44">
        <v>49</v>
      </c>
      <c r="M13" s="44">
        <v>73</v>
      </c>
      <c r="N13" s="39">
        <v>-83</v>
      </c>
      <c r="O13" s="39">
        <v>-30</v>
      </c>
      <c r="P13" s="39">
        <v>-53</v>
      </c>
      <c r="Q13" s="39">
        <v>85</v>
      </c>
      <c r="R13" s="39">
        <v>36</v>
      </c>
      <c r="S13" s="39">
        <v>49</v>
      </c>
      <c r="T13" s="39">
        <v>29</v>
      </c>
      <c r="U13" s="39">
        <v>56</v>
      </c>
      <c r="V13" s="39">
        <v>112</v>
      </c>
      <c r="W13" s="39">
        <v>56</v>
      </c>
      <c r="X13" s="39">
        <v>56</v>
      </c>
      <c r="Y13" s="39">
        <v>48</v>
      </c>
      <c r="Z13" s="39">
        <v>64</v>
      </c>
      <c r="AA13" s="39">
        <v>-27</v>
      </c>
      <c r="AB13" s="39">
        <v>-20</v>
      </c>
      <c r="AC13" s="39">
        <v>-7</v>
      </c>
      <c r="AD13" s="41" t="s">
        <v>359</v>
      </c>
    </row>
    <row r="14" spans="1:30" ht="15" customHeight="1">
      <c r="A14" s="41" t="s">
        <v>360</v>
      </c>
      <c r="B14" s="39">
        <v>71303</v>
      </c>
      <c r="C14" s="39">
        <v>33352</v>
      </c>
      <c r="D14" s="39">
        <v>37951</v>
      </c>
      <c r="E14" s="39">
        <v>-33</v>
      </c>
      <c r="F14" s="39">
        <v>-24</v>
      </c>
      <c r="G14" s="39">
        <v>-9</v>
      </c>
      <c r="H14" s="39">
        <v>32</v>
      </c>
      <c r="I14" s="44">
        <v>15</v>
      </c>
      <c r="J14" s="44">
        <v>17</v>
      </c>
      <c r="K14" s="39">
        <v>80</v>
      </c>
      <c r="L14" s="44">
        <v>42</v>
      </c>
      <c r="M14" s="44">
        <v>38</v>
      </c>
      <c r="N14" s="39">
        <v>-48</v>
      </c>
      <c r="O14" s="39">
        <v>-27</v>
      </c>
      <c r="P14" s="39">
        <v>-21</v>
      </c>
      <c r="Q14" s="39">
        <v>85</v>
      </c>
      <c r="R14" s="39">
        <v>45</v>
      </c>
      <c r="S14" s="39">
        <v>40</v>
      </c>
      <c r="T14" s="39">
        <v>17</v>
      </c>
      <c r="U14" s="39">
        <v>68</v>
      </c>
      <c r="V14" s="39">
        <v>70</v>
      </c>
      <c r="W14" s="39">
        <v>42</v>
      </c>
      <c r="X14" s="39">
        <v>28</v>
      </c>
      <c r="Y14" s="39">
        <v>37</v>
      </c>
      <c r="Z14" s="39">
        <v>33</v>
      </c>
      <c r="AA14" s="39">
        <v>15</v>
      </c>
      <c r="AB14" s="39">
        <v>3</v>
      </c>
      <c r="AC14" s="39">
        <v>12</v>
      </c>
      <c r="AD14" s="41" t="s">
        <v>360</v>
      </c>
    </row>
    <row r="15" spans="1:30" ht="15" customHeight="1">
      <c r="A15" s="41" t="s">
        <v>361</v>
      </c>
      <c r="B15" s="39">
        <v>26546</v>
      </c>
      <c r="C15" s="39">
        <v>12474</v>
      </c>
      <c r="D15" s="39">
        <v>14072</v>
      </c>
      <c r="E15" s="39">
        <v>-75</v>
      </c>
      <c r="F15" s="39">
        <v>-41</v>
      </c>
      <c r="G15" s="39">
        <v>-34</v>
      </c>
      <c r="H15" s="39">
        <v>3</v>
      </c>
      <c r="I15" s="44">
        <v>0</v>
      </c>
      <c r="J15" s="44">
        <v>3</v>
      </c>
      <c r="K15" s="39">
        <v>40</v>
      </c>
      <c r="L15" s="44">
        <v>13</v>
      </c>
      <c r="M15" s="44">
        <v>27</v>
      </c>
      <c r="N15" s="39">
        <v>-37</v>
      </c>
      <c r="O15" s="39">
        <v>-13</v>
      </c>
      <c r="P15" s="39">
        <v>-24</v>
      </c>
      <c r="Q15" s="39">
        <v>33</v>
      </c>
      <c r="R15" s="39">
        <v>16</v>
      </c>
      <c r="S15" s="39">
        <v>17</v>
      </c>
      <c r="T15" s="39">
        <v>19</v>
      </c>
      <c r="U15" s="39">
        <v>14</v>
      </c>
      <c r="V15" s="39">
        <v>71</v>
      </c>
      <c r="W15" s="39">
        <v>44</v>
      </c>
      <c r="X15" s="39">
        <v>27</v>
      </c>
      <c r="Y15" s="39">
        <v>30</v>
      </c>
      <c r="Z15" s="39">
        <v>41</v>
      </c>
      <c r="AA15" s="39">
        <v>-38</v>
      </c>
      <c r="AB15" s="39">
        <v>-28</v>
      </c>
      <c r="AC15" s="39">
        <v>-10</v>
      </c>
      <c r="AD15" s="41" t="s">
        <v>361</v>
      </c>
    </row>
    <row r="16" spans="1:30" ht="15" customHeight="1">
      <c r="A16" s="41" t="s">
        <v>362</v>
      </c>
      <c r="B16" s="39">
        <v>44057</v>
      </c>
      <c r="C16" s="39">
        <v>20992</v>
      </c>
      <c r="D16" s="39">
        <v>23065</v>
      </c>
      <c r="E16" s="39">
        <v>-69</v>
      </c>
      <c r="F16" s="39">
        <v>-21</v>
      </c>
      <c r="G16" s="39">
        <v>-48</v>
      </c>
      <c r="H16" s="39">
        <v>12</v>
      </c>
      <c r="I16" s="44">
        <v>8</v>
      </c>
      <c r="J16" s="44">
        <v>4</v>
      </c>
      <c r="K16" s="39">
        <v>64</v>
      </c>
      <c r="L16" s="44">
        <v>23</v>
      </c>
      <c r="M16" s="44">
        <v>41</v>
      </c>
      <c r="N16" s="39">
        <v>-52</v>
      </c>
      <c r="O16" s="39">
        <v>-15</v>
      </c>
      <c r="P16" s="39">
        <v>-37</v>
      </c>
      <c r="Q16" s="39">
        <v>45</v>
      </c>
      <c r="R16" s="39">
        <v>27</v>
      </c>
      <c r="S16" s="39">
        <v>18</v>
      </c>
      <c r="T16" s="39">
        <v>20</v>
      </c>
      <c r="U16" s="39">
        <v>25</v>
      </c>
      <c r="V16" s="39">
        <v>62</v>
      </c>
      <c r="W16" s="39">
        <v>33</v>
      </c>
      <c r="X16" s="39">
        <v>29</v>
      </c>
      <c r="Y16" s="39">
        <v>30</v>
      </c>
      <c r="Z16" s="39">
        <v>32</v>
      </c>
      <c r="AA16" s="39">
        <v>-17</v>
      </c>
      <c r="AB16" s="39">
        <v>-6</v>
      </c>
      <c r="AC16" s="39">
        <v>-11</v>
      </c>
      <c r="AD16" s="41" t="s">
        <v>362</v>
      </c>
    </row>
    <row r="17" spans="1:30" ht="15" customHeight="1">
      <c r="A17" s="41" t="s">
        <v>363</v>
      </c>
      <c r="B17" s="39">
        <v>30411</v>
      </c>
      <c r="C17" s="39">
        <v>14238</v>
      </c>
      <c r="D17" s="39">
        <v>16173</v>
      </c>
      <c r="E17" s="39">
        <v>-36</v>
      </c>
      <c r="F17" s="39">
        <v>-17</v>
      </c>
      <c r="G17" s="39">
        <v>-19</v>
      </c>
      <c r="H17" s="39">
        <v>15</v>
      </c>
      <c r="I17" s="44">
        <v>5</v>
      </c>
      <c r="J17" s="44">
        <v>10</v>
      </c>
      <c r="K17" s="39">
        <v>41</v>
      </c>
      <c r="L17" s="44">
        <v>20</v>
      </c>
      <c r="M17" s="44">
        <v>21</v>
      </c>
      <c r="N17" s="39">
        <v>-26</v>
      </c>
      <c r="O17" s="39">
        <v>-15</v>
      </c>
      <c r="P17" s="39">
        <v>-11</v>
      </c>
      <c r="Q17" s="39">
        <v>27</v>
      </c>
      <c r="R17" s="39">
        <v>18</v>
      </c>
      <c r="S17" s="39">
        <v>9</v>
      </c>
      <c r="T17" s="39">
        <v>10</v>
      </c>
      <c r="U17" s="39">
        <v>17</v>
      </c>
      <c r="V17" s="39">
        <v>37</v>
      </c>
      <c r="W17" s="39">
        <v>20</v>
      </c>
      <c r="X17" s="39">
        <v>17</v>
      </c>
      <c r="Y17" s="39">
        <v>8</v>
      </c>
      <c r="Z17" s="39">
        <v>29</v>
      </c>
      <c r="AA17" s="39">
        <v>-10</v>
      </c>
      <c r="AB17" s="39">
        <v>-2</v>
      </c>
      <c r="AC17" s="39">
        <v>-8</v>
      </c>
      <c r="AD17" s="41" t="s">
        <v>363</v>
      </c>
    </row>
    <row r="18" spans="1:30" ht="15" customHeight="1">
      <c r="A18" s="151" t="s">
        <v>364</v>
      </c>
      <c r="B18" s="39">
        <v>76735</v>
      </c>
      <c r="C18" s="39">
        <v>36627</v>
      </c>
      <c r="D18" s="39">
        <v>40108</v>
      </c>
      <c r="E18" s="39">
        <v>-52</v>
      </c>
      <c r="F18" s="39">
        <v>-33</v>
      </c>
      <c r="G18" s="39">
        <v>-19</v>
      </c>
      <c r="H18" s="39">
        <v>38</v>
      </c>
      <c r="I18" s="44">
        <v>14</v>
      </c>
      <c r="J18" s="44">
        <v>24</v>
      </c>
      <c r="K18" s="39">
        <v>91</v>
      </c>
      <c r="L18" s="44">
        <v>46</v>
      </c>
      <c r="M18" s="44">
        <v>45</v>
      </c>
      <c r="N18" s="39">
        <v>-53</v>
      </c>
      <c r="O18" s="39">
        <v>-32</v>
      </c>
      <c r="P18" s="39">
        <v>-21</v>
      </c>
      <c r="Q18" s="39">
        <v>91</v>
      </c>
      <c r="R18" s="39">
        <v>44</v>
      </c>
      <c r="S18" s="39">
        <v>47</v>
      </c>
      <c r="T18" s="39">
        <v>32</v>
      </c>
      <c r="U18" s="39">
        <v>59</v>
      </c>
      <c r="V18" s="39">
        <v>90</v>
      </c>
      <c r="W18" s="39">
        <v>45</v>
      </c>
      <c r="X18" s="39">
        <v>45</v>
      </c>
      <c r="Y18" s="39">
        <v>40</v>
      </c>
      <c r="Z18" s="39">
        <v>50</v>
      </c>
      <c r="AA18" s="39">
        <v>1</v>
      </c>
      <c r="AB18" s="39">
        <v>-1</v>
      </c>
      <c r="AC18" s="39">
        <v>2</v>
      </c>
      <c r="AD18" s="151" t="s">
        <v>364</v>
      </c>
    </row>
    <row r="19" spans="1:30" ht="15" customHeight="1">
      <c r="A19" s="41" t="s">
        <v>365</v>
      </c>
      <c r="B19" s="39">
        <v>32315</v>
      </c>
      <c r="C19" s="39">
        <v>15187</v>
      </c>
      <c r="D19" s="39">
        <v>17128</v>
      </c>
      <c r="E19" s="39">
        <v>-24</v>
      </c>
      <c r="F19" s="39">
        <v>-16</v>
      </c>
      <c r="G19" s="39">
        <v>-8</v>
      </c>
      <c r="H19" s="39">
        <v>14</v>
      </c>
      <c r="I19" s="44">
        <v>7</v>
      </c>
      <c r="J19" s="44">
        <v>7</v>
      </c>
      <c r="K19" s="39">
        <v>39</v>
      </c>
      <c r="L19" s="44">
        <v>25</v>
      </c>
      <c r="M19" s="44">
        <v>14</v>
      </c>
      <c r="N19" s="39">
        <v>-25</v>
      </c>
      <c r="O19" s="39">
        <v>-18</v>
      </c>
      <c r="P19" s="39">
        <v>-7</v>
      </c>
      <c r="Q19" s="39">
        <v>54</v>
      </c>
      <c r="R19" s="39">
        <v>27</v>
      </c>
      <c r="S19" s="39">
        <v>27</v>
      </c>
      <c r="T19" s="39">
        <v>39</v>
      </c>
      <c r="U19" s="39">
        <v>15</v>
      </c>
      <c r="V19" s="39">
        <v>53</v>
      </c>
      <c r="W19" s="39">
        <v>25</v>
      </c>
      <c r="X19" s="39">
        <v>28</v>
      </c>
      <c r="Y19" s="39">
        <v>35</v>
      </c>
      <c r="Z19" s="39">
        <v>18</v>
      </c>
      <c r="AA19" s="39">
        <v>1</v>
      </c>
      <c r="AB19" s="39">
        <v>2</v>
      </c>
      <c r="AC19" s="39">
        <v>-1</v>
      </c>
      <c r="AD19" s="41" t="s">
        <v>365</v>
      </c>
    </row>
    <row r="20" spans="1:30" ht="15" customHeight="1">
      <c r="A20" s="41" t="s">
        <v>366</v>
      </c>
      <c r="B20" s="39">
        <v>79438</v>
      </c>
      <c r="C20" s="39">
        <v>37036</v>
      </c>
      <c r="D20" s="39">
        <v>42402</v>
      </c>
      <c r="E20" s="39">
        <v>-69</v>
      </c>
      <c r="F20" s="39">
        <v>-33</v>
      </c>
      <c r="G20" s="39">
        <v>-36</v>
      </c>
      <c r="H20" s="39">
        <v>32</v>
      </c>
      <c r="I20" s="44">
        <v>18</v>
      </c>
      <c r="J20" s="44">
        <v>14</v>
      </c>
      <c r="K20" s="39">
        <v>110</v>
      </c>
      <c r="L20" s="44">
        <v>46</v>
      </c>
      <c r="M20" s="44">
        <v>64</v>
      </c>
      <c r="N20" s="39">
        <v>-78</v>
      </c>
      <c r="O20" s="39">
        <v>-28</v>
      </c>
      <c r="P20" s="39">
        <v>-50</v>
      </c>
      <c r="Q20" s="39">
        <v>107</v>
      </c>
      <c r="R20" s="39">
        <v>55</v>
      </c>
      <c r="S20" s="39">
        <v>52</v>
      </c>
      <c r="T20" s="39">
        <v>68</v>
      </c>
      <c r="U20" s="39">
        <v>39</v>
      </c>
      <c r="V20" s="39">
        <v>98</v>
      </c>
      <c r="W20" s="39">
        <v>60</v>
      </c>
      <c r="X20" s="39">
        <v>38</v>
      </c>
      <c r="Y20" s="39">
        <v>35</v>
      </c>
      <c r="Z20" s="39">
        <v>63</v>
      </c>
      <c r="AA20" s="39">
        <v>9</v>
      </c>
      <c r="AB20" s="39">
        <v>-5</v>
      </c>
      <c r="AC20" s="39">
        <v>14</v>
      </c>
      <c r="AD20" s="41" t="s">
        <v>366</v>
      </c>
    </row>
    <row r="21" spans="1:30" ht="15" customHeight="1">
      <c r="A21" s="41" t="s">
        <v>367</v>
      </c>
      <c r="B21" s="39">
        <v>31409</v>
      </c>
      <c r="C21" s="39">
        <v>14670</v>
      </c>
      <c r="D21" s="39">
        <v>16739</v>
      </c>
      <c r="E21" s="39">
        <v>-19</v>
      </c>
      <c r="F21" s="39">
        <v>-11</v>
      </c>
      <c r="G21" s="39">
        <v>-8</v>
      </c>
      <c r="H21" s="39">
        <v>14</v>
      </c>
      <c r="I21" s="44">
        <v>6</v>
      </c>
      <c r="J21" s="44">
        <v>8</v>
      </c>
      <c r="K21" s="39">
        <v>46</v>
      </c>
      <c r="L21" s="44">
        <v>23</v>
      </c>
      <c r="M21" s="44">
        <v>23</v>
      </c>
      <c r="N21" s="39">
        <v>-32</v>
      </c>
      <c r="O21" s="39">
        <v>-17</v>
      </c>
      <c r="P21" s="39">
        <v>-15</v>
      </c>
      <c r="Q21" s="39">
        <v>40</v>
      </c>
      <c r="R21" s="39">
        <v>23</v>
      </c>
      <c r="S21" s="39">
        <v>17</v>
      </c>
      <c r="T21" s="39">
        <v>16</v>
      </c>
      <c r="U21" s="39">
        <v>24</v>
      </c>
      <c r="V21" s="39">
        <v>27</v>
      </c>
      <c r="W21" s="39">
        <v>17</v>
      </c>
      <c r="X21" s="39">
        <v>10</v>
      </c>
      <c r="Y21" s="39">
        <v>15</v>
      </c>
      <c r="Z21" s="39">
        <v>12</v>
      </c>
      <c r="AA21" s="39">
        <v>13</v>
      </c>
      <c r="AB21" s="39">
        <v>6</v>
      </c>
      <c r="AC21" s="39">
        <v>7</v>
      </c>
      <c r="AD21" s="41" t="s">
        <v>367</v>
      </c>
    </row>
    <row r="22" spans="1:30" ht="15" customHeight="1">
      <c r="A22" s="41" t="s">
        <v>368</v>
      </c>
      <c r="B22" s="39">
        <v>24101</v>
      </c>
      <c r="C22" s="39">
        <v>11433</v>
      </c>
      <c r="D22" s="39">
        <v>12668</v>
      </c>
      <c r="E22" s="39">
        <v>-30</v>
      </c>
      <c r="F22" s="39">
        <v>-14</v>
      </c>
      <c r="G22" s="39">
        <v>-16</v>
      </c>
      <c r="H22" s="39">
        <v>7</v>
      </c>
      <c r="I22" s="44">
        <v>3</v>
      </c>
      <c r="J22" s="44">
        <v>4</v>
      </c>
      <c r="K22" s="39">
        <v>29</v>
      </c>
      <c r="L22" s="44">
        <v>16</v>
      </c>
      <c r="M22" s="44">
        <v>13</v>
      </c>
      <c r="N22" s="39">
        <v>-22</v>
      </c>
      <c r="O22" s="39">
        <v>-13</v>
      </c>
      <c r="P22" s="39">
        <v>-9</v>
      </c>
      <c r="Q22" s="39">
        <v>29</v>
      </c>
      <c r="R22" s="39">
        <v>14</v>
      </c>
      <c r="S22" s="39">
        <v>15</v>
      </c>
      <c r="T22" s="39">
        <v>10</v>
      </c>
      <c r="U22" s="39">
        <v>19</v>
      </c>
      <c r="V22" s="39">
        <v>37</v>
      </c>
      <c r="W22" s="39">
        <v>15</v>
      </c>
      <c r="X22" s="39">
        <v>22</v>
      </c>
      <c r="Y22" s="39">
        <v>16</v>
      </c>
      <c r="Z22" s="39">
        <v>21</v>
      </c>
      <c r="AA22" s="39">
        <v>-8</v>
      </c>
      <c r="AB22" s="39">
        <v>-1</v>
      </c>
      <c r="AC22" s="39">
        <v>-7</v>
      </c>
      <c r="AD22" s="41" t="s">
        <v>368</v>
      </c>
    </row>
    <row r="23" spans="1:30" ht="15" customHeight="1">
      <c r="A23" s="41" t="s">
        <v>369</v>
      </c>
      <c r="B23" s="39">
        <v>25969</v>
      </c>
      <c r="C23" s="39">
        <v>11987</v>
      </c>
      <c r="D23" s="39">
        <v>13982</v>
      </c>
      <c r="E23" s="39">
        <v>-36</v>
      </c>
      <c r="F23" s="39">
        <v>-22</v>
      </c>
      <c r="G23" s="39">
        <v>-14</v>
      </c>
      <c r="H23" s="39">
        <v>3</v>
      </c>
      <c r="I23" s="44">
        <v>0</v>
      </c>
      <c r="J23" s="44">
        <v>3</v>
      </c>
      <c r="K23" s="39">
        <v>45</v>
      </c>
      <c r="L23" s="44">
        <v>23</v>
      </c>
      <c r="M23" s="44">
        <v>22</v>
      </c>
      <c r="N23" s="39">
        <v>-42</v>
      </c>
      <c r="O23" s="39">
        <v>-23</v>
      </c>
      <c r="P23" s="39">
        <v>-19</v>
      </c>
      <c r="Q23" s="39">
        <v>32</v>
      </c>
      <c r="R23" s="39">
        <v>16</v>
      </c>
      <c r="S23" s="39">
        <v>16</v>
      </c>
      <c r="T23" s="39">
        <v>14</v>
      </c>
      <c r="U23" s="39">
        <v>18</v>
      </c>
      <c r="V23" s="39">
        <v>26</v>
      </c>
      <c r="W23" s="39">
        <v>15</v>
      </c>
      <c r="X23" s="39">
        <v>11</v>
      </c>
      <c r="Y23" s="39">
        <v>10</v>
      </c>
      <c r="Z23" s="39">
        <v>16</v>
      </c>
      <c r="AA23" s="39">
        <v>6</v>
      </c>
      <c r="AB23" s="39">
        <v>1</v>
      </c>
      <c r="AC23" s="39">
        <v>5</v>
      </c>
      <c r="AD23" s="41" t="s">
        <v>369</v>
      </c>
    </row>
    <row r="24" spans="1:30" ht="15" customHeight="1">
      <c r="A24" s="196" t="s">
        <v>370</v>
      </c>
      <c r="B24" s="493">
        <v>5006</v>
      </c>
      <c r="C24" s="493">
        <v>2324</v>
      </c>
      <c r="D24" s="493">
        <v>2682</v>
      </c>
      <c r="E24" s="493">
        <v>-4</v>
      </c>
      <c r="F24" s="493">
        <v>-2</v>
      </c>
      <c r="G24" s="493">
        <v>-2</v>
      </c>
      <c r="H24" s="493">
        <v>0</v>
      </c>
      <c r="I24" s="494">
        <v>0</v>
      </c>
      <c r="J24" s="494">
        <v>0</v>
      </c>
      <c r="K24" s="494">
        <v>7</v>
      </c>
      <c r="L24" s="494">
        <v>3</v>
      </c>
      <c r="M24" s="494">
        <v>4</v>
      </c>
      <c r="N24" s="493">
        <v>-7</v>
      </c>
      <c r="O24" s="493">
        <v>-3</v>
      </c>
      <c r="P24" s="493">
        <v>-4</v>
      </c>
      <c r="Q24" s="493">
        <v>7</v>
      </c>
      <c r="R24" s="493">
        <v>2</v>
      </c>
      <c r="S24" s="493">
        <v>5</v>
      </c>
      <c r="T24" s="493">
        <v>3</v>
      </c>
      <c r="U24" s="493">
        <v>4</v>
      </c>
      <c r="V24" s="493">
        <v>4</v>
      </c>
      <c r="W24" s="493">
        <v>1</v>
      </c>
      <c r="X24" s="493">
        <v>3</v>
      </c>
      <c r="Y24" s="493">
        <v>0</v>
      </c>
      <c r="Z24" s="493">
        <v>4</v>
      </c>
      <c r="AA24" s="493">
        <v>3</v>
      </c>
      <c r="AB24" s="493">
        <v>1</v>
      </c>
      <c r="AC24" s="493">
        <v>2</v>
      </c>
      <c r="AD24" s="196" t="s">
        <v>370</v>
      </c>
    </row>
    <row r="25" spans="1:30" ht="15" customHeight="1">
      <c r="A25" s="188" t="s">
        <v>371</v>
      </c>
      <c r="B25" s="39">
        <v>5006</v>
      </c>
      <c r="C25" s="43">
        <v>2324</v>
      </c>
      <c r="D25" s="43">
        <v>2682</v>
      </c>
      <c r="E25" s="495">
        <v>-4</v>
      </c>
      <c r="F25" s="39">
        <v>-2</v>
      </c>
      <c r="G25" s="39">
        <v>-2</v>
      </c>
      <c r="H25" s="39">
        <v>0</v>
      </c>
      <c r="I25" s="44">
        <v>0</v>
      </c>
      <c r="J25" s="44">
        <v>0</v>
      </c>
      <c r="K25" s="39">
        <v>7</v>
      </c>
      <c r="L25" s="44">
        <v>3</v>
      </c>
      <c r="M25" s="44">
        <v>4</v>
      </c>
      <c r="N25" s="39">
        <v>-7</v>
      </c>
      <c r="O25" s="39">
        <v>-3</v>
      </c>
      <c r="P25" s="39">
        <v>-4</v>
      </c>
      <c r="Q25" s="39">
        <v>7</v>
      </c>
      <c r="R25" s="39">
        <v>2</v>
      </c>
      <c r="S25" s="39">
        <v>5</v>
      </c>
      <c r="T25" s="39">
        <v>3</v>
      </c>
      <c r="U25" s="39">
        <v>4</v>
      </c>
      <c r="V25" s="39">
        <v>4</v>
      </c>
      <c r="W25" s="39">
        <v>1</v>
      </c>
      <c r="X25" s="39">
        <v>3</v>
      </c>
      <c r="Y25" s="39">
        <v>0</v>
      </c>
      <c r="Z25" s="39">
        <v>4</v>
      </c>
      <c r="AA25" s="39">
        <v>3</v>
      </c>
      <c r="AB25" s="39">
        <v>1</v>
      </c>
      <c r="AC25" s="39">
        <v>2</v>
      </c>
      <c r="AD25" s="188" t="s">
        <v>371</v>
      </c>
    </row>
    <row r="26" spans="1:30" ht="15" customHeight="1">
      <c r="A26" s="196" t="s">
        <v>372</v>
      </c>
      <c r="B26" s="493">
        <v>2179</v>
      </c>
      <c r="C26" s="493">
        <v>1015</v>
      </c>
      <c r="D26" s="493">
        <v>1164</v>
      </c>
      <c r="E26" s="493">
        <v>-5</v>
      </c>
      <c r="F26" s="493">
        <v>-1</v>
      </c>
      <c r="G26" s="493">
        <v>-4</v>
      </c>
      <c r="H26" s="493">
        <v>0</v>
      </c>
      <c r="I26" s="494">
        <v>0</v>
      </c>
      <c r="J26" s="494">
        <v>0</v>
      </c>
      <c r="K26" s="494">
        <v>3</v>
      </c>
      <c r="L26" s="494">
        <v>1</v>
      </c>
      <c r="M26" s="494">
        <v>2</v>
      </c>
      <c r="N26" s="493">
        <v>-3</v>
      </c>
      <c r="O26" s="493">
        <v>-1</v>
      </c>
      <c r="P26" s="493">
        <v>-2</v>
      </c>
      <c r="Q26" s="493">
        <v>1</v>
      </c>
      <c r="R26" s="493">
        <v>1</v>
      </c>
      <c r="S26" s="493">
        <v>0</v>
      </c>
      <c r="T26" s="493">
        <v>0</v>
      </c>
      <c r="U26" s="493">
        <v>1</v>
      </c>
      <c r="V26" s="493">
        <v>3</v>
      </c>
      <c r="W26" s="493">
        <v>1</v>
      </c>
      <c r="X26" s="493">
        <v>2</v>
      </c>
      <c r="Y26" s="493">
        <v>1</v>
      </c>
      <c r="Z26" s="493">
        <v>2</v>
      </c>
      <c r="AA26" s="493">
        <v>-2</v>
      </c>
      <c r="AB26" s="493">
        <v>0</v>
      </c>
      <c r="AC26" s="493">
        <v>-2</v>
      </c>
      <c r="AD26" s="196" t="s">
        <v>372</v>
      </c>
    </row>
    <row r="27" spans="1:30" ht="15" customHeight="1">
      <c r="A27" s="189" t="s">
        <v>373</v>
      </c>
      <c r="B27" s="39">
        <v>2179</v>
      </c>
      <c r="C27" s="39">
        <v>1015</v>
      </c>
      <c r="D27" s="39">
        <v>1164</v>
      </c>
      <c r="E27" s="39">
        <v>-5</v>
      </c>
      <c r="F27" s="39">
        <v>-1</v>
      </c>
      <c r="G27" s="39">
        <v>-4</v>
      </c>
      <c r="H27" s="39">
        <v>0</v>
      </c>
      <c r="I27" s="44">
        <v>0</v>
      </c>
      <c r="J27" s="44">
        <v>0</v>
      </c>
      <c r="K27" s="39">
        <v>3</v>
      </c>
      <c r="L27" s="44">
        <v>1</v>
      </c>
      <c r="M27" s="44">
        <v>2</v>
      </c>
      <c r="N27" s="39">
        <v>-3</v>
      </c>
      <c r="O27" s="39">
        <v>-1</v>
      </c>
      <c r="P27" s="39">
        <v>-2</v>
      </c>
      <c r="Q27" s="39">
        <v>1</v>
      </c>
      <c r="R27" s="39">
        <v>1</v>
      </c>
      <c r="S27" s="39">
        <v>0</v>
      </c>
      <c r="T27" s="39">
        <v>0</v>
      </c>
      <c r="U27" s="39">
        <v>1</v>
      </c>
      <c r="V27" s="39">
        <v>3</v>
      </c>
      <c r="W27" s="39">
        <v>1</v>
      </c>
      <c r="X27" s="39">
        <v>2</v>
      </c>
      <c r="Y27" s="39">
        <v>1</v>
      </c>
      <c r="Z27" s="39">
        <v>2</v>
      </c>
      <c r="AA27" s="39">
        <v>-2</v>
      </c>
      <c r="AB27" s="39">
        <v>0</v>
      </c>
      <c r="AC27" s="39">
        <v>-2</v>
      </c>
      <c r="AD27" s="189" t="s">
        <v>373</v>
      </c>
    </row>
    <row r="28" spans="1:30" ht="15" customHeight="1">
      <c r="A28" s="196" t="s">
        <v>374</v>
      </c>
      <c r="B28" s="493">
        <v>26052</v>
      </c>
      <c r="C28" s="493">
        <v>12114</v>
      </c>
      <c r="D28" s="493">
        <v>13938</v>
      </c>
      <c r="E28" s="493">
        <v>-32</v>
      </c>
      <c r="F28" s="493">
        <v>-20</v>
      </c>
      <c r="G28" s="493">
        <v>-12</v>
      </c>
      <c r="H28" s="493">
        <v>9</v>
      </c>
      <c r="I28" s="494">
        <v>3</v>
      </c>
      <c r="J28" s="494">
        <v>6</v>
      </c>
      <c r="K28" s="494">
        <v>35</v>
      </c>
      <c r="L28" s="494">
        <v>19</v>
      </c>
      <c r="M28" s="494">
        <v>16</v>
      </c>
      <c r="N28" s="493">
        <v>-26</v>
      </c>
      <c r="O28" s="493">
        <v>-16</v>
      </c>
      <c r="P28" s="493">
        <v>-10</v>
      </c>
      <c r="Q28" s="493">
        <v>32</v>
      </c>
      <c r="R28" s="493">
        <v>16</v>
      </c>
      <c r="S28" s="493">
        <v>16</v>
      </c>
      <c r="T28" s="493">
        <v>11</v>
      </c>
      <c r="U28" s="493">
        <v>21</v>
      </c>
      <c r="V28" s="493">
        <v>38</v>
      </c>
      <c r="W28" s="493">
        <v>20</v>
      </c>
      <c r="X28" s="493">
        <v>18</v>
      </c>
      <c r="Y28" s="493">
        <v>23</v>
      </c>
      <c r="Z28" s="493">
        <v>15</v>
      </c>
      <c r="AA28" s="493">
        <v>-6</v>
      </c>
      <c r="AB28" s="493">
        <v>-4</v>
      </c>
      <c r="AC28" s="493">
        <v>-2</v>
      </c>
      <c r="AD28" s="196" t="s">
        <v>374</v>
      </c>
    </row>
    <row r="29" spans="1:30" ht="15" customHeight="1">
      <c r="A29" s="190" t="s">
        <v>375</v>
      </c>
      <c r="B29" s="39">
        <v>3116</v>
      </c>
      <c r="C29" s="39">
        <v>1495</v>
      </c>
      <c r="D29" s="39">
        <v>1621</v>
      </c>
      <c r="E29" s="39">
        <v>-5</v>
      </c>
      <c r="F29" s="39">
        <v>-4</v>
      </c>
      <c r="G29" s="39">
        <v>-1</v>
      </c>
      <c r="H29" s="39">
        <v>1</v>
      </c>
      <c r="I29" s="258">
        <v>0</v>
      </c>
      <c r="J29" s="258">
        <v>1</v>
      </c>
      <c r="K29" s="39">
        <v>5</v>
      </c>
      <c r="L29" s="258">
        <v>5</v>
      </c>
      <c r="M29" s="258">
        <v>0</v>
      </c>
      <c r="N29" s="39">
        <v>-4</v>
      </c>
      <c r="O29" s="39">
        <v>-5</v>
      </c>
      <c r="P29" s="39">
        <v>1</v>
      </c>
      <c r="Q29" s="39">
        <v>2</v>
      </c>
      <c r="R29" s="39">
        <v>2</v>
      </c>
      <c r="S29" s="39">
        <v>0</v>
      </c>
      <c r="T29" s="39">
        <v>0</v>
      </c>
      <c r="U29" s="39">
        <v>2</v>
      </c>
      <c r="V29" s="39">
        <v>3</v>
      </c>
      <c r="W29" s="39">
        <v>1</v>
      </c>
      <c r="X29" s="39">
        <v>2</v>
      </c>
      <c r="Y29" s="39">
        <v>1</v>
      </c>
      <c r="Z29" s="39">
        <v>2</v>
      </c>
      <c r="AA29" s="39">
        <v>-1</v>
      </c>
      <c r="AB29" s="39">
        <v>1</v>
      </c>
      <c r="AC29" s="39">
        <v>-2</v>
      </c>
      <c r="AD29" s="190" t="s">
        <v>375</v>
      </c>
    </row>
    <row r="30" spans="1:30" ht="15" customHeight="1">
      <c r="A30" s="41" t="s">
        <v>376</v>
      </c>
      <c r="B30" s="39">
        <v>16089</v>
      </c>
      <c r="C30" s="39">
        <v>7405</v>
      </c>
      <c r="D30" s="39">
        <v>8684</v>
      </c>
      <c r="E30" s="39">
        <v>-33</v>
      </c>
      <c r="F30" s="39">
        <v>-20</v>
      </c>
      <c r="G30" s="39">
        <v>-13</v>
      </c>
      <c r="H30" s="39">
        <v>4</v>
      </c>
      <c r="I30" s="44">
        <v>2</v>
      </c>
      <c r="J30" s="44">
        <v>2</v>
      </c>
      <c r="K30" s="39">
        <v>23</v>
      </c>
      <c r="L30" s="44">
        <v>12</v>
      </c>
      <c r="M30" s="44">
        <v>11</v>
      </c>
      <c r="N30" s="39">
        <v>-19</v>
      </c>
      <c r="O30" s="39">
        <v>-10</v>
      </c>
      <c r="P30" s="39">
        <v>-9</v>
      </c>
      <c r="Q30" s="39">
        <v>15</v>
      </c>
      <c r="R30" s="39">
        <v>8</v>
      </c>
      <c r="S30" s="39">
        <v>7</v>
      </c>
      <c r="T30" s="39">
        <v>9</v>
      </c>
      <c r="U30" s="39">
        <v>6</v>
      </c>
      <c r="V30" s="39">
        <v>29</v>
      </c>
      <c r="W30" s="39">
        <v>18</v>
      </c>
      <c r="X30" s="39">
        <v>11</v>
      </c>
      <c r="Y30" s="39">
        <v>19</v>
      </c>
      <c r="Z30" s="39">
        <v>10</v>
      </c>
      <c r="AA30" s="39">
        <v>-14</v>
      </c>
      <c r="AB30" s="39">
        <v>-10</v>
      </c>
      <c r="AC30" s="39">
        <v>-4</v>
      </c>
      <c r="AD30" s="41" t="s">
        <v>376</v>
      </c>
    </row>
    <row r="31" spans="1:30" ht="15" customHeight="1">
      <c r="A31" s="41" t="s">
        <v>377</v>
      </c>
      <c r="B31" s="39">
        <v>6847</v>
      </c>
      <c r="C31" s="39">
        <v>3214</v>
      </c>
      <c r="D31" s="39">
        <v>3633</v>
      </c>
      <c r="E31" s="39">
        <v>6</v>
      </c>
      <c r="F31" s="39">
        <v>4</v>
      </c>
      <c r="G31" s="39">
        <v>2</v>
      </c>
      <c r="H31" s="39">
        <v>4</v>
      </c>
      <c r="I31" s="44">
        <v>1</v>
      </c>
      <c r="J31" s="44">
        <v>3</v>
      </c>
      <c r="K31" s="39">
        <v>7</v>
      </c>
      <c r="L31" s="44">
        <v>2</v>
      </c>
      <c r="M31" s="44">
        <v>5</v>
      </c>
      <c r="N31" s="39">
        <v>-3</v>
      </c>
      <c r="O31" s="39">
        <v>-1</v>
      </c>
      <c r="P31" s="39">
        <v>-2</v>
      </c>
      <c r="Q31" s="39">
        <v>15</v>
      </c>
      <c r="R31" s="39">
        <v>6</v>
      </c>
      <c r="S31" s="39">
        <v>9</v>
      </c>
      <c r="T31" s="39">
        <v>2</v>
      </c>
      <c r="U31" s="39">
        <v>13</v>
      </c>
      <c r="V31" s="39">
        <v>6</v>
      </c>
      <c r="W31" s="39">
        <v>1</v>
      </c>
      <c r="X31" s="39">
        <v>5</v>
      </c>
      <c r="Y31" s="39">
        <v>3</v>
      </c>
      <c r="Z31" s="39">
        <v>3</v>
      </c>
      <c r="AA31" s="39">
        <v>9</v>
      </c>
      <c r="AB31" s="39">
        <v>5</v>
      </c>
      <c r="AC31" s="39">
        <v>4</v>
      </c>
      <c r="AD31" s="41" t="s">
        <v>377</v>
      </c>
    </row>
    <row r="32" spans="1:30" ht="15" customHeight="1">
      <c r="A32" s="196" t="s">
        <v>378</v>
      </c>
      <c r="B32" s="493">
        <v>22409</v>
      </c>
      <c r="C32" s="493">
        <v>10504</v>
      </c>
      <c r="D32" s="493">
        <v>11905</v>
      </c>
      <c r="E32" s="493">
        <v>-37</v>
      </c>
      <c r="F32" s="493">
        <v>-20</v>
      </c>
      <c r="G32" s="493">
        <v>-17</v>
      </c>
      <c r="H32" s="493">
        <v>8</v>
      </c>
      <c r="I32" s="494">
        <v>4</v>
      </c>
      <c r="J32" s="494">
        <v>4</v>
      </c>
      <c r="K32" s="494">
        <v>35</v>
      </c>
      <c r="L32" s="494">
        <v>16</v>
      </c>
      <c r="M32" s="494">
        <v>19</v>
      </c>
      <c r="N32" s="493">
        <v>-27</v>
      </c>
      <c r="O32" s="493">
        <v>-12</v>
      </c>
      <c r="P32" s="493">
        <v>-15</v>
      </c>
      <c r="Q32" s="493">
        <v>26</v>
      </c>
      <c r="R32" s="493">
        <v>13</v>
      </c>
      <c r="S32" s="493">
        <v>13</v>
      </c>
      <c r="T32" s="493">
        <v>13</v>
      </c>
      <c r="U32" s="493">
        <v>13</v>
      </c>
      <c r="V32" s="493">
        <v>36</v>
      </c>
      <c r="W32" s="493">
        <v>21</v>
      </c>
      <c r="X32" s="493">
        <v>15</v>
      </c>
      <c r="Y32" s="493">
        <v>17</v>
      </c>
      <c r="Z32" s="493">
        <v>19</v>
      </c>
      <c r="AA32" s="493">
        <v>-10</v>
      </c>
      <c r="AB32" s="493">
        <v>-8</v>
      </c>
      <c r="AC32" s="493">
        <v>-2</v>
      </c>
      <c r="AD32" s="196" t="s">
        <v>378</v>
      </c>
    </row>
    <row r="33" spans="1:30" ht="15" customHeight="1">
      <c r="A33" s="188" t="s">
        <v>379</v>
      </c>
      <c r="B33" s="39">
        <v>8836</v>
      </c>
      <c r="C33" s="39">
        <v>4111</v>
      </c>
      <c r="D33" s="39">
        <v>4725</v>
      </c>
      <c r="E33" s="39">
        <v>-28</v>
      </c>
      <c r="F33" s="39">
        <v>-16</v>
      </c>
      <c r="G33" s="39">
        <v>-12</v>
      </c>
      <c r="H33" s="39">
        <v>4</v>
      </c>
      <c r="I33" s="257">
        <v>2</v>
      </c>
      <c r="J33" s="257">
        <v>2</v>
      </c>
      <c r="K33" s="39">
        <v>16</v>
      </c>
      <c r="L33" s="257">
        <v>8</v>
      </c>
      <c r="M33" s="257">
        <v>8</v>
      </c>
      <c r="N33" s="39">
        <v>-12</v>
      </c>
      <c r="O33" s="39">
        <v>-6</v>
      </c>
      <c r="P33" s="39">
        <v>-6</v>
      </c>
      <c r="Q33" s="39">
        <v>7</v>
      </c>
      <c r="R33" s="39">
        <v>4</v>
      </c>
      <c r="S33" s="39">
        <v>3</v>
      </c>
      <c r="T33" s="39">
        <v>3</v>
      </c>
      <c r="U33" s="39">
        <v>4</v>
      </c>
      <c r="V33" s="39">
        <v>23</v>
      </c>
      <c r="W33" s="39">
        <v>14</v>
      </c>
      <c r="X33" s="39">
        <v>9</v>
      </c>
      <c r="Y33" s="39">
        <v>10</v>
      </c>
      <c r="Z33" s="39">
        <v>13</v>
      </c>
      <c r="AA33" s="39">
        <v>-16</v>
      </c>
      <c r="AB33" s="39">
        <v>-10</v>
      </c>
      <c r="AC33" s="39">
        <v>-6</v>
      </c>
      <c r="AD33" s="188" t="s">
        <v>379</v>
      </c>
    </row>
    <row r="34" spans="1:30" ht="15" customHeight="1">
      <c r="A34" s="41" t="s">
        <v>380</v>
      </c>
      <c r="B34" s="39">
        <v>5792</v>
      </c>
      <c r="C34" s="39">
        <v>2652</v>
      </c>
      <c r="D34" s="39">
        <v>3140</v>
      </c>
      <c r="E34" s="39">
        <v>-6</v>
      </c>
      <c r="F34" s="39">
        <v>-2</v>
      </c>
      <c r="G34" s="39">
        <v>-4</v>
      </c>
      <c r="H34" s="39">
        <v>2</v>
      </c>
      <c r="I34" s="44">
        <v>1</v>
      </c>
      <c r="J34" s="44">
        <v>1</v>
      </c>
      <c r="K34" s="39">
        <v>8</v>
      </c>
      <c r="L34" s="44">
        <v>5</v>
      </c>
      <c r="M34" s="44">
        <v>3</v>
      </c>
      <c r="N34" s="39">
        <v>-6</v>
      </c>
      <c r="O34" s="39">
        <v>-4</v>
      </c>
      <c r="P34" s="39">
        <v>-2</v>
      </c>
      <c r="Q34" s="39">
        <v>4</v>
      </c>
      <c r="R34" s="39">
        <v>3</v>
      </c>
      <c r="S34" s="39">
        <v>1</v>
      </c>
      <c r="T34" s="39">
        <v>0</v>
      </c>
      <c r="U34" s="39">
        <v>4</v>
      </c>
      <c r="V34" s="39">
        <v>4</v>
      </c>
      <c r="W34" s="39">
        <v>1</v>
      </c>
      <c r="X34" s="39">
        <v>3</v>
      </c>
      <c r="Y34" s="39">
        <v>1</v>
      </c>
      <c r="Z34" s="39">
        <v>3</v>
      </c>
      <c r="AA34" s="39">
        <v>0</v>
      </c>
      <c r="AB34" s="39">
        <v>2</v>
      </c>
      <c r="AC34" s="39">
        <v>-2</v>
      </c>
      <c r="AD34" s="41" t="s">
        <v>380</v>
      </c>
    </row>
    <row r="35" spans="1:30" ht="15" customHeight="1">
      <c r="A35" s="41" t="s">
        <v>381</v>
      </c>
      <c r="B35" s="39">
        <v>4716</v>
      </c>
      <c r="C35" s="39">
        <v>2205</v>
      </c>
      <c r="D35" s="39">
        <v>2511</v>
      </c>
      <c r="E35" s="39">
        <v>-6</v>
      </c>
      <c r="F35" s="39">
        <v>-3</v>
      </c>
      <c r="G35" s="39">
        <v>-3</v>
      </c>
      <c r="H35" s="39">
        <v>0</v>
      </c>
      <c r="I35" s="44">
        <v>0</v>
      </c>
      <c r="J35" s="44">
        <v>0</v>
      </c>
      <c r="K35" s="39">
        <v>7</v>
      </c>
      <c r="L35" s="44">
        <v>1</v>
      </c>
      <c r="M35" s="44">
        <v>6</v>
      </c>
      <c r="N35" s="39">
        <v>-7</v>
      </c>
      <c r="O35" s="39">
        <v>-1</v>
      </c>
      <c r="P35" s="39">
        <v>-6</v>
      </c>
      <c r="Q35" s="39">
        <v>6</v>
      </c>
      <c r="R35" s="39">
        <v>1</v>
      </c>
      <c r="S35" s="39">
        <v>5</v>
      </c>
      <c r="T35" s="39">
        <v>5</v>
      </c>
      <c r="U35" s="39">
        <v>1</v>
      </c>
      <c r="V35" s="39">
        <v>5</v>
      </c>
      <c r="W35" s="39">
        <v>3</v>
      </c>
      <c r="X35" s="39">
        <v>2</v>
      </c>
      <c r="Y35" s="39">
        <v>4</v>
      </c>
      <c r="Z35" s="39">
        <v>1</v>
      </c>
      <c r="AA35" s="39">
        <v>1</v>
      </c>
      <c r="AB35" s="39">
        <v>-2</v>
      </c>
      <c r="AC35" s="39">
        <v>3</v>
      </c>
      <c r="AD35" s="41" t="s">
        <v>381</v>
      </c>
    </row>
    <row r="36" spans="1:30" ht="15" customHeight="1">
      <c r="A36" s="42" t="s">
        <v>382</v>
      </c>
      <c r="B36" s="43">
        <v>3065</v>
      </c>
      <c r="C36" s="43">
        <v>1536</v>
      </c>
      <c r="D36" s="43">
        <v>1529</v>
      </c>
      <c r="E36" s="43">
        <v>3</v>
      </c>
      <c r="F36" s="43">
        <v>1</v>
      </c>
      <c r="G36" s="43">
        <v>2</v>
      </c>
      <c r="H36" s="43">
        <v>2</v>
      </c>
      <c r="I36" s="45">
        <v>1</v>
      </c>
      <c r="J36" s="45">
        <v>1</v>
      </c>
      <c r="K36" s="43">
        <v>4</v>
      </c>
      <c r="L36" s="45">
        <v>2</v>
      </c>
      <c r="M36" s="45">
        <v>2</v>
      </c>
      <c r="N36" s="43">
        <v>-2</v>
      </c>
      <c r="O36" s="43">
        <v>-1</v>
      </c>
      <c r="P36" s="43">
        <v>-1</v>
      </c>
      <c r="Q36" s="43">
        <v>9</v>
      </c>
      <c r="R36" s="43">
        <v>5</v>
      </c>
      <c r="S36" s="43">
        <v>4</v>
      </c>
      <c r="T36" s="43">
        <v>5</v>
      </c>
      <c r="U36" s="43">
        <v>4</v>
      </c>
      <c r="V36" s="43">
        <v>4</v>
      </c>
      <c r="W36" s="43">
        <v>3</v>
      </c>
      <c r="X36" s="43">
        <v>1</v>
      </c>
      <c r="Y36" s="43">
        <v>2</v>
      </c>
      <c r="Z36" s="43">
        <v>2</v>
      </c>
      <c r="AA36" s="43">
        <v>5</v>
      </c>
      <c r="AB36" s="43">
        <v>2</v>
      </c>
      <c r="AC36" s="43">
        <v>3</v>
      </c>
      <c r="AD36" s="42" t="s">
        <v>382</v>
      </c>
    </row>
    <row r="37" spans="1:30" ht="15" customHeight="1">
      <c r="A37" s="196" t="s">
        <v>383</v>
      </c>
      <c r="B37" s="493">
        <v>19368</v>
      </c>
      <c r="C37" s="493">
        <v>9092</v>
      </c>
      <c r="D37" s="493">
        <v>10276</v>
      </c>
      <c r="E37" s="493">
        <v>-14</v>
      </c>
      <c r="F37" s="493">
        <v>-8</v>
      </c>
      <c r="G37" s="493">
        <v>-6</v>
      </c>
      <c r="H37" s="494">
        <v>4</v>
      </c>
      <c r="I37" s="494">
        <v>2</v>
      </c>
      <c r="J37" s="494">
        <v>2</v>
      </c>
      <c r="K37" s="494">
        <v>15</v>
      </c>
      <c r="L37" s="494">
        <v>10</v>
      </c>
      <c r="M37" s="494">
        <v>5</v>
      </c>
      <c r="N37" s="493">
        <v>-11</v>
      </c>
      <c r="O37" s="493">
        <v>-8</v>
      </c>
      <c r="P37" s="493">
        <v>-3</v>
      </c>
      <c r="Q37" s="493">
        <v>20</v>
      </c>
      <c r="R37" s="493">
        <v>9</v>
      </c>
      <c r="S37" s="493">
        <v>11</v>
      </c>
      <c r="T37" s="493">
        <v>10</v>
      </c>
      <c r="U37" s="493">
        <v>10</v>
      </c>
      <c r="V37" s="493">
        <v>23</v>
      </c>
      <c r="W37" s="493">
        <v>9</v>
      </c>
      <c r="X37" s="493">
        <v>14</v>
      </c>
      <c r="Y37" s="493">
        <v>17</v>
      </c>
      <c r="Z37" s="493">
        <v>6</v>
      </c>
      <c r="AA37" s="493">
        <v>-3</v>
      </c>
      <c r="AB37" s="493">
        <v>0</v>
      </c>
      <c r="AC37" s="493">
        <v>-3</v>
      </c>
      <c r="AD37" s="196" t="s">
        <v>383</v>
      </c>
    </row>
    <row r="38" spans="1:30" ht="15" customHeight="1">
      <c r="A38" s="191" t="s">
        <v>384</v>
      </c>
      <c r="B38" s="43">
        <v>19368</v>
      </c>
      <c r="C38" s="43">
        <v>9092</v>
      </c>
      <c r="D38" s="43">
        <v>10276</v>
      </c>
      <c r="E38" s="43">
        <v>-14</v>
      </c>
      <c r="F38" s="43">
        <v>-8</v>
      </c>
      <c r="G38" s="43">
        <v>-6</v>
      </c>
      <c r="H38" s="43">
        <v>4</v>
      </c>
      <c r="I38" s="259">
        <v>2</v>
      </c>
      <c r="J38" s="259">
        <v>2</v>
      </c>
      <c r="K38" s="43">
        <v>15</v>
      </c>
      <c r="L38" s="259">
        <v>10</v>
      </c>
      <c r="M38" s="259">
        <v>5</v>
      </c>
      <c r="N38" s="43">
        <v>-11</v>
      </c>
      <c r="O38" s="43">
        <v>-8</v>
      </c>
      <c r="P38" s="43">
        <v>-3</v>
      </c>
      <c r="Q38" s="43">
        <v>20</v>
      </c>
      <c r="R38" s="43">
        <v>9</v>
      </c>
      <c r="S38" s="43">
        <v>11</v>
      </c>
      <c r="T38" s="43">
        <v>10</v>
      </c>
      <c r="U38" s="43">
        <v>10</v>
      </c>
      <c r="V38" s="43">
        <v>23</v>
      </c>
      <c r="W38" s="43">
        <v>9</v>
      </c>
      <c r="X38" s="43">
        <v>14</v>
      </c>
      <c r="Y38" s="43">
        <v>17</v>
      </c>
      <c r="Z38" s="43">
        <v>6</v>
      </c>
      <c r="AA38" s="43">
        <v>-3</v>
      </c>
      <c r="AB38" s="43">
        <v>0</v>
      </c>
      <c r="AC38" s="43">
        <v>-3</v>
      </c>
      <c r="AD38" s="191" t="s">
        <v>384</v>
      </c>
    </row>
    <row r="39" spans="1:30" ht="15" customHeight="1">
      <c r="A39" s="196" t="s">
        <v>385</v>
      </c>
      <c r="B39" s="493">
        <v>16866</v>
      </c>
      <c r="C39" s="493">
        <v>8104</v>
      </c>
      <c r="D39" s="493">
        <v>8762</v>
      </c>
      <c r="E39" s="493">
        <v>-16</v>
      </c>
      <c r="F39" s="493">
        <v>-6</v>
      </c>
      <c r="G39" s="493">
        <v>-10</v>
      </c>
      <c r="H39" s="494">
        <v>8</v>
      </c>
      <c r="I39" s="494">
        <v>4</v>
      </c>
      <c r="J39" s="494">
        <v>4</v>
      </c>
      <c r="K39" s="494">
        <v>26</v>
      </c>
      <c r="L39" s="494">
        <v>9</v>
      </c>
      <c r="M39" s="494">
        <v>17</v>
      </c>
      <c r="N39" s="493">
        <v>-18</v>
      </c>
      <c r="O39" s="493">
        <v>-5</v>
      </c>
      <c r="P39" s="493">
        <v>-13</v>
      </c>
      <c r="Q39" s="493">
        <v>19</v>
      </c>
      <c r="R39" s="493">
        <v>11</v>
      </c>
      <c r="S39" s="493">
        <v>8</v>
      </c>
      <c r="T39" s="493">
        <v>10</v>
      </c>
      <c r="U39" s="493">
        <v>9</v>
      </c>
      <c r="V39" s="493">
        <v>17</v>
      </c>
      <c r="W39" s="493">
        <v>12</v>
      </c>
      <c r="X39" s="493">
        <v>5</v>
      </c>
      <c r="Y39" s="493">
        <v>5</v>
      </c>
      <c r="Z39" s="493">
        <v>12</v>
      </c>
      <c r="AA39" s="493">
        <v>2</v>
      </c>
      <c r="AB39" s="493">
        <v>-1</v>
      </c>
      <c r="AC39" s="493">
        <v>3</v>
      </c>
      <c r="AD39" s="196" t="s">
        <v>385</v>
      </c>
    </row>
    <row r="40" spans="1:30" ht="15" customHeight="1">
      <c r="A40" s="188" t="s">
        <v>386</v>
      </c>
      <c r="B40" s="39">
        <v>14335</v>
      </c>
      <c r="C40" s="39">
        <v>6891</v>
      </c>
      <c r="D40" s="39">
        <v>7444</v>
      </c>
      <c r="E40" s="39">
        <v>-20</v>
      </c>
      <c r="F40" s="39">
        <v>-9</v>
      </c>
      <c r="G40" s="39">
        <v>-11</v>
      </c>
      <c r="H40" s="39">
        <v>6</v>
      </c>
      <c r="I40" s="257">
        <v>4</v>
      </c>
      <c r="J40" s="257">
        <v>2</v>
      </c>
      <c r="K40" s="39">
        <v>25</v>
      </c>
      <c r="L40" s="257">
        <v>9</v>
      </c>
      <c r="M40" s="257">
        <v>16</v>
      </c>
      <c r="N40" s="39">
        <v>-19</v>
      </c>
      <c r="O40" s="39">
        <v>-5</v>
      </c>
      <c r="P40" s="39">
        <v>-14</v>
      </c>
      <c r="Q40" s="39">
        <v>15</v>
      </c>
      <c r="R40" s="39">
        <v>7</v>
      </c>
      <c r="S40" s="39">
        <v>8</v>
      </c>
      <c r="T40" s="39">
        <v>9</v>
      </c>
      <c r="U40" s="39">
        <v>6</v>
      </c>
      <c r="V40" s="39">
        <v>16</v>
      </c>
      <c r="W40" s="39">
        <v>11</v>
      </c>
      <c r="X40" s="39">
        <v>5</v>
      </c>
      <c r="Y40" s="39">
        <v>5</v>
      </c>
      <c r="Z40" s="39">
        <v>11</v>
      </c>
      <c r="AA40" s="39">
        <v>-1</v>
      </c>
      <c r="AB40" s="39">
        <v>-4</v>
      </c>
      <c r="AC40" s="39">
        <v>3</v>
      </c>
      <c r="AD40" s="188" t="s">
        <v>386</v>
      </c>
    </row>
    <row r="41" spans="1:30" ht="15" customHeight="1">
      <c r="A41" s="42" t="s">
        <v>387</v>
      </c>
      <c r="B41" s="43">
        <v>2531</v>
      </c>
      <c r="C41" s="43">
        <v>1213</v>
      </c>
      <c r="D41" s="43">
        <v>1318</v>
      </c>
      <c r="E41" s="43">
        <v>4</v>
      </c>
      <c r="F41" s="43">
        <v>3</v>
      </c>
      <c r="G41" s="43">
        <v>1</v>
      </c>
      <c r="H41" s="43">
        <v>2</v>
      </c>
      <c r="I41" s="260">
        <v>0</v>
      </c>
      <c r="J41" s="260">
        <v>2</v>
      </c>
      <c r="K41" s="43">
        <v>1</v>
      </c>
      <c r="L41" s="260">
        <v>0</v>
      </c>
      <c r="M41" s="260">
        <v>1</v>
      </c>
      <c r="N41" s="43">
        <v>1</v>
      </c>
      <c r="O41" s="43">
        <v>0</v>
      </c>
      <c r="P41" s="43">
        <v>1</v>
      </c>
      <c r="Q41" s="43">
        <v>4</v>
      </c>
      <c r="R41" s="43">
        <v>4</v>
      </c>
      <c r="S41" s="43">
        <v>0</v>
      </c>
      <c r="T41" s="43">
        <v>1</v>
      </c>
      <c r="U41" s="43">
        <v>3</v>
      </c>
      <c r="V41" s="43">
        <v>1</v>
      </c>
      <c r="W41" s="43">
        <v>1</v>
      </c>
      <c r="X41" s="43">
        <v>0</v>
      </c>
      <c r="Y41" s="43">
        <v>0</v>
      </c>
      <c r="Z41" s="43">
        <v>1</v>
      </c>
      <c r="AA41" s="43">
        <v>3</v>
      </c>
      <c r="AB41" s="43">
        <v>3</v>
      </c>
      <c r="AC41" s="43">
        <v>0</v>
      </c>
      <c r="AD41" s="42" t="s">
        <v>387</v>
      </c>
    </row>
    <row r="42" spans="1:30" ht="14.45" customHeight="1">
      <c r="Q42" s="138"/>
      <c r="R42" s="138"/>
      <c r="S42" s="138"/>
      <c r="T42" s="138"/>
      <c r="U42" s="138"/>
      <c r="V42" s="138"/>
      <c r="W42" s="138"/>
      <c r="X42" s="138"/>
      <c r="Y42" s="138"/>
      <c r="Z42" s="138"/>
    </row>
    <row r="43" spans="1:30" ht="14.45" customHeight="1">
      <c r="A43" s="240" t="s">
        <v>259</v>
      </c>
      <c r="B43" s="138"/>
      <c r="C43" s="138"/>
      <c r="D43" s="138"/>
      <c r="E43" s="138"/>
      <c r="F43" s="138"/>
      <c r="G43" s="138"/>
      <c r="H43" s="138"/>
      <c r="I43" s="138"/>
      <c r="J43" s="138"/>
      <c r="K43" s="138"/>
      <c r="L43" s="138"/>
      <c r="M43" s="138"/>
      <c r="N43" s="138"/>
      <c r="O43" s="138"/>
      <c r="P43" s="138"/>
      <c r="Q43" s="138"/>
      <c r="R43" s="138"/>
      <c r="S43" s="138"/>
      <c r="T43" s="138"/>
      <c r="U43" s="138"/>
      <c r="V43" s="138"/>
      <c r="W43" s="138"/>
      <c r="X43" s="138"/>
      <c r="Y43" s="138"/>
      <c r="Z43" s="138"/>
    </row>
    <row r="44" spans="1:30" ht="14.45" customHeight="1">
      <c r="A44" s="240" t="s">
        <v>326</v>
      </c>
      <c r="B44" s="138"/>
      <c r="C44" s="138"/>
      <c r="D44" s="138"/>
      <c r="E44" s="138"/>
      <c r="F44" s="138"/>
      <c r="G44" s="138"/>
      <c r="H44" s="138"/>
      <c r="I44" s="138"/>
      <c r="J44" s="138"/>
      <c r="K44" s="138"/>
      <c r="L44" s="138"/>
      <c r="M44" s="138"/>
      <c r="N44" s="138"/>
      <c r="O44" s="138"/>
      <c r="P44" s="138"/>
      <c r="Q44" s="138"/>
      <c r="R44" s="138"/>
      <c r="S44" s="138"/>
      <c r="T44" s="138"/>
      <c r="U44" s="138"/>
      <c r="V44" s="138"/>
      <c r="W44" s="138"/>
      <c r="X44" s="138"/>
      <c r="Y44" s="138"/>
      <c r="Z44" s="138"/>
    </row>
    <row r="45" spans="1:30" ht="14.45" customHeight="1">
      <c r="A45" s="240" t="s">
        <v>327</v>
      </c>
      <c r="B45" s="138"/>
      <c r="C45" s="138"/>
      <c r="D45" s="138"/>
      <c r="E45" s="138"/>
      <c r="F45" s="138"/>
      <c r="G45" s="138"/>
      <c r="H45" s="138"/>
      <c r="I45" s="138"/>
      <c r="J45" s="138"/>
      <c r="K45" s="138"/>
      <c r="L45" s="138"/>
      <c r="M45" s="138"/>
      <c r="N45" s="138"/>
      <c r="O45" s="138"/>
      <c r="P45" s="138"/>
      <c r="Q45" s="138"/>
      <c r="R45" s="138"/>
      <c r="S45" s="138"/>
      <c r="T45" s="138"/>
      <c r="U45" s="138"/>
      <c r="V45" s="138"/>
      <c r="W45" s="138"/>
      <c r="X45" s="138"/>
      <c r="Y45" s="138"/>
      <c r="Z45" s="138"/>
    </row>
    <row r="46" spans="1:30" ht="14.45" customHeight="1">
      <c r="A46" s="240" t="s">
        <v>325</v>
      </c>
      <c r="B46" s="138"/>
      <c r="C46" s="138"/>
      <c r="D46" s="138"/>
      <c r="E46" s="138"/>
      <c r="F46" s="138"/>
      <c r="G46" s="138"/>
      <c r="H46" s="138"/>
      <c r="I46" s="138"/>
      <c r="J46" s="138"/>
      <c r="K46" s="138"/>
      <c r="L46" s="138"/>
      <c r="M46" s="138"/>
      <c r="N46" s="138"/>
      <c r="O46" s="138"/>
      <c r="P46" s="138"/>
      <c r="R46" s="138"/>
      <c r="S46" s="138"/>
      <c r="T46" s="138"/>
      <c r="U46" s="138"/>
      <c r="V46" s="138"/>
      <c r="W46" s="138"/>
      <c r="X46" s="138"/>
      <c r="Y46" s="138"/>
      <c r="Z46" s="138"/>
    </row>
    <row r="47" spans="1:30" ht="14.45" customHeight="1">
      <c r="A47" s="240" t="s">
        <v>172</v>
      </c>
      <c r="B47" s="138"/>
      <c r="C47" s="138"/>
      <c r="D47" s="138"/>
      <c r="E47" s="138"/>
      <c r="F47" s="138"/>
      <c r="G47" s="138"/>
      <c r="H47" s="138"/>
      <c r="I47" s="138"/>
      <c r="J47" s="138"/>
      <c r="K47" s="138"/>
      <c r="L47" s="138"/>
      <c r="M47" s="138"/>
      <c r="N47" s="138"/>
      <c r="O47" s="138"/>
      <c r="P47" s="138"/>
      <c r="R47" s="138"/>
      <c r="S47" s="138"/>
      <c r="T47" s="138"/>
      <c r="U47" s="138"/>
      <c r="V47" s="138"/>
      <c r="W47" s="138"/>
      <c r="X47" s="138"/>
      <c r="Y47" s="138"/>
      <c r="Z47" s="138"/>
    </row>
    <row r="48" spans="1:30" ht="14.45" customHeight="1">
      <c r="A48" s="240"/>
      <c r="B48" s="138"/>
      <c r="C48" s="138"/>
      <c r="D48" s="138"/>
      <c r="E48" s="138"/>
      <c r="F48" s="138"/>
      <c r="G48" s="138"/>
      <c r="H48" s="138"/>
      <c r="I48" s="138"/>
      <c r="J48" s="138"/>
      <c r="K48" s="138"/>
      <c r="L48" s="138"/>
      <c r="M48" s="138"/>
      <c r="N48" s="138"/>
      <c r="O48" s="138"/>
      <c r="P48" s="138"/>
      <c r="R48" s="76"/>
      <c r="S48" s="76"/>
      <c r="T48" s="76"/>
      <c r="U48" s="76"/>
      <c r="V48" s="76"/>
      <c r="W48" s="76"/>
      <c r="X48" s="76"/>
      <c r="Y48" s="76"/>
      <c r="Z48" s="76"/>
      <c r="AA48" s="76"/>
      <c r="AB48" s="76"/>
      <c r="AC48" s="76"/>
      <c r="AD48" s="75"/>
    </row>
    <row r="49" spans="1:30" ht="14.1" customHeight="1">
      <c r="A49" s="240"/>
      <c r="AD49" s="46"/>
    </row>
    <row r="50" spans="1:30" ht="14.1" customHeight="1">
      <c r="A50" s="46"/>
      <c r="I50" s="150"/>
      <c r="J50" s="150"/>
      <c r="L50" s="150"/>
      <c r="M50" s="150"/>
      <c r="AD50" s="46"/>
    </row>
    <row r="51" spans="1:30" ht="14.1" customHeight="1">
      <c r="B51" s="138"/>
      <c r="C51" s="138"/>
      <c r="D51" s="138"/>
      <c r="E51" s="138"/>
      <c r="F51" s="138"/>
      <c r="G51" s="138"/>
      <c r="H51" s="138"/>
      <c r="I51" s="138"/>
      <c r="J51" s="138"/>
      <c r="K51" s="138"/>
      <c r="L51" s="138"/>
      <c r="M51" s="138"/>
      <c r="N51" s="138"/>
      <c r="O51" s="138"/>
      <c r="P51" s="138"/>
    </row>
    <row r="52" spans="1:30" ht="14.1" customHeight="1"/>
    <row r="53" spans="1:30" ht="14.1" customHeight="1"/>
    <row r="54" spans="1:30" ht="14.1" customHeight="1"/>
    <row r="55" spans="1:30" ht="14.1" customHeight="1"/>
    <row r="56" spans="1:30" ht="14.1" customHeight="1"/>
    <row r="57" spans="1:30" ht="14.1" customHeight="1"/>
    <row r="58" spans="1:30" ht="14.1" customHeight="1"/>
    <row r="59" spans="1:30" ht="14.1" customHeight="1"/>
    <row r="60" spans="1:30" ht="14.1" customHeight="1"/>
    <row r="61" spans="1:30" ht="14.1" customHeight="1"/>
    <row r="62" spans="1:30" ht="14.1" customHeight="1"/>
    <row r="63" spans="1:30" ht="14.1" customHeight="1"/>
    <row r="64" spans="1:30" ht="14.1" customHeight="1"/>
    <row r="65" ht="14.1" customHeight="1"/>
    <row r="66" ht="14.1" customHeight="1"/>
    <row r="67" ht="14.1" customHeight="1"/>
    <row r="68" ht="14.1" customHeight="1"/>
    <row r="69" ht="14.1" customHeight="1"/>
    <row r="70" ht="14.1" customHeight="1"/>
    <row r="71" ht="14.1" customHeight="1"/>
    <row r="72" ht="14.1" customHeight="1"/>
    <row r="73" ht="14.1" customHeight="1"/>
    <row r="74" ht="14.1" customHeight="1"/>
    <row r="75" ht="14.1" customHeight="1"/>
    <row r="76" ht="14.1" customHeight="1"/>
    <row r="77" ht="14.1" customHeight="1"/>
    <row r="78" ht="14.1" customHeight="1"/>
    <row r="79" ht="14.1" customHeight="1"/>
    <row r="80" ht="14.1" customHeight="1"/>
    <row r="81" ht="14.1" customHeight="1"/>
    <row r="82" ht="14.1" customHeight="1"/>
    <row r="83" ht="14.1" customHeight="1"/>
    <row r="84" ht="14.1" customHeight="1"/>
    <row r="85" ht="14.1" customHeight="1"/>
    <row r="86" ht="14.1" customHeight="1"/>
    <row r="87" ht="14.1" customHeight="1"/>
  </sheetData>
  <mergeCells count="11">
    <mergeCell ref="A3:D3"/>
    <mergeCell ref="B4:D5"/>
    <mergeCell ref="E4:G5"/>
    <mergeCell ref="H4:J5"/>
    <mergeCell ref="K4:M5"/>
    <mergeCell ref="N4:P5"/>
    <mergeCell ref="AA4:AC5"/>
    <mergeCell ref="Y5:Y6"/>
    <mergeCell ref="Z5:Z6"/>
    <mergeCell ref="T5:T6"/>
    <mergeCell ref="U5:U6"/>
  </mergeCells>
  <phoneticPr fontId="3"/>
  <printOptions horizontalCentered="1"/>
  <pageMargins left="0.31496062992125984" right="0.27559055118110237" top="0.59055118110236227" bottom="0.59055118110236227" header="0.39370078740157483" footer="0.19685039370078741"/>
  <pageSetup paperSize="9" pageOrder="overThenDown" orientation="portrait" useFirstPageNumber="1" r:id="rId1"/>
  <headerFooter alignWithMargins="0">
    <oddFooter>&amp;C- &amp;P+3 -</oddFooter>
  </headerFooter>
  <rowBreaks count="1" manualBreakCount="1">
    <brk id="49" max="16383" man="1"/>
  </rowBreaks>
  <colBreaks count="1" manualBreakCount="1">
    <brk id="16"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Y52"/>
  <sheetViews>
    <sheetView showGridLines="0" view="pageBreakPreview" zoomScale="110" zoomScaleNormal="120" zoomScaleSheetLayoutView="110" workbookViewId="0"/>
  </sheetViews>
  <sheetFormatPr defaultRowHeight="12"/>
  <cols>
    <col min="1" max="1" width="11" style="168" customWidth="1"/>
    <col min="2" max="2" width="8.75" style="168" customWidth="1"/>
    <col min="3" max="5" width="7.5" style="168" customWidth="1"/>
    <col min="6" max="6" width="7.625" style="168" customWidth="1"/>
    <col min="7" max="9" width="7.5" style="168" customWidth="1"/>
    <col min="10" max="10" width="7.625" style="168" customWidth="1"/>
    <col min="11" max="11" width="7.5" style="168" customWidth="1"/>
    <col min="12" max="12" width="8.75" style="168" customWidth="1"/>
    <col min="13" max="13" width="11" style="168" customWidth="1"/>
    <col min="14" max="16384" width="9" style="168"/>
  </cols>
  <sheetData>
    <row r="1" spans="1:14" s="166" customFormat="1" ht="31.5" customHeight="1">
      <c r="A1" s="164" t="s">
        <v>274</v>
      </c>
      <c r="B1" s="165"/>
      <c r="C1" s="165"/>
      <c r="D1" s="165"/>
      <c r="E1" s="165"/>
      <c r="F1" s="165"/>
      <c r="G1" s="165"/>
      <c r="H1" s="165"/>
      <c r="I1" s="165"/>
      <c r="J1" s="165"/>
      <c r="K1" s="165"/>
      <c r="L1" s="165"/>
      <c r="M1" s="165"/>
    </row>
    <row r="2" spans="1:14" s="166" customFormat="1" ht="23.25" customHeight="1">
      <c r="A2" s="164"/>
      <c r="B2" s="165"/>
      <c r="C2" s="165"/>
      <c r="D2" s="165"/>
      <c r="E2" s="165"/>
      <c r="F2" s="165"/>
      <c r="G2" s="165"/>
      <c r="H2" s="165"/>
      <c r="I2" s="165"/>
      <c r="J2" s="165"/>
      <c r="K2" s="165"/>
      <c r="L2" s="165"/>
      <c r="M2" s="165"/>
    </row>
    <row r="3" spans="1:14" ht="22.5" customHeight="1">
      <c r="A3" s="613">
        <f>'Ｐ１'!M8</f>
        <v>43282</v>
      </c>
      <c r="B3" s="613"/>
      <c r="C3" s="613"/>
      <c r="D3" s="613"/>
      <c r="E3" s="167"/>
      <c r="F3" s="167"/>
      <c r="G3" s="167"/>
      <c r="H3" s="167"/>
      <c r="I3" s="167"/>
      <c r="J3" s="167"/>
      <c r="K3" s="167"/>
      <c r="L3" s="167"/>
      <c r="M3" s="245" t="s">
        <v>174</v>
      </c>
    </row>
    <row r="4" spans="1:14" ht="18" customHeight="1">
      <c r="A4" s="614" t="s">
        <v>158</v>
      </c>
      <c r="B4" s="614" t="s">
        <v>0</v>
      </c>
      <c r="C4" s="239" t="s">
        <v>160</v>
      </c>
      <c r="D4" s="235"/>
      <c r="E4" s="235"/>
      <c r="F4" s="235"/>
      <c r="G4" s="239" t="s">
        <v>161</v>
      </c>
      <c r="H4" s="235"/>
      <c r="I4" s="235"/>
      <c r="J4" s="235"/>
      <c r="K4" s="614" t="s">
        <v>159</v>
      </c>
      <c r="L4" s="615" t="s">
        <v>179</v>
      </c>
      <c r="M4" s="614" t="s">
        <v>158</v>
      </c>
    </row>
    <row r="5" spans="1:14" ht="30" customHeight="1">
      <c r="A5" s="602"/>
      <c r="B5" s="602"/>
      <c r="C5" s="246" t="s">
        <v>175</v>
      </c>
      <c r="D5" s="246" t="s">
        <v>176</v>
      </c>
      <c r="E5" s="237" t="s">
        <v>177</v>
      </c>
      <c r="F5" s="238" t="s">
        <v>11</v>
      </c>
      <c r="G5" s="246" t="s">
        <v>180</v>
      </c>
      <c r="H5" s="246" t="s">
        <v>181</v>
      </c>
      <c r="I5" s="237" t="s">
        <v>178</v>
      </c>
      <c r="J5" s="238" t="s">
        <v>11</v>
      </c>
      <c r="K5" s="602"/>
      <c r="L5" s="616"/>
      <c r="M5" s="602"/>
    </row>
    <row r="6" spans="1:14" ht="18" customHeight="1">
      <c r="A6" s="48" t="s">
        <v>37</v>
      </c>
      <c r="B6" s="49">
        <f t="shared" ref="B6:B31" si="0">L6+K6</f>
        <v>389287</v>
      </c>
      <c r="C6" s="49">
        <f t="shared" ref="C6:J6" si="1">C7+C8</f>
        <v>251</v>
      </c>
      <c r="D6" s="49">
        <f t="shared" si="1"/>
        <v>370</v>
      </c>
      <c r="E6" s="49">
        <f t="shared" si="1"/>
        <v>500</v>
      </c>
      <c r="F6" s="49">
        <f t="shared" si="1"/>
        <v>1121</v>
      </c>
      <c r="G6" s="49">
        <f t="shared" si="1"/>
        <v>224</v>
      </c>
      <c r="H6" s="49">
        <f t="shared" si="1"/>
        <v>356</v>
      </c>
      <c r="I6" s="49">
        <f t="shared" si="1"/>
        <v>554</v>
      </c>
      <c r="J6" s="49">
        <f t="shared" si="1"/>
        <v>1134</v>
      </c>
      <c r="K6" s="49">
        <f t="shared" ref="K6:K39" si="2">F6-J6</f>
        <v>-13</v>
      </c>
      <c r="L6" s="177">
        <v>389300</v>
      </c>
      <c r="M6" s="50" t="s">
        <v>37</v>
      </c>
    </row>
    <row r="7" spans="1:14" ht="18" customHeight="1">
      <c r="A7" s="51" t="s">
        <v>12</v>
      </c>
      <c r="B7" s="52">
        <f t="shared" si="0"/>
        <v>356691</v>
      </c>
      <c r="C7" s="52">
        <f t="shared" ref="C7:J7" si="3">SUM(C9:C21)</f>
        <v>233</v>
      </c>
      <c r="D7" s="52">
        <f t="shared" si="3"/>
        <v>342</v>
      </c>
      <c r="E7" s="52">
        <f t="shared" si="3"/>
        <v>461</v>
      </c>
      <c r="F7" s="52">
        <f t="shared" si="3"/>
        <v>1036</v>
      </c>
      <c r="G7" s="52">
        <f t="shared" si="3"/>
        <v>204</v>
      </c>
      <c r="H7" s="52">
        <f t="shared" si="3"/>
        <v>346</v>
      </c>
      <c r="I7" s="52">
        <f t="shared" si="3"/>
        <v>514</v>
      </c>
      <c r="J7" s="52">
        <f t="shared" si="3"/>
        <v>1064</v>
      </c>
      <c r="K7" s="52">
        <f t="shared" si="2"/>
        <v>-28</v>
      </c>
      <c r="L7" s="178">
        <v>356719</v>
      </c>
      <c r="M7" s="53" t="s">
        <v>12</v>
      </c>
      <c r="N7" s="169"/>
    </row>
    <row r="8" spans="1:14" ht="18" customHeight="1">
      <c r="A8" s="47" t="s">
        <v>38</v>
      </c>
      <c r="B8" s="54">
        <f t="shared" si="0"/>
        <v>32596</v>
      </c>
      <c r="C8" s="54">
        <f t="shared" ref="C8:J8" si="4">C22+C24+C26+C30+C35+C37</f>
        <v>18</v>
      </c>
      <c r="D8" s="54">
        <f t="shared" si="4"/>
        <v>28</v>
      </c>
      <c r="E8" s="54">
        <f t="shared" si="4"/>
        <v>39</v>
      </c>
      <c r="F8" s="54">
        <f t="shared" si="4"/>
        <v>85</v>
      </c>
      <c r="G8" s="54">
        <f t="shared" si="4"/>
        <v>20</v>
      </c>
      <c r="H8" s="54">
        <f t="shared" si="4"/>
        <v>10</v>
      </c>
      <c r="I8" s="54">
        <f t="shared" si="4"/>
        <v>40</v>
      </c>
      <c r="J8" s="54">
        <f t="shared" si="4"/>
        <v>70</v>
      </c>
      <c r="K8" s="55">
        <f t="shared" si="2"/>
        <v>15</v>
      </c>
      <c r="L8" s="179">
        <v>32581</v>
      </c>
      <c r="M8" s="56" t="s">
        <v>38</v>
      </c>
      <c r="N8" s="169"/>
    </row>
    <row r="9" spans="1:14" ht="18" customHeight="1">
      <c r="A9" s="51" t="s">
        <v>39</v>
      </c>
      <c r="B9" s="52">
        <f t="shared" si="0"/>
        <v>136241</v>
      </c>
      <c r="C9" s="57">
        <v>97</v>
      </c>
      <c r="D9" s="58">
        <v>165</v>
      </c>
      <c r="E9" s="57">
        <v>154</v>
      </c>
      <c r="F9" s="52">
        <f t="shared" ref="F9:F21" si="5">SUM(C9:E9)</f>
        <v>416</v>
      </c>
      <c r="G9" s="57">
        <v>72</v>
      </c>
      <c r="H9" s="58">
        <v>200</v>
      </c>
      <c r="I9" s="57">
        <v>179</v>
      </c>
      <c r="J9" s="52">
        <f t="shared" ref="J9:J21" si="6">SUM(G9:I9)</f>
        <v>451</v>
      </c>
      <c r="K9" s="52">
        <f t="shared" si="2"/>
        <v>-35</v>
      </c>
      <c r="L9" s="178">
        <v>136276</v>
      </c>
      <c r="M9" s="53" t="s">
        <v>39</v>
      </c>
      <c r="N9" s="169"/>
    </row>
    <row r="10" spans="1:14" ht="18" customHeight="1">
      <c r="A10" s="51" t="s">
        <v>40</v>
      </c>
      <c r="B10" s="52">
        <f t="shared" si="0"/>
        <v>22149</v>
      </c>
      <c r="C10" s="57">
        <v>12</v>
      </c>
      <c r="D10" s="57">
        <v>13</v>
      </c>
      <c r="E10" s="57">
        <v>26</v>
      </c>
      <c r="F10" s="52">
        <f>SUM(C10:E10)</f>
        <v>51</v>
      </c>
      <c r="G10" s="57">
        <v>12</v>
      </c>
      <c r="H10" s="57">
        <v>12</v>
      </c>
      <c r="I10" s="57">
        <v>30</v>
      </c>
      <c r="J10" s="52">
        <f t="shared" si="6"/>
        <v>54</v>
      </c>
      <c r="K10" s="52">
        <f t="shared" si="2"/>
        <v>-3</v>
      </c>
      <c r="L10" s="178">
        <v>22152</v>
      </c>
      <c r="M10" s="53" t="s">
        <v>40</v>
      </c>
    </row>
    <row r="11" spans="1:14" ht="18" customHeight="1">
      <c r="A11" s="51" t="s">
        <v>127</v>
      </c>
      <c r="B11" s="52">
        <f t="shared" si="0"/>
        <v>31271</v>
      </c>
      <c r="C11" s="57">
        <v>12</v>
      </c>
      <c r="D11" s="57">
        <v>34</v>
      </c>
      <c r="E11" s="57">
        <v>50</v>
      </c>
      <c r="F11" s="52">
        <f>SUM(C11:E11)</f>
        <v>96</v>
      </c>
      <c r="G11" s="57">
        <v>22</v>
      </c>
      <c r="H11" s="57">
        <v>26</v>
      </c>
      <c r="I11" s="57">
        <v>49</v>
      </c>
      <c r="J11" s="52">
        <f t="shared" si="6"/>
        <v>97</v>
      </c>
      <c r="K11" s="52">
        <f t="shared" si="2"/>
        <v>-1</v>
      </c>
      <c r="L11" s="178">
        <v>31272</v>
      </c>
      <c r="M11" s="53" t="s">
        <v>127</v>
      </c>
    </row>
    <row r="12" spans="1:14" ht="18" customHeight="1">
      <c r="A12" s="51" t="s">
        <v>41</v>
      </c>
      <c r="B12" s="52">
        <f t="shared" si="0"/>
        <v>28282</v>
      </c>
      <c r="C12" s="57">
        <v>9</v>
      </c>
      <c r="D12" s="57">
        <v>33</v>
      </c>
      <c r="E12" s="57">
        <v>29</v>
      </c>
      <c r="F12" s="52">
        <f t="shared" si="5"/>
        <v>71</v>
      </c>
      <c r="G12" s="57">
        <v>14</v>
      </c>
      <c r="H12" s="57">
        <v>15</v>
      </c>
      <c r="I12" s="57">
        <v>45</v>
      </c>
      <c r="J12" s="52">
        <f t="shared" si="6"/>
        <v>74</v>
      </c>
      <c r="K12" s="52">
        <f t="shared" si="2"/>
        <v>-3</v>
      </c>
      <c r="L12" s="178">
        <v>28285</v>
      </c>
      <c r="M12" s="53" t="s">
        <v>41</v>
      </c>
    </row>
    <row r="13" spans="1:14" ht="18" customHeight="1">
      <c r="A13" s="51" t="s">
        <v>42</v>
      </c>
      <c r="B13" s="52">
        <f t="shared" si="0"/>
        <v>10932</v>
      </c>
      <c r="C13" s="57">
        <v>6</v>
      </c>
      <c r="D13" s="57">
        <v>4</v>
      </c>
      <c r="E13" s="57">
        <v>22</v>
      </c>
      <c r="F13" s="52">
        <f t="shared" si="5"/>
        <v>32</v>
      </c>
      <c r="G13" s="57">
        <v>8</v>
      </c>
      <c r="H13" s="57">
        <v>18</v>
      </c>
      <c r="I13" s="57">
        <v>20</v>
      </c>
      <c r="J13" s="52">
        <f t="shared" si="6"/>
        <v>46</v>
      </c>
      <c r="K13" s="52">
        <f t="shared" si="2"/>
        <v>-14</v>
      </c>
      <c r="L13" s="178">
        <v>10946</v>
      </c>
      <c r="M13" s="53" t="s">
        <v>42</v>
      </c>
      <c r="N13" s="169"/>
    </row>
    <row r="14" spans="1:14" ht="18" customHeight="1">
      <c r="A14" s="51" t="s">
        <v>43</v>
      </c>
      <c r="B14" s="52">
        <f t="shared" si="0"/>
        <v>16982</v>
      </c>
      <c r="C14" s="57">
        <v>13</v>
      </c>
      <c r="D14" s="57">
        <v>11</v>
      </c>
      <c r="E14" s="57">
        <v>30</v>
      </c>
      <c r="F14" s="52">
        <f t="shared" si="5"/>
        <v>54</v>
      </c>
      <c r="G14" s="57">
        <v>10</v>
      </c>
      <c r="H14" s="57">
        <v>3</v>
      </c>
      <c r="I14" s="57">
        <v>4</v>
      </c>
      <c r="J14" s="52">
        <f t="shared" si="6"/>
        <v>17</v>
      </c>
      <c r="K14" s="52">
        <f t="shared" si="2"/>
        <v>37</v>
      </c>
      <c r="L14" s="178">
        <v>16945</v>
      </c>
      <c r="M14" s="53" t="s">
        <v>43</v>
      </c>
      <c r="N14" s="169"/>
    </row>
    <row r="15" spans="1:14" ht="18" customHeight="1">
      <c r="A15" s="51" t="s">
        <v>44</v>
      </c>
      <c r="B15" s="52">
        <f t="shared" si="0"/>
        <v>11313</v>
      </c>
      <c r="C15" s="57">
        <v>5</v>
      </c>
      <c r="D15" s="57">
        <v>10</v>
      </c>
      <c r="E15" s="57">
        <v>9</v>
      </c>
      <c r="F15" s="52">
        <f t="shared" si="5"/>
        <v>24</v>
      </c>
      <c r="G15" s="57">
        <v>1</v>
      </c>
      <c r="H15" s="57">
        <v>16</v>
      </c>
      <c r="I15" s="57">
        <v>23</v>
      </c>
      <c r="J15" s="52">
        <f t="shared" si="6"/>
        <v>40</v>
      </c>
      <c r="K15" s="52">
        <f t="shared" si="2"/>
        <v>-16</v>
      </c>
      <c r="L15" s="178">
        <v>11329</v>
      </c>
      <c r="M15" s="53" t="s">
        <v>44</v>
      </c>
      <c r="N15" s="169"/>
    </row>
    <row r="16" spans="1:14" ht="18" customHeight="1">
      <c r="A16" s="51" t="s">
        <v>128</v>
      </c>
      <c r="B16" s="52">
        <f t="shared" si="0"/>
        <v>28479</v>
      </c>
      <c r="C16" s="57">
        <v>13</v>
      </c>
      <c r="D16" s="57">
        <v>28</v>
      </c>
      <c r="E16" s="57">
        <v>42</v>
      </c>
      <c r="F16" s="52">
        <f t="shared" si="5"/>
        <v>83</v>
      </c>
      <c r="G16" s="57">
        <v>21</v>
      </c>
      <c r="H16" s="57">
        <v>18</v>
      </c>
      <c r="I16" s="57">
        <v>47</v>
      </c>
      <c r="J16" s="52">
        <f t="shared" si="6"/>
        <v>86</v>
      </c>
      <c r="K16" s="52">
        <f t="shared" si="2"/>
        <v>-3</v>
      </c>
      <c r="L16" s="178">
        <v>28482</v>
      </c>
      <c r="M16" s="53" t="s">
        <v>128</v>
      </c>
      <c r="N16" s="169"/>
    </row>
    <row r="17" spans="1:14" ht="18" customHeight="1">
      <c r="A17" s="51" t="s">
        <v>124</v>
      </c>
      <c r="B17" s="52">
        <f t="shared" si="0"/>
        <v>12313</v>
      </c>
      <c r="C17" s="57">
        <v>17</v>
      </c>
      <c r="D17" s="57">
        <v>8</v>
      </c>
      <c r="E17" s="57">
        <v>19</v>
      </c>
      <c r="F17" s="52">
        <f t="shared" si="5"/>
        <v>44</v>
      </c>
      <c r="G17" s="57">
        <v>13</v>
      </c>
      <c r="H17" s="57">
        <v>3</v>
      </c>
      <c r="I17" s="57">
        <v>23</v>
      </c>
      <c r="J17" s="52">
        <f t="shared" si="6"/>
        <v>39</v>
      </c>
      <c r="K17" s="52">
        <f t="shared" si="2"/>
        <v>5</v>
      </c>
      <c r="L17" s="178">
        <v>12308</v>
      </c>
      <c r="M17" s="53" t="s">
        <v>124</v>
      </c>
      <c r="N17" s="169"/>
    </row>
    <row r="18" spans="1:14" ht="18" customHeight="1">
      <c r="A18" s="51" t="s">
        <v>129</v>
      </c>
      <c r="B18" s="52">
        <f t="shared" si="0"/>
        <v>28453</v>
      </c>
      <c r="C18" s="57">
        <v>37</v>
      </c>
      <c r="D18" s="57">
        <v>15</v>
      </c>
      <c r="E18" s="57">
        <v>49</v>
      </c>
      <c r="F18" s="52">
        <f t="shared" si="5"/>
        <v>101</v>
      </c>
      <c r="G18" s="57">
        <v>16</v>
      </c>
      <c r="H18" s="57">
        <v>22</v>
      </c>
      <c r="I18" s="57">
        <v>47</v>
      </c>
      <c r="J18" s="52">
        <f t="shared" si="6"/>
        <v>85</v>
      </c>
      <c r="K18" s="52">
        <f t="shared" si="2"/>
        <v>16</v>
      </c>
      <c r="L18" s="178">
        <v>28437</v>
      </c>
      <c r="M18" s="53" t="s">
        <v>126</v>
      </c>
      <c r="N18" s="169"/>
    </row>
    <row r="19" spans="1:14" ht="18" customHeight="1">
      <c r="A19" s="51" t="s">
        <v>109</v>
      </c>
      <c r="B19" s="52">
        <f t="shared" si="0"/>
        <v>12075</v>
      </c>
      <c r="C19" s="57">
        <v>3</v>
      </c>
      <c r="D19" s="57">
        <v>10</v>
      </c>
      <c r="E19" s="57">
        <v>13</v>
      </c>
      <c r="F19" s="52">
        <f t="shared" si="5"/>
        <v>26</v>
      </c>
      <c r="G19" s="57">
        <v>6</v>
      </c>
      <c r="H19" s="57">
        <v>2</v>
      </c>
      <c r="I19" s="57">
        <v>19</v>
      </c>
      <c r="J19" s="52">
        <f t="shared" si="6"/>
        <v>27</v>
      </c>
      <c r="K19" s="52">
        <f t="shared" si="2"/>
        <v>-1</v>
      </c>
      <c r="L19" s="178">
        <v>12076</v>
      </c>
      <c r="M19" s="53" t="s">
        <v>109</v>
      </c>
    </row>
    <row r="20" spans="1:14" ht="18" customHeight="1">
      <c r="A20" s="51" t="s">
        <v>57</v>
      </c>
      <c r="B20" s="52">
        <f>L20+K20</f>
        <v>8766</v>
      </c>
      <c r="C20" s="57">
        <v>6</v>
      </c>
      <c r="D20" s="57">
        <v>6</v>
      </c>
      <c r="E20" s="57">
        <v>8</v>
      </c>
      <c r="F20" s="52">
        <f>SUM(C20:E20)</f>
        <v>20</v>
      </c>
      <c r="G20" s="57">
        <v>3</v>
      </c>
      <c r="H20" s="57">
        <v>8</v>
      </c>
      <c r="I20" s="57">
        <v>12</v>
      </c>
      <c r="J20" s="52">
        <f>SUM(G20:I20)</f>
        <v>23</v>
      </c>
      <c r="K20" s="52">
        <f t="shared" si="2"/>
        <v>-3</v>
      </c>
      <c r="L20" s="178">
        <v>8769</v>
      </c>
      <c r="M20" s="53" t="s">
        <v>57</v>
      </c>
    </row>
    <row r="21" spans="1:14" ht="18" customHeight="1">
      <c r="A21" s="47" t="s">
        <v>52</v>
      </c>
      <c r="B21" s="52">
        <f t="shared" si="0"/>
        <v>9435</v>
      </c>
      <c r="C21" s="57">
        <v>3</v>
      </c>
      <c r="D21" s="57">
        <v>5</v>
      </c>
      <c r="E21" s="57">
        <v>10</v>
      </c>
      <c r="F21" s="52">
        <f t="shared" si="5"/>
        <v>18</v>
      </c>
      <c r="G21" s="57">
        <v>6</v>
      </c>
      <c r="H21" s="57">
        <v>3</v>
      </c>
      <c r="I21" s="57">
        <v>16</v>
      </c>
      <c r="J21" s="52">
        <f t="shared" si="6"/>
        <v>25</v>
      </c>
      <c r="K21" s="52">
        <f t="shared" si="2"/>
        <v>-7</v>
      </c>
      <c r="L21" s="179">
        <v>9442</v>
      </c>
      <c r="M21" s="56" t="s">
        <v>52</v>
      </c>
    </row>
    <row r="22" spans="1:14" ht="18" customHeight="1">
      <c r="A22" s="60" t="s">
        <v>13</v>
      </c>
      <c r="B22" s="78">
        <f t="shared" si="0"/>
        <v>2067</v>
      </c>
      <c r="C22" s="81">
        <f t="shared" ref="C22:J22" si="7">C23</f>
        <v>1</v>
      </c>
      <c r="D22" s="81">
        <f t="shared" si="7"/>
        <v>1</v>
      </c>
      <c r="E22" s="81">
        <f t="shared" si="7"/>
        <v>1</v>
      </c>
      <c r="F22" s="79">
        <f t="shared" si="7"/>
        <v>3</v>
      </c>
      <c r="G22" s="81">
        <f t="shared" si="7"/>
        <v>0</v>
      </c>
      <c r="H22" s="81">
        <f t="shared" si="7"/>
        <v>1</v>
      </c>
      <c r="I22" s="81">
        <f t="shared" si="7"/>
        <v>0</v>
      </c>
      <c r="J22" s="78">
        <f t="shared" si="7"/>
        <v>1</v>
      </c>
      <c r="K22" s="73">
        <f t="shared" si="2"/>
        <v>2</v>
      </c>
      <c r="L22" s="180">
        <v>2065</v>
      </c>
      <c r="M22" s="63" t="s">
        <v>13</v>
      </c>
    </row>
    <row r="23" spans="1:14" ht="18" customHeight="1">
      <c r="A23" s="64" t="s">
        <v>45</v>
      </c>
      <c r="B23" s="65">
        <f t="shared" si="0"/>
        <v>2067</v>
      </c>
      <c r="C23" s="128">
        <v>1</v>
      </c>
      <c r="D23" s="128">
        <v>1</v>
      </c>
      <c r="E23" s="128">
        <v>1</v>
      </c>
      <c r="F23" s="129">
        <f>SUM(C23:E23)</f>
        <v>3</v>
      </c>
      <c r="G23" s="128">
        <v>0</v>
      </c>
      <c r="H23" s="128">
        <v>1</v>
      </c>
      <c r="I23" s="176">
        <v>0</v>
      </c>
      <c r="J23" s="65">
        <f>SUM(G23:I23)</f>
        <v>1</v>
      </c>
      <c r="K23" s="65">
        <f t="shared" si="2"/>
        <v>2</v>
      </c>
      <c r="L23" s="181">
        <v>2065</v>
      </c>
      <c r="M23" s="66" t="s">
        <v>45</v>
      </c>
    </row>
    <row r="24" spans="1:14" ht="18" customHeight="1">
      <c r="A24" s="60" t="s">
        <v>27</v>
      </c>
      <c r="B24" s="61">
        <f t="shared" si="0"/>
        <v>872</v>
      </c>
      <c r="C24" s="62">
        <f t="shared" ref="C24:J24" si="8">SUM(C25:C25)</f>
        <v>0</v>
      </c>
      <c r="D24" s="62">
        <f t="shared" si="8"/>
        <v>0</v>
      </c>
      <c r="E24" s="62">
        <f t="shared" si="8"/>
        <v>2</v>
      </c>
      <c r="F24" s="127">
        <f t="shared" si="8"/>
        <v>2</v>
      </c>
      <c r="G24" s="62">
        <f t="shared" si="8"/>
        <v>0</v>
      </c>
      <c r="H24" s="62">
        <f t="shared" si="8"/>
        <v>0</v>
      </c>
      <c r="I24" s="62">
        <f t="shared" si="8"/>
        <v>2</v>
      </c>
      <c r="J24" s="61">
        <f t="shared" si="8"/>
        <v>2</v>
      </c>
      <c r="K24" s="61">
        <f t="shared" si="2"/>
        <v>0</v>
      </c>
      <c r="L24" s="180">
        <v>872</v>
      </c>
      <c r="M24" s="63" t="s">
        <v>27</v>
      </c>
    </row>
    <row r="25" spans="1:14" ht="18" customHeight="1">
      <c r="A25" s="47" t="s">
        <v>28</v>
      </c>
      <c r="B25" s="54">
        <f t="shared" si="0"/>
        <v>872</v>
      </c>
      <c r="C25" s="59">
        <v>0</v>
      </c>
      <c r="D25" s="59">
        <v>0</v>
      </c>
      <c r="E25" s="59">
        <v>2</v>
      </c>
      <c r="F25" s="54">
        <f>SUM(C25:E25)</f>
        <v>2</v>
      </c>
      <c r="G25" s="59">
        <v>0</v>
      </c>
      <c r="H25" s="59">
        <v>0</v>
      </c>
      <c r="I25" s="59">
        <v>2</v>
      </c>
      <c r="J25" s="54">
        <f>SUM(G25:I25)</f>
        <v>2</v>
      </c>
      <c r="K25" s="54">
        <f t="shared" si="2"/>
        <v>0</v>
      </c>
      <c r="L25" s="179">
        <v>872</v>
      </c>
      <c r="M25" s="56" t="s">
        <v>28</v>
      </c>
    </row>
    <row r="26" spans="1:14" ht="18" customHeight="1">
      <c r="A26" s="60" t="s">
        <v>16</v>
      </c>
      <c r="B26" s="61">
        <f t="shared" si="0"/>
        <v>9862</v>
      </c>
      <c r="C26" s="62">
        <f t="shared" ref="C26:J26" si="9">SUM(C27:C29)</f>
        <v>4</v>
      </c>
      <c r="D26" s="62">
        <f t="shared" si="9"/>
        <v>12</v>
      </c>
      <c r="E26" s="62">
        <f t="shared" si="9"/>
        <v>14</v>
      </c>
      <c r="F26" s="62">
        <f t="shared" si="9"/>
        <v>30</v>
      </c>
      <c r="G26" s="62">
        <f t="shared" si="9"/>
        <v>7</v>
      </c>
      <c r="H26" s="62">
        <f t="shared" si="9"/>
        <v>4</v>
      </c>
      <c r="I26" s="62">
        <f t="shared" si="9"/>
        <v>13</v>
      </c>
      <c r="J26" s="61">
        <f t="shared" si="9"/>
        <v>24</v>
      </c>
      <c r="K26" s="61">
        <f t="shared" si="2"/>
        <v>6</v>
      </c>
      <c r="L26" s="180">
        <v>9856</v>
      </c>
      <c r="M26" s="63" t="s">
        <v>16</v>
      </c>
    </row>
    <row r="27" spans="1:14" ht="18" customHeight="1">
      <c r="A27" s="51" t="s">
        <v>46</v>
      </c>
      <c r="B27" s="52">
        <f>L27+K27</f>
        <v>1179</v>
      </c>
      <c r="C27" s="57">
        <v>0</v>
      </c>
      <c r="D27" s="57">
        <v>1</v>
      </c>
      <c r="E27" s="57">
        <v>0</v>
      </c>
      <c r="F27" s="52">
        <f>SUM(C27:E27)</f>
        <v>1</v>
      </c>
      <c r="G27" s="57">
        <v>0</v>
      </c>
      <c r="H27" s="57">
        <v>1</v>
      </c>
      <c r="I27" s="57">
        <v>3</v>
      </c>
      <c r="J27" s="52">
        <f>SUM(G27:I27)</f>
        <v>4</v>
      </c>
      <c r="K27" s="52">
        <f>F27-J27</f>
        <v>-3</v>
      </c>
      <c r="L27" s="178">
        <v>1182</v>
      </c>
      <c r="M27" s="53" t="s">
        <v>46</v>
      </c>
    </row>
    <row r="28" spans="1:14" ht="18" customHeight="1">
      <c r="A28" s="51" t="s">
        <v>60</v>
      </c>
      <c r="B28" s="52">
        <f t="shared" si="0"/>
        <v>6005</v>
      </c>
      <c r="C28" s="57">
        <v>4</v>
      </c>
      <c r="D28" s="57">
        <v>3</v>
      </c>
      <c r="E28" s="57">
        <v>8</v>
      </c>
      <c r="F28" s="52">
        <f>SUM(C28:E28)</f>
        <v>15</v>
      </c>
      <c r="G28" s="57">
        <v>6</v>
      </c>
      <c r="H28" s="57">
        <v>2</v>
      </c>
      <c r="I28" s="57">
        <v>7</v>
      </c>
      <c r="J28" s="52">
        <f>SUM(G28:I28)</f>
        <v>15</v>
      </c>
      <c r="K28" s="52">
        <f t="shared" si="2"/>
        <v>0</v>
      </c>
      <c r="L28" s="178">
        <v>6005</v>
      </c>
      <c r="M28" s="53" t="s">
        <v>60</v>
      </c>
    </row>
    <row r="29" spans="1:14" ht="18" customHeight="1">
      <c r="A29" s="51" t="s">
        <v>61</v>
      </c>
      <c r="B29" s="52">
        <f t="shared" si="0"/>
        <v>2678</v>
      </c>
      <c r="C29" s="57">
        <v>0</v>
      </c>
      <c r="D29" s="57">
        <v>8</v>
      </c>
      <c r="E29" s="57">
        <v>6</v>
      </c>
      <c r="F29" s="52">
        <f>SUM(C29:E29)</f>
        <v>14</v>
      </c>
      <c r="G29" s="57">
        <v>1</v>
      </c>
      <c r="H29" s="57">
        <v>1</v>
      </c>
      <c r="I29" s="57">
        <v>3</v>
      </c>
      <c r="J29" s="52">
        <f>SUM(G29:I29)</f>
        <v>5</v>
      </c>
      <c r="K29" s="52">
        <f t="shared" si="2"/>
        <v>9</v>
      </c>
      <c r="L29" s="178">
        <v>2669</v>
      </c>
      <c r="M29" s="53" t="s">
        <v>61</v>
      </c>
    </row>
    <row r="30" spans="1:14" ht="18" customHeight="1">
      <c r="A30" s="170" t="s">
        <v>30</v>
      </c>
      <c r="B30" s="79">
        <f t="shared" si="0"/>
        <v>8082</v>
      </c>
      <c r="C30" s="79">
        <f t="shared" ref="C30:J30" si="10">SUM(C31:C34)</f>
        <v>4</v>
      </c>
      <c r="D30" s="79">
        <f t="shared" si="10"/>
        <v>5</v>
      </c>
      <c r="E30" s="79">
        <f t="shared" si="10"/>
        <v>14</v>
      </c>
      <c r="F30" s="79">
        <f t="shared" si="10"/>
        <v>23</v>
      </c>
      <c r="G30" s="79">
        <f t="shared" si="10"/>
        <v>6</v>
      </c>
      <c r="H30" s="79">
        <f t="shared" si="10"/>
        <v>2</v>
      </c>
      <c r="I30" s="79">
        <f t="shared" si="10"/>
        <v>16</v>
      </c>
      <c r="J30" s="78">
        <f t="shared" si="10"/>
        <v>24</v>
      </c>
      <c r="K30" s="78">
        <f t="shared" si="2"/>
        <v>-1</v>
      </c>
      <c r="L30" s="182">
        <v>8083</v>
      </c>
      <c r="M30" s="171" t="s">
        <v>30</v>
      </c>
    </row>
    <row r="31" spans="1:14" ht="18" customHeight="1">
      <c r="A31" s="172" t="s">
        <v>31</v>
      </c>
      <c r="B31" s="173">
        <f t="shared" si="0"/>
        <v>3452</v>
      </c>
      <c r="C31" s="57">
        <v>2</v>
      </c>
      <c r="D31" s="57">
        <v>2</v>
      </c>
      <c r="E31" s="57">
        <v>6</v>
      </c>
      <c r="F31" s="52">
        <f>SUM(C31:E31)</f>
        <v>10</v>
      </c>
      <c r="G31" s="57">
        <v>4</v>
      </c>
      <c r="H31" s="57">
        <v>2</v>
      </c>
      <c r="I31" s="57">
        <v>9</v>
      </c>
      <c r="J31" s="496">
        <f>SUM(G31:I31)</f>
        <v>15</v>
      </c>
      <c r="K31" s="52">
        <f t="shared" si="2"/>
        <v>-5</v>
      </c>
      <c r="L31" s="183">
        <v>3457</v>
      </c>
      <c r="M31" s="174" t="s">
        <v>31</v>
      </c>
    </row>
    <row r="32" spans="1:14" ht="18" customHeight="1">
      <c r="A32" s="51" t="s">
        <v>32</v>
      </c>
      <c r="B32" s="52">
        <f>L32+K32</f>
        <v>2218</v>
      </c>
      <c r="C32" s="57">
        <v>0</v>
      </c>
      <c r="D32" s="57">
        <v>0</v>
      </c>
      <c r="E32" s="57">
        <v>5</v>
      </c>
      <c r="F32" s="52">
        <f>SUM(C32:E32)</f>
        <v>5</v>
      </c>
      <c r="G32" s="57">
        <v>0</v>
      </c>
      <c r="H32" s="57">
        <v>0</v>
      </c>
      <c r="I32" s="57">
        <v>4</v>
      </c>
      <c r="J32" s="496">
        <f>SUM(G32:I32)</f>
        <v>4</v>
      </c>
      <c r="K32" s="52">
        <f t="shared" si="2"/>
        <v>1</v>
      </c>
      <c r="L32" s="178">
        <v>2217</v>
      </c>
      <c r="M32" s="53" t="s">
        <v>32</v>
      </c>
    </row>
    <row r="33" spans="1:25" ht="18" customHeight="1">
      <c r="A33" s="51" t="s">
        <v>47</v>
      </c>
      <c r="B33" s="52">
        <f>L33+K33</f>
        <v>1568</v>
      </c>
      <c r="C33" s="57">
        <v>0</v>
      </c>
      <c r="D33" s="57">
        <v>0</v>
      </c>
      <c r="E33" s="57">
        <v>2</v>
      </c>
      <c r="F33" s="52">
        <f>SUM(C33:E33)</f>
        <v>2</v>
      </c>
      <c r="G33" s="57">
        <v>0</v>
      </c>
      <c r="H33" s="57">
        <v>0</v>
      </c>
      <c r="I33" s="57">
        <v>2</v>
      </c>
      <c r="J33" s="496">
        <f>SUM(G33:I33)</f>
        <v>2</v>
      </c>
      <c r="K33" s="52">
        <f t="shared" si="2"/>
        <v>0</v>
      </c>
      <c r="L33" s="178">
        <v>1568</v>
      </c>
      <c r="M33" s="53" t="s">
        <v>47</v>
      </c>
    </row>
    <row r="34" spans="1:25" ht="18" customHeight="1">
      <c r="A34" s="56" t="s">
        <v>48</v>
      </c>
      <c r="B34" s="54">
        <f>L34+K34</f>
        <v>844</v>
      </c>
      <c r="C34" s="192">
        <v>2</v>
      </c>
      <c r="D34" s="59">
        <v>3</v>
      </c>
      <c r="E34" s="59">
        <v>1</v>
      </c>
      <c r="F34" s="54">
        <f>SUM(C34:E34)</f>
        <v>6</v>
      </c>
      <c r="G34" s="59">
        <v>2</v>
      </c>
      <c r="H34" s="59">
        <v>0</v>
      </c>
      <c r="I34" s="59">
        <v>1</v>
      </c>
      <c r="J34" s="497">
        <f>SUM(G34:I34)</f>
        <v>3</v>
      </c>
      <c r="K34" s="54">
        <f t="shared" si="2"/>
        <v>3</v>
      </c>
      <c r="L34" s="179">
        <v>841</v>
      </c>
      <c r="M34" s="56" t="s">
        <v>48</v>
      </c>
    </row>
    <row r="35" spans="1:25" ht="18" customHeight="1">
      <c r="A35" s="77" t="s">
        <v>18</v>
      </c>
      <c r="B35" s="78">
        <f>L35+K35</f>
        <v>6140</v>
      </c>
      <c r="C35" s="79">
        <f t="shared" ref="C35:J35" si="11">SUM(C36:C36)</f>
        <v>3</v>
      </c>
      <c r="D35" s="79">
        <f t="shared" si="11"/>
        <v>3</v>
      </c>
      <c r="E35" s="79">
        <f t="shared" si="11"/>
        <v>2</v>
      </c>
      <c r="F35" s="79">
        <f t="shared" si="11"/>
        <v>8</v>
      </c>
      <c r="G35" s="79">
        <f t="shared" si="11"/>
        <v>7</v>
      </c>
      <c r="H35" s="79">
        <f t="shared" si="11"/>
        <v>0</v>
      </c>
      <c r="I35" s="79">
        <f t="shared" si="11"/>
        <v>3</v>
      </c>
      <c r="J35" s="78">
        <f t="shared" si="11"/>
        <v>10</v>
      </c>
      <c r="K35" s="78">
        <f t="shared" si="2"/>
        <v>-2</v>
      </c>
      <c r="L35" s="184">
        <v>6142</v>
      </c>
      <c r="M35" s="80" t="s">
        <v>18</v>
      </c>
    </row>
    <row r="36" spans="1:25" ht="18" customHeight="1">
      <c r="A36" s="71" t="s">
        <v>51</v>
      </c>
      <c r="B36" s="54">
        <f>K36+L36</f>
        <v>6140</v>
      </c>
      <c r="C36" s="74">
        <v>3</v>
      </c>
      <c r="D36" s="74">
        <v>3</v>
      </c>
      <c r="E36" s="74">
        <v>2</v>
      </c>
      <c r="F36" s="54">
        <f>SUM(C36:E36)</f>
        <v>8</v>
      </c>
      <c r="G36" s="74">
        <v>7</v>
      </c>
      <c r="H36" s="74">
        <v>0</v>
      </c>
      <c r="I36" s="74">
        <v>3</v>
      </c>
      <c r="J36" s="54">
        <f>SUM(G36:I36)</f>
        <v>10</v>
      </c>
      <c r="K36" s="54">
        <f t="shared" si="2"/>
        <v>-2</v>
      </c>
      <c r="L36" s="179">
        <v>6142</v>
      </c>
      <c r="M36" s="72" t="s">
        <v>51</v>
      </c>
    </row>
    <row r="37" spans="1:25" ht="18" customHeight="1">
      <c r="A37" s="67" t="s">
        <v>20</v>
      </c>
      <c r="B37" s="61">
        <f>L37+K37</f>
        <v>5573</v>
      </c>
      <c r="C37" s="62">
        <f t="shared" ref="C37:I37" si="12">SUM(C38:C39)</f>
        <v>6</v>
      </c>
      <c r="D37" s="62">
        <f t="shared" si="12"/>
        <v>7</v>
      </c>
      <c r="E37" s="62">
        <f t="shared" si="12"/>
        <v>6</v>
      </c>
      <c r="F37" s="61">
        <f t="shared" si="12"/>
        <v>19</v>
      </c>
      <c r="G37" s="62">
        <f t="shared" si="12"/>
        <v>0</v>
      </c>
      <c r="H37" s="62">
        <f t="shared" si="12"/>
        <v>3</v>
      </c>
      <c r="I37" s="62">
        <f t="shared" si="12"/>
        <v>6</v>
      </c>
      <c r="J37" s="73">
        <f>SUM(G37:I37)</f>
        <v>9</v>
      </c>
      <c r="K37" s="61">
        <f t="shared" si="2"/>
        <v>10</v>
      </c>
      <c r="L37" s="180">
        <v>5563</v>
      </c>
      <c r="M37" s="68" t="s">
        <v>20</v>
      </c>
    </row>
    <row r="38" spans="1:25" ht="18" customHeight="1">
      <c r="A38" s="69" t="s">
        <v>49</v>
      </c>
      <c r="B38" s="52">
        <f>L38+K38</f>
        <v>4758</v>
      </c>
      <c r="C38" s="57">
        <v>5</v>
      </c>
      <c r="D38" s="57">
        <v>5</v>
      </c>
      <c r="E38" s="57">
        <v>6</v>
      </c>
      <c r="F38" s="52">
        <f>SUM(C38:E38)</f>
        <v>16</v>
      </c>
      <c r="G38" s="57">
        <v>0</v>
      </c>
      <c r="H38" s="57">
        <v>3</v>
      </c>
      <c r="I38" s="57">
        <v>6</v>
      </c>
      <c r="J38" s="52">
        <f>SUM(G38:I38)</f>
        <v>9</v>
      </c>
      <c r="K38" s="52">
        <f t="shared" si="2"/>
        <v>7</v>
      </c>
      <c r="L38" s="178">
        <v>4751</v>
      </c>
      <c r="M38" s="70" t="s">
        <v>49</v>
      </c>
    </row>
    <row r="39" spans="1:25" ht="18" customHeight="1">
      <c r="A39" s="71" t="s">
        <v>36</v>
      </c>
      <c r="B39" s="54">
        <f>L39+K39</f>
        <v>815</v>
      </c>
      <c r="C39" s="59">
        <v>1</v>
      </c>
      <c r="D39" s="59">
        <v>2</v>
      </c>
      <c r="E39" s="59">
        <v>0</v>
      </c>
      <c r="F39" s="54">
        <f>SUM(C39:E39)</f>
        <v>3</v>
      </c>
      <c r="G39" s="59">
        <v>0</v>
      </c>
      <c r="H39" s="59">
        <v>0</v>
      </c>
      <c r="I39" s="59">
        <v>0</v>
      </c>
      <c r="J39" s="54">
        <f>SUM(G39:I39)</f>
        <v>0</v>
      </c>
      <c r="K39" s="54">
        <f t="shared" si="2"/>
        <v>3</v>
      </c>
      <c r="L39" s="179">
        <v>812</v>
      </c>
      <c r="M39" s="72" t="s">
        <v>36</v>
      </c>
    </row>
    <row r="40" spans="1:25" ht="18" customHeight="1"/>
    <row r="41" spans="1:25" ht="18" customHeight="1">
      <c r="A41" s="241" t="s">
        <v>260</v>
      </c>
      <c r="B41" s="138"/>
      <c r="C41" s="138"/>
      <c r="D41" s="138"/>
      <c r="E41" s="138"/>
      <c r="F41" s="138"/>
      <c r="G41" s="138"/>
      <c r="H41" s="138"/>
      <c r="I41" s="138"/>
      <c r="J41" s="138"/>
      <c r="K41" s="138"/>
      <c r="L41" s="138"/>
      <c r="M41" s="138"/>
      <c r="N41" s="138"/>
      <c r="O41" s="138"/>
      <c r="P41" s="138"/>
      <c r="Q41" s="33"/>
      <c r="R41" s="33"/>
      <c r="S41" s="33"/>
      <c r="T41" s="33"/>
      <c r="U41" s="33"/>
      <c r="V41" s="33"/>
      <c r="W41" s="33"/>
      <c r="X41" s="33"/>
      <c r="Y41" s="33"/>
    </row>
    <row r="42" spans="1:25" ht="18" customHeight="1">
      <c r="A42" s="242" t="s">
        <v>171</v>
      </c>
      <c r="B42" s="33"/>
      <c r="C42" s="33"/>
      <c r="D42" s="33"/>
      <c r="E42" s="33"/>
      <c r="F42" s="33"/>
      <c r="G42" s="33"/>
      <c r="H42" s="33"/>
      <c r="I42" s="33"/>
      <c r="J42" s="33"/>
      <c r="K42" s="33"/>
      <c r="L42" s="33"/>
      <c r="M42" s="33"/>
      <c r="N42" s="33"/>
      <c r="O42" s="33"/>
      <c r="P42" s="33"/>
      <c r="Q42" s="33"/>
      <c r="R42" s="33"/>
      <c r="S42" s="33"/>
      <c r="T42" s="33"/>
      <c r="U42" s="33"/>
      <c r="V42" s="33"/>
      <c r="W42" s="33"/>
      <c r="X42" s="33"/>
      <c r="Y42" s="33"/>
    </row>
    <row r="43" spans="1:25" ht="18" customHeight="1">
      <c r="A43" s="242" t="s">
        <v>169</v>
      </c>
      <c r="B43" s="33"/>
      <c r="C43" s="33"/>
      <c r="D43" s="33"/>
      <c r="E43" s="33"/>
      <c r="F43" s="33"/>
      <c r="G43" s="33"/>
      <c r="H43" s="33"/>
      <c r="I43" s="33"/>
      <c r="J43" s="33"/>
      <c r="K43" s="33"/>
      <c r="L43" s="33"/>
      <c r="M43" s="33"/>
      <c r="N43" s="33"/>
      <c r="O43" s="33"/>
      <c r="P43" s="33"/>
      <c r="Q43" s="33"/>
      <c r="R43" s="33"/>
      <c r="S43" s="33"/>
      <c r="T43" s="33"/>
      <c r="U43" s="33"/>
      <c r="V43" s="33"/>
      <c r="W43" s="33"/>
      <c r="X43" s="33"/>
      <c r="Y43" s="33"/>
    </row>
    <row r="44" spans="1:25" ht="18" customHeight="1">
      <c r="A44" s="82"/>
      <c r="R44" s="33"/>
      <c r="S44" s="33"/>
      <c r="T44" s="33"/>
      <c r="U44" s="33"/>
      <c r="V44" s="33"/>
      <c r="W44" s="33"/>
      <c r="X44" s="33"/>
      <c r="Y44" s="33"/>
    </row>
    <row r="45" spans="1:25">
      <c r="A45" s="33"/>
      <c r="B45" s="33"/>
      <c r="C45" s="33"/>
      <c r="D45" s="33"/>
      <c r="E45" s="33"/>
      <c r="F45" s="33"/>
      <c r="G45" s="33"/>
      <c r="H45" s="33"/>
      <c r="I45" s="33"/>
      <c r="J45" s="33"/>
      <c r="K45" s="33"/>
      <c r="L45" s="33"/>
      <c r="M45" s="33"/>
      <c r="N45" s="33"/>
      <c r="O45" s="33"/>
      <c r="P45" s="33"/>
      <c r="Q45" s="33"/>
      <c r="R45" s="33"/>
      <c r="S45" s="33"/>
      <c r="T45" s="33"/>
      <c r="U45" s="33"/>
      <c r="V45" s="33"/>
      <c r="W45" s="33"/>
      <c r="X45" s="33"/>
      <c r="Y45" s="33"/>
    </row>
    <row r="46" spans="1:25">
      <c r="A46" s="33"/>
      <c r="B46" s="33"/>
      <c r="C46" s="33"/>
      <c r="D46" s="33"/>
      <c r="E46" s="33"/>
      <c r="F46" s="33"/>
      <c r="G46" s="33"/>
      <c r="H46" s="33"/>
      <c r="I46" s="33"/>
      <c r="J46" s="33"/>
      <c r="K46" s="33"/>
      <c r="L46" s="33"/>
      <c r="M46" s="33"/>
      <c r="N46" s="33"/>
      <c r="O46" s="33"/>
      <c r="P46" s="33"/>
      <c r="Q46" s="33"/>
      <c r="R46" s="76"/>
      <c r="S46" s="76"/>
      <c r="T46" s="76"/>
      <c r="U46" s="76"/>
      <c r="V46" s="76"/>
      <c r="W46" s="76"/>
      <c r="X46" s="76"/>
      <c r="Y46" s="76"/>
    </row>
    <row r="48" spans="1:25">
      <c r="A48" s="33"/>
      <c r="B48" s="33"/>
      <c r="C48" s="33"/>
      <c r="D48" s="33"/>
      <c r="E48" s="33"/>
      <c r="F48" s="33"/>
      <c r="G48" s="33"/>
      <c r="H48" s="33"/>
      <c r="I48" s="33"/>
      <c r="J48" s="33"/>
      <c r="K48" s="33"/>
      <c r="L48" s="33"/>
      <c r="M48" s="33"/>
      <c r="N48" s="33"/>
    </row>
    <row r="52" spans="5:5">
      <c r="E52" s="175"/>
    </row>
  </sheetData>
  <mergeCells count="6">
    <mergeCell ref="A3:D3"/>
    <mergeCell ref="A4:A5"/>
    <mergeCell ref="B4:B5"/>
    <mergeCell ref="K4:K5"/>
    <mergeCell ref="M4:M5"/>
    <mergeCell ref="L4:L5"/>
  </mergeCells>
  <phoneticPr fontId="7"/>
  <pageMargins left="0.39370078740157483" right="0.59055118110236227" top="0.59055118110236227" bottom="0.59055118110236227" header="0.51181102362204722" footer="0.19685039370078741"/>
  <pageSetup paperSize="9" scale="88" orientation="portrait" r:id="rId1"/>
  <headerFooter alignWithMargins="0">
    <oddFooter>&amp;C&amp;12- 6 -</oddFooter>
  </headerFooter>
  <rowBreaks count="1" manualBreakCount="1">
    <brk id="19" max="16383" man="1"/>
  </rowBreaks>
  <colBreaks count="1" manualBreakCount="1">
    <brk id="6"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X207"/>
  <sheetViews>
    <sheetView showGridLines="0" view="pageBreakPreview" zoomScale="120" zoomScaleNormal="120" zoomScaleSheetLayoutView="120" workbookViewId="0"/>
  </sheetViews>
  <sheetFormatPr defaultRowHeight="13.5"/>
  <cols>
    <col min="1" max="1" width="20" customWidth="1"/>
    <col min="2" max="3" width="6.5" style="26" customWidth="1"/>
    <col min="4" max="13" width="6.5" customWidth="1"/>
    <col min="14" max="14" width="7.5" style="19" customWidth="1"/>
    <col min="15" max="15" width="9" style="19"/>
    <col min="16" max="16" width="8.375" style="19" customWidth="1"/>
    <col min="17" max="24" width="9" style="19"/>
  </cols>
  <sheetData>
    <row r="1" spans="1:24" s="14" customFormat="1" ht="37.5" customHeight="1">
      <c r="A1" s="253" t="s">
        <v>275</v>
      </c>
      <c r="B1" s="17"/>
      <c r="C1" s="17"/>
      <c r="D1" s="17"/>
      <c r="E1" s="17"/>
      <c r="F1" s="17"/>
      <c r="G1" s="17"/>
      <c r="H1" s="17"/>
      <c r="I1" s="17"/>
      <c r="J1" s="17"/>
      <c r="K1" s="17"/>
      <c r="L1" s="17"/>
      <c r="M1" s="17"/>
      <c r="N1" s="17"/>
      <c r="O1" s="18"/>
      <c r="P1" s="18"/>
      <c r="Q1" s="18"/>
      <c r="R1" s="18"/>
      <c r="S1" s="18"/>
      <c r="T1" s="18"/>
      <c r="U1" s="18"/>
      <c r="V1" s="18"/>
      <c r="W1" s="18"/>
      <c r="X1" s="18"/>
    </row>
    <row r="2" spans="1:24" ht="18.75" customHeight="1">
      <c r="A2" s="31" t="s">
        <v>196</v>
      </c>
      <c r="B2" s="19"/>
      <c r="C2" s="19"/>
      <c r="D2" s="19"/>
      <c r="E2" s="19"/>
      <c r="F2" s="19"/>
      <c r="G2" s="19"/>
      <c r="H2" s="19"/>
      <c r="I2" s="19"/>
      <c r="J2" s="19"/>
      <c r="K2" s="19"/>
      <c r="L2" s="19"/>
      <c r="M2" s="19"/>
      <c r="N2" s="236" t="s">
        <v>10</v>
      </c>
    </row>
    <row r="3" spans="1:24" ht="15" customHeight="1">
      <c r="A3" s="346" t="s">
        <v>289</v>
      </c>
      <c r="B3" s="251" t="s">
        <v>276</v>
      </c>
      <c r="C3" s="251" t="s">
        <v>277</v>
      </c>
      <c r="D3" s="251" t="s">
        <v>278</v>
      </c>
      <c r="E3" s="251" t="s">
        <v>279</v>
      </c>
      <c r="F3" s="251" t="s">
        <v>280</v>
      </c>
      <c r="G3" s="251" t="s">
        <v>281</v>
      </c>
      <c r="H3" s="251" t="s">
        <v>282</v>
      </c>
      <c r="I3" s="251" t="s">
        <v>283</v>
      </c>
      <c r="J3" s="251" t="s">
        <v>284</v>
      </c>
      <c r="K3" s="251" t="s">
        <v>285</v>
      </c>
      <c r="L3" s="251" t="s">
        <v>286</v>
      </c>
      <c r="M3" s="251" t="s">
        <v>287</v>
      </c>
      <c r="N3" s="347" t="s">
        <v>11</v>
      </c>
      <c r="O3" s="22"/>
    </row>
    <row r="4" spans="1:24" ht="15" customHeight="1">
      <c r="A4" s="349" t="s">
        <v>290</v>
      </c>
      <c r="B4" s="353">
        <v>-499</v>
      </c>
      <c r="C4" s="354">
        <v>-871</v>
      </c>
      <c r="D4" s="355">
        <v>-888</v>
      </c>
      <c r="E4" s="355">
        <v>-1211</v>
      </c>
      <c r="F4" s="355">
        <v>-1132</v>
      </c>
      <c r="G4" s="355">
        <v>-4890</v>
      </c>
      <c r="H4" s="355">
        <v>-94</v>
      </c>
      <c r="I4" s="355">
        <v>-860</v>
      </c>
      <c r="J4" s="355">
        <v>-793</v>
      </c>
      <c r="K4" s="355">
        <v>-617</v>
      </c>
      <c r="L4" s="355">
        <v>-496</v>
      </c>
      <c r="M4" s="356">
        <v>-660</v>
      </c>
      <c r="N4" s="350">
        <v>-13011</v>
      </c>
    </row>
    <row r="5" spans="1:24" ht="15" customHeight="1">
      <c r="A5" s="351" t="s">
        <v>291</v>
      </c>
      <c r="B5" s="21">
        <v>-535</v>
      </c>
      <c r="C5" s="22">
        <v>-964</v>
      </c>
      <c r="D5" s="357">
        <v>-980</v>
      </c>
      <c r="E5" s="357">
        <v>-1153</v>
      </c>
      <c r="F5" s="357">
        <v>-1134</v>
      </c>
      <c r="G5" s="357">
        <v>-4602</v>
      </c>
      <c r="H5" s="357">
        <v>-121</v>
      </c>
      <c r="I5" s="357">
        <v>-877</v>
      </c>
      <c r="J5" s="357">
        <v>-798</v>
      </c>
      <c r="K5" s="357">
        <v>-604</v>
      </c>
      <c r="L5" s="357">
        <v>-727</v>
      </c>
      <c r="M5" s="358">
        <v>-776</v>
      </c>
      <c r="N5" s="352">
        <v>-13271</v>
      </c>
    </row>
    <row r="6" spans="1:24" ht="15" customHeight="1">
      <c r="A6" s="351" t="s">
        <v>292</v>
      </c>
      <c r="B6" s="21">
        <v>-753</v>
      </c>
      <c r="C6" s="22">
        <v>-1057</v>
      </c>
      <c r="D6" s="357">
        <v>-1002</v>
      </c>
      <c r="E6" s="357">
        <v>-1226</v>
      </c>
      <c r="F6" s="357">
        <v>-1085</v>
      </c>
      <c r="G6" s="357">
        <v>-4647</v>
      </c>
      <c r="H6" s="357">
        <v>-108</v>
      </c>
      <c r="I6" s="357">
        <v>-783</v>
      </c>
      <c r="J6" s="357">
        <v>-754</v>
      </c>
      <c r="K6" s="357">
        <v>-621</v>
      </c>
      <c r="L6" s="357">
        <v>-739</v>
      </c>
      <c r="M6" s="358">
        <v>-935</v>
      </c>
      <c r="N6" s="352">
        <v>-13710</v>
      </c>
    </row>
    <row r="7" spans="1:24" ht="15" customHeight="1">
      <c r="A7" s="351" t="s">
        <v>293</v>
      </c>
      <c r="B7" s="21">
        <v>-753</v>
      </c>
      <c r="C7" s="22">
        <v>-890</v>
      </c>
      <c r="D7" s="357">
        <v>-1009</v>
      </c>
      <c r="E7" s="357">
        <v>-1159</v>
      </c>
      <c r="F7" s="357">
        <v>-1026</v>
      </c>
      <c r="G7" s="357">
        <v>-4561</v>
      </c>
      <c r="H7" s="357">
        <v>-81</v>
      </c>
      <c r="I7" s="357">
        <v>-734</v>
      </c>
      <c r="J7" s="357">
        <v>-790</v>
      </c>
      <c r="K7" s="357">
        <v>-738</v>
      </c>
      <c r="L7" s="357">
        <v>-758</v>
      </c>
      <c r="M7" s="358">
        <v>-961</v>
      </c>
      <c r="N7" s="352">
        <v>-13460</v>
      </c>
    </row>
    <row r="8" spans="1:24" ht="15" customHeight="1">
      <c r="A8" s="351" t="s">
        <v>332</v>
      </c>
      <c r="B8" s="21">
        <v>-816</v>
      </c>
      <c r="C8" s="22">
        <v>-981</v>
      </c>
      <c r="D8" s="357">
        <v>-1245</v>
      </c>
      <c r="E8" s="357">
        <v>-1250</v>
      </c>
      <c r="F8" s="357">
        <v>-1057</v>
      </c>
      <c r="G8" s="357">
        <v>-4674</v>
      </c>
      <c r="H8" s="357">
        <v>-192</v>
      </c>
      <c r="I8" s="357">
        <v>-811</v>
      </c>
      <c r="J8" s="357">
        <v>-915</v>
      </c>
      <c r="K8" s="357">
        <v>-735</v>
      </c>
      <c r="L8" s="357">
        <v>-676</v>
      </c>
      <c r="M8" s="358">
        <v>-933</v>
      </c>
      <c r="N8" s="352">
        <v>-14285</v>
      </c>
    </row>
    <row r="9" spans="1:24" ht="15" customHeight="1">
      <c r="A9" s="503" t="s">
        <v>408</v>
      </c>
      <c r="B9" s="372">
        <v>-746</v>
      </c>
      <c r="C9" s="373">
        <v>-959</v>
      </c>
      <c r="D9" s="374">
        <v>-1207</v>
      </c>
      <c r="E9" s="374">
        <v>-1300</v>
      </c>
      <c r="F9" s="374">
        <v>-1310</v>
      </c>
      <c r="G9" s="374">
        <v>-4831</v>
      </c>
      <c r="H9" s="374">
        <v>-179</v>
      </c>
      <c r="I9" s="374">
        <v>-913</v>
      </c>
      <c r="J9" s="374">
        <f>IF('Ｐ１'!$DL$4=K3,'Ｐ4～5'!$E$7,"")</f>
        <v>-929</v>
      </c>
      <c r="K9" s="374" t="str">
        <f>IF('Ｐ１'!$DL$4=L3,'Ｐ4～5'!$E$7,"")</f>
        <v/>
      </c>
      <c r="L9" s="374" t="str">
        <f>IF('Ｐ１'!$DL$4=M3,'Ｐ4～5'!$E$7,"")</f>
        <v/>
      </c>
      <c r="M9" s="375" t="str">
        <f>IF('Ｐ１'!$DL$4=B3,'Ｐ4～5'!$E$7,"")</f>
        <v/>
      </c>
      <c r="N9" s="348">
        <f>SUM(B9:M9)</f>
        <v>-12374</v>
      </c>
      <c r="O9" s="22"/>
    </row>
    <row r="10" spans="1:24" ht="22.5" customHeight="1">
      <c r="A10" s="24" t="s">
        <v>227</v>
      </c>
      <c r="B10" s="19"/>
      <c r="C10" s="19"/>
      <c r="D10" s="19"/>
      <c r="E10" s="19"/>
      <c r="F10" s="19"/>
      <c r="G10" s="19"/>
      <c r="H10" s="19"/>
      <c r="I10" s="19"/>
      <c r="J10" s="19"/>
      <c r="K10" s="19"/>
      <c r="L10" s="277"/>
      <c r="M10" s="277"/>
      <c r="N10" s="20"/>
    </row>
    <row r="11" spans="1:24" ht="13.5" customHeight="1">
      <c r="A11" s="19" t="s">
        <v>192</v>
      </c>
      <c r="B11" s="19"/>
      <c r="C11" s="19"/>
      <c r="D11" s="19"/>
      <c r="E11" s="19"/>
      <c r="F11" s="19"/>
      <c r="G11" s="19"/>
      <c r="H11" s="19"/>
      <c r="I11" s="19"/>
      <c r="J11" s="19"/>
      <c r="K11" s="280"/>
      <c r="L11" s="277"/>
      <c r="M11" s="277"/>
      <c r="N11" s="236" t="s">
        <v>10</v>
      </c>
    </row>
    <row r="12" spans="1:24" ht="15" customHeight="1">
      <c r="A12" s="346" t="s">
        <v>289</v>
      </c>
      <c r="B12" s="251" t="s">
        <v>276</v>
      </c>
      <c r="C12" s="251" t="s">
        <v>277</v>
      </c>
      <c r="D12" s="251" t="s">
        <v>278</v>
      </c>
      <c r="E12" s="251" t="s">
        <v>279</v>
      </c>
      <c r="F12" s="251" t="s">
        <v>280</v>
      </c>
      <c r="G12" s="251" t="s">
        <v>281</v>
      </c>
      <c r="H12" s="251" t="s">
        <v>282</v>
      </c>
      <c r="I12" s="251" t="s">
        <v>283</v>
      </c>
      <c r="J12" s="251" t="s">
        <v>284</v>
      </c>
      <c r="K12" s="251" t="s">
        <v>285</v>
      </c>
      <c r="L12" s="251" t="s">
        <v>286</v>
      </c>
      <c r="M12" s="251" t="s">
        <v>287</v>
      </c>
      <c r="N12" s="347" t="s">
        <v>11</v>
      </c>
      <c r="O12" s="21"/>
    </row>
    <row r="13" spans="1:24" ht="15" customHeight="1">
      <c r="A13" s="349" t="s">
        <v>290</v>
      </c>
      <c r="B13" s="353">
        <v>607</v>
      </c>
      <c r="C13" s="354">
        <v>544</v>
      </c>
      <c r="D13" s="355">
        <v>497</v>
      </c>
      <c r="E13" s="355">
        <v>498</v>
      </c>
      <c r="F13" s="355">
        <v>440</v>
      </c>
      <c r="G13" s="355">
        <v>447</v>
      </c>
      <c r="H13" s="355">
        <v>535</v>
      </c>
      <c r="I13" s="355">
        <v>524</v>
      </c>
      <c r="J13" s="355">
        <v>476</v>
      </c>
      <c r="K13" s="355">
        <v>559</v>
      </c>
      <c r="L13" s="355">
        <v>577</v>
      </c>
      <c r="M13" s="356">
        <v>544</v>
      </c>
      <c r="N13" s="350">
        <v>6248</v>
      </c>
    </row>
    <row r="14" spans="1:24" ht="15" customHeight="1">
      <c r="A14" s="351" t="s">
        <v>291</v>
      </c>
      <c r="B14" s="21">
        <v>597</v>
      </c>
      <c r="C14" s="22">
        <v>471</v>
      </c>
      <c r="D14" s="357">
        <v>521</v>
      </c>
      <c r="E14" s="357">
        <v>519</v>
      </c>
      <c r="F14" s="357">
        <v>401</v>
      </c>
      <c r="G14" s="357">
        <v>471</v>
      </c>
      <c r="H14" s="357">
        <v>501</v>
      </c>
      <c r="I14" s="357">
        <v>513</v>
      </c>
      <c r="J14" s="357">
        <v>504</v>
      </c>
      <c r="K14" s="357">
        <v>553</v>
      </c>
      <c r="L14" s="357">
        <v>496</v>
      </c>
      <c r="M14" s="358">
        <v>530</v>
      </c>
      <c r="N14" s="352">
        <v>6077</v>
      </c>
    </row>
    <row r="15" spans="1:24" ht="15" customHeight="1">
      <c r="A15" s="351" t="s">
        <v>292</v>
      </c>
      <c r="B15" s="21">
        <v>577</v>
      </c>
      <c r="C15" s="22">
        <v>431</v>
      </c>
      <c r="D15" s="357">
        <v>501</v>
      </c>
      <c r="E15" s="357">
        <v>502</v>
      </c>
      <c r="F15" s="357">
        <v>441</v>
      </c>
      <c r="G15" s="357">
        <v>494</v>
      </c>
      <c r="H15" s="357">
        <v>486</v>
      </c>
      <c r="I15" s="357">
        <v>507</v>
      </c>
      <c r="J15" s="357">
        <v>515</v>
      </c>
      <c r="K15" s="357">
        <v>538</v>
      </c>
      <c r="L15" s="357">
        <v>507</v>
      </c>
      <c r="M15" s="358">
        <v>489</v>
      </c>
      <c r="N15" s="352">
        <v>5988</v>
      </c>
    </row>
    <row r="16" spans="1:24" ht="15" customHeight="1">
      <c r="A16" s="351" t="s">
        <v>293</v>
      </c>
      <c r="B16" s="21">
        <v>469</v>
      </c>
      <c r="C16" s="22">
        <v>454</v>
      </c>
      <c r="D16" s="357">
        <v>458</v>
      </c>
      <c r="E16" s="357">
        <v>491</v>
      </c>
      <c r="F16" s="357">
        <v>465</v>
      </c>
      <c r="G16" s="357">
        <v>506</v>
      </c>
      <c r="H16" s="357">
        <v>453</v>
      </c>
      <c r="I16" s="357">
        <v>532</v>
      </c>
      <c r="J16" s="357">
        <v>472</v>
      </c>
      <c r="K16" s="357">
        <v>469</v>
      </c>
      <c r="L16" s="357">
        <v>510</v>
      </c>
      <c r="M16" s="358">
        <v>460</v>
      </c>
      <c r="N16" s="352">
        <v>5739</v>
      </c>
    </row>
    <row r="17" spans="1:24" ht="15" customHeight="1">
      <c r="A17" s="351" t="s">
        <v>332</v>
      </c>
      <c r="B17" s="21">
        <v>488</v>
      </c>
      <c r="C17" s="22">
        <v>439</v>
      </c>
      <c r="D17" s="357">
        <v>409</v>
      </c>
      <c r="E17" s="357">
        <v>492</v>
      </c>
      <c r="F17" s="357">
        <v>431</v>
      </c>
      <c r="G17" s="357">
        <v>444</v>
      </c>
      <c r="H17" s="357">
        <v>427</v>
      </c>
      <c r="I17" s="357">
        <v>435</v>
      </c>
      <c r="J17" s="357">
        <v>457</v>
      </c>
      <c r="K17" s="357">
        <v>504</v>
      </c>
      <c r="L17" s="357">
        <v>501</v>
      </c>
      <c r="M17" s="358">
        <v>434</v>
      </c>
      <c r="N17" s="352">
        <v>5461</v>
      </c>
    </row>
    <row r="18" spans="1:24" ht="15" customHeight="1">
      <c r="A18" s="503" t="str">
        <f t="shared" ref="A18" si="0">A9</f>
        <v>平成29年10月～30年 6月</v>
      </c>
      <c r="B18" s="372">
        <v>490</v>
      </c>
      <c r="C18" s="373">
        <v>430</v>
      </c>
      <c r="D18" s="374">
        <v>397</v>
      </c>
      <c r="E18" s="374">
        <v>433</v>
      </c>
      <c r="F18" s="374">
        <v>346</v>
      </c>
      <c r="G18" s="374">
        <v>429</v>
      </c>
      <c r="H18" s="374">
        <v>380</v>
      </c>
      <c r="I18" s="374">
        <v>457</v>
      </c>
      <c r="J18" s="374">
        <f>IF('Ｐ１'!$DL$4=K12,'Ｐ4～5'!$H$7,)</f>
        <v>422</v>
      </c>
      <c r="K18" s="374">
        <f>IF('Ｐ１'!$DL$4=L12,'Ｐ4～5'!$H$7,)</f>
        <v>0</v>
      </c>
      <c r="L18" s="374">
        <f>IF('Ｐ１'!$DL$4=M12,'Ｐ4～5'!$H$7,)</f>
        <v>0</v>
      </c>
      <c r="M18" s="375">
        <f>IF('Ｐ１'!$DL$4=B12,'Ｐ4～5'!$H$7,)</f>
        <v>0</v>
      </c>
      <c r="N18" s="348">
        <f>SUM(B18:M18)</f>
        <v>3784</v>
      </c>
      <c r="O18" s="21"/>
    </row>
    <row r="19" spans="1:24" s="23" customFormat="1" ht="18.75" customHeight="1">
      <c r="A19" s="23" t="s">
        <v>193</v>
      </c>
      <c r="B19" s="19"/>
      <c r="C19" s="19"/>
      <c r="L19" s="278"/>
      <c r="M19" s="277"/>
      <c r="N19" s="236" t="s">
        <v>10</v>
      </c>
      <c r="O19" s="22"/>
      <c r="P19" s="19"/>
      <c r="Q19" s="19"/>
      <c r="R19" s="19"/>
      <c r="S19" s="19"/>
      <c r="T19" s="19"/>
      <c r="U19" s="19"/>
      <c r="V19" s="19"/>
      <c r="W19" s="19"/>
      <c r="X19" s="19"/>
    </row>
    <row r="20" spans="1:24" s="23" customFormat="1" ht="15" customHeight="1">
      <c r="A20" s="346" t="s">
        <v>289</v>
      </c>
      <c r="B20" s="251" t="s">
        <v>276</v>
      </c>
      <c r="C20" s="251" t="s">
        <v>277</v>
      </c>
      <c r="D20" s="251" t="s">
        <v>278</v>
      </c>
      <c r="E20" s="251" t="s">
        <v>279</v>
      </c>
      <c r="F20" s="251" t="s">
        <v>280</v>
      </c>
      <c r="G20" s="251" t="s">
        <v>281</v>
      </c>
      <c r="H20" s="251" t="s">
        <v>282</v>
      </c>
      <c r="I20" s="251" t="s">
        <v>283</v>
      </c>
      <c r="J20" s="251" t="s">
        <v>284</v>
      </c>
      <c r="K20" s="251" t="s">
        <v>285</v>
      </c>
      <c r="L20" s="251" t="s">
        <v>286</v>
      </c>
      <c r="M20" s="251" t="s">
        <v>287</v>
      </c>
      <c r="N20" s="347" t="s">
        <v>11</v>
      </c>
      <c r="O20" s="22"/>
      <c r="P20" s="19"/>
      <c r="Q20" s="19"/>
      <c r="R20" s="19"/>
      <c r="S20" s="19"/>
      <c r="T20" s="19"/>
      <c r="U20" s="19"/>
      <c r="V20" s="19"/>
      <c r="W20" s="19"/>
      <c r="X20" s="19"/>
    </row>
    <row r="21" spans="1:24" s="23" customFormat="1" ht="15" customHeight="1">
      <c r="A21" s="349" t="s">
        <v>290</v>
      </c>
      <c r="B21" s="353">
        <v>1260</v>
      </c>
      <c r="C21" s="354">
        <v>1351</v>
      </c>
      <c r="D21" s="355">
        <v>1315</v>
      </c>
      <c r="E21" s="355">
        <v>1500</v>
      </c>
      <c r="F21" s="355">
        <v>1274</v>
      </c>
      <c r="G21" s="355">
        <v>1277</v>
      </c>
      <c r="H21" s="355">
        <v>1328</v>
      </c>
      <c r="I21" s="355">
        <v>1240</v>
      </c>
      <c r="J21" s="355">
        <v>1056</v>
      </c>
      <c r="K21" s="355">
        <v>1157</v>
      </c>
      <c r="L21" s="355">
        <v>1143</v>
      </c>
      <c r="M21" s="356">
        <v>1115</v>
      </c>
      <c r="N21" s="350">
        <v>15016</v>
      </c>
      <c r="O21" s="19"/>
      <c r="P21" s="19"/>
      <c r="Q21" s="19"/>
      <c r="R21" s="19"/>
      <c r="S21" s="19"/>
      <c r="T21" s="19"/>
      <c r="U21" s="19"/>
      <c r="V21" s="19"/>
      <c r="W21" s="19"/>
      <c r="X21" s="19"/>
    </row>
    <row r="22" spans="1:24" s="23" customFormat="1" ht="15" customHeight="1">
      <c r="A22" s="351" t="s">
        <v>291</v>
      </c>
      <c r="B22" s="21">
        <v>1173</v>
      </c>
      <c r="C22" s="22">
        <v>1286</v>
      </c>
      <c r="D22" s="357">
        <v>1283</v>
      </c>
      <c r="E22" s="357">
        <v>1512</v>
      </c>
      <c r="F22" s="357">
        <v>1193</v>
      </c>
      <c r="G22" s="357">
        <v>1406</v>
      </c>
      <c r="H22" s="357">
        <v>1286</v>
      </c>
      <c r="I22" s="357">
        <v>1238</v>
      </c>
      <c r="J22" s="357">
        <v>1176</v>
      </c>
      <c r="K22" s="357">
        <v>1059</v>
      </c>
      <c r="L22" s="357">
        <v>1083</v>
      </c>
      <c r="M22" s="358">
        <v>1167</v>
      </c>
      <c r="N22" s="352">
        <v>14862</v>
      </c>
      <c r="O22" s="19"/>
      <c r="P22" s="19"/>
      <c r="Q22" s="19"/>
      <c r="R22" s="19"/>
      <c r="S22" s="19"/>
      <c r="T22" s="19"/>
      <c r="U22" s="19"/>
      <c r="V22" s="19"/>
      <c r="W22" s="19"/>
      <c r="X22" s="19"/>
    </row>
    <row r="23" spans="1:24" s="23" customFormat="1" ht="15" customHeight="1">
      <c r="A23" s="351" t="s">
        <v>292</v>
      </c>
      <c r="B23" s="21">
        <v>1287</v>
      </c>
      <c r="C23" s="22">
        <v>1323</v>
      </c>
      <c r="D23" s="357">
        <v>1365</v>
      </c>
      <c r="E23" s="357">
        <v>1548</v>
      </c>
      <c r="F23" s="357">
        <v>1181</v>
      </c>
      <c r="G23" s="357">
        <v>1290</v>
      </c>
      <c r="H23" s="357">
        <v>1217</v>
      </c>
      <c r="I23" s="357">
        <v>1175</v>
      </c>
      <c r="J23" s="357">
        <v>1090</v>
      </c>
      <c r="K23" s="357">
        <v>1113</v>
      </c>
      <c r="L23" s="357">
        <v>1186</v>
      </c>
      <c r="M23" s="358">
        <v>1134</v>
      </c>
      <c r="N23" s="352">
        <v>14909</v>
      </c>
      <c r="O23" s="19"/>
      <c r="P23" s="19"/>
      <c r="Q23" s="19"/>
      <c r="R23" s="19"/>
      <c r="S23" s="19"/>
      <c r="T23" s="19"/>
      <c r="U23" s="19"/>
      <c r="V23" s="19"/>
      <c r="W23" s="19"/>
      <c r="X23" s="19"/>
    </row>
    <row r="24" spans="1:24" s="23" customFormat="1" ht="15" customHeight="1">
      <c r="A24" s="351" t="s">
        <v>293</v>
      </c>
      <c r="B24" s="21">
        <v>1347</v>
      </c>
      <c r="C24" s="22">
        <v>1253</v>
      </c>
      <c r="D24" s="357">
        <v>1311</v>
      </c>
      <c r="E24" s="357">
        <v>1460</v>
      </c>
      <c r="F24" s="357">
        <v>1287</v>
      </c>
      <c r="G24" s="357">
        <v>1276</v>
      </c>
      <c r="H24" s="357">
        <v>1259</v>
      </c>
      <c r="I24" s="357">
        <v>1266</v>
      </c>
      <c r="J24" s="357">
        <v>1178</v>
      </c>
      <c r="K24" s="357">
        <v>1093</v>
      </c>
      <c r="L24" s="357">
        <v>1193</v>
      </c>
      <c r="M24" s="358">
        <v>1176</v>
      </c>
      <c r="N24" s="352">
        <v>15099</v>
      </c>
      <c r="O24" s="19"/>
      <c r="P24" s="19"/>
      <c r="Q24" s="19"/>
      <c r="R24" s="19"/>
      <c r="S24" s="19"/>
      <c r="T24" s="19"/>
      <c r="U24" s="19"/>
      <c r="V24" s="19"/>
      <c r="W24" s="19"/>
      <c r="X24" s="19"/>
    </row>
    <row r="25" spans="1:24" s="23" customFormat="1" ht="15" customHeight="1">
      <c r="A25" s="351" t="s">
        <v>332</v>
      </c>
      <c r="B25" s="21">
        <v>1322</v>
      </c>
      <c r="C25" s="22">
        <v>1324</v>
      </c>
      <c r="D25" s="357">
        <v>1435</v>
      </c>
      <c r="E25" s="357">
        <v>1602</v>
      </c>
      <c r="F25" s="357">
        <v>1224</v>
      </c>
      <c r="G25" s="357">
        <v>1369</v>
      </c>
      <c r="H25" s="357">
        <v>1288</v>
      </c>
      <c r="I25" s="357">
        <v>1299</v>
      </c>
      <c r="J25" s="357">
        <v>1166</v>
      </c>
      <c r="K25" s="357">
        <v>1155</v>
      </c>
      <c r="L25" s="357">
        <v>1198</v>
      </c>
      <c r="M25" s="358">
        <v>1111</v>
      </c>
      <c r="N25" s="352">
        <v>15493</v>
      </c>
      <c r="O25" s="19"/>
      <c r="P25" s="19"/>
      <c r="Q25" s="19"/>
      <c r="R25" s="19"/>
      <c r="S25" s="19"/>
      <c r="T25" s="19"/>
      <c r="U25" s="19"/>
      <c r="V25" s="19"/>
      <c r="W25" s="19"/>
      <c r="X25" s="19"/>
    </row>
    <row r="26" spans="1:24" s="23" customFormat="1" ht="15" customHeight="1">
      <c r="A26" s="503" t="str">
        <f t="shared" ref="A26" si="1">A18</f>
        <v>平成29年10月～30年 6月</v>
      </c>
      <c r="B26" s="372">
        <v>1267</v>
      </c>
      <c r="C26" s="373">
        <v>1315</v>
      </c>
      <c r="D26" s="374">
        <v>1441</v>
      </c>
      <c r="E26" s="374">
        <v>1514</v>
      </c>
      <c r="F26" s="374">
        <v>1339</v>
      </c>
      <c r="G26" s="374">
        <v>1327</v>
      </c>
      <c r="H26" s="374">
        <v>1229</v>
      </c>
      <c r="I26" s="374">
        <v>1275</v>
      </c>
      <c r="J26" s="374">
        <f>IF('Ｐ１'!$DL$4=K20,'Ｐ4～5'!$K$7,)</f>
        <v>1193</v>
      </c>
      <c r="K26" s="374">
        <f>IF('Ｐ１'!$DL$4=L20,'Ｐ4～5'!$K$7,)</f>
        <v>0</v>
      </c>
      <c r="L26" s="374">
        <f>IF('Ｐ１'!$DL$4=M20,'Ｐ4～5'!$K$7,)</f>
        <v>0</v>
      </c>
      <c r="M26" s="375">
        <f>IF('Ｐ１'!$DL$4=B20,'Ｐ4～5'!$K$7,)</f>
        <v>0</v>
      </c>
      <c r="N26" s="348">
        <f>SUM(B26:M26)</f>
        <v>11900</v>
      </c>
      <c r="O26" s="21"/>
      <c r="P26" s="19"/>
      <c r="Q26" s="19"/>
      <c r="R26" s="19"/>
      <c r="S26" s="19"/>
      <c r="T26" s="19"/>
      <c r="U26" s="19"/>
      <c r="V26" s="19"/>
      <c r="W26" s="19"/>
      <c r="X26" s="19"/>
    </row>
    <row r="27" spans="1:24" s="23" customFormat="1" ht="18.75" customHeight="1">
      <c r="A27" s="23" t="s">
        <v>194</v>
      </c>
      <c r="B27" s="19"/>
      <c r="C27" s="19"/>
      <c r="L27" s="278"/>
      <c r="M27" s="277"/>
      <c r="N27" s="236" t="s">
        <v>10</v>
      </c>
      <c r="O27" s="22"/>
      <c r="P27" s="19"/>
      <c r="Q27" s="19"/>
      <c r="R27" s="19"/>
      <c r="S27" s="19"/>
      <c r="T27" s="19"/>
      <c r="U27" s="19"/>
      <c r="V27" s="19"/>
      <c r="W27" s="19"/>
      <c r="X27" s="19"/>
    </row>
    <row r="28" spans="1:24" s="23" customFormat="1" ht="15" customHeight="1">
      <c r="A28" s="346" t="s">
        <v>289</v>
      </c>
      <c r="B28" s="251" t="s">
        <v>276</v>
      </c>
      <c r="C28" s="251" t="s">
        <v>277</v>
      </c>
      <c r="D28" s="251" t="s">
        <v>278</v>
      </c>
      <c r="E28" s="251" t="s">
        <v>279</v>
      </c>
      <c r="F28" s="251" t="s">
        <v>280</v>
      </c>
      <c r="G28" s="251" t="s">
        <v>281</v>
      </c>
      <c r="H28" s="251" t="s">
        <v>282</v>
      </c>
      <c r="I28" s="251" t="s">
        <v>283</v>
      </c>
      <c r="J28" s="251" t="s">
        <v>284</v>
      </c>
      <c r="K28" s="251" t="s">
        <v>285</v>
      </c>
      <c r="L28" s="251" t="s">
        <v>286</v>
      </c>
      <c r="M28" s="251" t="s">
        <v>287</v>
      </c>
      <c r="N28" s="347" t="s">
        <v>11</v>
      </c>
      <c r="O28" s="21"/>
      <c r="P28" s="19"/>
      <c r="Q28" s="19"/>
      <c r="R28" s="19"/>
      <c r="S28" s="19"/>
      <c r="T28" s="19"/>
      <c r="U28" s="19"/>
      <c r="V28" s="19"/>
      <c r="W28" s="19"/>
      <c r="X28" s="19"/>
    </row>
    <row r="29" spans="1:24" s="23" customFormat="1" ht="15" customHeight="1">
      <c r="A29" s="349" t="s">
        <v>290</v>
      </c>
      <c r="B29" s="353">
        <v>-653</v>
      </c>
      <c r="C29" s="354">
        <v>-807</v>
      </c>
      <c r="D29" s="355">
        <v>-818</v>
      </c>
      <c r="E29" s="355">
        <v>-1002</v>
      </c>
      <c r="F29" s="355">
        <v>-834</v>
      </c>
      <c r="G29" s="355">
        <v>-830</v>
      </c>
      <c r="H29" s="355">
        <v>-793</v>
      </c>
      <c r="I29" s="355">
        <v>-716</v>
      </c>
      <c r="J29" s="355">
        <v>-580</v>
      </c>
      <c r="K29" s="355">
        <v>-598</v>
      </c>
      <c r="L29" s="355">
        <v>-566</v>
      </c>
      <c r="M29" s="356">
        <v>-571</v>
      </c>
      <c r="N29" s="350">
        <v>-8768</v>
      </c>
      <c r="O29" s="19"/>
      <c r="P29" s="19"/>
      <c r="Q29" s="19"/>
      <c r="R29" s="19"/>
      <c r="S29" s="19"/>
      <c r="T29" s="19"/>
      <c r="U29" s="19"/>
      <c r="V29" s="19"/>
      <c r="W29" s="19"/>
      <c r="X29" s="19"/>
    </row>
    <row r="30" spans="1:24" s="23" customFormat="1" ht="15" customHeight="1">
      <c r="A30" s="351" t="s">
        <v>291</v>
      </c>
      <c r="B30" s="21">
        <v>-576</v>
      </c>
      <c r="C30" s="22">
        <v>-815</v>
      </c>
      <c r="D30" s="357">
        <v>-762</v>
      </c>
      <c r="E30" s="357">
        <v>-993</v>
      </c>
      <c r="F30" s="357">
        <v>-792</v>
      </c>
      <c r="G30" s="357">
        <v>-935</v>
      </c>
      <c r="H30" s="357">
        <v>-785</v>
      </c>
      <c r="I30" s="357">
        <v>-725</v>
      </c>
      <c r="J30" s="357">
        <v>-672</v>
      </c>
      <c r="K30" s="357">
        <v>-506</v>
      </c>
      <c r="L30" s="357">
        <v>-587</v>
      </c>
      <c r="M30" s="358">
        <v>-637</v>
      </c>
      <c r="N30" s="352">
        <v>-8785</v>
      </c>
      <c r="O30" s="19"/>
      <c r="P30" s="19"/>
      <c r="Q30" s="19"/>
      <c r="R30" s="19"/>
      <c r="S30" s="19"/>
      <c r="T30" s="19"/>
      <c r="U30" s="19"/>
      <c r="V30" s="19"/>
      <c r="W30" s="19"/>
      <c r="X30" s="19"/>
    </row>
    <row r="31" spans="1:24" s="23" customFormat="1" ht="15" customHeight="1">
      <c r="A31" s="351" t="s">
        <v>292</v>
      </c>
      <c r="B31" s="21">
        <v>-710</v>
      </c>
      <c r="C31" s="22">
        <v>-892</v>
      </c>
      <c r="D31" s="357">
        <v>-864</v>
      </c>
      <c r="E31" s="357">
        <v>-1046</v>
      </c>
      <c r="F31" s="357">
        <v>-740</v>
      </c>
      <c r="G31" s="357">
        <v>-796</v>
      </c>
      <c r="H31" s="357">
        <v>-731</v>
      </c>
      <c r="I31" s="357">
        <v>-668</v>
      </c>
      <c r="J31" s="357">
        <v>-575</v>
      </c>
      <c r="K31" s="357">
        <v>-575</v>
      </c>
      <c r="L31" s="357">
        <v>-679</v>
      </c>
      <c r="M31" s="358">
        <v>-645</v>
      </c>
      <c r="N31" s="352">
        <v>-8921</v>
      </c>
      <c r="O31" s="19"/>
      <c r="P31" s="19"/>
      <c r="Q31" s="19"/>
      <c r="R31" s="19"/>
      <c r="S31" s="19"/>
      <c r="T31" s="19"/>
      <c r="U31" s="19"/>
      <c r="V31" s="19"/>
      <c r="W31" s="19"/>
      <c r="X31" s="19"/>
    </row>
    <row r="32" spans="1:24" s="23" customFormat="1" ht="15" customHeight="1">
      <c r="A32" s="351" t="s">
        <v>293</v>
      </c>
      <c r="B32" s="21">
        <v>-878</v>
      </c>
      <c r="C32" s="22">
        <v>-799</v>
      </c>
      <c r="D32" s="357">
        <v>-853</v>
      </c>
      <c r="E32" s="357">
        <v>-969</v>
      </c>
      <c r="F32" s="357">
        <v>-822</v>
      </c>
      <c r="G32" s="357">
        <v>-770</v>
      </c>
      <c r="H32" s="357">
        <v>-806</v>
      </c>
      <c r="I32" s="357">
        <v>-734</v>
      </c>
      <c r="J32" s="357">
        <v>-706</v>
      </c>
      <c r="K32" s="357">
        <v>-624</v>
      </c>
      <c r="L32" s="357">
        <v>-683</v>
      </c>
      <c r="M32" s="358">
        <v>-716</v>
      </c>
      <c r="N32" s="352">
        <v>-9360</v>
      </c>
      <c r="O32" s="19"/>
      <c r="P32" s="19"/>
      <c r="Q32" s="19"/>
      <c r="R32" s="19"/>
      <c r="S32" s="19"/>
      <c r="T32" s="19"/>
      <c r="U32" s="19"/>
      <c r="V32" s="19"/>
      <c r="W32" s="19"/>
      <c r="X32" s="19"/>
    </row>
    <row r="33" spans="1:24" s="23" customFormat="1" ht="15" customHeight="1">
      <c r="A33" s="351" t="s">
        <v>332</v>
      </c>
      <c r="B33" s="21">
        <v>-834</v>
      </c>
      <c r="C33" s="22">
        <v>-885</v>
      </c>
      <c r="D33" s="357">
        <v>-1026</v>
      </c>
      <c r="E33" s="357">
        <v>-1110</v>
      </c>
      <c r="F33" s="357">
        <v>-793</v>
      </c>
      <c r="G33" s="357">
        <v>-925</v>
      </c>
      <c r="H33" s="357">
        <v>-861</v>
      </c>
      <c r="I33" s="357">
        <v>-864</v>
      </c>
      <c r="J33" s="357">
        <v>-709</v>
      </c>
      <c r="K33" s="357">
        <v>-651</v>
      </c>
      <c r="L33" s="357">
        <v>-697</v>
      </c>
      <c r="M33" s="358">
        <v>-677</v>
      </c>
      <c r="N33" s="352">
        <v>-10032</v>
      </c>
      <c r="O33" s="19"/>
      <c r="P33" s="19"/>
      <c r="Q33" s="19"/>
      <c r="R33" s="19"/>
      <c r="S33" s="19"/>
      <c r="T33" s="19"/>
      <c r="U33" s="19"/>
      <c r="V33" s="19"/>
      <c r="W33" s="19"/>
      <c r="X33" s="19"/>
    </row>
    <row r="34" spans="1:24" s="23" customFormat="1" ht="15" customHeight="1">
      <c r="A34" s="503" t="str">
        <f t="shared" ref="A34" si="2">A18</f>
        <v>平成29年10月～30年 6月</v>
      </c>
      <c r="B34" s="372">
        <v>-777</v>
      </c>
      <c r="C34" s="373">
        <v>-885</v>
      </c>
      <c r="D34" s="374">
        <v>-1044</v>
      </c>
      <c r="E34" s="374">
        <v>-1081</v>
      </c>
      <c r="F34" s="374">
        <v>-993</v>
      </c>
      <c r="G34" s="374">
        <v>-898</v>
      </c>
      <c r="H34" s="374">
        <v>-849</v>
      </c>
      <c r="I34" s="374">
        <v>-818</v>
      </c>
      <c r="J34" s="374">
        <f t="shared" ref="J34:M34" si="3">J18-J26</f>
        <v>-771</v>
      </c>
      <c r="K34" s="374">
        <f t="shared" si="3"/>
        <v>0</v>
      </c>
      <c r="L34" s="374">
        <f t="shared" si="3"/>
        <v>0</v>
      </c>
      <c r="M34" s="375">
        <f t="shared" si="3"/>
        <v>0</v>
      </c>
      <c r="N34" s="348">
        <f>SUM(B34:M34)</f>
        <v>-8116</v>
      </c>
      <c r="O34" s="19"/>
      <c r="P34" s="19"/>
      <c r="Q34" s="19"/>
      <c r="R34" s="19"/>
      <c r="S34" s="19"/>
      <c r="T34" s="19"/>
      <c r="U34" s="19"/>
      <c r="V34" s="19"/>
      <c r="W34" s="19"/>
      <c r="X34" s="19"/>
    </row>
    <row r="35" spans="1:24" s="23" customFormat="1" ht="23.25" customHeight="1">
      <c r="A35" s="24" t="s">
        <v>228</v>
      </c>
      <c r="B35" s="19"/>
      <c r="C35" s="19"/>
      <c r="L35" s="278"/>
      <c r="M35" s="277"/>
      <c r="N35" s="25"/>
      <c r="O35" s="22"/>
      <c r="P35" s="19"/>
      <c r="Q35" s="19"/>
      <c r="R35" s="19"/>
      <c r="S35" s="19"/>
      <c r="T35" s="19"/>
      <c r="U35" s="19"/>
      <c r="V35" s="19"/>
      <c r="W35" s="19"/>
      <c r="X35" s="19"/>
    </row>
    <row r="36" spans="1:24" s="23" customFormat="1" ht="12.75" customHeight="1">
      <c r="A36" s="19" t="s">
        <v>190</v>
      </c>
      <c r="B36" s="19"/>
      <c r="C36" s="19"/>
      <c r="D36" s="19"/>
      <c r="E36" s="19"/>
      <c r="F36" s="19"/>
      <c r="G36" s="19"/>
      <c r="H36" s="19"/>
      <c r="I36" s="19"/>
      <c r="J36" s="19"/>
      <c r="K36" s="19"/>
      <c r="L36" s="279"/>
      <c r="M36" s="277"/>
      <c r="N36" s="236" t="s">
        <v>10</v>
      </c>
      <c r="O36" s="22"/>
      <c r="P36" s="19"/>
      <c r="Q36" s="19"/>
      <c r="R36" s="19"/>
      <c r="S36" s="19"/>
      <c r="T36" s="19"/>
      <c r="U36" s="19"/>
      <c r="V36" s="19"/>
      <c r="W36" s="19"/>
      <c r="X36" s="19"/>
    </row>
    <row r="37" spans="1:24" s="23" customFormat="1" ht="15" customHeight="1">
      <c r="A37" s="346" t="s">
        <v>289</v>
      </c>
      <c r="B37" s="251" t="s">
        <v>276</v>
      </c>
      <c r="C37" s="251" t="s">
        <v>277</v>
      </c>
      <c r="D37" s="251" t="s">
        <v>278</v>
      </c>
      <c r="E37" s="251" t="s">
        <v>279</v>
      </c>
      <c r="F37" s="251" t="s">
        <v>280</v>
      </c>
      <c r="G37" s="251" t="s">
        <v>281</v>
      </c>
      <c r="H37" s="251" t="s">
        <v>282</v>
      </c>
      <c r="I37" s="251" t="s">
        <v>283</v>
      </c>
      <c r="J37" s="251" t="s">
        <v>284</v>
      </c>
      <c r="K37" s="251" t="s">
        <v>285</v>
      </c>
      <c r="L37" s="251" t="s">
        <v>286</v>
      </c>
      <c r="M37" s="251" t="s">
        <v>287</v>
      </c>
      <c r="N37" s="347" t="s">
        <v>11</v>
      </c>
      <c r="O37" s="21"/>
      <c r="P37" s="19"/>
      <c r="Q37" s="19"/>
      <c r="R37" s="19"/>
      <c r="S37" s="19"/>
      <c r="T37" s="19"/>
      <c r="U37" s="19"/>
      <c r="V37" s="19"/>
      <c r="W37" s="19"/>
      <c r="X37" s="19"/>
    </row>
    <row r="38" spans="1:24" s="23" customFormat="1" ht="15" customHeight="1">
      <c r="A38" s="349" t="s">
        <v>290</v>
      </c>
      <c r="B38" s="353">
        <v>1074</v>
      </c>
      <c r="C38" s="354">
        <v>812</v>
      </c>
      <c r="D38" s="355">
        <v>697</v>
      </c>
      <c r="E38" s="355">
        <v>625</v>
      </c>
      <c r="F38" s="355">
        <v>653</v>
      </c>
      <c r="G38" s="355">
        <v>2163</v>
      </c>
      <c r="H38" s="355">
        <v>2914</v>
      </c>
      <c r="I38" s="355">
        <v>842</v>
      </c>
      <c r="J38" s="355">
        <v>695</v>
      </c>
      <c r="K38" s="355">
        <v>1140</v>
      </c>
      <c r="L38" s="355">
        <v>1195</v>
      </c>
      <c r="M38" s="356">
        <v>987</v>
      </c>
      <c r="N38" s="350">
        <v>13797</v>
      </c>
      <c r="O38" s="19"/>
      <c r="P38" s="19"/>
      <c r="Q38" s="19"/>
      <c r="R38" s="19"/>
      <c r="S38" s="19"/>
      <c r="T38" s="19"/>
      <c r="U38" s="19"/>
      <c r="V38" s="19"/>
      <c r="W38" s="19"/>
      <c r="X38" s="19"/>
    </row>
    <row r="39" spans="1:24" s="23" customFormat="1" ht="15" customHeight="1">
      <c r="A39" s="351" t="s">
        <v>291</v>
      </c>
      <c r="B39" s="21">
        <v>1022</v>
      </c>
      <c r="C39" s="22">
        <v>633</v>
      </c>
      <c r="D39" s="357">
        <v>679</v>
      </c>
      <c r="E39" s="357">
        <v>639</v>
      </c>
      <c r="F39" s="357">
        <v>620</v>
      </c>
      <c r="G39" s="357">
        <v>2438</v>
      </c>
      <c r="H39" s="357">
        <v>2760</v>
      </c>
      <c r="I39" s="357">
        <v>810</v>
      </c>
      <c r="J39" s="357">
        <v>793</v>
      </c>
      <c r="K39" s="357">
        <v>1089</v>
      </c>
      <c r="L39" s="357">
        <v>1005</v>
      </c>
      <c r="M39" s="358">
        <v>952</v>
      </c>
      <c r="N39" s="352">
        <v>13440</v>
      </c>
      <c r="O39" s="19"/>
      <c r="P39" s="19"/>
      <c r="Q39" s="19"/>
      <c r="R39" s="19"/>
      <c r="S39" s="19"/>
      <c r="T39" s="19"/>
      <c r="U39" s="19"/>
      <c r="V39" s="19"/>
      <c r="W39" s="19"/>
      <c r="X39" s="19"/>
    </row>
    <row r="40" spans="1:24" s="23" customFormat="1" ht="15" customHeight="1">
      <c r="A40" s="351" t="s">
        <v>292</v>
      </c>
      <c r="B40" s="21">
        <v>909</v>
      </c>
      <c r="C40" s="22">
        <v>547</v>
      </c>
      <c r="D40" s="357">
        <v>606</v>
      </c>
      <c r="E40" s="357">
        <v>644</v>
      </c>
      <c r="F40" s="357">
        <v>563</v>
      </c>
      <c r="G40" s="357">
        <v>2528</v>
      </c>
      <c r="H40" s="357">
        <v>2524</v>
      </c>
      <c r="I40" s="357">
        <v>836</v>
      </c>
      <c r="J40" s="357">
        <v>774</v>
      </c>
      <c r="K40" s="357">
        <v>994</v>
      </c>
      <c r="L40" s="357">
        <v>1097</v>
      </c>
      <c r="M40" s="358">
        <v>937</v>
      </c>
      <c r="N40" s="352">
        <v>12959</v>
      </c>
      <c r="O40" s="19"/>
      <c r="P40" s="19"/>
      <c r="Q40" s="19"/>
      <c r="R40" s="19"/>
      <c r="S40" s="19"/>
      <c r="T40" s="19"/>
      <c r="U40" s="19"/>
      <c r="V40" s="19"/>
      <c r="W40" s="19"/>
      <c r="X40" s="19"/>
    </row>
    <row r="41" spans="1:24" s="23" customFormat="1" ht="15" customHeight="1">
      <c r="A41" s="351" t="s">
        <v>293</v>
      </c>
      <c r="B41" s="21">
        <v>1021</v>
      </c>
      <c r="C41" s="22">
        <v>652</v>
      </c>
      <c r="D41" s="357">
        <v>703</v>
      </c>
      <c r="E41" s="357">
        <v>615</v>
      </c>
      <c r="F41" s="357">
        <v>707</v>
      </c>
      <c r="G41" s="357">
        <v>2421</v>
      </c>
      <c r="H41" s="357">
        <v>2513</v>
      </c>
      <c r="I41" s="357">
        <v>948</v>
      </c>
      <c r="J41" s="357">
        <v>829</v>
      </c>
      <c r="K41" s="357">
        <v>985</v>
      </c>
      <c r="L41" s="357">
        <v>1088</v>
      </c>
      <c r="M41" s="358">
        <v>841</v>
      </c>
      <c r="N41" s="352">
        <v>13323</v>
      </c>
      <c r="O41" s="19"/>
      <c r="P41" s="19"/>
      <c r="Q41" s="19"/>
      <c r="R41" s="19"/>
      <c r="S41" s="19"/>
      <c r="T41" s="19"/>
      <c r="U41" s="19"/>
      <c r="V41" s="19"/>
      <c r="W41" s="19"/>
      <c r="X41" s="19"/>
    </row>
    <row r="42" spans="1:24" s="23" customFormat="1" ht="15" customHeight="1">
      <c r="A42" s="351" t="s">
        <v>332</v>
      </c>
      <c r="B42" s="21">
        <v>878</v>
      </c>
      <c r="C42" s="22">
        <v>623</v>
      </c>
      <c r="D42" s="357">
        <v>551</v>
      </c>
      <c r="E42" s="357">
        <v>627</v>
      </c>
      <c r="F42" s="357">
        <v>685</v>
      </c>
      <c r="G42" s="357">
        <v>2291</v>
      </c>
      <c r="H42" s="357">
        <v>2456</v>
      </c>
      <c r="I42" s="357">
        <v>900</v>
      </c>
      <c r="J42" s="357">
        <v>731</v>
      </c>
      <c r="K42" s="357">
        <v>970</v>
      </c>
      <c r="L42" s="357">
        <v>1033</v>
      </c>
      <c r="M42" s="358">
        <v>753</v>
      </c>
      <c r="N42" s="352">
        <v>12498</v>
      </c>
      <c r="O42" s="19"/>
      <c r="P42" s="19"/>
      <c r="Q42" s="19"/>
      <c r="R42" s="19"/>
      <c r="S42" s="19"/>
      <c r="T42" s="19"/>
      <c r="U42" s="19"/>
      <c r="V42" s="19"/>
      <c r="W42" s="19"/>
      <c r="X42" s="19"/>
    </row>
    <row r="43" spans="1:24" s="23" customFormat="1" ht="15" customHeight="1">
      <c r="A43" s="503" t="str">
        <f t="shared" ref="A43" si="4">A18</f>
        <v>平成29年10月～30年 6月</v>
      </c>
      <c r="B43" s="372">
        <v>884</v>
      </c>
      <c r="C43" s="373">
        <v>615</v>
      </c>
      <c r="D43" s="374">
        <v>597</v>
      </c>
      <c r="E43" s="374">
        <v>583</v>
      </c>
      <c r="F43" s="374">
        <v>631</v>
      </c>
      <c r="G43" s="374">
        <v>2066</v>
      </c>
      <c r="H43" s="374">
        <v>2428</v>
      </c>
      <c r="I43" s="374">
        <v>855</v>
      </c>
      <c r="J43" s="374">
        <f>IF('Ｐ１'!$DL$4=K37,'Ｐ4～5'!$U$7,)</f>
        <v>725</v>
      </c>
      <c r="K43" s="374">
        <f>IF('Ｐ１'!$DL$4=L37,'Ｐ4～5'!$U$7,)</f>
        <v>0</v>
      </c>
      <c r="L43" s="374">
        <f>IF('Ｐ１'!$DL$4=M37,'Ｐ4～5'!$U$7,)</f>
        <v>0</v>
      </c>
      <c r="M43" s="375">
        <f>IF('Ｐ１'!$DL$4=B37,'Ｐ4～5'!$U$7,)</f>
        <v>0</v>
      </c>
      <c r="N43" s="348">
        <f>SUM(B43:M43)</f>
        <v>9384</v>
      </c>
      <c r="O43" s="19"/>
      <c r="P43" s="19"/>
      <c r="Q43" s="19"/>
      <c r="R43" s="19"/>
      <c r="S43" s="19"/>
      <c r="T43" s="19"/>
      <c r="U43" s="19"/>
      <c r="V43" s="19"/>
      <c r="W43" s="19"/>
      <c r="X43" s="19"/>
    </row>
    <row r="44" spans="1:24" ht="18.75" customHeight="1">
      <c r="A44" s="23" t="s">
        <v>191</v>
      </c>
      <c r="B44" s="19"/>
      <c r="C44" s="19"/>
      <c r="D44" s="19"/>
      <c r="E44" s="19"/>
      <c r="F44" s="19"/>
      <c r="G44" s="19"/>
      <c r="H44" s="19"/>
      <c r="I44" s="19"/>
      <c r="J44" s="19"/>
      <c r="K44" s="19"/>
      <c r="L44" s="277"/>
      <c r="M44" s="277"/>
      <c r="N44" s="236" t="s">
        <v>10</v>
      </c>
    </row>
    <row r="45" spans="1:24" ht="15" customHeight="1">
      <c r="A45" s="346" t="s">
        <v>289</v>
      </c>
      <c r="B45" s="251" t="s">
        <v>276</v>
      </c>
      <c r="C45" s="251" t="s">
        <v>277</v>
      </c>
      <c r="D45" s="251" t="s">
        <v>278</v>
      </c>
      <c r="E45" s="251" t="s">
        <v>279</v>
      </c>
      <c r="F45" s="251" t="s">
        <v>280</v>
      </c>
      <c r="G45" s="251" t="s">
        <v>281</v>
      </c>
      <c r="H45" s="251" t="s">
        <v>282</v>
      </c>
      <c r="I45" s="251" t="s">
        <v>283</v>
      </c>
      <c r="J45" s="251" t="s">
        <v>284</v>
      </c>
      <c r="K45" s="251" t="s">
        <v>285</v>
      </c>
      <c r="L45" s="251" t="s">
        <v>286</v>
      </c>
      <c r="M45" s="251" t="s">
        <v>287</v>
      </c>
      <c r="N45" s="347" t="s">
        <v>11</v>
      </c>
      <c r="O45" s="21"/>
    </row>
    <row r="46" spans="1:24" ht="15" customHeight="1">
      <c r="A46" s="349" t="s">
        <v>290</v>
      </c>
      <c r="B46" s="353">
        <v>920</v>
      </c>
      <c r="C46" s="354">
        <v>876</v>
      </c>
      <c r="D46" s="355">
        <v>767</v>
      </c>
      <c r="E46" s="355">
        <v>834</v>
      </c>
      <c r="F46" s="355">
        <v>951</v>
      </c>
      <c r="G46" s="355">
        <v>6223</v>
      </c>
      <c r="H46" s="355">
        <v>2215</v>
      </c>
      <c r="I46" s="355">
        <v>986</v>
      </c>
      <c r="J46" s="355">
        <v>908</v>
      </c>
      <c r="K46" s="355">
        <v>1159</v>
      </c>
      <c r="L46" s="355">
        <v>1125</v>
      </c>
      <c r="M46" s="356">
        <v>1076</v>
      </c>
      <c r="N46" s="350">
        <v>18040</v>
      </c>
    </row>
    <row r="47" spans="1:24" ht="15" customHeight="1">
      <c r="A47" s="351" t="s">
        <v>291</v>
      </c>
      <c r="B47" s="21">
        <v>981</v>
      </c>
      <c r="C47" s="22">
        <v>782</v>
      </c>
      <c r="D47" s="357">
        <v>897</v>
      </c>
      <c r="E47" s="357">
        <v>799</v>
      </c>
      <c r="F47" s="357">
        <v>962</v>
      </c>
      <c r="G47" s="357">
        <v>6105</v>
      </c>
      <c r="H47" s="357">
        <v>2096</v>
      </c>
      <c r="I47" s="357">
        <v>962</v>
      </c>
      <c r="J47" s="357">
        <v>919</v>
      </c>
      <c r="K47" s="357">
        <v>1187</v>
      </c>
      <c r="L47" s="357">
        <v>1145</v>
      </c>
      <c r="M47" s="358">
        <v>1091</v>
      </c>
      <c r="N47" s="352">
        <v>17926</v>
      </c>
    </row>
    <row r="48" spans="1:24" ht="15" customHeight="1">
      <c r="A48" s="351" t="s">
        <v>292</v>
      </c>
      <c r="B48" s="21">
        <v>952</v>
      </c>
      <c r="C48" s="22">
        <v>712</v>
      </c>
      <c r="D48" s="357">
        <v>744</v>
      </c>
      <c r="E48" s="357">
        <v>824</v>
      </c>
      <c r="F48" s="357">
        <v>908</v>
      </c>
      <c r="G48" s="357">
        <v>6379</v>
      </c>
      <c r="H48" s="357">
        <v>1901</v>
      </c>
      <c r="I48" s="357">
        <v>951</v>
      </c>
      <c r="J48" s="357">
        <v>953</v>
      </c>
      <c r="K48" s="357">
        <v>1040</v>
      </c>
      <c r="L48" s="357">
        <v>1157</v>
      </c>
      <c r="M48" s="358">
        <v>1227</v>
      </c>
      <c r="N48" s="352">
        <v>17748</v>
      </c>
    </row>
    <row r="49" spans="1:24" ht="15" customHeight="1">
      <c r="A49" s="351" t="s">
        <v>293</v>
      </c>
      <c r="B49" s="21">
        <v>896</v>
      </c>
      <c r="C49" s="22">
        <v>743</v>
      </c>
      <c r="D49" s="357">
        <v>859</v>
      </c>
      <c r="E49" s="357">
        <v>805</v>
      </c>
      <c r="F49" s="357">
        <v>911</v>
      </c>
      <c r="G49" s="357">
        <v>6212</v>
      </c>
      <c r="H49" s="357">
        <v>1788</v>
      </c>
      <c r="I49" s="357">
        <v>948</v>
      </c>
      <c r="J49" s="357">
        <v>913</v>
      </c>
      <c r="K49" s="357">
        <v>1099</v>
      </c>
      <c r="L49" s="357">
        <v>1163</v>
      </c>
      <c r="M49" s="358">
        <v>1086</v>
      </c>
      <c r="N49" s="352">
        <v>17423</v>
      </c>
    </row>
    <row r="50" spans="1:24" ht="15" customHeight="1">
      <c r="A50" s="351" t="s">
        <v>332</v>
      </c>
      <c r="B50" s="21">
        <v>860</v>
      </c>
      <c r="C50" s="22">
        <v>719</v>
      </c>
      <c r="D50" s="357">
        <v>770</v>
      </c>
      <c r="E50" s="357">
        <v>767</v>
      </c>
      <c r="F50" s="357">
        <v>949</v>
      </c>
      <c r="G50" s="357">
        <v>6040</v>
      </c>
      <c r="H50" s="357">
        <v>1787</v>
      </c>
      <c r="I50" s="357">
        <v>847</v>
      </c>
      <c r="J50" s="357">
        <v>937</v>
      </c>
      <c r="K50" s="357">
        <v>1054</v>
      </c>
      <c r="L50" s="357">
        <v>1012</v>
      </c>
      <c r="M50" s="358">
        <v>1009</v>
      </c>
      <c r="N50" s="352">
        <v>16751</v>
      </c>
    </row>
    <row r="51" spans="1:24" ht="15" customHeight="1">
      <c r="A51" s="503" t="str">
        <f t="shared" ref="A51" si="5">A18</f>
        <v>平成29年10月～30年 6月</v>
      </c>
      <c r="B51" s="372">
        <v>853</v>
      </c>
      <c r="C51" s="373">
        <v>689</v>
      </c>
      <c r="D51" s="374">
        <v>760</v>
      </c>
      <c r="E51" s="374">
        <v>802</v>
      </c>
      <c r="F51" s="374">
        <v>948</v>
      </c>
      <c r="G51" s="374">
        <v>5999</v>
      </c>
      <c r="H51" s="374">
        <v>1758</v>
      </c>
      <c r="I51" s="374">
        <v>950</v>
      </c>
      <c r="J51" s="374">
        <f>IF('Ｐ１'!$DL$4=K45,'Ｐ4～5'!$Z$7,)</f>
        <v>883</v>
      </c>
      <c r="K51" s="374">
        <f>IF('Ｐ１'!$DL$4=L45,'Ｐ4～5'!$Z$7,)</f>
        <v>0</v>
      </c>
      <c r="L51" s="374">
        <f>IF('Ｐ１'!$DL$4=M45,'Ｐ4～5'!$Z$7,)</f>
        <v>0</v>
      </c>
      <c r="M51" s="375">
        <f>IF('Ｐ１'!$DL$4=B45,'Ｐ4～5'!$Z$7,)</f>
        <v>0</v>
      </c>
      <c r="N51" s="348">
        <f>SUM(B51:M51)</f>
        <v>13642</v>
      </c>
    </row>
    <row r="52" spans="1:24" s="19" customFormat="1" ht="18.75" customHeight="1">
      <c r="A52" s="23" t="s">
        <v>195</v>
      </c>
      <c r="L52" s="278"/>
      <c r="M52" s="277"/>
      <c r="N52" s="236" t="s">
        <v>10</v>
      </c>
      <c r="O52" s="22"/>
    </row>
    <row r="53" spans="1:24" s="19" customFormat="1" ht="15" customHeight="1">
      <c r="A53" s="346" t="s">
        <v>289</v>
      </c>
      <c r="B53" s="251" t="s">
        <v>276</v>
      </c>
      <c r="C53" s="251" t="s">
        <v>277</v>
      </c>
      <c r="D53" s="251" t="s">
        <v>278</v>
      </c>
      <c r="E53" s="251" t="s">
        <v>279</v>
      </c>
      <c r="F53" s="251" t="s">
        <v>280</v>
      </c>
      <c r="G53" s="251" t="s">
        <v>281</v>
      </c>
      <c r="H53" s="251" t="s">
        <v>282</v>
      </c>
      <c r="I53" s="251" t="s">
        <v>283</v>
      </c>
      <c r="J53" s="251" t="s">
        <v>284</v>
      </c>
      <c r="K53" s="251" t="s">
        <v>285</v>
      </c>
      <c r="L53" s="251" t="s">
        <v>286</v>
      </c>
      <c r="M53" s="251" t="s">
        <v>287</v>
      </c>
      <c r="N53" s="359" t="s">
        <v>11</v>
      </c>
      <c r="O53" s="22"/>
    </row>
    <row r="54" spans="1:24" s="23" customFormat="1" ht="15" customHeight="1">
      <c r="A54" s="349" t="s">
        <v>290</v>
      </c>
      <c r="B54" s="362">
        <v>154</v>
      </c>
      <c r="C54" s="361">
        <v>-64</v>
      </c>
      <c r="D54" s="361">
        <v>-70</v>
      </c>
      <c r="E54" s="361">
        <v>-209</v>
      </c>
      <c r="F54" s="361">
        <v>-298</v>
      </c>
      <c r="G54" s="361">
        <v>-4060</v>
      </c>
      <c r="H54" s="361">
        <v>699</v>
      </c>
      <c r="I54" s="361">
        <v>-144</v>
      </c>
      <c r="J54" s="361">
        <v>-213</v>
      </c>
      <c r="K54" s="361">
        <v>-19</v>
      </c>
      <c r="L54" s="361">
        <v>70</v>
      </c>
      <c r="M54" s="368">
        <v>-89</v>
      </c>
      <c r="N54" s="363">
        <v>-4243</v>
      </c>
      <c r="O54" s="19"/>
      <c r="P54" s="19"/>
      <c r="Q54" s="19"/>
      <c r="R54" s="19"/>
      <c r="S54" s="19"/>
      <c r="T54" s="19"/>
      <c r="U54" s="19"/>
      <c r="V54" s="19"/>
      <c r="W54" s="19"/>
      <c r="X54" s="19"/>
    </row>
    <row r="55" spans="1:24" s="23" customFormat="1" ht="15" customHeight="1">
      <c r="A55" s="364" t="s">
        <v>291</v>
      </c>
      <c r="B55" s="366">
        <v>41</v>
      </c>
      <c r="C55" s="365">
        <v>-149</v>
      </c>
      <c r="D55" s="369">
        <v>-218</v>
      </c>
      <c r="E55" s="369">
        <v>-160</v>
      </c>
      <c r="F55" s="369">
        <v>-342</v>
      </c>
      <c r="G55" s="365">
        <v>-3667</v>
      </c>
      <c r="H55" s="365">
        <v>664</v>
      </c>
      <c r="I55" s="369">
        <v>-152</v>
      </c>
      <c r="J55" s="365">
        <v>-126</v>
      </c>
      <c r="K55" s="365">
        <v>-98</v>
      </c>
      <c r="L55" s="365">
        <v>-140</v>
      </c>
      <c r="M55" s="370">
        <v>-139</v>
      </c>
      <c r="N55" s="367">
        <v>-4486</v>
      </c>
      <c r="O55" s="19"/>
      <c r="P55" s="19"/>
      <c r="Q55" s="19"/>
      <c r="R55" s="19"/>
      <c r="S55" s="19"/>
      <c r="T55" s="19"/>
      <c r="U55" s="19"/>
      <c r="V55" s="19"/>
      <c r="W55" s="19"/>
      <c r="X55" s="19"/>
    </row>
    <row r="56" spans="1:24" s="23" customFormat="1" ht="15" customHeight="1">
      <c r="A56" s="364" t="s">
        <v>292</v>
      </c>
      <c r="B56" s="366">
        <v>-43</v>
      </c>
      <c r="C56" s="365">
        <v>-165</v>
      </c>
      <c r="D56" s="369">
        <v>-138</v>
      </c>
      <c r="E56" s="369">
        <v>-180</v>
      </c>
      <c r="F56" s="369">
        <v>-345</v>
      </c>
      <c r="G56" s="369">
        <v>-3851</v>
      </c>
      <c r="H56" s="369">
        <v>623</v>
      </c>
      <c r="I56" s="369">
        <v>-115</v>
      </c>
      <c r="J56" s="369">
        <v>-179</v>
      </c>
      <c r="K56" s="369">
        <v>-46</v>
      </c>
      <c r="L56" s="369">
        <v>-60</v>
      </c>
      <c r="M56" s="371">
        <v>-290</v>
      </c>
      <c r="N56" s="367">
        <v>-4789</v>
      </c>
      <c r="O56" s="19"/>
      <c r="P56" s="19"/>
      <c r="Q56" s="19"/>
      <c r="R56" s="19"/>
      <c r="S56" s="19"/>
      <c r="T56" s="19"/>
      <c r="U56" s="19"/>
      <c r="V56" s="19"/>
      <c r="W56" s="19"/>
      <c r="X56" s="19"/>
    </row>
    <row r="57" spans="1:24" s="23" customFormat="1" ht="15" customHeight="1">
      <c r="A57" s="364" t="s">
        <v>293</v>
      </c>
      <c r="B57" s="366">
        <v>125</v>
      </c>
      <c r="C57" s="365">
        <v>-91</v>
      </c>
      <c r="D57" s="365">
        <v>-156</v>
      </c>
      <c r="E57" s="365">
        <v>-190</v>
      </c>
      <c r="F57" s="365">
        <v>-204</v>
      </c>
      <c r="G57" s="365">
        <v>-3791</v>
      </c>
      <c r="H57" s="365">
        <v>725</v>
      </c>
      <c r="I57" s="501">
        <v>0</v>
      </c>
      <c r="J57" s="365">
        <v>-84</v>
      </c>
      <c r="K57" s="365">
        <v>-114</v>
      </c>
      <c r="L57" s="365">
        <v>-75</v>
      </c>
      <c r="M57" s="370">
        <v>-245</v>
      </c>
      <c r="N57" s="367">
        <v>-4100</v>
      </c>
      <c r="O57" s="19"/>
      <c r="P57" s="19"/>
      <c r="Q57" s="19"/>
      <c r="R57" s="19"/>
      <c r="S57" s="19"/>
      <c r="T57" s="19"/>
      <c r="U57" s="19"/>
      <c r="V57" s="19"/>
      <c r="W57" s="19"/>
      <c r="X57" s="19"/>
    </row>
    <row r="58" spans="1:24" s="23" customFormat="1" ht="15" customHeight="1">
      <c r="A58" s="364" t="s">
        <v>332</v>
      </c>
      <c r="B58" s="366">
        <v>18</v>
      </c>
      <c r="C58" s="365">
        <v>-96</v>
      </c>
      <c r="D58" s="365">
        <v>-219</v>
      </c>
      <c r="E58" s="365">
        <v>-140</v>
      </c>
      <c r="F58" s="365">
        <v>-264</v>
      </c>
      <c r="G58" s="365">
        <v>-3749</v>
      </c>
      <c r="H58" s="365">
        <v>669</v>
      </c>
      <c r="I58" s="498">
        <v>53</v>
      </c>
      <c r="J58" s="365">
        <v>-206</v>
      </c>
      <c r="K58" s="365">
        <v>-84</v>
      </c>
      <c r="L58" s="365">
        <v>21</v>
      </c>
      <c r="M58" s="370">
        <v>-256</v>
      </c>
      <c r="N58" s="367">
        <v>-4253</v>
      </c>
      <c r="O58" s="19"/>
      <c r="P58" s="19"/>
      <c r="Q58" s="19"/>
      <c r="R58" s="19"/>
      <c r="S58" s="19"/>
      <c r="T58" s="19"/>
      <c r="U58" s="19"/>
      <c r="V58" s="19"/>
      <c r="W58" s="19"/>
      <c r="X58" s="19"/>
    </row>
    <row r="59" spans="1:24" s="23" customFormat="1" ht="15" customHeight="1">
      <c r="A59" s="504" t="str">
        <f t="shared" ref="A59" si="6">A18</f>
        <v>平成29年10月～30年 6月</v>
      </c>
      <c r="B59" s="281">
        <v>31</v>
      </c>
      <c r="C59" s="376">
        <v>-74</v>
      </c>
      <c r="D59" s="376">
        <v>-163</v>
      </c>
      <c r="E59" s="376">
        <v>-219</v>
      </c>
      <c r="F59" s="376">
        <v>-317</v>
      </c>
      <c r="G59" s="376">
        <v>-3933</v>
      </c>
      <c r="H59" s="376">
        <v>670</v>
      </c>
      <c r="I59" s="376">
        <v>-95</v>
      </c>
      <c r="J59" s="376">
        <f t="shared" ref="J59:M59" si="7">J43-J51</f>
        <v>-158</v>
      </c>
      <c r="K59" s="376">
        <f t="shared" si="7"/>
        <v>0</v>
      </c>
      <c r="L59" s="376">
        <f t="shared" si="7"/>
        <v>0</v>
      </c>
      <c r="M59" s="377">
        <f t="shared" si="7"/>
        <v>0</v>
      </c>
      <c r="N59" s="360">
        <f>SUM(B59:M59)</f>
        <v>-4258</v>
      </c>
      <c r="O59" s="19"/>
      <c r="P59" s="19"/>
      <c r="Q59" s="19"/>
      <c r="R59" s="19"/>
      <c r="S59" s="19"/>
      <c r="T59" s="19"/>
      <c r="U59" s="19"/>
      <c r="V59" s="19"/>
      <c r="W59" s="19"/>
      <c r="X59" s="19"/>
    </row>
    <row r="60" spans="1:24" s="23" customFormat="1" ht="15" customHeight="1">
      <c r="B60" s="19"/>
      <c r="C60" s="19"/>
      <c r="N60" s="22"/>
      <c r="O60" s="22"/>
      <c r="P60" s="19"/>
      <c r="Q60" s="19"/>
      <c r="R60" s="19"/>
      <c r="S60" s="19"/>
      <c r="T60" s="19"/>
      <c r="U60" s="19"/>
      <c r="V60" s="19"/>
      <c r="W60" s="19"/>
      <c r="X60" s="19"/>
    </row>
    <row r="61" spans="1:24" s="23" customFormat="1" ht="15" customHeight="1">
      <c r="B61" s="19"/>
      <c r="C61" s="19"/>
      <c r="N61" s="22"/>
      <c r="O61" s="22"/>
      <c r="P61" s="19"/>
      <c r="Q61" s="19"/>
      <c r="R61" s="19"/>
      <c r="S61" s="19"/>
      <c r="T61" s="19"/>
      <c r="U61" s="19"/>
      <c r="V61" s="19"/>
      <c r="W61" s="19"/>
      <c r="X61" s="19"/>
    </row>
    <row r="62" spans="1:24" s="23" customFormat="1" ht="15" customHeight="1">
      <c r="B62" s="19"/>
      <c r="C62" s="19"/>
      <c r="G62" s="276"/>
      <c r="N62" s="22"/>
      <c r="O62" s="22"/>
      <c r="P62" s="19"/>
      <c r="Q62" s="19"/>
      <c r="R62" s="19"/>
      <c r="S62" s="19"/>
      <c r="T62" s="19"/>
      <c r="U62" s="19"/>
      <c r="V62" s="19"/>
      <c r="W62" s="19"/>
      <c r="X62" s="19"/>
    </row>
    <row r="63" spans="1:24" s="23" customFormat="1" ht="15" customHeight="1">
      <c r="B63" s="19"/>
      <c r="C63" s="19"/>
      <c r="N63" s="22"/>
      <c r="O63" s="22"/>
      <c r="P63" s="19"/>
      <c r="Q63" s="19"/>
      <c r="R63" s="19"/>
      <c r="S63" s="19"/>
      <c r="T63" s="19"/>
      <c r="U63" s="19"/>
      <c r="V63" s="19"/>
      <c r="W63" s="19"/>
      <c r="X63" s="19"/>
    </row>
    <row r="64" spans="1:24" s="19" customFormat="1" ht="15" customHeight="1">
      <c r="A64" s="23"/>
      <c r="D64" s="23"/>
      <c r="E64" s="23"/>
      <c r="F64" s="23"/>
      <c r="G64" s="23"/>
      <c r="H64" s="23"/>
      <c r="I64" s="23"/>
      <c r="J64" s="23"/>
      <c r="K64" s="23"/>
      <c r="L64" s="23"/>
      <c r="M64" s="23"/>
      <c r="N64" s="22"/>
      <c r="O64" s="22"/>
    </row>
    <row r="65" spans="1:24" s="19" customFormat="1" ht="15" customHeight="1">
      <c r="A65" s="23"/>
      <c r="D65" s="23"/>
      <c r="E65" s="23"/>
      <c r="F65" s="23"/>
      <c r="G65" s="23"/>
      <c r="H65" s="23"/>
      <c r="I65" s="23"/>
      <c r="J65" s="23"/>
      <c r="K65" s="23"/>
      <c r="L65" s="23"/>
      <c r="M65" s="23"/>
      <c r="N65" s="22"/>
      <c r="O65" s="22"/>
    </row>
    <row r="66" spans="1:24" s="23" customFormat="1" ht="15" customHeight="1">
      <c r="B66" s="19"/>
      <c r="C66" s="19"/>
      <c r="N66" s="22"/>
      <c r="O66" s="22"/>
      <c r="P66" s="19"/>
      <c r="Q66" s="19"/>
      <c r="R66" s="19"/>
      <c r="S66" s="19"/>
      <c r="T66" s="19"/>
      <c r="U66" s="19"/>
      <c r="V66" s="19"/>
      <c r="W66" s="19"/>
      <c r="X66" s="19"/>
    </row>
    <row r="67" spans="1:24" s="23" customFormat="1" ht="15" customHeight="1">
      <c r="B67" s="19"/>
      <c r="C67" s="19"/>
      <c r="N67" s="22"/>
      <c r="O67" s="22"/>
      <c r="P67" s="19"/>
      <c r="Q67" s="19"/>
      <c r="R67" s="19"/>
      <c r="S67" s="19"/>
      <c r="T67" s="19"/>
      <c r="U67" s="19"/>
      <c r="V67" s="19"/>
      <c r="W67" s="19"/>
      <c r="X67" s="19"/>
    </row>
    <row r="68" spans="1:24" s="23" customFormat="1" ht="15" customHeight="1">
      <c r="B68" s="19"/>
      <c r="C68" s="19"/>
      <c r="N68" s="22"/>
      <c r="O68" s="22"/>
      <c r="P68" s="19"/>
      <c r="Q68" s="19"/>
      <c r="R68" s="19"/>
      <c r="S68" s="19"/>
      <c r="T68" s="19"/>
      <c r="U68" s="19"/>
      <c r="V68" s="19"/>
      <c r="W68" s="19"/>
      <c r="X68" s="19"/>
    </row>
    <row r="69" spans="1:24" s="23" customFormat="1" ht="15" customHeight="1">
      <c r="B69" s="19"/>
      <c r="C69" s="19"/>
      <c r="N69" s="22"/>
      <c r="O69" s="22"/>
      <c r="P69" s="19"/>
      <c r="Q69" s="19"/>
      <c r="R69" s="19"/>
      <c r="S69" s="19"/>
      <c r="T69" s="19"/>
      <c r="U69" s="19"/>
      <c r="V69" s="19"/>
      <c r="W69" s="19"/>
      <c r="X69" s="19"/>
    </row>
    <row r="70" spans="1:24" s="23" customFormat="1" ht="15" customHeight="1">
      <c r="B70" s="19"/>
      <c r="C70" s="19"/>
      <c r="N70" s="22"/>
      <c r="O70" s="22"/>
      <c r="P70" s="19"/>
      <c r="Q70" s="19"/>
      <c r="R70" s="19"/>
      <c r="S70" s="19"/>
      <c r="T70" s="19"/>
      <c r="U70" s="19"/>
      <c r="V70" s="19"/>
      <c r="W70" s="19"/>
      <c r="X70" s="19"/>
    </row>
    <row r="71" spans="1:24" s="23" customFormat="1" ht="15" customHeight="1">
      <c r="B71" s="19"/>
      <c r="C71" s="19"/>
      <c r="N71" s="22"/>
      <c r="O71" s="22"/>
      <c r="P71" s="19"/>
      <c r="Q71" s="19"/>
      <c r="R71" s="19"/>
      <c r="S71" s="19"/>
      <c r="T71" s="19"/>
      <c r="U71" s="19"/>
      <c r="V71" s="19"/>
      <c r="W71" s="19"/>
      <c r="X71" s="19"/>
    </row>
    <row r="72" spans="1:24" s="23" customFormat="1" ht="15" customHeight="1">
      <c r="B72" s="19"/>
      <c r="C72" s="19"/>
      <c r="N72" s="22"/>
      <c r="O72" s="22"/>
      <c r="P72" s="19"/>
      <c r="Q72" s="19"/>
      <c r="R72" s="19"/>
      <c r="S72" s="19"/>
      <c r="T72" s="19"/>
      <c r="U72" s="19"/>
      <c r="V72" s="19"/>
      <c r="W72" s="19"/>
      <c r="X72" s="19"/>
    </row>
    <row r="73" spans="1:24" s="23" customFormat="1" ht="15" customHeight="1">
      <c r="B73" s="19"/>
      <c r="C73" s="19"/>
      <c r="N73" s="22"/>
      <c r="O73" s="22"/>
      <c r="P73" s="19"/>
      <c r="Q73" s="19"/>
      <c r="R73" s="19"/>
      <c r="S73" s="19"/>
      <c r="T73" s="19"/>
      <c r="U73" s="19"/>
      <c r="V73" s="19"/>
      <c r="W73" s="19"/>
      <c r="X73" s="19"/>
    </row>
    <row r="74" spans="1:24" s="23" customFormat="1" ht="15" customHeight="1">
      <c r="B74" s="19"/>
      <c r="C74" s="19"/>
      <c r="N74" s="22"/>
      <c r="O74" s="22"/>
      <c r="P74" s="19"/>
      <c r="Q74" s="19"/>
      <c r="R74" s="19"/>
      <c r="S74" s="19"/>
      <c r="T74" s="19"/>
      <c r="U74" s="19"/>
      <c r="V74" s="19"/>
      <c r="W74" s="19"/>
      <c r="X74" s="19"/>
    </row>
    <row r="75" spans="1:24" s="23" customFormat="1" ht="15" customHeight="1">
      <c r="B75" s="19"/>
      <c r="C75" s="19"/>
      <c r="N75" s="22"/>
      <c r="O75" s="22"/>
      <c r="P75" s="19"/>
      <c r="Q75" s="19"/>
      <c r="R75" s="19"/>
      <c r="S75" s="19"/>
      <c r="T75" s="19"/>
      <c r="U75" s="19"/>
      <c r="V75" s="19"/>
      <c r="W75" s="19"/>
      <c r="X75" s="19"/>
    </row>
    <row r="76" spans="1:24" s="23" customFormat="1" ht="15" customHeight="1">
      <c r="B76" s="19"/>
      <c r="C76" s="19"/>
      <c r="N76" s="22"/>
      <c r="O76" s="22"/>
      <c r="P76" s="19"/>
      <c r="Q76" s="19"/>
      <c r="R76" s="19"/>
      <c r="S76" s="19"/>
      <c r="T76" s="19"/>
      <c r="U76" s="19"/>
      <c r="V76" s="19"/>
      <c r="W76" s="19"/>
      <c r="X76" s="19"/>
    </row>
    <row r="77" spans="1:24" s="23" customFormat="1" ht="15" customHeight="1">
      <c r="B77" s="19"/>
      <c r="C77" s="19"/>
      <c r="N77" s="22"/>
      <c r="O77" s="22"/>
      <c r="P77" s="19"/>
      <c r="Q77" s="19"/>
      <c r="R77" s="19"/>
      <c r="S77" s="19"/>
      <c r="T77" s="19"/>
      <c r="U77" s="19"/>
      <c r="V77" s="19"/>
      <c r="W77" s="19"/>
      <c r="X77" s="19"/>
    </row>
    <row r="78" spans="1:24" s="23" customFormat="1" ht="15" customHeight="1">
      <c r="B78" s="19"/>
      <c r="C78" s="19"/>
      <c r="N78" s="22"/>
      <c r="O78" s="22"/>
      <c r="P78" s="19"/>
      <c r="Q78" s="19"/>
      <c r="R78" s="19"/>
      <c r="S78" s="19"/>
      <c r="T78" s="19"/>
      <c r="U78" s="19"/>
      <c r="V78" s="19"/>
      <c r="W78" s="19"/>
      <c r="X78" s="19"/>
    </row>
    <row r="79" spans="1:24" s="23" customFormat="1" ht="15" customHeight="1">
      <c r="B79" s="19"/>
      <c r="C79" s="19"/>
      <c r="N79" s="22"/>
      <c r="O79" s="22"/>
      <c r="P79" s="19"/>
      <c r="Q79" s="19"/>
      <c r="R79" s="19"/>
      <c r="S79" s="19"/>
      <c r="T79" s="19"/>
      <c r="U79" s="19"/>
      <c r="V79" s="19"/>
      <c r="W79" s="19"/>
      <c r="X79" s="19"/>
    </row>
    <row r="80" spans="1:24" s="23" customFormat="1" ht="15" customHeight="1">
      <c r="B80" s="19"/>
      <c r="C80" s="19"/>
      <c r="N80" s="22"/>
      <c r="O80" s="22"/>
      <c r="P80" s="19"/>
      <c r="Q80" s="19"/>
      <c r="R80" s="19"/>
      <c r="S80" s="19"/>
      <c r="T80" s="19"/>
      <c r="U80" s="19"/>
      <c r="V80" s="19"/>
      <c r="W80" s="19"/>
      <c r="X80" s="19"/>
    </row>
    <row r="81" spans="2:24" s="23" customFormat="1" ht="15" customHeight="1">
      <c r="B81" s="19"/>
      <c r="C81" s="19"/>
      <c r="N81" s="22"/>
      <c r="O81" s="22"/>
      <c r="P81" s="19"/>
      <c r="Q81" s="19"/>
      <c r="R81" s="19"/>
      <c r="S81" s="19"/>
      <c r="T81" s="19"/>
      <c r="U81" s="19"/>
      <c r="V81" s="19"/>
      <c r="W81" s="19"/>
      <c r="X81" s="19"/>
    </row>
    <row r="82" spans="2:24" s="23" customFormat="1" ht="15" customHeight="1">
      <c r="B82" s="19"/>
      <c r="C82" s="19"/>
      <c r="N82" s="22"/>
      <c r="O82" s="22"/>
      <c r="P82" s="19"/>
      <c r="Q82" s="19"/>
      <c r="R82" s="19"/>
      <c r="S82" s="19"/>
      <c r="T82" s="19"/>
      <c r="U82" s="19"/>
      <c r="V82" s="19"/>
      <c r="W82" s="19"/>
      <c r="X82" s="19"/>
    </row>
    <row r="83" spans="2:24" s="23" customFormat="1" ht="15" customHeight="1">
      <c r="B83" s="19"/>
      <c r="C83" s="19"/>
      <c r="N83" s="22"/>
      <c r="O83" s="22"/>
      <c r="P83" s="19"/>
      <c r="Q83" s="19"/>
      <c r="R83" s="19"/>
      <c r="S83" s="19"/>
      <c r="T83" s="19"/>
      <c r="U83" s="19"/>
      <c r="V83" s="19"/>
      <c r="W83" s="19"/>
      <c r="X83" s="19"/>
    </row>
    <row r="84" spans="2:24" s="23" customFormat="1" ht="15" customHeight="1">
      <c r="B84" s="19"/>
      <c r="C84" s="19"/>
      <c r="N84" s="19"/>
      <c r="O84" s="19"/>
      <c r="P84" s="19"/>
      <c r="Q84" s="19"/>
      <c r="R84" s="19"/>
      <c r="S84" s="19"/>
      <c r="T84" s="19"/>
      <c r="U84" s="19"/>
      <c r="V84" s="19"/>
      <c r="W84" s="19"/>
      <c r="X84" s="19"/>
    </row>
    <row r="85" spans="2:24" s="23" customFormat="1" ht="15" customHeight="1">
      <c r="B85" s="19"/>
      <c r="C85" s="19"/>
      <c r="N85" s="19"/>
      <c r="O85" s="19"/>
      <c r="P85" s="19"/>
      <c r="Q85" s="19"/>
      <c r="R85" s="19"/>
      <c r="S85" s="19"/>
      <c r="T85" s="19"/>
      <c r="U85" s="19"/>
      <c r="V85" s="19"/>
      <c r="W85" s="19"/>
      <c r="X85" s="19"/>
    </row>
    <row r="86" spans="2:24" s="23" customFormat="1" ht="15" customHeight="1">
      <c r="B86" s="19"/>
      <c r="C86" s="19"/>
      <c r="N86" s="19"/>
      <c r="O86" s="19"/>
      <c r="P86" s="19"/>
      <c r="Q86" s="19"/>
      <c r="R86" s="19"/>
      <c r="S86" s="19"/>
      <c r="T86" s="19"/>
      <c r="U86" s="19"/>
      <c r="V86" s="19"/>
      <c r="W86" s="19"/>
      <c r="X86" s="19"/>
    </row>
    <row r="87" spans="2:24" s="23" customFormat="1" ht="15" customHeight="1">
      <c r="B87" s="19"/>
      <c r="C87" s="19"/>
      <c r="N87" s="19"/>
      <c r="O87" s="19"/>
      <c r="P87" s="19"/>
      <c r="Q87" s="19"/>
      <c r="R87" s="19"/>
      <c r="S87" s="19"/>
      <c r="T87" s="19"/>
      <c r="U87" s="19"/>
      <c r="V87" s="19"/>
      <c r="W87" s="19"/>
      <c r="X87" s="19"/>
    </row>
    <row r="88" spans="2:24" s="23" customFormat="1" ht="15" customHeight="1">
      <c r="B88" s="19"/>
      <c r="C88" s="19"/>
      <c r="N88" s="19"/>
      <c r="O88" s="19"/>
      <c r="P88" s="19"/>
      <c r="Q88" s="19"/>
      <c r="R88" s="19"/>
      <c r="S88" s="19"/>
      <c r="T88" s="19"/>
      <c r="U88" s="19"/>
      <c r="V88" s="19"/>
      <c r="W88" s="19"/>
      <c r="X88" s="19"/>
    </row>
    <row r="89" spans="2:24" s="23" customFormat="1" ht="15" customHeight="1">
      <c r="B89" s="19"/>
      <c r="C89" s="19"/>
      <c r="N89" s="19"/>
      <c r="O89" s="19"/>
      <c r="P89" s="19"/>
      <c r="Q89" s="19"/>
      <c r="R89" s="19"/>
      <c r="S89" s="19"/>
      <c r="T89" s="19"/>
      <c r="U89" s="19"/>
      <c r="V89" s="19"/>
      <c r="W89" s="19"/>
      <c r="X89" s="19"/>
    </row>
    <row r="90" spans="2:24" s="23" customFormat="1" ht="15" customHeight="1">
      <c r="B90" s="19"/>
      <c r="C90" s="19"/>
      <c r="N90" s="19"/>
      <c r="O90" s="19"/>
      <c r="P90" s="19"/>
      <c r="Q90" s="19"/>
      <c r="R90" s="19"/>
      <c r="S90" s="19"/>
      <c r="T90" s="19"/>
      <c r="U90" s="19"/>
      <c r="V90" s="19"/>
      <c r="W90" s="19"/>
      <c r="X90" s="19"/>
    </row>
    <row r="91" spans="2:24" s="23" customFormat="1" ht="15" customHeight="1">
      <c r="B91" s="19"/>
      <c r="C91" s="19"/>
      <c r="N91" s="19"/>
      <c r="O91" s="19"/>
      <c r="P91" s="19"/>
      <c r="Q91" s="19"/>
      <c r="R91" s="19"/>
      <c r="S91" s="19"/>
      <c r="T91" s="19"/>
      <c r="U91" s="19"/>
      <c r="V91" s="19"/>
      <c r="W91" s="19"/>
      <c r="X91" s="19"/>
    </row>
    <row r="92" spans="2:24" s="23" customFormat="1" ht="15" customHeight="1">
      <c r="B92" s="19"/>
      <c r="C92" s="19"/>
      <c r="N92" s="19"/>
      <c r="O92" s="19"/>
      <c r="P92" s="19"/>
      <c r="Q92" s="19"/>
      <c r="R92" s="19"/>
      <c r="S92" s="19"/>
      <c r="T92" s="19"/>
      <c r="U92" s="19"/>
      <c r="V92" s="19"/>
      <c r="W92" s="19"/>
      <c r="X92" s="19"/>
    </row>
    <row r="93" spans="2:24" s="23" customFormat="1" ht="15" customHeight="1">
      <c r="B93" s="19"/>
      <c r="C93" s="19"/>
      <c r="N93" s="19"/>
      <c r="O93" s="19"/>
      <c r="P93" s="19"/>
      <c r="Q93" s="19"/>
      <c r="R93" s="19"/>
      <c r="S93" s="19"/>
      <c r="T93" s="19"/>
      <c r="U93" s="19"/>
      <c r="V93" s="19"/>
      <c r="W93" s="19"/>
      <c r="X93" s="19"/>
    </row>
    <row r="94" spans="2:24" s="23" customFormat="1" ht="15" customHeight="1">
      <c r="B94" s="19"/>
      <c r="C94" s="19"/>
      <c r="N94" s="19"/>
      <c r="O94" s="19"/>
      <c r="P94" s="19"/>
      <c r="Q94" s="19"/>
      <c r="R94" s="19"/>
      <c r="S94" s="19"/>
      <c r="T94" s="19"/>
      <c r="U94" s="19"/>
      <c r="V94" s="19"/>
      <c r="W94" s="19"/>
      <c r="X94" s="19"/>
    </row>
    <row r="95" spans="2:24" s="23" customFormat="1" ht="15" customHeight="1">
      <c r="B95" s="19"/>
      <c r="C95" s="19"/>
      <c r="N95" s="19"/>
      <c r="O95" s="19"/>
      <c r="P95" s="19"/>
      <c r="Q95" s="19"/>
      <c r="R95" s="19"/>
      <c r="S95" s="19"/>
      <c r="T95" s="19"/>
      <c r="U95" s="19"/>
      <c r="V95" s="19"/>
      <c r="W95" s="19"/>
      <c r="X95" s="19"/>
    </row>
    <row r="96" spans="2:24" s="23" customFormat="1" ht="15" customHeight="1">
      <c r="B96" s="19"/>
      <c r="C96" s="19"/>
      <c r="N96" s="19"/>
      <c r="O96" s="19"/>
      <c r="P96" s="19"/>
      <c r="Q96" s="19"/>
      <c r="R96" s="19"/>
      <c r="S96" s="19"/>
      <c r="T96" s="19"/>
      <c r="U96" s="19"/>
      <c r="V96" s="19"/>
      <c r="W96" s="19"/>
      <c r="X96" s="19"/>
    </row>
    <row r="97" spans="2:24" s="23" customFormat="1" ht="15" customHeight="1">
      <c r="B97" s="19"/>
      <c r="C97" s="19"/>
      <c r="N97" s="19"/>
      <c r="O97" s="19"/>
      <c r="P97" s="19"/>
      <c r="Q97" s="19"/>
      <c r="R97" s="19"/>
      <c r="S97" s="19"/>
      <c r="T97" s="19"/>
      <c r="U97" s="19"/>
      <c r="V97" s="19"/>
      <c r="W97" s="19"/>
      <c r="X97" s="19"/>
    </row>
    <row r="98" spans="2:24" s="23" customFormat="1" ht="15" customHeight="1">
      <c r="B98" s="19"/>
      <c r="C98" s="19"/>
      <c r="N98" s="19"/>
      <c r="O98" s="19"/>
      <c r="P98" s="19"/>
      <c r="Q98" s="19"/>
      <c r="R98" s="19"/>
      <c r="S98" s="19"/>
      <c r="T98" s="19"/>
      <c r="U98" s="19"/>
      <c r="V98" s="19"/>
      <c r="W98" s="19"/>
      <c r="X98" s="19"/>
    </row>
    <row r="99" spans="2:24" s="23" customFormat="1" ht="15" customHeight="1">
      <c r="B99" s="19"/>
      <c r="C99" s="19"/>
      <c r="N99" s="19"/>
      <c r="O99" s="19"/>
      <c r="P99" s="19"/>
      <c r="Q99" s="19"/>
      <c r="R99" s="19"/>
      <c r="S99" s="19"/>
      <c r="T99" s="19"/>
      <c r="U99" s="19"/>
      <c r="V99" s="19"/>
      <c r="W99" s="19"/>
      <c r="X99" s="19"/>
    </row>
    <row r="100" spans="2:24" s="23" customFormat="1" ht="15" customHeight="1">
      <c r="B100" s="19"/>
      <c r="C100" s="19"/>
      <c r="N100" s="19"/>
      <c r="O100" s="19"/>
      <c r="P100" s="19"/>
      <c r="Q100" s="19"/>
      <c r="R100" s="19"/>
      <c r="S100" s="19"/>
      <c r="T100" s="19"/>
      <c r="U100" s="19"/>
      <c r="V100" s="19"/>
      <c r="W100" s="19"/>
      <c r="X100" s="19"/>
    </row>
    <row r="101" spans="2:24" s="23" customFormat="1" ht="15" customHeight="1">
      <c r="B101" s="19"/>
      <c r="C101" s="19"/>
      <c r="N101" s="19"/>
      <c r="O101" s="19"/>
      <c r="P101" s="19"/>
      <c r="Q101" s="19"/>
      <c r="R101" s="19"/>
      <c r="S101" s="19"/>
      <c r="T101" s="19"/>
      <c r="U101" s="19"/>
      <c r="V101" s="19"/>
      <c r="W101" s="19"/>
      <c r="X101" s="19"/>
    </row>
    <row r="102" spans="2:24" s="23" customFormat="1" ht="15" customHeight="1">
      <c r="B102" s="19"/>
      <c r="C102" s="19"/>
      <c r="N102" s="19"/>
      <c r="O102" s="19"/>
      <c r="P102" s="19"/>
      <c r="Q102" s="19"/>
      <c r="R102" s="19"/>
      <c r="S102" s="19"/>
      <c r="T102" s="19"/>
      <c r="U102" s="19"/>
      <c r="V102" s="19"/>
      <c r="W102" s="19"/>
      <c r="X102" s="19"/>
    </row>
    <row r="103" spans="2:24" s="23" customFormat="1" ht="15" customHeight="1">
      <c r="B103" s="19"/>
      <c r="C103" s="19"/>
      <c r="N103" s="19"/>
      <c r="O103" s="19"/>
      <c r="P103" s="19"/>
      <c r="Q103" s="19"/>
      <c r="R103" s="19"/>
      <c r="S103" s="19"/>
      <c r="T103" s="19"/>
      <c r="U103" s="19"/>
      <c r="V103" s="19"/>
      <c r="W103" s="19"/>
      <c r="X103" s="19"/>
    </row>
    <row r="104" spans="2:24" s="23" customFormat="1" ht="15" customHeight="1">
      <c r="B104" s="19"/>
      <c r="C104" s="19"/>
      <c r="N104" s="19"/>
      <c r="O104" s="19"/>
      <c r="P104" s="19"/>
      <c r="Q104" s="19"/>
      <c r="R104" s="19"/>
      <c r="S104" s="19"/>
      <c r="T104" s="19"/>
      <c r="U104" s="19"/>
      <c r="V104" s="19"/>
      <c r="W104" s="19"/>
      <c r="X104" s="19"/>
    </row>
    <row r="105" spans="2:24" s="23" customFormat="1" ht="15" customHeight="1">
      <c r="B105" s="19"/>
      <c r="C105" s="19"/>
      <c r="N105" s="19"/>
      <c r="O105" s="19"/>
      <c r="P105" s="19"/>
      <c r="Q105" s="19"/>
      <c r="R105" s="19"/>
      <c r="S105" s="19"/>
      <c r="T105" s="19"/>
      <c r="U105" s="19"/>
      <c r="V105" s="19"/>
      <c r="W105" s="19"/>
      <c r="X105" s="19"/>
    </row>
    <row r="106" spans="2:24" s="23" customFormat="1" ht="15" customHeight="1">
      <c r="B106" s="19"/>
      <c r="C106" s="19"/>
      <c r="N106" s="19"/>
      <c r="O106" s="19"/>
      <c r="P106" s="19"/>
      <c r="Q106" s="19"/>
      <c r="R106" s="19"/>
      <c r="S106" s="19"/>
      <c r="T106" s="19"/>
      <c r="U106" s="19"/>
      <c r="V106" s="19"/>
      <c r="W106" s="19"/>
      <c r="X106" s="19"/>
    </row>
    <row r="107" spans="2:24" s="23" customFormat="1" ht="15" customHeight="1">
      <c r="B107" s="19"/>
      <c r="C107" s="19"/>
      <c r="N107" s="19"/>
      <c r="O107" s="19"/>
      <c r="P107" s="19"/>
      <c r="Q107" s="19"/>
      <c r="R107" s="19"/>
      <c r="S107" s="19"/>
      <c r="T107" s="19"/>
      <c r="U107" s="19"/>
      <c r="V107" s="19"/>
      <c r="W107" s="19"/>
      <c r="X107" s="19"/>
    </row>
    <row r="108" spans="2:24" s="23" customFormat="1" ht="15" customHeight="1">
      <c r="B108" s="19"/>
      <c r="C108" s="19"/>
      <c r="N108" s="19"/>
      <c r="O108" s="19"/>
      <c r="P108" s="19"/>
      <c r="Q108" s="19"/>
      <c r="R108" s="19"/>
      <c r="S108" s="19"/>
      <c r="T108" s="19"/>
      <c r="U108" s="19"/>
      <c r="V108" s="19"/>
      <c r="W108" s="19"/>
      <c r="X108" s="19"/>
    </row>
    <row r="109" spans="2:24" s="23" customFormat="1" ht="15" customHeight="1">
      <c r="B109" s="19"/>
      <c r="C109" s="19"/>
      <c r="N109" s="19"/>
      <c r="O109" s="19"/>
      <c r="P109" s="19"/>
      <c r="Q109" s="19"/>
      <c r="R109" s="19"/>
      <c r="S109" s="19"/>
      <c r="T109" s="19"/>
      <c r="U109" s="19"/>
      <c r="V109" s="19"/>
      <c r="W109" s="19"/>
      <c r="X109" s="19"/>
    </row>
    <row r="110" spans="2:24" s="23" customFormat="1" ht="15" customHeight="1">
      <c r="B110" s="19"/>
      <c r="C110" s="19"/>
      <c r="N110" s="19"/>
      <c r="O110" s="19"/>
      <c r="P110" s="19"/>
      <c r="Q110" s="19"/>
      <c r="R110" s="19"/>
      <c r="S110" s="19"/>
      <c r="T110" s="19"/>
      <c r="U110" s="19"/>
      <c r="V110" s="19"/>
      <c r="W110" s="19"/>
      <c r="X110" s="19"/>
    </row>
    <row r="111" spans="2:24" s="23" customFormat="1" ht="15" customHeight="1">
      <c r="B111" s="19"/>
      <c r="C111" s="19"/>
      <c r="N111" s="19"/>
      <c r="O111" s="19"/>
      <c r="P111" s="19"/>
      <c r="Q111" s="19"/>
      <c r="R111" s="19"/>
      <c r="S111" s="19"/>
      <c r="T111" s="19"/>
      <c r="U111" s="19"/>
      <c r="V111" s="19"/>
      <c r="W111" s="19"/>
      <c r="X111" s="19"/>
    </row>
    <row r="112" spans="2:24" s="23" customFormat="1" ht="15" customHeight="1">
      <c r="B112" s="19"/>
      <c r="C112" s="19"/>
      <c r="N112" s="19"/>
      <c r="O112" s="19"/>
      <c r="P112" s="19"/>
      <c r="Q112" s="19"/>
      <c r="R112" s="19"/>
      <c r="S112" s="19"/>
      <c r="T112" s="19"/>
      <c r="U112" s="19"/>
      <c r="V112" s="19"/>
      <c r="W112" s="19"/>
      <c r="X112" s="19"/>
    </row>
    <row r="113" spans="2:24" s="23" customFormat="1" ht="15" customHeight="1">
      <c r="B113" s="19"/>
      <c r="C113" s="19"/>
      <c r="N113" s="19"/>
      <c r="O113" s="19"/>
      <c r="P113" s="19"/>
      <c r="Q113" s="19"/>
      <c r="R113" s="19"/>
      <c r="S113" s="19"/>
      <c r="T113" s="19"/>
      <c r="U113" s="19"/>
      <c r="V113" s="19"/>
      <c r="W113" s="19"/>
      <c r="X113" s="19"/>
    </row>
    <row r="114" spans="2:24" s="23" customFormat="1" ht="15" customHeight="1">
      <c r="B114" s="19"/>
      <c r="C114" s="19"/>
      <c r="N114" s="19"/>
      <c r="O114" s="19"/>
      <c r="P114" s="19"/>
      <c r="Q114" s="19"/>
      <c r="R114" s="19"/>
      <c r="S114" s="19"/>
      <c r="T114" s="19"/>
      <c r="U114" s="19"/>
      <c r="V114" s="19"/>
      <c r="W114" s="19"/>
      <c r="X114" s="19"/>
    </row>
    <row r="115" spans="2:24" s="23" customFormat="1" ht="15" customHeight="1">
      <c r="B115" s="19"/>
      <c r="C115" s="19"/>
      <c r="N115" s="19"/>
      <c r="O115" s="19"/>
      <c r="P115" s="19"/>
      <c r="Q115" s="19"/>
      <c r="R115" s="19"/>
      <c r="S115" s="19"/>
      <c r="T115" s="19"/>
      <c r="U115" s="19"/>
      <c r="V115" s="19"/>
      <c r="W115" s="19"/>
      <c r="X115" s="19"/>
    </row>
    <row r="116" spans="2:24" s="23" customFormat="1" ht="15" customHeight="1">
      <c r="B116" s="19"/>
      <c r="C116" s="19"/>
      <c r="N116" s="19"/>
      <c r="O116" s="19"/>
      <c r="P116" s="19"/>
      <c r="Q116" s="19"/>
      <c r="R116" s="19"/>
      <c r="S116" s="19"/>
      <c r="T116" s="19"/>
      <c r="U116" s="19"/>
      <c r="V116" s="19"/>
      <c r="W116" s="19"/>
      <c r="X116" s="19"/>
    </row>
    <row r="117" spans="2:24" s="23" customFormat="1" ht="15" customHeight="1">
      <c r="B117" s="19"/>
      <c r="C117" s="19"/>
      <c r="N117" s="19"/>
      <c r="O117" s="19"/>
      <c r="P117" s="19"/>
      <c r="Q117" s="19"/>
      <c r="R117" s="19"/>
      <c r="S117" s="19"/>
      <c r="T117" s="19"/>
      <c r="U117" s="19"/>
      <c r="V117" s="19"/>
      <c r="W117" s="19"/>
      <c r="X117" s="19"/>
    </row>
    <row r="118" spans="2:24" s="23" customFormat="1" ht="15" customHeight="1">
      <c r="B118" s="19"/>
      <c r="C118" s="19"/>
      <c r="N118" s="19"/>
      <c r="O118" s="19"/>
      <c r="P118" s="19"/>
      <c r="Q118" s="19"/>
      <c r="R118" s="19"/>
      <c r="S118" s="19"/>
      <c r="T118" s="19"/>
      <c r="U118" s="19"/>
      <c r="V118" s="19"/>
      <c r="W118" s="19"/>
      <c r="X118" s="19"/>
    </row>
    <row r="119" spans="2:24" s="23" customFormat="1" ht="15" customHeight="1">
      <c r="B119" s="19"/>
      <c r="C119" s="19"/>
      <c r="N119" s="19"/>
      <c r="O119" s="19"/>
      <c r="P119" s="19"/>
      <c r="Q119" s="19"/>
      <c r="R119" s="19"/>
      <c r="S119" s="19"/>
      <c r="T119" s="19"/>
      <c r="U119" s="19"/>
      <c r="V119" s="19"/>
      <c r="W119" s="19"/>
      <c r="X119" s="19"/>
    </row>
    <row r="120" spans="2:24" s="23" customFormat="1" ht="15" customHeight="1">
      <c r="B120" s="19"/>
      <c r="C120" s="19"/>
      <c r="N120" s="19"/>
      <c r="O120" s="19"/>
      <c r="P120" s="19"/>
      <c r="Q120" s="19"/>
      <c r="R120" s="19"/>
      <c r="S120" s="19"/>
      <c r="T120" s="19"/>
      <c r="U120" s="19"/>
      <c r="V120" s="19"/>
      <c r="W120" s="19"/>
      <c r="X120" s="19"/>
    </row>
    <row r="121" spans="2:24" s="23" customFormat="1" ht="15" customHeight="1">
      <c r="B121" s="19"/>
      <c r="C121" s="19"/>
      <c r="N121" s="19"/>
      <c r="O121" s="19"/>
      <c r="P121" s="19"/>
      <c r="Q121" s="19"/>
      <c r="R121" s="19"/>
      <c r="S121" s="19"/>
      <c r="T121" s="19"/>
      <c r="U121" s="19"/>
      <c r="V121" s="19"/>
      <c r="W121" s="19"/>
      <c r="X121" s="19"/>
    </row>
    <row r="122" spans="2:24" s="23" customFormat="1" ht="15" customHeight="1">
      <c r="B122" s="19"/>
      <c r="C122" s="19"/>
      <c r="N122" s="19"/>
      <c r="O122" s="19"/>
      <c r="P122" s="19"/>
      <c r="Q122" s="19"/>
      <c r="R122" s="19"/>
      <c r="S122" s="19"/>
      <c r="T122" s="19"/>
      <c r="U122" s="19"/>
      <c r="V122" s="19"/>
      <c r="W122" s="19"/>
      <c r="X122" s="19"/>
    </row>
    <row r="123" spans="2:24" s="23" customFormat="1" ht="15" customHeight="1">
      <c r="B123" s="19"/>
      <c r="C123" s="19"/>
      <c r="N123" s="19"/>
      <c r="O123" s="19"/>
      <c r="P123" s="19"/>
      <c r="Q123" s="19"/>
      <c r="R123" s="19"/>
      <c r="S123" s="19"/>
      <c r="T123" s="19"/>
      <c r="U123" s="19"/>
      <c r="V123" s="19"/>
      <c r="W123" s="19"/>
      <c r="X123" s="19"/>
    </row>
    <row r="124" spans="2:24" s="23" customFormat="1" ht="15" customHeight="1">
      <c r="B124" s="19"/>
      <c r="C124" s="19"/>
      <c r="N124" s="19"/>
      <c r="O124" s="19"/>
      <c r="P124" s="19"/>
      <c r="Q124" s="19"/>
      <c r="R124" s="19"/>
      <c r="S124" s="19"/>
      <c r="T124" s="19"/>
      <c r="U124" s="19"/>
      <c r="V124" s="19"/>
      <c r="W124" s="19"/>
      <c r="X124" s="19"/>
    </row>
    <row r="125" spans="2:24" s="23" customFormat="1" ht="15" customHeight="1">
      <c r="B125" s="19"/>
      <c r="C125" s="19"/>
      <c r="N125" s="19"/>
      <c r="O125" s="19"/>
      <c r="P125" s="19"/>
      <c r="Q125" s="19"/>
      <c r="R125" s="19"/>
      <c r="S125" s="19"/>
      <c r="T125" s="19"/>
      <c r="U125" s="19"/>
      <c r="V125" s="19"/>
      <c r="W125" s="19"/>
      <c r="X125" s="19"/>
    </row>
    <row r="126" spans="2:24" s="23" customFormat="1" ht="15" customHeight="1">
      <c r="B126" s="19"/>
      <c r="C126" s="19"/>
      <c r="N126" s="19"/>
      <c r="O126" s="19"/>
      <c r="P126" s="19"/>
      <c r="Q126" s="19"/>
      <c r="R126" s="19"/>
      <c r="S126" s="19"/>
      <c r="T126" s="19"/>
      <c r="U126" s="19"/>
      <c r="V126" s="19"/>
      <c r="W126" s="19"/>
      <c r="X126" s="19"/>
    </row>
    <row r="127" spans="2:24" s="23" customFormat="1" ht="15" customHeight="1">
      <c r="B127" s="19"/>
      <c r="C127" s="19"/>
      <c r="N127" s="19"/>
      <c r="O127" s="19"/>
      <c r="P127" s="19"/>
      <c r="Q127" s="19"/>
      <c r="R127" s="19"/>
      <c r="S127" s="19"/>
      <c r="T127" s="19"/>
      <c r="U127" s="19"/>
      <c r="V127" s="19"/>
      <c r="W127" s="19"/>
      <c r="X127" s="19"/>
    </row>
    <row r="128" spans="2:24" s="23" customFormat="1" ht="15" customHeight="1">
      <c r="B128" s="19"/>
      <c r="C128" s="19"/>
      <c r="N128" s="19"/>
      <c r="O128" s="19"/>
      <c r="P128" s="19"/>
      <c r="Q128" s="19"/>
      <c r="R128" s="19"/>
      <c r="S128" s="19"/>
      <c r="T128" s="19"/>
      <c r="U128" s="19"/>
      <c r="V128" s="19"/>
      <c r="W128" s="19"/>
      <c r="X128" s="19"/>
    </row>
    <row r="129" spans="2:24" s="23" customFormat="1" ht="15" customHeight="1">
      <c r="B129" s="19"/>
      <c r="C129" s="19"/>
      <c r="N129" s="19"/>
      <c r="O129" s="19"/>
      <c r="P129" s="19"/>
      <c r="Q129" s="19"/>
      <c r="R129" s="19"/>
      <c r="S129" s="19"/>
      <c r="T129" s="19"/>
      <c r="U129" s="19"/>
      <c r="V129" s="19"/>
      <c r="W129" s="19"/>
      <c r="X129" s="19"/>
    </row>
    <row r="130" spans="2:24" s="23" customFormat="1" ht="15" customHeight="1">
      <c r="B130" s="19"/>
      <c r="C130" s="19"/>
      <c r="N130" s="19"/>
      <c r="O130" s="19"/>
      <c r="P130" s="19"/>
      <c r="Q130" s="19"/>
      <c r="R130" s="19"/>
      <c r="S130" s="19"/>
      <c r="T130" s="19"/>
      <c r="U130" s="19"/>
      <c r="V130" s="19"/>
      <c r="W130" s="19"/>
      <c r="X130" s="19"/>
    </row>
    <row r="131" spans="2:24" s="23" customFormat="1" ht="15" customHeight="1">
      <c r="B131" s="19"/>
      <c r="C131" s="19"/>
      <c r="N131" s="19"/>
      <c r="O131" s="19"/>
      <c r="P131" s="19"/>
      <c r="Q131" s="19"/>
      <c r="R131" s="19"/>
      <c r="S131" s="19"/>
      <c r="T131" s="19"/>
      <c r="U131" s="19"/>
      <c r="V131" s="19"/>
      <c r="W131" s="19"/>
      <c r="X131" s="19"/>
    </row>
    <row r="132" spans="2:24" s="23" customFormat="1" ht="15" customHeight="1">
      <c r="B132" s="19"/>
      <c r="C132" s="19"/>
      <c r="N132" s="19"/>
      <c r="O132" s="19"/>
      <c r="P132" s="19"/>
      <c r="Q132" s="19"/>
      <c r="R132" s="19"/>
      <c r="S132" s="19"/>
      <c r="T132" s="19"/>
      <c r="U132" s="19"/>
      <c r="V132" s="19"/>
      <c r="W132" s="19"/>
      <c r="X132" s="19"/>
    </row>
    <row r="133" spans="2:24" s="23" customFormat="1" ht="15" customHeight="1">
      <c r="B133" s="19"/>
      <c r="C133" s="19"/>
      <c r="N133" s="19"/>
      <c r="O133" s="19"/>
      <c r="P133" s="19"/>
      <c r="Q133" s="19"/>
      <c r="R133" s="19"/>
      <c r="S133" s="19"/>
      <c r="T133" s="19"/>
      <c r="U133" s="19"/>
      <c r="V133" s="19"/>
      <c r="W133" s="19"/>
      <c r="X133" s="19"/>
    </row>
    <row r="134" spans="2:24" s="23" customFormat="1" ht="15" customHeight="1">
      <c r="B134" s="19"/>
      <c r="C134" s="19"/>
      <c r="N134" s="19"/>
      <c r="O134" s="19"/>
      <c r="P134" s="19"/>
      <c r="Q134" s="19"/>
      <c r="R134" s="19"/>
      <c r="S134" s="19"/>
      <c r="T134" s="19"/>
      <c r="U134" s="19"/>
      <c r="V134" s="19"/>
      <c r="W134" s="19"/>
      <c r="X134" s="19"/>
    </row>
    <row r="135" spans="2:24" s="23" customFormat="1" ht="15" customHeight="1">
      <c r="B135" s="19"/>
      <c r="C135" s="19"/>
      <c r="N135" s="19"/>
      <c r="O135" s="19"/>
      <c r="P135" s="19"/>
      <c r="Q135" s="19"/>
      <c r="R135" s="19"/>
      <c r="S135" s="19"/>
      <c r="T135" s="19"/>
      <c r="U135" s="19"/>
      <c r="V135" s="19"/>
      <c r="W135" s="19"/>
      <c r="X135" s="19"/>
    </row>
    <row r="136" spans="2:24" s="23" customFormat="1" ht="15" customHeight="1">
      <c r="B136" s="19"/>
      <c r="C136" s="19"/>
      <c r="N136" s="19"/>
      <c r="O136" s="19"/>
      <c r="P136" s="19"/>
      <c r="Q136" s="19"/>
      <c r="R136" s="19"/>
      <c r="S136" s="19"/>
      <c r="T136" s="19"/>
      <c r="U136" s="19"/>
      <c r="V136" s="19"/>
      <c r="W136" s="19"/>
      <c r="X136" s="19"/>
    </row>
    <row r="137" spans="2:24" s="23" customFormat="1" ht="15" customHeight="1">
      <c r="B137" s="19"/>
      <c r="C137" s="19"/>
      <c r="N137" s="19"/>
      <c r="O137" s="19"/>
      <c r="P137" s="19"/>
      <c r="Q137" s="19"/>
      <c r="R137" s="19"/>
      <c r="S137" s="19"/>
      <c r="T137" s="19"/>
      <c r="U137" s="19"/>
      <c r="V137" s="19"/>
      <c r="W137" s="19"/>
      <c r="X137" s="19"/>
    </row>
    <row r="138" spans="2:24" s="23" customFormat="1" ht="15" customHeight="1">
      <c r="B138" s="19"/>
      <c r="C138" s="19"/>
      <c r="N138" s="19"/>
      <c r="O138" s="19"/>
      <c r="P138" s="19"/>
      <c r="Q138" s="19"/>
      <c r="R138" s="19"/>
      <c r="S138" s="19"/>
      <c r="T138" s="19"/>
      <c r="U138" s="19"/>
      <c r="V138" s="19"/>
      <c r="W138" s="19"/>
      <c r="X138" s="19"/>
    </row>
    <row r="139" spans="2:24" s="23" customFormat="1" ht="15" customHeight="1">
      <c r="B139" s="19"/>
      <c r="C139" s="19"/>
      <c r="N139" s="19"/>
      <c r="O139" s="19"/>
      <c r="P139" s="19"/>
      <c r="Q139" s="19"/>
      <c r="R139" s="19"/>
      <c r="S139" s="19"/>
      <c r="T139" s="19"/>
      <c r="U139" s="19"/>
      <c r="V139" s="19"/>
      <c r="W139" s="19"/>
      <c r="X139" s="19"/>
    </row>
    <row r="140" spans="2:24" s="23" customFormat="1" ht="15" customHeight="1">
      <c r="B140" s="19"/>
      <c r="C140" s="19"/>
      <c r="N140" s="19"/>
      <c r="O140" s="19"/>
      <c r="P140" s="19"/>
      <c r="Q140" s="19"/>
      <c r="R140" s="19"/>
      <c r="S140" s="19"/>
      <c r="T140" s="19"/>
      <c r="U140" s="19"/>
      <c r="V140" s="19"/>
      <c r="W140" s="19"/>
      <c r="X140" s="19"/>
    </row>
    <row r="141" spans="2:24" s="23" customFormat="1" ht="15" customHeight="1">
      <c r="B141" s="19"/>
      <c r="C141" s="19"/>
      <c r="N141" s="19"/>
      <c r="O141" s="19"/>
      <c r="P141" s="19"/>
      <c r="Q141" s="19"/>
      <c r="R141" s="19"/>
      <c r="S141" s="19"/>
      <c r="T141" s="19"/>
      <c r="U141" s="19"/>
      <c r="V141" s="19"/>
      <c r="W141" s="19"/>
      <c r="X141" s="19"/>
    </row>
    <row r="142" spans="2:24" s="23" customFormat="1" ht="15" customHeight="1">
      <c r="B142" s="19"/>
      <c r="C142" s="19"/>
      <c r="N142" s="19"/>
      <c r="O142" s="19"/>
      <c r="P142" s="19"/>
      <c r="Q142" s="19"/>
      <c r="R142" s="19"/>
      <c r="S142" s="19"/>
      <c r="T142" s="19"/>
      <c r="U142" s="19"/>
      <c r="V142" s="19"/>
      <c r="W142" s="19"/>
      <c r="X142" s="19"/>
    </row>
    <row r="143" spans="2:24" s="23" customFormat="1" ht="15" customHeight="1">
      <c r="B143" s="19"/>
      <c r="C143" s="19"/>
      <c r="N143" s="19"/>
      <c r="O143" s="19"/>
      <c r="P143" s="19"/>
      <c r="Q143" s="19"/>
      <c r="R143" s="19"/>
      <c r="S143" s="19"/>
      <c r="T143" s="19"/>
      <c r="U143" s="19"/>
      <c r="V143" s="19"/>
      <c r="W143" s="19"/>
      <c r="X143" s="19"/>
    </row>
    <row r="144" spans="2:24" s="23" customFormat="1" ht="15" customHeight="1">
      <c r="B144" s="19"/>
      <c r="C144" s="19"/>
      <c r="N144" s="19"/>
      <c r="O144" s="19"/>
      <c r="P144" s="19"/>
      <c r="Q144" s="19"/>
      <c r="R144" s="19"/>
      <c r="S144" s="19"/>
      <c r="T144" s="19"/>
      <c r="U144" s="19"/>
      <c r="V144" s="19"/>
      <c r="W144" s="19"/>
      <c r="X144" s="19"/>
    </row>
    <row r="145" spans="1:24" s="23" customFormat="1" ht="15" customHeight="1">
      <c r="B145" s="19"/>
      <c r="C145" s="19"/>
      <c r="N145" s="19"/>
      <c r="O145" s="19"/>
      <c r="P145" s="19"/>
      <c r="Q145" s="19"/>
      <c r="R145" s="19"/>
      <c r="S145" s="19"/>
      <c r="T145" s="19"/>
      <c r="U145" s="19"/>
      <c r="V145" s="19"/>
      <c r="W145" s="19"/>
      <c r="X145" s="19"/>
    </row>
    <row r="146" spans="1:24" s="23" customFormat="1" ht="15" customHeight="1">
      <c r="B146" s="19"/>
      <c r="C146" s="19"/>
      <c r="N146" s="19"/>
      <c r="O146" s="19"/>
      <c r="P146" s="19"/>
      <c r="Q146" s="19"/>
      <c r="R146" s="19"/>
      <c r="S146" s="19"/>
      <c r="T146" s="19"/>
      <c r="U146" s="19"/>
      <c r="V146" s="19"/>
      <c r="W146" s="19"/>
      <c r="X146" s="19"/>
    </row>
    <row r="147" spans="1:24" s="23" customFormat="1" ht="15" customHeight="1">
      <c r="A147"/>
      <c r="B147" s="26"/>
      <c r="C147" s="26"/>
      <c r="D147"/>
      <c r="E147"/>
      <c r="F147"/>
      <c r="G147"/>
      <c r="H147"/>
      <c r="I147"/>
      <c r="J147"/>
      <c r="K147"/>
      <c r="L147"/>
      <c r="M147"/>
      <c r="N147" s="19"/>
      <c r="O147" s="19"/>
      <c r="P147" s="19"/>
      <c r="Q147" s="19"/>
      <c r="R147" s="19"/>
      <c r="S147" s="19"/>
      <c r="T147" s="19"/>
      <c r="U147" s="19"/>
      <c r="V147" s="19"/>
      <c r="W147" s="19"/>
      <c r="X147" s="19"/>
    </row>
    <row r="148" spans="1:24" s="23" customFormat="1" ht="15" customHeight="1">
      <c r="A148"/>
      <c r="B148" s="26"/>
      <c r="C148" s="26"/>
      <c r="D148"/>
      <c r="E148"/>
      <c r="F148"/>
      <c r="G148"/>
      <c r="H148"/>
      <c r="I148"/>
      <c r="J148"/>
      <c r="K148"/>
      <c r="L148"/>
      <c r="M148"/>
      <c r="N148" s="19"/>
      <c r="O148" s="19"/>
      <c r="P148" s="19"/>
      <c r="Q148" s="19"/>
      <c r="R148" s="19"/>
      <c r="S148" s="19"/>
      <c r="T148" s="19"/>
      <c r="U148" s="19"/>
      <c r="V148" s="19"/>
      <c r="W148" s="19"/>
      <c r="X148" s="19"/>
    </row>
    <row r="149" spans="1:24" s="23" customFormat="1" ht="15" customHeight="1">
      <c r="A149"/>
      <c r="B149" s="26"/>
      <c r="C149" s="26"/>
      <c r="D149"/>
      <c r="E149"/>
      <c r="F149"/>
      <c r="G149"/>
      <c r="H149"/>
      <c r="I149"/>
      <c r="J149"/>
      <c r="K149"/>
      <c r="L149"/>
      <c r="M149"/>
      <c r="N149" s="19"/>
      <c r="O149" s="19"/>
      <c r="P149" s="19"/>
      <c r="Q149" s="19"/>
      <c r="R149" s="19"/>
      <c r="S149" s="19"/>
      <c r="T149" s="19"/>
      <c r="U149" s="19"/>
      <c r="V149" s="19"/>
      <c r="W149" s="19"/>
      <c r="X149" s="19"/>
    </row>
    <row r="150" spans="1:24" s="23" customFormat="1" ht="15" customHeight="1">
      <c r="A150"/>
      <c r="B150" s="26"/>
      <c r="C150" s="26"/>
      <c r="D150"/>
      <c r="E150"/>
      <c r="F150"/>
      <c r="G150"/>
      <c r="H150"/>
      <c r="I150"/>
      <c r="J150"/>
      <c r="K150"/>
      <c r="L150"/>
      <c r="M150"/>
      <c r="N150" s="19"/>
      <c r="O150" s="19"/>
      <c r="P150" s="19"/>
      <c r="Q150" s="19"/>
      <c r="R150" s="19"/>
      <c r="S150" s="19"/>
      <c r="T150" s="19"/>
      <c r="U150" s="19"/>
      <c r="V150" s="19"/>
      <c r="W150" s="19"/>
      <c r="X150" s="19"/>
    </row>
    <row r="151" spans="1:24" s="23" customFormat="1" ht="15" customHeight="1">
      <c r="A151"/>
      <c r="B151" s="26"/>
      <c r="C151" s="26"/>
      <c r="D151"/>
      <c r="E151"/>
      <c r="F151"/>
      <c r="G151"/>
      <c r="H151"/>
      <c r="I151"/>
      <c r="J151"/>
      <c r="K151"/>
      <c r="L151"/>
      <c r="M151"/>
      <c r="N151" s="19"/>
      <c r="O151" s="19"/>
      <c r="P151" s="19"/>
      <c r="Q151" s="19"/>
      <c r="R151" s="19"/>
      <c r="S151" s="19"/>
      <c r="T151" s="19"/>
      <c r="U151" s="19"/>
      <c r="V151" s="19"/>
      <c r="W151" s="19"/>
      <c r="X151" s="19"/>
    </row>
    <row r="152" spans="1:24" s="23" customFormat="1" ht="15" customHeight="1">
      <c r="A152"/>
      <c r="B152" s="26"/>
      <c r="C152" s="26"/>
      <c r="D152"/>
      <c r="E152"/>
      <c r="F152"/>
      <c r="G152"/>
      <c r="H152"/>
      <c r="I152"/>
      <c r="J152"/>
      <c r="K152"/>
      <c r="L152"/>
      <c r="M152"/>
      <c r="N152" s="19"/>
      <c r="O152" s="19"/>
      <c r="P152" s="19"/>
      <c r="Q152" s="19"/>
      <c r="R152" s="19"/>
      <c r="S152" s="19"/>
      <c r="T152" s="19"/>
      <c r="U152" s="19"/>
      <c r="V152" s="19"/>
      <c r="W152" s="19"/>
      <c r="X152" s="19"/>
    </row>
    <row r="153" spans="1:24" s="23" customFormat="1" ht="15" customHeight="1">
      <c r="A153"/>
      <c r="B153" s="26"/>
      <c r="C153" s="26"/>
      <c r="D153"/>
      <c r="E153"/>
      <c r="F153"/>
      <c r="G153"/>
      <c r="H153"/>
      <c r="I153"/>
      <c r="J153"/>
      <c r="K153"/>
      <c r="L153"/>
      <c r="M153"/>
      <c r="N153" s="19"/>
      <c r="O153" s="19"/>
      <c r="P153" s="19"/>
      <c r="Q153" s="19"/>
      <c r="R153" s="19"/>
      <c r="S153" s="19"/>
      <c r="T153" s="19"/>
      <c r="U153" s="19"/>
      <c r="V153" s="19"/>
      <c r="W153" s="19"/>
      <c r="X153" s="19"/>
    </row>
    <row r="154" spans="1:24" s="23" customFormat="1" ht="15" customHeight="1">
      <c r="A154"/>
      <c r="B154" s="26"/>
      <c r="C154" s="26"/>
      <c r="D154"/>
      <c r="E154"/>
      <c r="F154"/>
      <c r="G154"/>
      <c r="H154"/>
      <c r="I154"/>
      <c r="J154"/>
      <c r="K154"/>
      <c r="L154"/>
      <c r="M154"/>
      <c r="N154" s="19"/>
      <c r="O154" s="19"/>
      <c r="P154" s="19"/>
      <c r="Q154" s="19"/>
      <c r="R154" s="19"/>
      <c r="S154" s="19"/>
      <c r="T154" s="19"/>
      <c r="U154" s="19"/>
      <c r="V154" s="19"/>
      <c r="W154" s="19"/>
      <c r="X154" s="19"/>
    </row>
    <row r="155" spans="1:24" s="23" customFormat="1" ht="15" customHeight="1">
      <c r="A155"/>
      <c r="B155" s="26"/>
      <c r="C155" s="26"/>
      <c r="D155"/>
      <c r="E155"/>
      <c r="F155"/>
      <c r="G155"/>
      <c r="H155"/>
      <c r="I155"/>
      <c r="J155"/>
      <c r="K155"/>
      <c r="L155"/>
      <c r="M155"/>
      <c r="N155" s="19"/>
      <c r="O155" s="19"/>
      <c r="P155" s="19"/>
      <c r="Q155" s="19"/>
      <c r="R155" s="19"/>
      <c r="S155" s="19"/>
      <c r="T155" s="19"/>
      <c r="U155" s="19"/>
      <c r="V155" s="19"/>
      <c r="W155" s="19"/>
      <c r="X155" s="19"/>
    </row>
    <row r="156" spans="1:24" s="23" customFormat="1" ht="15" customHeight="1">
      <c r="A156"/>
      <c r="B156" s="26"/>
      <c r="C156" s="26"/>
      <c r="D156"/>
      <c r="E156"/>
      <c r="F156"/>
      <c r="G156"/>
      <c r="H156"/>
      <c r="I156"/>
      <c r="J156"/>
      <c r="K156"/>
      <c r="L156"/>
      <c r="M156"/>
      <c r="N156" s="19"/>
      <c r="O156" s="19"/>
      <c r="P156" s="19"/>
      <c r="Q156" s="19"/>
      <c r="R156" s="19"/>
      <c r="S156" s="19"/>
      <c r="T156" s="19"/>
      <c r="U156" s="19"/>
      <c r="V156" s="19"/>
      <c r="W156" s="19"/>
      <c r="X156" s="19"/>
    </row>
    <row r="157" spans="1:24" s="23" customFormat="1" ht="15" customHeight="1">
      <c r="A157"/>
      <c r="B157" s="26"/>
      <c r="C157" s="26"/>
      <c r="D157"/>
      <c r="E157"/>
      <c r="F157"/>
      <c r="G157"/>
      <c r="H157"/>
      <c r="I157"/>
      <c r="J157"/>
      <c r="K157"/>
      <c r="L157"/>
      <c r="M157"/>
      <c r="N157" s="19"/>
      <c r="O157" s="19"/>
      <c r="P157" s="19"/>
      <c r="Q157" s="19"/>
      <c r="R157" s="19"/>
      <c r="S157" s="19"/>
      <c r="T157" s="19"/>
      <c r="U157" s="19"/>
      <c r="V157" s="19"/>
      <c r="W157" s="19"/>
      <c r="X157" s="19"/>
    </row>
    <row r="158" spans="1:24" s="23" customFormat="1" ht="15" customHeight="1">
      <c r="A158"/>
      <c r="B158" s="26"/>
      <c r="C158" s="26"/>
      <c r="D158"/>
      <c r="E158"/>
      <c r="F158"/>
      <c r="G158"/>
      <c r="H158"/>
      <c r="I158"/>
      <c r="J158"/>
      <c r="K158"/>
      <c r="L158"/>
      <c r="M158"/>
      <c r="N158" s="19"/>
      <c r="O158" s="19"/>
      <c r="P158" s="19"/>
      <c r="Q158" s="19"/>
      <c r="R158" s="19"/>
      <c r="S158" s="19"/>
      <c r="T158" s="19"/>
      <c r="U158" s="19"/>
      <c r="V158" s="19"/>
      <c r="W158" s="19"/>
      <c r="X158" s="19"/>
    </row>
    <row r="159" spans="1:24" s="23" customFormat="1" ht="15" customHeight="1">
      <c r="A159"/>
      <c r="B159" s="26"/>
      <c r="C159" s="26"/>
      <c r="D159"/>
      <c r="E159"/>
      <c r="F159"/>
      <c r="G159"/>
      <c r="H159"/>
      <c r="I159"/>
      <c r="J159"/>
      <c r="K159"/>
      <c r="L159"/>
      <c r="M159"/>
      <c r="N159" s="19"/>
      <c r="O159" s="19"/>
      <c r="P159" s="19"/>
      <c r="Q159" s="19"/>
      <c r="R159" s="19"/>
      <c r="S159" s="19"/>
      <c r="T159" s="19"/>
      <c r="U159" s="19"/>
      <c r="V159" s="19"/>
      <c r="W159" s="19"/>
      <c r="X159" s="19"/>
    </row>
    <row r="160" spans="1:24" s="23" customFormat="1" ht="15" customHeight="1">
      <c r="A160"/>
      <c r="B160" s="26"/>
      <c r="C160" s="26"/>
      <c r="D160"/>
      <c r="E160"/>
      <c r="F160"/>
      <c r="G160"/>
      <c r="H160"/>
      <c r="I160"/>
      <c r="J160"/>
      <c r="K160"/>
      <c r="L160"/>
      <c r="M160"/>
      <c r="N160" s="19"/>
      <c r="O160" s="19"/>
      <c r="P160" s="19"/>
      <c r="Q160" s="19"/>
      <c r="R160" s="19"/>
      <c r="S160" s="19"/>
      <c r="T160" s="19"/>
      <c r="U160" s="19"/>
      <c r="V160" s="19"/>
      <c r="W160" s="19"/>
      <c r="X160" s="19"/>
    </row>
    <row r="161" spans="1:24" s="23" customFormat="1" ht="15" customHeight="1">
      <c r="A161"/>
      <c r="B161" s="26"/>
      <c r="C161" s="26"/>
      <c r="D161"/>
      <c r="E161"/>
      <c r="F161"/>
      <c r="G161"/>
      <c r="H161"/>
      <c r="I161"/>
      <c r="J161"/>
      <c r="K161"/>
      <c r="L161"/>
      <c r="M161"/>
      <c r="N161" s="19"/>
      <c r="O161" s="19"/>
      <c r="P161" s="19"/>
      <c r="Q161" s="19"/>
      <c r="R161" s="19"/>
      <c r="S161" s="19"/>
      <c r="T161" s="19"/>
      <c r="U161" s="19"/>
      <c r="V161" s="19"/>
      <c r="W161" s="19"/>
      <c r="X161" s="19"/>
    </row>
    <row r="162" spans="1:24" s="23" customFormat="1" ht="15" customHeight="1">
      <c r="A162"/>
      <c r="B162" s="26"/>
      <c r="C162" s="26"/>
      <c r="D162"/>
      <c r="E162"/>
      <c r="F162"/>
      <c r="G162"/>
      <c r="H162"/>
      <c r="I162"/>
      <c r="J162"/>
      <c r="K162"/>
      <c r="L162"/>
      <c r="M162"/>
      <c r="N162" s="19"/>
      <c r="O162" s="19"/>
      <c r="P162" s="19"/>
      <c r="Q162" s="19"/>
      <c r="R162" s="19"/>
      <c r="S162" s="19"/>
      <c r="T162" s="19"/>
      <c r="U162" s="19"/>
      <c r="V162" s="19"/>
      <c r="W162" s="19"/>
      <c r="X162" s="19"/>
    </row>
    <row r="163" spans="1:24" s="23" customFormat="1" ht="15" customHeight="1">
      <c r="A163"/>
      <c r="B163" s="26"/>
      <c r="C163" s="26"/>
      <c r="D163"/>
      <c r="E163"/>
      <c r="F163"/>
      <c r="G163"/>
      <c r="H163"/>
      <c r="I163"/>
      <c r="J163"/>
      <c r="K163"/>
      <c r="L163"/>
      <c r="M163"/>
      <c r="N163" s="19"/>
      <c r="O163" s="19"/>
      <c r="P163" s="19"/>
      <c r="Q163" s="19"/>
      <c r="R163" s="19"/>
      <c r="S163" s="19"/>
      <c r="T163" s="19"/>
      <c r="U163" s="19"/>
      <c r="V163" s="19"/>
      <c r="W163" s="19"/>
      <c r="X163" s="19"/>
    </row>
    <row r="164" spans="1:24" s="23" customFormat="1" ht="15" customHeight="1">
      <c r="A164"/>
      <c r="B164" s="26"/>
      <c r="C164" s="26"/>
      <c r="D164"/>
      <c r="E164"/>
      <c r="F164"/>
      <c r="G164"/>
      <c r="H164"/>
      <c r="I164"/>
      <c r="J164"/>
      <c r="K164"/>
      <c r="L164"/>
      <c r="M164"/>
      <c r="N164" s="19"/>
      <c r="O164" s="19"/>
      <c r="P164" s="19"/>
      <c r="Q164" s="19"/>
      <c r="R164" s="19"/>
      <c r="S164" s="19"/>
      <c r="T164" s="19"/>
      <c r="U164" s="19"/>
      <c r="V164" s="19"/>
      <c r="W164" s="19"/>
      <c r="X164" s="19"/>
    </row>
    <row r="165" spans="1:24" ht="15" customHeight="1"/>
    <row r="166" spans="1:24" ht="15" customHeight="1"/>
    <row r="167" spans="1:24" ht="15" customHeight="1"/>
    <row r="168" spans="1:24" ht="15" customHeight="1"/>
    <row r="169" spans="1:24" ht="15" customHeight="1"/>
    <row r="170" spans="1:24" ht="15" customHeight="1"/>
    <row r="171" spans="1:24" ht="15" customHeight="1"/>
    <row r="172" spans="1:24" ht="15" customHeight="1"/>
    <row r="173" spans="1:24" ht="15" customHeight="1"/>
    <row r="174" spans="1:24" ht="15" customHeight="1"/>
    <row r="175" spans="1:24" ht="15" customHeight="1"/>
    <row r="176" spans="1:24"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sheetData>
  <phoneticPr fontId="4"/>
  <pageMargins left="0.59055118110236227" right="0" top="0.39370078740157483" bottom="0.39370078740157483" header="0.31496062992125984" footer="0.19685039370078741"/>
  <pageSetup paperSize="9" scale="92" orientation="portrait" r:id="rId1"/>
  <headerFooter alignWithMargins="0">
    <oddFooter>&amp;C&amp;12- 7 -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J58"/>
  <sheetViews>
    <sheetView showGridLines="0" view="pageBreakPreview" zoomScaleNormal="120" zoomScaleSheetLayoutView="100" workbookViewId="0"/>
  </sheetViews>
  <sheetFormatPr defaultRowHeight="18" customHeight="1"/>
  <cols>
    <col min="1" max="2" width="2.5" style="30" customWidth="1"/>
    <col min="3" max="13" width="8.125" style="30" customWidth="1"/>
    <col min="14" max="37" width="9" style="30" customWidth="1"/>
    <col min="38" max="16384" width="9" style="30"/>
  </cols>
  <sheetData>
    <row r="1" spans="1:36" s="27" customFormat="1" ht="22.5" customHeight="1">
      <c r="A1" s="457">
        <f>'Ｐ１'!J33</f>
        <v>43252</v>
      </c>
      <c r="B1" s="28"/>
      <c r="C1" s="28"/>
      <c r="D1" s="29"/>
      <c r="E1" s="29"/>
      <c r="F1" s="29"/>
      <c r="G1" s="28"/>
      <c r="H1" s="28"/>
      <c r="I1" s="28"/>
      <c r="J1" s="28"/>
      <c r="K1" s="28"/>
      <c r="L1" s="28"/>
      <c r="M1" s="29"/>
    </row>
    <row r="2" spans="1:36" s="207" customFormat="1" ht="18" customHeight="1">
      <c r="D2" s="208"/>
      <c r="E2" s="208"/>
      <c r="F2" s="208"/>
      <c r="M2" s="208"/>
    </row>
    <row r="3" spans="1:36" s="207" customFormat="1" ht="18" customHeight="1">
      <c r="D3" s="208"/>
      <c r="E3" s="208"/>
      <c r="F3" s="208"/>
      <c r="M3" s="208"/>
      <c r="AF3" s="208"/>
    </row>
    <row r="4" spans="1:36" s="208" customFormat="1" ht="18" customHeight="1">
      <c r="L4" s="214" t="s">
        <v>147</v>
      </c>
    </row>
    <row r="5" spans="1:36" s="208" customFormat="1" ht="18" customHeight="1">
      <c r="C5" s="643" t="s">
        <v>137</v>
      </c>
      <c r="D5" s="644"/>
      <c r="E5" s="643" t="s">
        <v>134</v>
      </c>
      <c r="F5" s="644"/>
      <c r="G5" s="643" t="s">
        <v>135</v>
      </c>
      <c r="H5" s="644"/>
      <c r="I5" s="643" t="s">
        <v>136</v>
      </c>
      <c r="J5" s="644"/>
      <c r="K5" s="643" t="s">
        <v>138</v>
      </c>
      <c r="L5" s="644"/>
    </row>
    <row r="6" spans="1:36" s="208" customFormat="1" ht="18" customHeight="1">
      <c r="C6" s="645" t="s">
        <v>139</v>
      </c>
      <c r="D6" s="646"/>
      <c r="E6" s="651">
        <f>市町村別人口増減ランキング!D29</f>
        <v>3</v>
      </c>
      <c r="F6" s="546"/>
      <c r="G6" s="651">
        <f>市町村別人口増減ランキング!D30</f>
        <v>22</v>
      </c>
      <c r="H6" s="546"/>
      <c r="I6" s="651">
        <f>市町村別人口増減ランキング!D31</f>
        <v>0</v>
      </c>
      <c r="J6" s="546"/>
      <c r="K6" s="651">
        <f>SUM(E6:J6)</f>
        <v>25</v>
      </c>
      <c r="L6" s="546"/>
      <c r="M6" s="209"/>
      <c r="N6" s="209"/>
      <c r="O6" s="209"/>
      <c r="P6" s="209"/>
      <c r="Q6" s="209"/>
      <c r="S6" s="209"/>
      <c r="T6" s="209"/>
      <c r="U6" s="209"/>
      <c r="V6" s="209"/>
      <c r="W6" s="209"/>
      <c r="X6" s="209"/>
      <c r="Z6" s="209"/>
      <c r="AA6" s="209"/>
      <c r="AB6" s="209"/>
      <c r="AC6" s="209"/>
      <c r="AD6" s="209"/>
      <c r="AE6" s="209"/>
    </row>
    <row r="7" spans="1:36" s="208" customFormat="1" ht="18" customHeight="1">
      <c r="C7" s="647" t="s">
        <v>140</v>
      </c>
      <c r="D7" s="648"/>
      <c r="E7" s="652">
        <f>市町村別人口増減ランキング!I29</f>
        <v>1</v>
      </c>
      <c r="F7" s="653"/>
      <c r="G7" s="652">
        <f>市町村別人口増減ランキング!I30</f>
        <v>24</v>
      </c>
      <c r="H7" s="653"/>
      <c r="I7" s="652">
        <f>市町村別人口増減ランキング!I31</f>
        <v>0</v>
      </c>
      <c r="J7" s="653"/>
      <c r="K7" s="652">
        <f>SUM(E7:J7)</f>
        <v>25</v>
      </c>
      <c r="L7" s="653"/>
      <c r="M7" s="209"/>
      <c r="N7" s="209"/>
      <c r="O7" s="209"/>
      <c r="P7" s="209"/>
      <c r="Q7" s="209"/>
      <c r="S7" s="209"/>
      <c r="T7" s="209"/>
      <c r="U7" s="209"/>
      <c r="V7" s="209"/>
      <c r="W7" s="209"/>
      <c r="X7" s="209"/>
      <c r="Z7" s="209"/>
      <c r="AA7" s="209"/>
      <c r="AB7" s="209"/>
      <c r="AC7" s="209"/>
      <c r="AD7" s="209"/>
      <c r="AE7" s="209"/>
    </row>
    <row r="8" spans="1:36" s="208" customFormat="1" ht="18" customHeight="1">
      <c r="C8" s="649" t="s">
        <v>141</v>
      </c>
      <c r="D8" s="650"/>
      <c r="E8" s="654">
        <f>市町村別人口増減ランキング!N29</f>
        <v>11</v>
      </c>
      <c r="F8" s="655"/>
      <c r="G8" s="654">
        <f>市町村別人口増減ランキング!N30</f>
        <v>13</v>
      </c>
      <c r="H8" s="655"/>
      <c r="I8" s="654">
        <f>市町村別人口増減ランキング!N31</f>
        <v>1</v>
      </c>
      <c r="J8" s="655"/>
      <c r="K8" s="654">
        <f>SUM(E8:J8)</f>
        <v>25</v>
      </c>
      <c r="L8" s="655"/>
      <c r="M8" s="209"/>
      <c r="N8" s="209"/>
      <c r="O8" s="209"/>
      <c r="P8" s="209"/>
      <c r="Q8" s="209"/>
      <c r="S8" s="209"/>
      <c r="T8" s="209"/>
      <c r="U8" s="209"/>
      <c r="V8" s="209"/>
      <c r="W8" s="209"/>
      <c r="X8" s="209"/>
      <c r="Z8" s="209"/>
      <c r="AA8" s="209"/>
      <c r="AB8" s="209"/>
      <c r="AC8" s="209"/>
      <c r="AD8" s="209"/>
      <c r="AE8" s="209"/>
    </row>
    <row r="9" spans="1:36" s="208" customFormat="1" ht="18" customHeight="1"/>
    <row r="10" spans="1:36" s="208" customFormat="1" ht="18" customHeight="1"/>
    <row r="11" spans="1:36" s="208" customFormat="1" ht="16.5" customHeight="1">
      <c r="B11" s="31" t="s">
        <v>229</v>
      </c>
      <c r="C11" s="210"/>
    </row>
    <row r="12" spans="1:36" s="208" customFormat="1" ht="16.5" customHeight="1">
      <c r="C12" s="211"/>
      <c r="L12" s="214" t="s">
        <v>146</v>
      </c>
    </row>
    <row r="13" spans="1:36" s="208" customFormat="1" ht="16.5" customHeight="1">
      <c r="C13" s="215" t="s">
        <v>142</v>
      </c>
      <c r="D13" s="623" t="s">
        <v>144</v>
      </c>
      <c r="E13" s="624"/>
      <c r="F13" s="657" t="s">
        <v>143</v>
      </c>
      <c r="G13" s="658"/>
      <c r="H13" s="213" t="s">
        <v>142</v>
      </c>
      <c r="I13" s="623" t="s">
        <v>144</v>
      </c>
      <c r="J13" s="624"/>
      <c r="K13" s="623" t="s">
        <v>145</v>
      </c>
      <c r="L13" s="624"/>
    </row>
    <row r="14" spans="1:36" s="208" customFormat="1" ht="16.5" customHeight="1">
      <c r="C14" s="511">
        <v>1</v>
      </c>
      <c r="D14" s="635" t="s">
        <v>409</v>
      </c>
      <c r="E14" s="636"/>
      <c r="F14" s="637">
        <v>6</v>
      </c>
      <c r="G14" s="638"/>
      <c r="H14" s="220">
        <v>1</v>
      </c>
      <c r="I14" s="635" t="s">
        <v>422</v>
      </c>
      <c r="J14" s="636"/>
      <c r="K14" s="641">
        <v>239</v>
      </c>
      <c r="L14" s="642"/>
      <c r="V14" s="212"/>
      <c r="W14" s="212"/>
      <c r="X14" s="212"/>
      <c r="Y14" s="212"/>
      <c r="AA14" s="209"/>
      <c r="AB14" s="209"/>
      <c r="AC14" s="209"/>
      <c r="AD14" s="209"/>
      <c r="AE14" s="209"/>
      <c r="AF14" s="212"/>
      <c r="AG14" s="209"/>
      <c r="AH14" s="209"/>
      <c r="AI14" s="209"/>
      <c r="AJ14" s="209"/>
    </row>
    <row r="15" spans="1:36" s="208" customFormat="1" ht="16.5" customHeight="1">
      <c r="C15" s="510">
        <v>2</v>
      </c>
      <c r="D15" s="617" t="s">
        <v>410</v>
      </c>
      <c r="E15" s="618"/>
      <c r="F15" s="619">
        <v>4</v>
      </c>
      <c r="G15" s="620"/>
      <c r="H15" s="222">
        <v>2</v>
      </c>
      <c r="I15" s="631" t="s">
        <v>423</v>
      </c>
      <c r="J15" s="632"/>
      <c r="K15" s="633">
        <v>110</v>
      </c>
      <c r="L15" s="634"/>
      <c r="V15" s="212"/>
      <c r="W15" s="212"/>
      <c r="X15" s="212"/>
      <c r="Y15" s="212"/>
      <c r="AA15" s="209"/>
      <c r="AB15" s="209"/>
      <c r="AC15" s="209"/>
      <c r="AD15" s="209"/>
      <c r="AE15" s="209"/>
      <c r="AF15" s="212"/>
      <c r="AG15" s="209"/>
      <c r="AH15" s="209"/>
      <c r="AI15" s="209"/>
      <c r="AJ15" s="209"/>
    </row>
    <row r="16" spans="1:36" s="208" customFormat="1" ht="16.5" customHeight="1">
      <c r="C16" s="510">
        <v>3</v>
      </c>
      <c r="D16" s="617" t="s">
        <v>411</v>
      </c>
      <c r="E16" s="618"/>
      <c r="F16" s="619">
        <v>3</v>
      </c>
      <c r="G16" s="620"/>
      <c r="H16" s="222">
        <v>3</v>
      </c>
      <c r="I16" s="631" t="s">
        <v>412</v>
      </c>
      <c r="J16" s="632"/>
      <c r="K16" s="633">
        <v>75</v>
      </c>
      <c r="L16" s="634"/>
      <c r="V16" s="212"/>
      <c r="W16" s="212"/>
      <c r="X16" s="212"/>
      <c r="Y16" s="212"/>
      <c r="AA16" s="209"/>
      <c r="AB16" s="209"/>
      <c r="AC16" s="209"/>
      <c r="AD16" s="209"/>
      <c r="AE16" s="209"/>
      <c r="AF16" s="212"/>
      <c r="AG16" s="209"/>
      <c r="AH16" s="209"/>
      <c r="AI16" s="209"/>
      <c r="AJ16" s="209"/>
    </row>
    <row r="17" spans="2:36" s="208" customFormat="1" ht="16.5" customHeight="1">
      <c r="C17" s="510"/>
      <c r="D17" s="617"/>
      <c r="E17" s="618"/>
      <c r="F17" s="619"/>
      <c r="G17" s="620"/>
      <c r="H17" s="222">
        <v>4</v>
      </c>
      <c r="I17" s="631" t="s">
        <v>424</v>
      </c>
      <c r="J17" s="632"/>
      <c r="K17" s="633">
        <v>71</v>
      </c>
      <c r="L17" s="634"/>
      <c r="V17" s="212"/>
      <c r="W17" s="212"/>
      <c r="X17" s="212"/>
      <c r="Y17" s="212"/>
      <c r="AA17" s="209"/>
      <c r="AB17" s="209"/>
      <c r="AC17" s="209"/>
      <c r="AD17" s="209"/>
      <c r="AE17" s="209"/>
      <c r="AF17" s="212"/>
      <c r="AG17" s="209"/>
      <c r="AH17" s="209"/>
      <c r="AI17" s="209"/>
      <c r="AJ17" s="209"/>
    </row>
    <row r="18" spans="2:36" s="208" customFormat="1" ht="16.5" customHeight="1">
      <c r="C18" s="491"/>
      <c r="D18" s="631"/>
      <c r="E18" s="632"/>
      <c r="F18" s="633"/>
      <c r="G18" s="656"/>
      <c r="H18" s="222">
        <v>5</v>
      </c>
      <c r="I18" s="631" t="s">
        <v>413</v>
      </c>
      <c r="J18" s="632"/>
      <c r="K18" s="633">
        <v>69</v>
      </c>
      <c r="L18" s="634"/>
      <c r="V18" s="212"/>
      <c r="W18" s="212"/>
      <c r="X18" s="212"/>
      <c r="Y18" s="212"/>
      <c r="AA18" s="209"/>
      <c r="AB18" s="209"/>
      <c r="AC18" s="209"/>
      <c r="AD18" s="209"/>
      <c r="AE18" s="209"/>
      <c r="AF18" s="212"/>
      <c r="AG18" s="209"/>
      <c r="AH18" s="209"/>
      <c r="AI18" s="209"/>
      <c r="AJ18" s="209"/>
    </row>
    <row r="19" spans="2:36" s="208" customFormat="1" ht="16.5" customHeight="1">
      <c r="C19" s="221"/>
      <c r="D19" s="617"/>
      <c r="E19" s="618"/>
      <c r="F19" s="619"/>
      <c r="G19" s="620"/>
      <c r="H19" s="222">
        <v>5</v>
      </c>
      <c r="I19" s="617" t="s">
        <v>414</v>
      </c>
      <c r="J19" s="618"/>
      <c r="K19" s="621">
        <v>69</v>
      </c>
      <c r="L19" s="622"/>
      <c r="V19" s="212"/>
      <c r="W19" s="212"/>
      <c r="X19" s="212"/>
      <c r="Y19" s="212"/>
      <c r="AA19" s="209"/>
      <c r="AB19" s="209"/>
      <c r="AC19" s="209"/>
      <c r="AD19" s="209"/>
      <c r="AE19" s="209"/>
      <c r="AF19" s="212"/>
      <c r="AG19" s="209"/>
      <c r="AH19" s="209"/>
      <c r="AI19" s="209"/>
      <c r="AJ19" s="209"/>
    </row>
    <row r="20" spans="2:36" s="208" customFormat="1" ht="16.5" customHeight="1">
      <c r="C20" s="221"/>
      <c r="D20" s="617"/>
      <c r="E20" s="618"/>
      <c r="F20" s="619"/>
      <c r="G20" s="620"/>
      <c r="H20" s="222"/>
      <c r="I20" s="617"/>
      <c r="J20" s="618"/>
      <c r="K20" s="621"/>
      <c r="L20" s="622"/>
      <c r="V20" s="212"/>
      <c r="W20" s="212"/>
      <c r="X20" s="212"/>
      <c r="Y20" s="212"/>
      <c r="AA20" s="209"/>
      <c r="AB20" s="209"/>
      <c r="AC20" s="209"/>
      <c r="AD20" s="209"/>
      <c r="AE20" s="209"/>
      <c r="AF20" s="212"/>
      <c r="AG20" s="209"/>
      <c r="AH20" s="209"/>
      <c r="AI20" s="209"/>
      <c r="AJ20" s="209"/>
    </row>
    <row r="21" spans="2:36" s="208" customFormat="1" ht="16.5" customHeight="1">
      <c r="C21" s="223"/>
      <c r="D21" s="625"/>
      <c r="E21" s="626"/>
      <c r="F21" s="627"/>
      <c r="G21" s="628"/>
      <c r="H21" s="224"/>
      <c r="I21" s="625"/>
      <c r="J21" s="626"/>
      <c r="K21" s="629"/>
      <c r="L21" s="630"/>
      <c r="V21" s="212"/>
      <c r="W21" s="212"/>
      <c r="X21" s="212"/>
      <c r="Y21" s="212"/>
      <c r="AA21" s="209"/>
      <c r="AB21" s="209"/>
      <c r="AC21" s="209"/>
      <c r="AD21" s="209"/>
      <c r="AE21" s="209"/>
      <c r="AF21" s="212"/>
      <c r="AG21" s="209"/>
      <c r="AH21" s="209"/>
      <c r="AI21" s="209"/>
      <c r="AJ21" s="209"/>
    </row>
    <row r="22" spans="2:36" s="208" customFormat="1" ht="16.5" customHeight="1"/>
    <row r="23" spans="2:36" s="208" customFormat="1" ht="16.5" customHeight="1">
      <c r="B23" s="31" t="s">
        <v>230</v>
      </c>
      <c r="C23" s="210"/>
    </row>
    <row r="24" spans="2:36" s="208" customFormat="1" ht="16.5" customHeight="1">
      <c r="C24" s="211"/>
      <c r="L24" s="214" t="s">
        <v>146</v>
      </c>
    </row>
    <row r="25" spans="2:36" s="208" customFormat="1" ht="16.5" customHeight="1">
      <c r="C25" s="215" t="s">
        <v>142</v>
      </c>
      <c r="D25" s="623" t="s">
        <v>144</v>
      </c>
      <c r="E25" s="624"/>
      <c r="F25" s="657" t="s">
        <v>143</v>
      </c>
      <c r="G25" s="658"/>
      <c r="H25" s="213" t="s">
        <v>142</v>
      </c>
      <c r="I25" s="623" t="s">
        <v>144</v>
      </c>
      <c r="J25" s="624"/>
      <c r="K25" s="623" t="s">
        <v>145</v>
      </c>
      <c r="L25" s="624"/>
    </row>
    <row r="26" spans="2:36" s="208" customFormat="1" ht="16.5" customHeight="1">
      <c r="C26" s="492">
        <v>1</v>
      </c>
      <c r="D26" s="635" t="s">
        <v>397</v>
      </c>
      <c r="E26" s="636"/>
      <c r="F26" s="637">
        <v>1</v>
      </c>
      <c r="G26" s="638"/>
      <c r="H26" s="220">
        <v>1</v>
      </c>
      <c r="I26" s="639" t="s">
        <v>422</v>
      </c>
      <c r="J26" s="640"/>
      <c r="K26" s="641">
        <v>126</v>
      </c>
      <c r="L26" s="642"/>
      <c r="V26" s="212"/>
      <c r="W26" s="212"/>
      <c r="X26" s="212"/>
      <c r="Y26" s="212"/>
      <c r="AA26" s="209"/>
      <c r="AB26" s="209"/>
      <c r="AC26" s="209"/>
      <c r="AD26" s="209"/>
      <c r="AE26" s="209"/>
      <c r="AF26" s="212"/>
      <c r="AG26" s="209"/>
      <c r="AH26" s="209"/>
      <c r="AI26" s="209"/>
      <c r="AJ26" s="209"/>
    </row>
    <row r="27" spans="2:36" s="208" customFormat="1" ht="16.5" customHeight="1">
      <c r="C27" s="491"/>
      <c r="D27" s="617"/>
      <c r="E27" s="618"/>
      <c r="F27" s="619"/>
      <c r="G27" s="620"/>
      <c r="H27" s="222">
        <v>2</v>
      </c>
      <c r="I27" s="631" t="s">
        <v>423</v>
      </c>
      <c r="J27" s="632"/>
      <c r="K27" s="633">
        <v>83</v>
      </c>
      <c r="L27" s="634"/>
      <c r="V27" s="212"/>
      <c r="W27" s="212"/>
      <c r="X27" s="212"/>
      <c r="Y27" s="212"/>
      <c r="AA27" s="209"/>
      <c r="AB27" s="209"/>
      <c r="AC27" s="209"/>
      <c r="AD27" s="209"/>
      <c r="AE27" s="209"/>
      <c r="AF27" s="212"/>
      <c r="AG27" s="209"/>
      <c r="AH27" s="209"/>
      <c r="AI27" s="209"/>
      <c r="AJ27" s="209"/>
    </row>
    <row r="28" spans="2:36" s="208" customFormat="1" ht="16.5" customHeight="1">
      <c r="C28" s="491"/>
      <c r="D28" s="617"/>
      <c r="E28" s="618"/>
      <c r="F28" s="619"/>
      <c r="G28" s="620"/>
      <c r="H28" s="222">
        <v>3</v>
      </c>
      <c r="I28" s="631" t="s">
        <v>427</v>
      </c>
      <c r="J28" s="632"/>
      <c r="K28" s="633">
        <v>78</v>
      </c>
      <c r="L28" s="634"/>
      <c r="V28" s="212"/>
      <c r="W28" s="212"/>
      <c r="X28" s="212"/>
      <c r="Y28" s="212"/>
      <c r="AA28" s="209"/>
      <c r="AB28" s="209"/>
      <c r="AC28" s="209"/>
      <c r="AD28" s="209"/>
      <c r="AE28" s="209"/>
      <c r="AF28" s="212"/>
      <c r="AG28" s="209"/>
      <c r="AH28" s="209"/>
      <c r="AI28" s="209"/>
      <c r="AJ28" s="209"/>
    </row>
    <row r="29" spans="2:36" s="208" customFormat="1" ht="16.5" customHeight="1">
      <c r="C29" s="491"/>
      <c r="D29" s="617"/>
      <c r="E29" s="618"/>
      <c r="F29" s="619"/>
      <c r="G29" s="620"/>
      <c r="H29" s="222">
        <v>4</v>
      </c>
      <c r="I29" s="631" t="s">
        <v>415</v>
      </c>
      <c r="J29" s="632"/>
      <c r="K29" s="633">
        <v>55</v>
      </c>
      <c r="L29" s="634"/>
      <c r="V29" s="212"/>
      <c r="W29" s="212"/>
      <c r="X29" s="212"/>
      <c r="Y29" s="212"/>
      <c r="AA29" s="209"/>
      <c r="AB29" s="209"/>
      <c r="AC29" s="209"/>
      <c r="AD29" s="209"/>
      <c r="AE29" s="209"/>
      <c r="AF29" s="212"/>
      <c r="AG29" s="209"/>
      <c r="AH29" s="209"/>
      <c r="AI29" s="209"/>
      <c r="AJ29" s="209"/>
    </row>
    <row r="30" spans="2:36" s="208" customFormat="1" ht="16.5" customHeight="1">
      <c r="C30" s="491"/>
      <c r="D30" s="617"/>
      <c r="E30" s="618"/>
      <c r="F30" s="619"/>
      <c r="G30" s="620"/>
      <c r="H30" s="222">
        <v>5</v>
      </c>
      <c r="I30" s="631" t="s">
        <v>425</v>
      </c>
      <c r="J30" s="632"/>
      <c r="K30" s="633">
        <v>53</v>
      </c>
      <c r="L30" s="634"/>
      <c r="V30" s="212"/>
      <c r="W30" s="212"/>
      <c r="X30" s="212"/>
      <c r="Y30" s="212"/>
      <c r="AA30" s="209"/>
      <c r="AB30" s="209"/>
      <c r="AC30" s="209"/>
      <c r="AD30" s="209"/>
      <c r="AE30" s="209"/>
      <c r="AF30" s="212"/>
      <c r="AG30" s="209"/>
      <c r="AH30" s="209"/>
      <c r="AI30" s="209"/>
      <c r="AJ30" s="209"/>
    </row>
    <row r="31" spans="2:36" s="208" customFormat="1" ht="16.5" customHeight="1">
      <c r="C31" s="221"/>
      <c r="D31" s="617"/>
      <c r="E31" s="618"/>
      <c r="F31" s="619"/>
      <c r="G31" s="620"/>
      <c r="H31" s="222"/>
      <c r="I31" s="617"/>
      <c r="J31" s="618"/>
      <c r="K31" s="621"/>
      <c r="L31" s="622"/>
      <c r="V31" s="212"/>
      <c r="W31" s="212"/>
      <c r="X31" s="212"/>
      <c r="Y31" s="212"/>
      <c r="AA31" s="209"/>
      <c r="AB31" s="209"/>
      <c r="AC31" s="209"/>
      <c r="AD31" s="209"/>
      <c r="AE31" s="209"/>
      <c r="AF31" s="212"/>
      <c r="AG31" s="209"/>
      <c r="AH31" s="209"/>
      <c r="AI31" s="209"/>
      <c r="AJ31" s="209"/>
    </row>
    <row r="32" spans="2:36" s="208" customFormat="1" ht="16.5" customHeight="1">
      <c r="C32" s="221"/>
      <c r="D32" s="617"/>
      <c r="E32" s="618"/>
      <c r="F32" s="619"/>
      <c r="G32" s="620"/>
      <c r="H32" s="222"/>
      <c r="I32" s="617"/>
      <c r="J32" s="618"/>
      <c r="K32" s="621"/>
      <c r="L32" s="622"/>
      <c r="V32" s="212"/>
      <c r="W32" s="212"/>
      <c r="X32" s="212"/>
      <c r="Y32" s="212"/>
      <c r="AA32" s="209"/>
      <c r="AB32" s="209"/>
      <c r="AC32" s="209"/>
      <c r="AD32" s="209"/>
      <c r="AE32" s="209"/>
      <c r="AF32" s="212"/>
      <c r="AG32" s="209"/>
      <c r="AH32" s="209"/>
      <c r="AI32" s="209"/>
      <c r="AJ32" s="209"/>
    </row>
    <row r="33" spans="2:36" s="208" customFormat="1" ht="16.5" customHeight="1">
      <c r="C33" s="223"/>
      <c r="D33" s="625"/>
      <c r="E33" s="626"/>
      <c r="F33" s="627"/>
      <c r="G33" s="628"/>
      <c r="H33" s="224"/>
      <c r="I33" s="625"/>
      <c r="J33" s="626"/>
      <c r="K33" s="629"/>
      <c r="L33" s="630"/>
      <c r="V33" s="212"/>
      <c r="W33" s="212"/>
      <c r="X33" s="212"/>
      <c r="Y33" s="212"/>
      <c r="AA33" s="209"/>
      <c r="AB33" s="209"/>
      <c r="AC33" s="209"/>
      <c r="AD33" s="209"/>
      <c r="AE33" s="209"/>
      <c r="AF33" s="212"/>
      <c r="AG33" s="209"/>
      <c r="AH33" s="209"/>
      <c r="AI33" s="209"/>
      <c r="AJ33" s="209"/>
    </row>
    <row r="34" spans="2:36" s="208" customFormat="1" ht="16.5" customHeight="1">
      <c r="C34" s="211"/>
    </row>
    <row r="35" spans="2:36" s="208" customFormat="1" ht="16.5" customHeight="1">
      <c r="B35" s="31" t="s">
        <v>231</v>
      </c>
      <c r="C35" s="210"/>
    </row>
    <row r="36" spans="2:36" s="208" customFormat="1" ht="16.5" customHeight="1">
      <c r="C36" s="211"/>
      <c r="L36" s="214" t="s">
        <v>146</v>
      </c>
    </row>
    <row r="37" spans="2:36" s="208" customFormat="1" ht="16.5" customHeight="1">
      <c r="C37" s="215" t="s">
        <v>142</v>
      </c>
      <c r="D37" s="623" t="s">
        <v>144</v>
      </c>
      <c r="E37" s="624"/>
      <c r="F37" s="657" t="s">
        <v>143</v>
      </c>
      <c r="G37" s="658"/>
      <c r="H37" s="213" t="s">
        <v>142</v>
      </c>
      <c r="I37" s="623" t="s">
        <v>144</v>
      </c>
      <c r="J37" s="624"/>
      <c r="K37" s="623" t="s">
        <v>145</v>
      </c>
      <c r="L37" s="624"/>
    </row>
    <row r="38" spans="2:36" s="208" customFormat="1" ht="16.5" customHeight="1">
      <c r="C38" s="492">
        <v>1</v>
      </c>
      <c r="D38" s="635" t="s">
        <v>426</v>
      </c>
      <c r="E38" s="636"/>
      <c r="F38" s="637">
        <v>15</v>
      </c>
      <c r="G38" s="638"/>
      <c r="H38" s="509">
        <v>1</v>
      </c>
      <c r="I38" s="639" t="s">
        <v>419</v>
      </c>
      <c r="J38" s="640"/>
      <c r="K38" s="659">
        <v>113</v>
      </c>
      <c r="L38" s="660"/>
      <c r="V38" s="212"/>
      <c r="W38" s="212"/>
      <c r="X38" s="212"/>
      <c r="Y38" s="212"/>
      <c r="AA38" s="209"/>
      <c r="AB38" s="209"/>
      <c r="AC38" s="209"/>
      <c r="AD38" s="209"/>
      <c r="AE38" s="209"/>
      <c r="AF38" s="212"/>
      <c r="AG38" s="209"/>
      <c r="AH38" s="209"/>
      <c r="AI38" s="209"/>
      <c r="AJ38" s="209"/>
    </row>
    <row r="39" spans="2:36" s="208" customFormat="1" ht="16.5" customHeight="1">
      <c r="C39" s="491">
        <v>2</v>
      </c>
      <c r="D39" s="631" t="s">
        <v>416</v>
      </c>
      <c r="E39" s="632"/>
      <c r="F39" s="633">
        <v>13</v>
      </c>
      <c r="G39" s="656"/>
      <c r="H39" s="508">
        <v>2</v>
      </c>
      <c r="I39" s="631" t="s">
        <v>412</v>
      </c>
      <c r="J39" s="632"/>
      <c r="K39" s="633">
        <v>38</v>
      </c>
      <c r="L39" s="634"/>
      <c r="V39" s="212"/>
      <c r="W39" s="212"/>
      <c r="X39" s="212"/>
      <c r="Y39" s="212"/>
      <c r="AA39" s="209"/>
      <c r="AB39" s="209"/>
      <c r="AC39" s="209"/>
      <c r="AD39" s="209"/>
      <c r="AE39" s="209"/>
      <c r="AF39" s="212"/>
      <c r="AG39" s="209"/>
      <c r="AH39" s="209"/>
      <c r="AI39" s="209"/>
      <c r="AJ39" s="209"/>
    </row>
    <row r="40" spans="2:36" s="208" customFormat="1" ht="16.5" customHeight="1">
      <c r="C40" s="491">
        <v>3</v>
      </c>
      <c r="D40" s="631" t="s">
        <v>414</v>
      </c>
      <c r="E40" s="632"/>
      <c r="F40" s="633">
        <v>9</v>
      </c>
      <c r="G40" s="656"/>
      <c r="H40" s="508">
        <v>3</v>
      </c>
      <c r="I40" s="631" t="s">
        <v>420</v>
      </c>
      <c r="J40" s="632"/>
      <c r="K40" s="633">
        <v>27</v>
      </c>
      <c r="L40" s="634"/>
      <c r="V40" s="212"/>
      <c r="W40" s="212"/>
      <c r="X40" s="212"/>
      <c r="Y40" s="212"/>
      <c r="AA40" s="209"/>
      <c r="AB40" s="209"/>
      <c r="AC40" s="209"/>
      <c r="AD40" s="209"/>
      <c r="AE40" s="209"/>
      <c r="AF40" s="212"/>
      <c r="AG40" s="209"/>
      <c r="AH40" s="209"/>
      <c r="AI40" s="209"/>
      <c r="AJ40" s="209"/>
    </row>
    <row r="41" spans="2:36" s="208" customFormat="1" ht="16.5" customHeight="1">
      <c r="C41" s="505">
        <v>3</v>
      </c>
      <c r="D41" s="631" t="s">
        <v>417</v>
      </c>
      <c r="E41" s="632"/>
      <c r="F41" s="633">
        <v>9</v>
      </c>
      <c r="G41" s="656"/>
      <c r="H41" s="508">
        <v>4</v>
      </c>
      <c r="I41" s="631" t="s">
        <v>413</v>
      </c>
      <c r="J41" s="632"/>
      <c r="K41" s="633">
        <v>17</v>
      </c>
      <c r="L41" s="634"/>
      <c r="V41" s="212"/>
      <c r="W41" s="212"/>
      <c r="X41" s="212"/>
      <c r="Y41" s="212"/>
      <c r="AA41" s="209"/>
      <c r="AB41" s="209"/>
      <c r="AC41" s="209"/>
      <c r="AD41" s="209"/>
      <c r="AE41" s="209"/>
      <c r="AF41" s="212"/>
      <c r="AG41" s="209"/>
      <c r="AH41" s="209"/>
      <c r="AI41" s="209"/>
      <c r="AJ41" s="209"/>
    </row>
    <row r="42" spans="2:36" s="208" customFormat="1" ht="16.5" customHeight="1">
      <c r="C42" s="505">
        <v>5</v>
      </c>
      <c r="D42" s="631" t="s">
        <v>418</v>
      </c>
      <c r="E42" s="632"/>
      <c r="F42" s="633">
        <v>6</v>
      </c>
      <c r="G42" s="656"/>
      <c r="H42" s="508">
        <v>5</v>
      </c>
      <c r="I42" s="631" t="s">
        <v>415</v>
      </c>
      <c r="J42" s="632"/>
      <c r="K42" s="633">
        <v>16</v>
      </c>
      <c r="L42" s="634"/>
      <c r="V42" s="212"/>
      <c r="W42" s="212"/>
      <c r="X42" s="212"/>
      <c r="Y42" s="212"/>
      <c r="AA42" s="209"/>
      <c r="AB42" s="209"/>
      <c r="AC42" s="209"/>
      <c r="AD42" s="209"/>
      <c r="AE42" s="209"/>
      <c r="AF42" s="212"/>
      <c r="AG42" s="209"/>
      <c r="AH42" s="209"/>
      <c r="AI42" s="209"/>
      <c r="AJ42" s="209"/>
    </row>
    <row r="43" spans="2:36" s="208" customFormat="1" ht="16.5" customHeight="1">
      <c r="C43" s="491"/>
      <c r="D43" s="617"/>
      <c r="E43" s="618"/>
      <c r="F43" s="619"/>
      <c r="G43" s="620"/>
      <c r="H43" s="222">
        <v>5</v>
      </c>
      <c r="I43" s="617" t="s">
        <v>421</v>
      </c>
      <c r="J43" s="618"/>
      <c r="K43" s="621">
        <v>16</v>
      </c>
      <c r="L43" s="622"/>
      <c r="V43" s="212"/>
      <c r="W43" s="212"/>
      <c r="X43" s="212"/>
      <c r="Y43" s="212"/>
      <c r="AA43" s="209"/>
      <c r="AB43" s="209"/>
      <c r="AC43" s="209"/>
      <c r="AD43" s="209"/>
      <c r="AE43" s="209"/>
      <c r="AF43" s="212"/>
      <c r="AG43" s="209"/>
      <c r="AH43" s="209"/>
      <c r="AI43" s="209"/>
      <c r="AJ43" s="209"/>
    </row>
    <row r="44" spans="2:36" s="208" customFormat="1" ht="16.5" customHeight="1">
      <c r="C44" s="221"/>
      <c r="D44" s="617"/>
      <c r="E44" s="618"/>
      <c r="F44" s="619"/>
      <c r="G44" s="620"/>
      <c r="H44" s="222"/>
      <c r="I44" s="617"/>
      <c r="J44" s="618"/>
      <c r="K44" s="621"/>
      <c r="L44" s="622"/>
      <c r="V44" s="212"/>
      <c r="W44" s="212"/>
      <c r="X44" s="212"/>
      <c r="Y44" s="212"/>
      <c r="AA44" s="209"/>
      <c r="AB44" s="209"/>
      <c r="AC44" s="209"/>
      <c r="AD44" s="209"/>
      <c r="AE44" s="209"/>
      <c r="AF44" s="212"/>
      <c r="AG44" s="209"/>
      <c r="AH44" s="209"/>
      <c r="AI44" s="209"/>
      <c r="AJ44" s="209"/>
    </row>
    <row r="45" spans="2:36" s="208" customFormat="1" ht="16.5" customHeight="1">
      <c r="C45" s="223"/>
      <c r="D45" s="625"/>
      <c r="E45" s="626"/>
      <c r="F45" s="627"/>
      <c r="G45" s="628"/>
      <c r="H45" s="224"/>
      <c r="I45" s="625"/>
      <c r="J45" s="626"/>
      <c r="K45" s="629"/>
      <c r="L45" s="630"/>
      <c r="V45" s="212"/>
      <c r="W45" s="212"/>
      <c r="X45" s="212"/>
      <c r="Y45" s="212"/>
      <c r="AA45" s="209"/>
      <c r="AB45" s="209"/>
      <c r="AC45" s="209"/>
      <c r="AD45" s="209"/>
      <c r="AE45" s="209"/>
      <c r="AF45" s="212"/>
      <c r="AG45" s="209"/>
      <c r="AH45" s="209"/>
      <c r="AI45" s="209"/>
      <c r="AJ45" s="209"/>
    </row>
    <row r="46" spans="2:36" s="208" customFormat="1" ht="18" customHeight="1">
      <c r="C46" s="211"/>
    </row>
    <row r="47" spans="2:36" s="208" customFormat="1" ht="18" customHeight="1"/>
    <row r="48" spans="2:36" s="208" customFormat="1" ht="18" customHeight="1">
      <c r="D48" s="212"/>
      <c r="E48" s="212"/>
      <c r="F48" s="212"/>
      <c r="G48" s="212"/>
      <c r="V48" s="212"/>
      <c r="W48" s="212"/>
      <c r="X48" s="212"/>
      <c r="Y48" s="212"/>
      <c r="AF48" s="212"/>
      <c r="AG48" s="212"/>
      <c r="AH48" s="212"/>
      <c r="AI48" s="212"/>
      <c r="AJ48" s="212"/>
    </row>
    <row r="49" spans="3:36" s="208" customFormat="1" ht="18" customHeight="1">
      <c r="D49" s="212"/>
      <c r="E49" s="212"/>
      <c r="F49" s="212"/>
      <c r="G49" s="212"/>
      <c r="V49" s="212"/>
      <c r="W49" s="212"/>
      <c r="X49" s="212"/>
      <c r="Y49" s="212"/>
      <c r="AF49" s="212"/>
      <c r="AG49" s="212"/>
      <c r="AH49" s="212"/>
      <c r="AI49" s="212"/>
      <c r="AJ49" s="212"/>
    </row>
    <row r="50" spans="3:36" s="208" customFormat="1" ht="18" customHeight="1">
      <c r="D50" s="212"/>
      <c r="E50" s="212"/>
      <c r="F50" s="212"/>
      <c r="G50" s="212"/>
      <c r="V50" s="212"/>
      <c r="W50" s="212"/>
      <c r="X50" s="212"/>
      <c r="Y50" s="212"/>
      <c r="AF50" s="212"/>
      <c r="AG50" s="212"/>
      <c r="AH50" s="212"/>
      <c r="AI50" s="212"/>
      <c r="AJ50" s="212"/>
    </row>
    <row r="51" spans="3:36" s="208" customFormat="1" ht="18" customHeight="1">
      <c r="D51" s="212"/>
      <c r="E51" s="212"/>
      <c r="F51" s="212"/>
      <c r="G51" s="212"/>
      <c r="V51" s="212"/>
      <c r="W51" s="212"/>
      <c r="X51" s="212"/>
      <c r="Y51" s="212"/>
      <c r="AF51" s="212"/>
      <c r="AG51" s="212"/>
      <c r="AH51" s="212"/>
      <c r="AI51" s="212"/>
      <c r="AJ51" s="212"/>
    </row>
    <row r="52" spans="3:36" s="208" customFormat="1" ht="18" customHeight="1">
      <c r="D52" s="212"/>
      <c r="E52" s="212"/>
      <c r="F52" s="212"/>
      <c r="G52" s="212"/>
      <c r="V52" s="212"/>
      <c r="W52" s="212"/>
      <c r="X52" s="212"/>
      <c r="Y52" s="212"/>
      <c r="AF52" s="212"/>
      <c r="AG52" s="212"/>
      <c r="AH52" s="212"/>
      <c r="AI52" s="212"/>
      <c r="AJ52" s="212"/>
    </row>
    <row r="53" spans="3:36" s="208" customFormat="1" ht="18" customHeight="1">
      <c r="D53" s="212"/>
      <c r="E53" s="212"/>
      <c r="F53" s="212"/>
      <c r="G53" s="212"/>
      <c r="V53" s="212"/>
      <c r="W53" s="212"/>
      <c r="X53" s="212"/>
      <c r="Y53" s="212"/>
      <c r="AF53" s="212"/>
      <c r="AG53" s="212"/>
      <c r="AH53" s="212"/>
      <c r="AI53" s="212"/>
      <c r="AJ53" s="212"/>
    </row>
    <row r="54" spans="3:36" s="208" customFormat="1" ht="18" customHeight="1">
      <c r="D54" s="212"/>
      <c r="E54" s="212"/>
      <c r="F54" s="212"/>
      <c r="G54" s="212"/>
      <c r="V54" s="212"/>
      <c r="W54" s="212"/>
      <c r="X54" s="212"/>
      <c r="Y54" s="212"/>
      <c r="AF54" s="212"/>
      <c r="AG54" s="212"/>
      <c r="AH54" s="212"/>
      <c r="AI54" s="212"/>
      <c r="AJ54" s="212"/>
    </row>
    <row r="55" spans="3:36" s="208" customFormat="1" ht="18" customHeight="1">
      <c r="D55" s="212"/>
      <c r="E55" s="212"/>
      <c r="F55" s="212"/>
      <c r="G55" s="212"/>
      <c r="V55" s="212"/>
      <c r="W55" s="212"/>
      <c r="X55" s="212"/>
      <c r="Y55" s="212"/>
      <c r="AF55" s="212"/>
      <c r="AG55" s="212"/>
      <c r="AH55" s="212"/>
      <c r="AI55" s="212"/>
      <c r="AJ55" s="212"/>
    </row>
    <row r="56" spans="3:36" s="208" customFormat="1" ht="18" customHeight="1"/>
    <row r="57" spans="3:36" s="208" customFormat="1" ht="18" customHeight="1"/>
    <row r="58" spans="3:36" ht="18" customHeight="1">
      <c r="C58" s="206"/>
    </row>
  </sheetData>
  <mergeCells count="128">
    <mergeCell ref="D45:E45"/>
    <mergeCell ref="F45:G45"/>
    <mergeCell ref="I45:J45"/>
    <mergeCell ref="K45:L45"/>
    <mergeCell ref="D43:E43"/>
    <mergeCell ref="F43:G43"/>
    <mergeCell ref="I43:J43"/>
    <mergeCell ref="K43:L43"/>
    <mergeCell ref="D44:E44"/>
    <mergeCell ref="F44:G44"/>
    <mergeCell ref="I44:J44"/>
    <mergeCell ref="K44:L44"/>
    <mergeCell ref="D41:E41"/>
    <mergeCell ref="F41:G41"/>
    <mergeCell ref="I41:J41"/>
    <mergeCell ref="K41:L41"/>
    <mergeCell ref="D42:E42"/>
    <mergeCell ref="F42:G42"/>
    <mergeCell ref="I42:J42"/>
    <mergeCell ref="K42:L42"/>
    <mergeCell ref="D39:E39"/>
    <mergeCell ref="F39:G39"/>
    <mergeCell ref="I39:J39"/>
    <mergeCell ref="K39:L39"/>
    <mergeCell ref="D40:E40"/>
    <mergeCell ref="F40:G40"/>
    <mergeCell ref="I40:J40"/>
    <mergeCell ref="K40:L40"/>
    <mergeCell ref="D37:E37"/>
    <mergeCell ref="F37:G37"/>
    <mergeCell ref="I37:J37"/>
    <mergeCell ref="K37:L37"/>
    <mergeCell ref="D38:E38"/>
    <mergeCell ref="F38:G38"/>
    <mergeCell ref="I38:J38"/>
    <mergeCell ref="K38:L38"/>
    <mergeCell ref="I5:J5"/>
    <mergeCell ref="I6:J6"/>
    <mergeCell ref="I7:J7"/>
    <mergeCell ref="I8:J8"/>
    <mergeCell ref="D25:E25"/>
    <mergeCell ref="F25:G25"/>
    <mergeCell ref="I25:J25"/>
    <mergeCell ref="E7:F7"/>
    <mergeCell ref="E8:F8"/>
    <mergeCell ref="G5:H5"/>
    <mergeCell ref="G6:H6"/>
    <mergeCell ref="G7:H7"/>
    <mergeCell ref="G8:H8"/>
    <mergeCell ref="K14:L14"/>
    <mergeCell ref="K15:L15"/>
    <mergeCell ref="K16:L16"/>
    <mergeCell ref="K13:L13"/>
    <mergeCell ref="D14:E14"/>
    <mergeCell ref="D15:E15"/>
    <mergeCell ref="D16:E16"/>
    <mergeCell ref="D17:E17"/>
    <mergeCell ref="D18:E18"/>
    <mergeCell ref="F14:G14"/>
    <mergeCell ref="F15:G15"/>
    <mergeCell ref="F16:G16"/>
    <mergeCell ref="F17:G17"/>
    <mergeCell ref="F18:G18"/>
    <mergeCell ref="D13:E13"/>
    <mergeCell ref="F13:G13"/>
    <mergeCell ref="I13:J13"/>
    <mergeCell ref="K17:L17"/>
    <mergeCell ref="K18:L18"/>
    <mergeCell ref="I14:J14"/>
    <mergeCell ref="I15:J15"/>
    <mergeCell ref="I16:J16"/>
    <mergeCell ref="I17:J17"/>
    <mergeCell ref="I18:J18"/>
    <mergeCell ref="C5:D5"/>
    <mergeCell ref="C6:D6"/>
    <mergeCell ref="C7:D7"/>
    <mergeCell ref="C8:D8"/>
    <mergeCell ref="K5:L5"/>
    <mergeCell ref="K6:L6"/>
    <mergeCell ref="K7:L7"/>
    <mergeCell ref="K8:L8"/>
    <mergeCell ref="E5:F5"/>
    <mergeCell ref="E6:F6"/>
    <mergeCell ref="D33:E33"/>
    <mergeCell ref="F33:G33"/>
    <mergeCell ref="I33:J33"/>
    <mergeCell ref="K33:L33"/>
    <mergeCell ref="D32:E32"/>
    <mergeCell ref="F32:G32"/>
    <mergeCell ref="I32:J32"/>
    <mergeCell ref="K32:L32"/>
    <mergeCell ref="D31:E31"/>
    <mergeCell ref="F31:G31"/>
    <mergeCell ref="I31:J31"/>
    <mergeCell ref="K31:L31"/>
    <mergeCell ref="D30:E30"/>
    <mergeCell ref="F30:G30"/>
    <mergeCell ref="I30:J30"/>
    <mergeCell ref="K30:L30"/>
    <mergeCell ref="D29:E29"/>
    <mergeCell ref="F29:G29"/>
    <mergeCell ref="I29:J29"/>
    <mergeCell ref="K29:L29"/>
    <mergeCell ref="D28:E28"/>
    <mergeCell ref="F28:G28"/>
    <mergeCell ref="I27:J27"/>
    <mergeCell ref="K27:L27"/>
    <mergeCell ref="D27:E27"/>
    <mergeCell ref="F27:G27"/>
    <mergeCell ref="I28:J28"/>
    <mergeCell ref="K28:L28"/>
    <mergeCell ref="D26:E26"/>
    <mergeCell ref="F26:G26"/>
    <mergeCell ref="I26:J26"/>
    <mergeCell ref="K26:L26"/>
    <mergeCell ref="D19:E19"/>
    <mergeCell ref="F19:G19"/>
    <mergeCell ref="K19:L19"/>
    <mergeCell ref="I19:J19"/>
    <mergeCell ref="K25:L25"/>
    <mergeCell ref="D21:E21"/>
    <mergeCell ref="F21:G21"/>
    <mergeCell ref="I21:J21"/>
    <mergeCell ref="K21:L21"/>
    <mergeCell ref="D20:E20"/>
    <mergeCell ref="F20:G20"/>
    <mergeCell ref="I20:J20"/>
    <mergeCell ref="K20:L20"/>
  </mergeCells>
  <phoneticPr fontId="7"/>
  <printOptions horizontalCentered="1"/>
  <pageMargins left="0.19685039370078741" right="0.19685039370078741" top="0.70866141732283472" bottom="0.98425196850393704" header="0.27559055118110237" footer="0.19685039370078741"/>
  <pageSetup paperSize="9" orientation="portrait" r:id="rId1"/>
  <headerFooter alignWithMargins="0">
    <oddFooter>&amp;C- 8 -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Z64"/>
  <sheetViews>
    <sheetView showGridLines="0" view="pageBreakPreview" zoomScaleNormal="100" zoomScaleSheetLayoutView="100" workbookViewId="0"/>
  </sheetViews>
  <sheetFormatPr defaultRowHeight="12" customHeight="1"/>
  <cols>
    <col min="1" max="1" width="10.625" customWidth="1"/>
    <col min="2" max="2" width="7.625" customWidth="1"/>
    <col min="3" max="3" width="15.625" customWidth="1"/>
    <col min="4" max="4" width="11.25" customWidth="1"/>
    <col min="5" max="7" width="13.625" customWidth="1"/>
    <col min="8" max="11" width="11.25" customWidth="1"/>
    <col min="12" max="12" width="11.25" style="126" customWidth="1"/>
    <col min="13" max="14" width="11.25" customWidth="1"/>
    <col min="15" max="15" width="7.625" customWidth="1"/>
    <col min="16" max="16" width="8.625" customWidth="1"/>
    <col min="17" max="17" width="7.5" customWidth="1"/>
    <col min="18" max="18" width="7.25" customWidth="1"/>
    <col min="19" max="24" width="5.625" customWidth="1"/>
    <col min="25" max="25" width="6.125" style="126" customWidth="1"/>
    <col min="31" max="31" width="8.875" customWidth="1"/>
  </cols>
  <sheetData>
    <row r="1" spans="1:25" ht="30.75" customHeight="1">
      <c r="A1" s="185" t="s">
        <v>125</v>
      </c>
    </row>
    <row r="2" spans="1:25" s="84" customFormat="1" ht="24" customHeight="1">
      <c r="B2" s="85"/>
      <c r="C2" s="86" t="s">
        <v>108</v>
      </c>
      <c r="E2" s="85"/>
      <c r="F2" s="85"/>
      <c r="G2" s="85"/>
      <c r="H2" s="85"/>
      <c r="I2" s="661">
        <f>'Ｐ１'!M8</f>
        <v>43282</v>
      </c>
      <c r="J2" s="662"/>
      <c r="K2" s="662"/>
      <c r="L2" s="86" t="s">
        <v>122</v>
      </c>
      <c r="N2" s="85"/>
      <c r="O2" s="85"/>
      <c r="P2" s="85"/>
      <c r="Q2" s="85"/>
      <c r="R2" s="85"/>
      <c r="S2" s="85"/>
      <c r="T2" s="85"/>
      <c r="U2" s="85"/>
      <c r="V2" s="85"/>
      <c r="W2" s="85"/>
      <c r="X2" s="85"/>
      <c r="Y2" s="87"/>
    </row>
    <row r="3" spans="1:25" s="84" customFormat="1" ht="13.5" customHeight="1">
      <c r="A3" s="85"/>
      <c r="B3" s="85"/>
      <c r="C3" s="85"/>
      <c r="D3" s="85"/>
      <c r="E3" s="85"/>
      <c r="F3" s="85"/>
      <c r="G3" s="85"/>
      <c r="H3" s="85"/>
      <c r="I3" s="85"/>
      <c r="J3" s="85"/>
      <c r="K3" s="85"/>
      <c r="L3" s="87"/>
      <c r="M3" s="85"/>
      <c r="N3" s="85"/>
      <c r="O3" s="85"/>
      <c r="P3" s="85"/>
      <c r="Q3" s="85"/>
      <c r="R3" s="85"/>
      <c r="S3" s="85"/>
      <c r="T3" s="85"/>
      <c r="U3" s="85"/>
      <c r="V3" s="85"/>
      <c r="W3" s="85"/>
      <c r="X3" s="85"/>
      <c r="Y3" s="87"/>
    </row>
    <row r="4" spans="1:25" s="88" customFormat="1" ht="13.5" customHeight="1">
      <c r="L4" s="89"/>
      <c r="P4"/>
      <c r="Q4"/>
      <c r="Y4" s="89"/>
    </row>
    <row r="5" spans="1:25" s="88" customFormat="1" ht="15" customHeight="1">
      <c r="J5" s="90" t="s">
        <v>200</v>
      </c>
      <c r="P5"/>
      <c r="Q5"/>
      <c r="Y5" s="89"/>
    </row>
    <row r="6" spans="1:25" s="88" customFormat="1" ht="16.5" customHeight="1">
      <c r="I6" s="264"/>
      <c r="J6" s="265" t="s">
        <v>198</v>
      </c>
      <c r="K6" s="268" t="s">
        <v>428</v>
      </c>
      <c r="L6" s="266"/>
      <c r="M6" s="266"/>
      <c r="N6" s="267" t="str">
        <f>'Ｐ8'!E6&amp;"町村"</f>
        <v>3町村</v>
      </c>
      <c r="P6"/>
      <c r="Q6"/>
      <c r="Y6" s="89"/>
    </row>
    <row r="7" spans="1:25" s="88" customFormat="1" ht="16.5" customHeight="1">
      <c r="A7" s="91"/>
      <c r="B7" s="91"/>
      <c r="H7"/>
      <c r="I7" s="264"/>
      <c r="J7" s="265" t="s">
        <v>199</v>
      </c>
      <c r="K7" s="268" t="s">
        <v>429</v>
      </c>
      <c r="L7" s="266"/>
      <c r="M7" s="266"/>
      <c r="N7" s="267" t="str">
        <f>'Ｐ8'!G6&amp;"市町村"</f>
        <v>22市町村</v>
      </c>
      <c r="V7" s="92"/>
      <c r="Y7" s="89"/>
    </row>
    <row r="8" spans="1:25" s="88" customFormat="1" ht="16.5" customHeight="1">
      <c r="A8" s="91"/>
      <c r="B8" s="91"/>
      <c r="H8"/>
      <c r="I8" s="264"/>
      <c r="J8" s="265" t="s">
        <v>197</v>
      </c>
      <c r="K8" s="268"/>
      <c r="L8" s="266"/>
      <c r="M8" s="266"/>
      <c r="N8" s="267" t="str">
        <f>'Ｐ8'!I6&amp;"市町村"</f>
        <v>0市町村</v>
      </c>
      <c r="V8" s="92"/>
      <c r="Y8" s="89"/>
    </row>
    <row r="9" spans="1:25" ht="15" customHeight="1">
      <c r="C9" s="663" t="s">
        <v>64</v>
      </c>
      <c r="D9" s="663" t="s">
        <v>66</v>
      </c>
      <c r="E9" s="93" t="s">
        <v>14</v>
      </c>
      <c r="F9" s="94"/>
      <c r="G9" s="95" t="s">
        <v>15</v>
      </c>
      <c r="H9" s="666" t="s">
        <v>67</v>
      </c>
      <c r="I9" s="666" t="s">
        <v>68</v>
      </c>
      <c r="J9" s="96" t="s">
        <v>62</v>
      </c>
      <c r="K9" s="96"/>
      <c r="L9" s="96" t="s">
        <v>63</v>
      </c>
      <c r="M9" s="96"/>
      <c r="N9" s="665" t="s">
        <v>164</v>
      </c>
      <c r="O9" s="97"/>
      <c r="P9" s="98"/>
      <c r="Q9" s="2"/>
      <c r="R9" s="98"/>
      <c r="S9" s="2"/>
      <c r="T9" s="2"/>
      <c r="U9" s="98"/>
      <c r="V9" s="98"/>
      <c r="W9" s="98"/>
      <c r="X9" s="98"/>
      <c r="Y9" s="99"/>
    </row>
    <row r="10" spans="1:25" ht="15" customHeight="1">
      <c r="C10" s="664"/>
      <c r="D10" s="664"/>
      <c r="E10" s="96" t="s">
        <v>65</v>
      </c>
      <c r="F10" s="100" t="s">
        <v>8</v>
      </c>
      <c r="G10" s="96" t="s">
        <v>9</v>
      </c>
      <c r="H10" s="664"/>
      <c r="I10" s="664"/>
      <c r="J10" s="101" t="s">
        <v>69</v>
      </c>
      <c r="K10" s="101" t="s">
        <v>70</v>
      </c>
      <c r="L10" s="101" t="s">
        <v>69</v>
      </c>
      <c r="M10" s="101" t="s">
        <v>70</v>
      </c>
      <c r="N10" s="664"/>
      <c r="O10" s="97"/>
      <c r="P10" s="98"/>
      <c r="Q10" s="98"/>
      <c r="R10" s="98"/>
      <c r="S10" s="98"/>
      <c r="T10" s="98"/>
      <c r="U10" s="98"/>
      <c r="V10" s="98"/>
      <c r="W10" s="98"/>
      <c r="X10" s="98"/>
      <c r="Y10" s="99"/>
    </row>
    <row r="11" spans="1:25" ht="15" customHeight="1">
      <c r="C11" s="102" t="s">
        <v>71</v>
      </c>
      <c r="D11" s="102">
        <f>'Ｐ6'!B6</f>
        <v>389287</v>
      </c>
      <c r="E11" s="102">
        <f>'Ｐ4～5'!B7</f>
        <v>983000</v>
      </c>
      <c r="F11" s="102">
        <f>'Ｐ4～5'!C7</f>
        <v>461934</v>
      </c>
      <c r="G11" s="102">
        <f>'Ｐ4～5'!D7</f>
        <v>521066</v>
      </c>
      <c r="H11" s="102">
        <f>'Ｐ4～5'!H7</f>
        <v>422</v>
      </c>
      <c r="I11" s="102">
        <f>'Ｐ4～5'!K7</f>
        <v>1193</v>
      </c>
      <c r="J11" s="195" t="s">
        <v>130</v>
      </c>
      <c r="K11" s="102">
        <f>'Ｐ4～5'!U7</f>
        <v>725</v>
      </c>
      <c r="L11" s="195" t="s">
        <v>17</v>
      </c>
      <c r="M11" s="102">
        <f>'Ｐ4～5'!Z7</f>
        <v>883</v>
      </c>
      <c r="N11" s="103">
        <f>'Ｐ4～5'!E7</f>
        <v>-929</v>
      </c>
      <c r="O11" s="2"/>
      <c r="P11" s="2"/>
      <c r="Q11" s="2"/>
      <c r="R11" s="2"/>
      <c r="S11" s="2"/>
      <c r="T11" s="2"/>
      <c r="U11" s="2"/>
      <c r="V11" s="2"/>
      <c r="W11" s="2"/>
      <c r="X11" s="2"/>
      <c r="Y11" s="12"/>
    </row>
    <row r="12" spans="1:25" ht="15" customHeight="1">
      <c r="C12" s="104" t="s">
        <v>72</v>
      </c>
      <c r="D12" s="104">
        <f>'Ｐ6'!B7</f>
        <v>356691</v>
      </c>
      <c r="E12" s="104">
        <f>'Ｐ4～5'!B9</f>
        <v>891135</v>
      </c>
      <c r="F12" s="104">
        <f>'Ｐ4～5'!C9</f>
        <v>418800</v>
      </c>
      <c r="G12" s="104">
        <f>'Ｐ4～5'!D9</f>
        <v>472335</v>
      </c>
      <c r="H12" s="104">
        <f>'Ｐ4～5'!H9</f>
        <v>393</v>
      </c>
      <c r="I12" s="104">
        <f>'Ｐ4～5'!K9</f>
        <v>1072</v>
      </c>
      <c r="J12" s="104">
        <f>'Ｐ4～5'!T9</f>
        <v>440</v>
      </c>
      <c r="K12" s="104">
        <f>'Ｐ4～5'!U9</f>
        <v>667</v>
      </c>
      <c r="L12" s="104">
        <f>'Ｐ4～5'!Y9</f>
        <v>466</v>
      </c>
      <c r="M12" s="104">
        <f>'Ｐ4～5'!Z9</f>
        <v>825</v>
      </c>
      <c r="N12" s="103">
        <f>'Ｐ4～5'!E9</f>
        <v>-863</v>
      </c>
      <c r="O12" s="2"/>
      <c r="P12" s="2"/>
      <c r="Q12" s="2"/>
      <c r="R12" s="2"/>
      <c r="S12" s="2"/>
      <c r="T12" s="2"/>
      <c r="U12" s="2"/>
      <c r="V12" s="2"/>
      <c r="W12" s="2"/>
      <c r="X12" s="2"/>
      <c r="Y12" s="105"/>
    </row>
    <row r="13" spans="1:25" ht="15" customHeight="1">
      <c r="C13" s="106" t="s">
        <v>73</v>
      </c>
      <c r="D13" s="106">
        <f>'Ｐ6'!B8</f>
        <v>32596</v>
      </c>
      <c r="E13" s="106">
        <f>'Ｐ4～5'!B10</f>
        <v>91880</v>
      </c>
      <c r="F13" s="106">
        <f>'Ｐ4～5'!C10</f>
        <v>43153</v>
      </c>
      <c r="G13" s="106">
        <f>'Ｐ4～5'!D10</f>
        <v>48727</v>
      </c>
      <c r="H13" s="106">
        <f>'Ｐ4～5'!H10</f>
        <v>29</v>
      </c>
      <c r="I13" s="106">
        <f>'Ｐ4～5'!K10</f>
        <v>121</v>
      </c>
      <c r="J13" s="106">
        <f>'Ｐ4～5'!T10</f>
        <v>47</v>
      </c>
      <c r="K13" s="106">
        <f>'Ｐ4～5'!U10</f>
        <v>58</v>
      </c>
      <c r="L13" s="106">
        <f>'Ｐ4～5'!Y10</f>
        <v>63</v>
      </c>
      <c r="M13" s="106">
        <f>'Ｐ4～5'!Z10</f>
        <v>58</v>
      </c>
      <c r="N13" s="107">
        <f>'Ｐ4～5'!E10</f>
        <v>-108</v>
      </c>
      <c r="O13" s="2"/>
      <c r="P13" s="2"/>
      <c r="Q13" s="2"/>
      <c r="R13" s="2"/>
      <c r="S13" s="2"/>
      <c r="T13" s="2"/>
      <c r="U13" s="2"/>
      <c r="V13" s="2"/>
      <c r="W13" s="2"/>
      <c r="X13" s="2"/>
      <c r="Y13" s="12"/>
    </row>
    <row r="14" spans="1:25" ht="15" customHeight="1">
      <c r="C14" s="104" t="s">
        <v>74</v>
      </c>
      <c r="D14" s="104">
        <f>'Ｐ6'!B9</f>
        <v>136241</v>
      </c>
      <c r="E14" s="104">
        <f>'Ｐ4～5'!B11</f>
        <v>308621</v>
      </c>
      <c r="F14" s="104">
        <f>'Ｐ4～5'!C11</f>
        <v>145435</v>
      </c>
      <c r="G14" s="104">
        <f>'Ｐ4～5'!D11</f>
        <v>163186</v>
      </c>
      <c r="H14" s="104">
        <f>'Ｐ4～5'!H11</f>
        <v>167</v>
      </c>
      <c r="I14" s="104">
        <f>'Ｐ4～5'!K11</f>
        <v>293</v>
      </c>
      <c r="J14" s="104">
        <f>'Ｐ4～5'!T11</f>
        <v>147</v>
      </c>
      <c r="K14" s="104">
        <f>'Ｐ4～5'!U11</f>
        <v>282</v>
      </c>
      <c r="L14" s="104">
        <f>'Ｐ4～5'!Y11</f>
        <v>128</v>
      </c>
      <c r="M14" s="104">
        <f>'Ｐ4～5'!Z11</f>
        <v>414</v>
      </c>
      <c r="N14" s="108">
        <f>'Ｐ4～5'!E11</f>
        <v>-239</v>
      </c>
      <c r="O14" s="2"/>
      <c r="P14" s="2"/>
      <c r="Q14" s="2"/>
      <c r="R14" s="2"/>
      <c r="S14" s="2"/>
      <c r="T14" s="2"/>
      <c r="U14" s="2"/>
      <c r="V14" s="2"/>
      <c r="W14" s="2"/>
      <c r="X14" s="2"/>
      <c r="Y14" s="105"/>
    </row>
    <row r="15" spans="1:25" ht="15" customHeight="1">
      <c r="C15" s="104" t="s">
        <v>75</v>
      </c>
      <c r="D15" s="104">
        <f>'Ｐ6'!B10</f>
        <v>22149</v>
      </c>
      <c r="E15" s="104">
        <f>'Ｐ4～5'!B12</f>
        <v>52019</v>
      </c>
      <c r="F15" s="104">
        <f>'Ｐ4～5'!C12</f>
        <v>23890</v>
      </c>
      <c r="G15" s="104">
        <f>'Ｐ4～5'!D12</f>
        <v>28129</v>
      </c>
      <c r="H15" s="104">
        <f>'Ｐ4～5'!H12</f>
        <v>17</v>
      </c>
      <c r="I15" s="104">
        <f>'Ｐ4～5'!K12</f>
        <v>72</v>
      </c>
      <c r="J15" s="104">
        <f>'Ｐ4～5'!T12</f>
        <v>19</v>
      </c>
      <c r="K15" s="104">
        <f>'Ｐ4～5'!U12</f>
        <v>31</v>
      </c>
      <c r="L15" s="104">
        <f>'Ｐ4～5'!Y12</f>
        <v>34</v>
      </c>
      <c r="M15" s="104">
        <f>'Ｐ4～5'!Z12</f>
        <v>32</v>
      </c>
      <c r="N15" s="108">
        <f>'Ｐ4～5'!E12</f>
        <v>-71</v>
      </c>
      <c r="O15" s="2"/>
      <c r="P15" s="2"/>
      <c r="Q15" s="2"/>
      <c r="R15" s="2"/>
      <c r="S15" s="2"/>
      <c r="T15" s="2"/>
      <c r="U15" s="2"/>
      <c r="V15" s="2"/>
      <c r="W15" s="2"/>
      <c r="X15" s="2"/>
      <c r="Y15" s="105"/>
    </row>
    <row r="16" spans="1:25" ht="15" customHeight="1">
      <c r="C16" s="104" t="s">
        <v>76</v>
      </c>
      <c r="D16" s="104">
        <f>'Ｐ6'!B11</f>
        <v>31271</v>
      </c>
      <c r="E16" s="104">
        <f>'Ｐ4～5'!B13</f>
        <v>88211</v>
      </c>
      <c r="F16" s="104">
        <f>'Ｐ4～5'!C13</f>
        <v>41479</v>
      </c>
      <c r="G16" s="104">
        <f>'Ｐ4～5'!D13</f>
        <v>46732</v>
      </c>
      <c r="H16" s="104">
        <f>'Ｐ4～5'!H13</f>
        <v>39</v>
      </c>
      <c r="I16" s="104">
        <f>'Ｐ4～5'!K13</f>
        <v>122</v>
      </c>
      <c r="J16" s="104">
        <f>'Ｐ4～5'!T13</f>
        <v>29</v>
      </c>
      <c r="K16" s="104">
        <f>'Ｐ4～5'!U13</f>
        <v>56</v>
      </c>
      <c r="L16" s="104">
        <f>'Ｐ4～5'!Y13</f>
        <v>48</v>
      </c>
      <c r="M16" s="104">
        <f>'Ｐ4～5'!Z13</f>
        <v>64</v>
      </c>
      <c r="N16" s="108">
        <f>'Ｐ4～5'!E13</f>
        <v>-110</v>
      </c>
      <c r="O16" s="2"/>
      <c r="P16" s="2"/>
      <c r="Q16" s="2"/>
      <c r="R16" s="2"/>
      <c r="S16" s="2"/>
      <c r="T16" s="2"/>
      <c r="U16" s="2"/>
      <c r="V16" s="2"/>
      <c r="W16" s="2"/>
      <c r="X16" s="2"/>
      <c r="Y16" s="105"/>
    </row>
    <row r="17" spans="3:25" ht="15" customHeight="1">
      <c r="C17" s="104" t="s">
        <v>77</v>
      </c>
      <c r="D17" s="104">
        <f>'Ｐ6'!B12</f>
        <v>28282</v>
      </c>
      <c r="E17" s="104">
        <f>'Ｐ4～5'!B14</f>
        <v>71303</v>
      </c>
      <c r="F17" s="104">
        <f>'Ｐ4～5'!C14</f>
        <v>33352</v>
      </c>
      <c r="G17" s="104">
        <f>'Ｐ4～5'!D14</f>
        <v>37951</v>
      </c>
      <c r="H17" s="104">
        <f>'Ｐ4～5'!H14</f>
        <v>32</v>
      </c>
      <c r="I17" s="104">
        <f>'Ｐ4～5'!K14</f>
        <v>80</v>
      </c>
      <c r="J17" s="104">
        <f>'Ｐ4～5'!T14</f>
        <v>17</v>
      </c>
      <c r="K17" s="104">
        <f>'Ｐ4～5'!U14</f>
        <v>68</v>
      </c>
      <c r="L17" s="104">
        <f>'Ｐ4～5'!Y14</f>
        <v>37</v>
      </c>
      <c r="M17" s="104">
        <f>'Ｐ4～5'!Z14</f>
        <v>33</v>
      </c>
      <c r="N17" s="108">
        <f>'Ｐ4～5'!E14</f>
        <v>-33</v>
      </c>
      <c r="O17" s="2"/>
      <c r="P17" s="2"/>
      <c r="Q17" s="2"/>
      <c r="R17" s="2"/>
      <c r="S17" s="2"/>
      <c r="T17" s="2"/>
      <c r="U17" s="2"/>
      <c r="V17" s="2"/>
      <c r="W17" s="2"/>
      <c r="X17" s="2"/>
      <c r="Y17" s="12"/>
    </row>
    <row r="18" spans="3:25" ht="15" customHeight="1">
      <c r="C18" s="104" t="s">
        <v>78</v>
      </c>
      <c r="D18" s="104">
        <f>'Ｐ6'!B13</f>
        <v>10932</v>
      </c>
      <c r="E18" s="104">
        <f>'Ｐ4～5'!B15</f>
        <v>26546</v>
      </c>
      <c r="F18" s="104">
        <f>'Ｐ4～5'!C15</f>
        <v>12474</v>
      </c>
      <c r="G18" s="104">
        <f>'Ｐ4～5'!D15</f>
        <v>14072</v>
      </c>
      <c r="H18" s="104">
        <f>'Ｐ4～5'!H15</f>
        <v>3</v>
      </c>
      <c r="I18" s="104">
        <f>'Ｐ4～5'!K15</f>
        <v>40</v>
      </c>
      <c r="J18" s="104">
        <f>'Ｐ4～5'!T15</f>
        <v>19</v>
      </c>
      <c r="K18" s="104">
        <f>'Ｐ4～5'!U15</f>
        <v>14</v>
      </c>
      <c r="L18" s="104">
        <f>'Ｐ4～5'!Y15</f>
        <v>30</v>
      </c>
      <c r="M18" s="104">
        <f>'Ｐ4～5'!Z15</f>
        <v>41</v>
      </c>
      <c r="N18" s="108">
        <f>'Ｐ4～5'!E15</f>
        <v>-75</v>
      </c>
      <c r="O18" s="2"/>
      <c r="P18" s="2"/>
      <c r="Q18" s="2"/>
      <c r="R18" s="2"/>
      <c r="S18" s="2"/>
      <c r="T18" s="2"/>
      <c r="U18" s="2"/>
      <c r="V18" s="2"/>
      <c r="W18" s="2"/>
      <c r="X18" s="2"/>
      <c r="Y18" s="105"/>
    </row>
    <row r="19" spans="3:25" ht="15" customHeight="1">
      <c r="C19" s="104" t="s">
        <v>79</v>
      </c>
      <c r="D19" s="104">
        <f>'Ｐ6'!B14</f>
        <v>16982</v>
      </c>
      <c r="E19" s="104">
        <f>'Ｐ4～5'!B16</f>
        <v>44057</v>
      </c>
      <c r="F19" s="104">
        <f>'Ｐ4～5'!C16</f>
        <v>20992</v>
      </c>
      <c r="G19" s="104">
        <f>'Ｐ4～5'!D16</f>
        <v>23065</v>
      </c>
      <c r="H19" s="104">
        <f>'Ｐ4～5'!H16</f>
        <v>12</v>
      </c>
      <c r="I19" s="104">
        <f>'Ｐ4～5'!K16</f>
        <v>64</v>
      </c>
      <c r="J19" s="104">
        <f>'Ｐ4～5'!T16</f>
        <v>20</v>
      </c>
      <c r="K19" s="104">
        <f>'Ｐ4～5'!U16</f>
        <v>25</v>
      </c>
      <c r="L19" s="104">
        <f>'Ｐ4～5'!Y16</f>
        <v>30</v>
      </c>
      <c r="M19" s="104">
        <f>'Ｐ4～5'!Z16</f>
        <v>32</v>
      </c>
      <c r="N19" s="108">
        <f>'Ｐ4～5'!E16</f>
        <v>-69</v>
      </c>
      <c r="O19" s="2"/>
      <c r="P19" s="2"/>
      <c r="Q19" s="2"/>
      <c r="R19" s="2"/>
      <c r="S19" s="2"/>
      <c r="T19" s="2"/>
      <c r="U19" s="2"/>
      <c r="V19" s="2"/>
      <c r="W19" s="2"/>
      <c r="X19" s="2"/>
      <c r="Y19" s="105"/>
    </row>
    <row r="20" spans="3:25" ht="15" customHeight="1">
      <c r="C20" s="104" t="s">
        <v>80</v>
      </c>
      <c r="D20" s="104">
        <f>'Ｐ6'!B15</f>
        <v>11313</v>
      </c>
      <c r="E20" s="104">
        <f>'Ｐ4～5'!B17</f>
        <v>30411</v>
      </c>
      <c r="F20" s="104">
        <f>'Ｐ4～5'!C17</f>
        <v>14238</v>
      </c>
      <c r="G20" s="104">
        <f>'Ｐ4～5'!D17</f>
        <v>16173</v>
      </c>
      <c r="H20" s="104">
        <f>'Ｐ4～5'!H17</f>
        <v>15</v>
      </c>
      <c r="I20" s="104">
        <f>'Ｐ4～5'!K17</f>
        <v>41</v>
      </c>
      <c r="J20" s="104">
        <f>'Ｐ4～5'!T17</f>
        <v>10</v>
      </c>
      <c r="K20" s="104">
        <f>'Ｐ4～5'!U17</f>
        <v>17</v>
      </c>
      <c r="L20" s="104">
        <f>'Ｐ4～5'!Y17</f>
        <v>8</v>
      </c>
      <c r="M20" s="104">
        <f>'Ｐ4～5'!Z17</f>
        <v>29</v>
      </c>
      <c r="N20" s="108">
        <f>'Ｐ4～5'!E17</f>
        <v>-36</v>
      </c>
      <c r="O20" s="2"/>
      <c r="P20" s="2"/>
      <c r="Q20" s="2"/>
      <c r="R20" s="2"/>
      <c r="S20" s="2"/>
      <c r="T20" s="2"/>
      <c r="U20" s="2"/>
      <c r="V20" s="2"/>
      <c r="W20" s="2"/>
      <c r="X20" s="2"/>
      <c r="Y20" s="105"/>
    </row>
    <row r="21" spans="3:25" ht="15" customHeight="1">
      <c r="C21" s="104" t="s">
        <v>81</v>
      </c>
      <c r="D21" s="104">
        <f>'Ｐ6'!B16</f>
        <v>28479</v>
      </c>
      <c r="E21" s="104">
        <f>'Ｐ4～5'!B18</f>
        <v>76735</v>
      </c>
      <c r="F21" s="104">
        <f>'Ｐ4～5'!C18</f>
        <v>36627</v>
      </c>
      <c r="G21" s="104">
        <f>'Ｐ4～5'!D18</f>
        <v>40108</v>
      </c>
      <c r="H21" s="104">
        <f>'Ｐ4～5'!H18</f>
        <v>38</v>
      </c>
      <c r="I21" s="104">
        <f>'Ｐ4～5'!K18</f>
        <v>91</v>
      </c>
      <c r="J21" s="104">
        <f>'Ｐ4～5'!T18</f>
        <v>32</v>
      </c>
      <c r="K21" s="104">
        <f>'Ｐ4～5'!U18</f>
        <v>59</v>
      </c>
      <c r="L21" s="104">
        <f>'Ｐ4～5'!Y18</f>
        <v>40</v>
      </c>
      <c r="M21" s="104">
        <f>'Ｐ4～5'!Z18</f>
        <v>50</v>
      </c>
      <c r="N21" s="108">
        <f>'Ｐ4～5'!E18</f>
        <v>-52</v>
      </c>
      <c r="O21" s="2"/>
      <c r="P21" s="2"/>
      <c r="Q21" s="2"/>
      <c r="R21" s="2"/>
      <c r="S21" s="2"/>
      <c r="T21" s="2"/>
      <c r="U21" s="2"/>
      <c r="V21" s="2"/>
      <c r="W21" s="2"/>
      <c r="X21" s="2"/>
      <c r="Y21" s="105"/>
    </row>
    <row r="22" spans="3:25" ht="15" customHeight="1">
      <c r="C22" s="104" t="s">
        <v>82</v>
      </c>
      <c r="D22" s="104">
        <f>'Ｐ6'!B17</f>
        <v>12313</v>
      </c>
      <c r="E22" s="104">
        <f>'Ｐ4～5'!B19</f>
        <v>32315</v>
      </c>
      <c r="F22" s="104">
        <f>'Ｐ4～5'!C19</f>
        <v>15187</v>
      </c>
      <c r="G22" s="104">
        <f>'Ｐ4～5'!D19</f>
        <v>17128</v>
      </c>
      <c r="H22" s="104">
        <f>'Ｐ4～5'!H19</f>
        <v>14</v>
      </c>
      <c r="I22" s="104">
        <f>'Ｐ4～5'!K19</f>
        <v>39</v>
      </c>
      <c r="J22" s="104">
        <f>'Ｐ4～5'!T19</f>
        <v>39</v>
      </c>
      <c r="K22" s="104">
        <f>'Ｐ4～5'!U19</f>
        <v>15</v>
      </c>
      <c r="L22" s="104">
        <f>'Ｐ4～5'!Y19</f>
        <v>35</v>
      </c>
      <c r="M22" s="104">
        <f>'Ｐ4～5'!Z19</f>
        <v>18</v>
      </c>
      <c r="N22" s="108">
        <f>'Ｐ4～5'!E19</f>
        <v>-24</v>
      </c>
      <c r="O22" s="2"/>
      <c r="P22" s="2"/>
      <c r="Q22" s="2"/>
      <c r="R22" s="2"/>
      <c r="S22" s="2"/>
      <c r="T22" s="2"/>
      <c r="U22" s="2"/>
      <c r="V22" s="2"/>
      <c r="W22" s="2"/>
      <c r="X22" s="2"/>
      <c r="Y22" s="105"/>
    </row>
    <row r="23" spans="3:25" ht="15" customHeight="1">
      <c r="C23" s="109" t="s">
        <v>83</v>
      </c>
      <c r="D23" s="109">
        <f>'Ｐ6'!B18</f>
        <v>28453</v>
      </c>
      <c r="E23" s="109">
        <f>'Ｐ4～5'!B20</f>
        <v>79438</v>
      </c>
      <c r="F23" s="109">
        <f>'Ｐ4～5'!C20</f>
        <v>37036</v>
      </c>
      <c r="G23" s="109">
        <f>'Ｐ4～5'!D20</f>
        <v>42402</v>
      </c>
      <c r="H23" s="109">
        <f>'Ｐ4～5'!H20</f>
        <v>32</v>
      </c>
      <c r="I23" s="109">
        <f>'Ｐ4～5'!K20</f>
        <v>110</v>
      </c>
      <c r="J23" s="109">
        <f>'Ｐ4～5'!T20</f>
        <v>68</v>
      </c>
      <c r="K23" s="109">
        <f>'Ｐ4～5'!U20</f>
        <v>39</v>
      </c>
      <c r="L23" s="109">
        <f>'Ｐ4～5'!Y20</f>
        <v>35</v>
      </c>
      <c r="M23" s="109">
        <f>'Ｐ4～5'!Z20</f>
        <v>63</v>
      </c>
      <c r="N23" s="108">
        <f>'Ｐ4～5'!E20</f>
        <v>-69</v>
      </c>
      <c r="O23" s="2"/>
      <c r="P23" s="2"/>
      <c r="Q23" s="2"/>
      <c r="R23" s="2"/>
      <c r="S23" s="2"/>
      <c r="T23" s="2"/>
      <c r="U23" s="2"/>
      <c r="V23" s="2"/>
      <c r="W23" s="2"/>
      <c r="X23" s="2"/>
      <c r="Y23" s="105"/>
    </row>
    <row r="24" spans="3:25" ht="15" customHeight="1">
      <c r="C24" s="109" t="s">
        <v>84</v>
      </c>
      <c r="D24" s="109">
        <f>'Ｐ6'!B19</f>
        <v>12075</v>
      </c>
      <c r="E24" s="109">
        <f>'Ｐ4～5'!B21</f>
        <v>31409</v>
      </c>
      <c r="F24" s="109">
        <f>'Ｐ4～5'!C21</f>
        <v>14670</v>
      </c>
      <c r="G24" s="109">
        <f>'Ｐ4～5'!D21</f>
        <v>16739</v>
      </c>
      <c r="H24" s="109">
        <f>'Ｐ4～5'!H21</f>
        <v>14</v>
      </c>
      <c r="I24" s="109">
        <f>'Ｐ4～5'!K21</f>
        <v>46</v>
      </c>
      <c r="J24" s="109">
        <f>'Ｐ4～5'!T21</f>
        <v>16</v>
      </c>
      <c r="K24" s="109">
        <f>'Ｐ4～5'!U21</f>
        <v>24</v>
      </c>
      <c r="L24" s="109">
        <f>'Ｐ4～5'!Y21</f>
        <v>15</v>
      </c>
      <c r="M24" s="109">
        <f>'Ｐ4～5'!Z21</f>
        <v>12</v>
      </c>
      <c r="N24" s="108">
        <f>'Ｐ4～5'!E21</f>
        <v>-19</v>
      </c>
      <c r="O24" s="2"/>
      <c r="P24" s="2"/>
      <c r="Q24" s="2"/>
      <c r="R24" s="2"/>
      <c r="S24" s="2"/>
      <c r="T24" s="2"/>
      <c r="U24" s="2"/>
      <c r="V24" s="2"/>
      <c r="W24" s="2"/>
      <c r="X24" s="2"/>
      <c r="Y24" s="105"/>
    </row>
    <row r="25" spans="3:25" ht="15" customHeight="1">
      <c r="C25" s="109" t="s">
        <v>85</v>
      </c>
      <c r="D25" s="109">
        <f>'Ｐ6'!B20</f>
        <v>8766</v>
      </c>
      <c r="E25" s="109">
        <f>'Ｐ4～5'!B22</f>
        <v>24101</v>
      </c>
      <c r="F25" s="109">
        <f>'Ｐ4～5'!C22</f>
        <v>11433</v>
      </c>
      <c r="G25" s="109">
        <f>'Ｐ4～5'!D22</f>
        <v>12668</v>
      </c>
      <c r="H25" s="109">
        <f>'Ｐ4～5'!H22</f>
        <v>7</v>
      </c>
      <c r="I25" s="109">
        <f>'Ｐ4～5'!K22</f>
        <v>29</v>
      </c>
      <c r="J25" s="109">
        <f>'Ｐ4～5'!T22</f>
        <v>10</v>
      </c>
      <c r="K25" s="109">
        <f>'Ｐ4～5'!U22</f>
        <v>19</v>
      </c>
      <c r="L25" s="109">
        <f>'Ｐ4～5'!Y22</f>
        <v>16</v>
      </c>
      <c r="M25" s="109">
        <f>'Ｐ4～5'!Z22</f>
        <v>21</v>
      </c>
      <c r="N25" s="108">
        <f>'Ｐ4～5'!E22</f>
        <v>-30</v>
      </c>
      <c r="O25" s="2"/>
      <c r="P25" s="2"/>
      <c r="Q25" s="2"/>
      <c r="R25" s="2"/>
      <c r="S25" s="2"/>
      <c r="T25" s="2"/>
      <c r="U25" s="2"/>
      <c r="V25" s="2"/>
      <c r="W25" s="2"/>
      <c r="X25" s="2"/>
      <c r="Y25" s="105"/>
    </row>
    <row r="26" spans="3:25" ht="15" customHeight="1">
      <c r="C26" s="109" t="s">
        <v>86</v>
      </c>
      <c r="D26" s="104">
        <f>'Ｐ6'!B21</f>
        <v>9435</v>
      </c>
      <c r="E26" s="104">
        <f>'Ｐ4～5'!B23</f>
        <v>25969</v>
      </c>
      <c r="F26" s="104">
        <f>'Ｐ4～5'!C23</f>
        <v>11987</v>
      </c>
      <c r="G26" s="104">
        <f>'Ｐ4～5'!D23</f>
        <v>13982</v>
      </c>
      <c r="H26" s="104">
        <f>'Ｐ4～5'!H23</f>
        <v>3</v>
      </c>
      <c r="I26" s="104">
        <f>'Ｐ4～5'!K23</f>
        <v>45</v>
      </c>
      <c r="J26" s="104">
        <f>'Ｐ4～5'!T23</f>
        <v>14</v>
      </c>
      <c r="K26" s="104">
        <f>'Ｐ4～5'!U23</f>
        <v>18</v>
      </c>
      <c r="L26" s="104">
        <f>'Ｐ4～5'!Y23</f>
        <v>10</v>
      </c>
      <c r="M26" s="104">
        <f>'Ｐ4～5'!Z23</f>
        <v>16</v>
      </c>
      <c r="N26" s="108">
        <f>'Ｐ4～5'!E23</f>
        <v>-36</v>
      </c>
      <c r="O26" s="2"/>
      <c r="P26" s="2"/>
      <c r="Q26" s="2"/>
      <c r="R26" s="2"/>
      <c r="S26" s="2"/>
      <c r="T26" s="2"/>
      <c r="U26" s="2"/>
      <c r="V26" s="2"/>
      <c r="W26" s="2"/>
      <c r="X26" s="2"/>
      <c r="Y26" s="12"/>
    </row>
    <row r="27" spans="3:25" ht="15" customHeight="1">
      <c r="C27" s="112" t="s">
        <v>87</v>
      </c>
      <c r="D27" s="112">
        <f>'Ｐ6'!B22</f>
        <v>2067</v>
      </c>
      <c r="E27" s="112">
        <f>'Ｐ4～5'!B24</f>
        <v>5006</v>
      </c>
      <c r="F27" s="112">
        <f>'Ｐ4～5'!C24</f>
        <v>2324</v>
      </c>
      <c r="G27" s="112">
        <f>'Ｐ4～5'!D24</f>
        <v>2682</v>
      </c>
      <c r="H27" s="112">
        <f>'Ｐ4～5'!H24</f>
        <v>0</v>
      </c>
      <c r="I27" s="112">
        <f>'Ｐ4～5'!K24</f>
        <v>7</v>
      </c>
      <c r="J27" s="112">
        <f>'Ｐ4～5'!T24</f>
        <v>3</v>
      </c>
      <c r="K27" s="112">
        <f>'Ｐ4～5'!U24</f>
        <v>4</v>
      </c>
      <c r="L27" s="112">
        <f>'Ｐ4～5'!Y24</f>
        <v>0</v>
      </c>
      <c r="M27" s="112">
        <f>'Ｐ4～5'!Z24</f>
        <v>4</v>
      </c>
      <c r="N27" s="113">
        <f>'Ｐ4～5'!E24</f>
        <v>-4</v>
      </c>
      <c r="O27" s="2"/>
      <c r="P27" s="2"/>
      <c r="Q27" s="2"/>
      <c r="R27" s="2"/>
      <c r="S27" s="2"/>
      <c r="T27" s="2"/>
      <c r="U27" s="2"/>
      <c r="V27" s="2"/>
      <c r="W27" s="2"/>
      <c r="X27" s="2"/>
      <c r="Y27" s="105"/>
    </row>
    <row r="28" spans="3:25" ht="15" customHeight="1">
      <c r="C28" s="186" t="s">
        <v>88</v>
      </c>
      <c r="D28" s="186">
        <f>'Ｐ6'!B23</f>
        <v>2067</v>
      </c>
      <c r="E28" s="186">
        <f>'Ｐ4～5'!B25</f>
        <v>5006</v>
      </c>
      <c r="F28" s="186">
        <f>'Ｐ4～5'!C25</f>
        <v>2324</v>
      </c>
      <c r="G28" s="186">
        <f>'Ｐ4～5'!D25</f>
        <v>2682</v>
      </c>
      <c r="H28" s="186">
        <f>'Ｐ4～5'!H25</f>
        <v>0</v>
      </c>
      <c r="I28" s="186">
        <f>'Ｐ4～5'!K25</f>
        <v>7</v>
      </c>
      <c r="J28" s="186">
        <f>'Ｐ4～5'!T25</f>
        <v>3</v>
      </c>
      <c r="K28" s="186">
        <f>'Ｐ4～5'!U25</f>
        <v>4</v>
      </c>
      <c r="L28" s="186">
        <f>'Ｐ4～5'!Y25</f>
        <v>0</v>
      </c>
      <c r="M28" s="186">
        <f>'Ｐ4～5'!Z25</f>
        <v>4</v>
      </c>
      <c r="N28" s="187">
        <f>'Ｐ4～5'!E25</f>
        <v>-4</v>
      </c>
      <c r="O28" s="2"/>
      <c r="P28" s="2"/>
      <c r="Q28" s="2"/>
      <c r="R28" s="2"/>
      <c r="S28" s="2"/>
      <c r="T28" s="2"/>
      <c r="U28" s="2"/>
      <c r="V28" s="2"/>
      <c r="W28" s="2"/>
      <c r="X28" s="2"/>
      <c r="Y28" s="105"/>
    </row>
    <row r="29" spans="3:25" ht="15" customHeight="1">
      <c r="C29" s="112" t="s">
        <v>89</v>
      </c>
      <c r="D29" s="112">
        <f>'Ｐ6'!B24</f>
        <v>872</v>
      </c>
      <c r="E29" s="112">
        <f>'Ｐ4～5'!B26</f>
        <v>2179</v>
      </c>
      <c r="F29" s="112">
        <f>'Ｐ4～5'!C26</f>
        <v>1015</v>
      </c>
      <c r="G29" s="112">
        <f>'Ｐ4～5'!D26</f>
        <v>1164</v>
      </c>
      <c r="H29" s="112">
        <f>'Ｐ4～5'!H26</f>
        <v>0</v>
      </c>
      <c r="I29" s="112">
        <f>'Ｐ4～5'!K26</f>
        <v>3</v>
      </c>
      <c r="J29" s="112">
        <f>'Ｐ4～5'!T26</f>
        <v>0</v>
      </c>
      <c r="K29" s="112">
        <f>'Ｐ4～5'!U26</f>
        <v>1</v>
      </c>
      <c r="L29" s="112">
        <f>'Ｐ4～5'!Y26</f>
        <v>1</v>
      </c>
      <c r="M29" s="112">
        <f>'Ｐ4～5'!Z26</f>
        <v>2</v>
      </c>
      <c r="N29" s="113">
        <f>'Ｐ4～5'!E26</f>
        <v>-5</v>
      </c>
      <c r="O29" s="16"/>
      <c r="P29" s="16"/>
      <c r="Q29" s="16"/>
      <c r="R29" s="16"/>
      <c r="S29" s="16"/>
      <c r="T29" s="16"/>
      <c r="U29" s="16"/>
      <c r="V29" s="16"/>
      <c r="W29" s="16"/>
      <c r="X29" s="16"/>
      <c r="Y29" s="111"/>
    </row>
    <row r="30" spans="3:25" ht="15" customHeight="1">
      <c r="C30" s="186" t="s">
        <v>90</v>
      </c>
      <c r="D30" s="186">
        <f>'Ｐ6'!B25</f>
        <v>872</v>
      </c>
      <c r="E30" s="186">
        <f>'Ｐ4～5'!B27</f>
        <v>2179</v>
      </c>
      <c r="F30" s="186">
        <f>'Ｐ4～5'!C27</f>
        <v>1015</v>
      </c>
      <c r="G30" s="186">
        <f>'Ｐ4～5'!D27</f>
        <v>1164</v>
      </c>
      <c r="H30" s="186">
        <f>'Ｐ4～5'!H27</f>
        <v>0</v>
      </c>
      <c r="I30" s="186">
        <f>'Ｐ4～5'!K27</f>
        <v>3</v>
      </c>
      <c r="J30" s="186">
        <f>'Ｐ4～5'!T27</f>
        <v>0</v>
      </c>
      <c r="K30" s="186">
        <f>'Ｐ4～5'!U27</f>
        <v>1</v>
      </c>
      <c r="L30" s="186">
        <f>'Ｐ4～5'!Y27</f>
        <v>1</v>
      </c>
      <c r="M30" s="186">
        <f>'Ｐ4～5'!Z27</f>
        <v>2</v>
      </c>
      <c r="N30" s="187">
        <f>'Ｐ4～5'!E27</f>
        <v>-5</v>
      </c>
      <c r="O30" s="16"/>
      <c r="P30" s="16"/>
      <c r="Q30" s="16"/>
      <c r="R30" s="16"/>
      <c r="S30" s="16"/>
      <c r="T30" s="16"/>
      <c r="U30" s="16"/>
      <c r="V30" s="16"/>
      <c r="W30" s="16"/>
      <c r="X30" s="16"/>
      <c r="Y30" s="111"/>
    </row>
    <row r="31" spans="3:25" ht="15" customHeight="1">
      <c r="C31" s="112" t="s">
        <v>91</v>
      </c>
      <c r="D31" s="112">
        <f>'Ｐ6'!B26</f>
        <v>9862</v>
      </c>
      <c r="E31" s="112">
        <f>'Ｐ4～5'!B28</f>
        <v>26052</v>
      </c>
      <c r="F31" s="112">
        <f>'Ｐ4～5'!C28</f>
        <v>12114</v>
      </c>
      <c r="G31" s="112">
        <f>'Ｐ4～5'!D28</f>
        <v>13938</v>
      </c>
      <c r="H31" s="112">
        <f>'Ｐ4～5'!H28</f>
        <v>9</v>
      </c>
      <c r="I31" s="112">
        <f>'Ｐ4～5'!K28</f>
        <v>35</v>
      </c>
      <c r="J31" s="112">
        <f>'Ｐ4～5'!T28</f>
        <v>11</v>
      </c>
      <c r="K31" s="112">
        <f>'Ｐ4～5'!U28</f>
        <v>21</v>
      </c>
      <c r="L31" s="112">
        <f>'Ｐ4～5'!Y28</f>
        <v>23</v>
      </c>
      <c r="M31" s="112">
        <f>'Ｐ4～5'!Z28</f>
        <v>15</v>
      </c>
      <c r="N31" s="113">
        <f>'Ｐ4～5'!E28</f>
        <v>-32</v>
      </c>
      <c r="O31" s="16"/>
      <c r="P31" s="16"/>
      <c r="Q31" s="16"/>
      <c r="R31" s="16"/>
      <c r="S31" s="16"/>
      <c r="T31" s="16"/>
      <c r="U31" s="16"/>
      <c r="V31" s="16"/>
      <c r="W31" s="16"/>
      <c r="X31" s="16"/>
      <c r="Y31" s="111"/>
    </row>
    <row r="32" spans="3:25" ht="15" customHeight="1">
      <c r="C32" s="104" t="s">
        <v>92</v>
      </c>
      <c r="D32" s="104">
        <f>'Ｐ6'!B27</f>
        <v>1179</v>
      </c>
      <c r="E32" s="104">
        <f>'Ｐ4～5'!B29</f>
        <v>3116</v>
      </c>
      <c r="F32" s="104">
        <f>'Ｐ4～5'!C29</f>
        <v>1495</v>
      </c>
      <c r="G32" s="104">
        <f>'Ｐ4～5'!D29</f>
        <v>1621</v>
      </c>
      <c r="H32" s="104">
        <f>'Ｐ4～5'!H29</f>
        <v>1</v>
      </c>
      <c r="I32" s="104">
        <f>'Ｐ4～5'!K29</f>
        <v>5</v>
      </c>
      <c r="J32" s="104">
        <f>'Ｐ4～5'!T29</f>
        <v>0</v>
      </c>
      <c r="K32" s="104">
        <f>'Ｐ4～5'!U29</f>
        <v>2</v>
      </c>
      <c r="L32" s="104">
        <f>'Ｐ4～5'!Y29</f>
        <v>1</v>
      </c>
      <c r="M32" s="104">
        <f>'Ｐ4～5'!Z29</f>
        <v>2</v>
      </c>
      <c r="N32" s="108">
        <f>'Ｐ4～5'!E29</f>
        <v>-5</v>
      </c>
      <c r="O32" s="2"/>
      <c r="P32" s="2"/>
      <c r="Q32" s="2"/>
      <c r="R32" s="2"/>
      <c r="S32" s="2"/>
      <c r="T32" s="2"/>
      <c r="U32" s="2"/>
      <c r="V32" s="2"/>
      <c r="W32" s="2"/>
      <c r="X32" s="2"/>
      <c r="Y32" s="105"/>
    </row>
    <row r="33" spans="1:26" ht="15" customHeight="1">
      <c r="C33" s="104" t="s">
        <v>93</v>
      </c>
      <c r="D33" s="104">
        <f>'Ｐ6'!B28</f>
        <v>6005</v>
      </c>
      <c r="E33" s="104">
        <f>'Ｐ4～5'!B30</f>
        <v>16089</v>
      </c>
      <c r="F33" s="104">
        <f>'Ｐ4～5'!C30</f>
        <v>7405</v>
      </c>
      <c r="G33" s="104">
        <f>'Ｐ4～5'!D30</f>
        <v>8684</v>
      </c>
      <c r="H33" s="104">
        <f>'Ｐ4～5'!H30</f>
        <v>4</v>
      </c>
      <c r="I33" s="104">
        <f>'Ｐ4～5'!K30</f>
        <v>23</v>
      </c>
      <c r="J33" s="104">
        <f>'Ｐ4～5'!T30</f>
        <v>9</v>
      </c>
      <c r="K33" s="104">
        <f>'Ｐ4～5'!U30</f>
        <v>6</v>
      </c>
      <c r="L33" s="104">
        <f>'Ｐ4～5'!Y30</f>
        <v>19</v>
      </c>
      <c r="M33" s="104">
        <f>'Ｐ4～5'!Z30</f>
        <v>10</v>
      </c>
      <c r="N33" s="108">
        <f>'Ｐ4～5'!E30</f>
        <v>-33</v>
      </c>
      <c r="O33" s="2"/>
      <c r="P33" s="2"/>
      <c r="Q33" s="2"/>
      <c r="R33" s="2"/>
      <c r="S33" s="2"/>
      <c r="T33" s="2"/>
      <c r="U33" s="2"/>
      <c r="V33" s="2"/>
      <c r="W33" s="2"/>
      <c r="X33" s="2"/>
      <c r="Y33" s="105"/>
    </row>
    <row r="34" spans="1:26" ht="15" customHeight="1">
      <c r="C34" s="104" t="s">
        <v>94</v>
      </c>
      <c r="D34" s="104">
        <f>'Ｐ6'!B29</f>
        <v>2678</v>
      </c>
      <c r="E34" s="104">
        <f>'Ｐ4～5'!B31</f>
        <v>6847</v>
      </c>
      <c r="F34" s="104">
        <f>'Ｐ4～5'!C31</f>
        <v>3214</v>
      </c>
      <c r="G34" s="104">
        <f>'Ｐ4～5'!D31</f>
        <v>3633</v>
      </c>
      <c r="H34" s="104">
        <f>'Ｐ4～5'!H31</f>
        <v>4</v>
      </c>
      <c r="I34" s="104">
        <f>'Ｐ4～5'!K31</f>
        <v>7</v>
      </c>
      <c r="J34" s="104">
        <f>'Ｐ4～5'!T31</f>
        <v>2</v>
      </c>
      <c r="K34" s="104">
        <f>'Ｐ4～5'!U31</f>
        <v>13</v>
      </c>
      <c r="L34" s="104">
        <f>'Ｐ4～5'!Y31</f>
        <v>3</v>
      </c>
      <c r="M34" s="104">
        <f>'Ｐ4～5'!Z31</f>
        <v>3</v>
      </c>
      <c r="N34" s="108">
        <f>'Ｐ4～5'!E31</f>
        <v>6</v>
      </c>
      <c r="O34" s="2"/>
      <c r="P34" s="2"/>
      <c r="Q34" s="2"/>
      <c r="R34" s="2"/>
      <c r="S34" s="2"/>
      <c r="T34" s="2"/>
      <c r="U34" s="2"/>
      <c r="V34" s="2"/>
      <c r="W34" s="2"/>
      <c r="X34" s="2"/>
      <c r="Y34" s="105"/>
    </row>
    <row r="35" spans="1:26" ht="15" customHeight="1">
      <c r="C35" s="112" t="s">
        <v>95</v>
      </c>
      <c r="D35" s="112">
        <f>'Ｐ6'!B30</f>
        <v>8082</v>
      </c>
      <c r="E35" s="112">
        <f>'Ｐ4～5'!B32</f>
        <v>22409</v>
      </c>
      <c r="F35" s="112">
        <f>'Ｐ4～5'!C32</f>
        <v>10504</v>
      </c>
      <c r="G35" s="112">
        <f>'Ｐ4～5'!D32</f>
        <v>11905</v>
      </c>
      <c r="H35" s="112">
        <f>'Ｐ4～5'!H32</f>
        <v>8</v>
      </c>
      <c r="I35" s="112">
        <f>'Ｐ4～5'!K32</f>
        <v>35</v>
      </c>
      <c r="J35" s="112">
        <f>'Ｐ4～5'!T32</f>
        <v>13</v>
      </c>
      <c r="K35" s="112">
        <f>'Ｐ4～5'!U32</f>
        <v>13</v>
      </c>
      <c r="L35" s="112">
        <f>'Ｐ4～5'!Y32</f>
        <v>17</v>
      </c>
      <c r="M35" s="112">
        <f>'Ｐ4～5'!Z32</f>
        <v>19</v>
      </c>
      <c r="N35" s="113">
        <f>'Ｐ4～5'!E32</f>
        <v>-37</v>
      </c>
      <c r="O35" s="2"/>
      <c r="P35" s="2"/>
      <c r="Q35" s="2"/>
      <c r="R35" s="2"/>
      <c r="S35" s="2"/>
      <c r="T35" s="2"/>
      <c r="U35" s="2"/>
      <c r="V35" s="2"/>
      <c r="W35" s="2"/>
      <c r="X35" s="2"/>
      <c r="Y35" s="105"/>
    </row>
    <row r="36" spans="1:26" ht="14.25" customHeight="1">
      <c r="C36" s="104" t="s">
        <v>96</v>
      </c>
      <c r="D36" s="104">
        <f>'Ｐ6'!B31</f>
        <v>3452</v>
      </c>
      <c r="E36" s="104">
        <f>'Ｐ4～5'!B33</f>
        <v>8836</v>
      </c>
      <c r="F36" s="104">
        <f>'Ｐ4～5'!C33</f>
        <v>4111</v>
      </c>
      <c r="G36" s="104">
        <f>'Ｐ4～5'!D33</f>
        <v>4725</v>
      </c>
      <c r="H36" s="104">
        <f>'Ｐ4～5'!H33</f>
        <v>4</v>
      </c>
      <c r="I36" s="104">
        <f>'Ｐ4～5'!K33</f>
        <v>16</v>
      </c>
      <c r="J36" s="104">
        <f>'Ｐ4～5'!T33</f>
        <v>3</v>
      </c>
      <c r="K36" s="104">
        <f>'Ｐ4～5'!U33</f>
        <v>4</v>
      </c>
      <c r="L36" s="104">
        <f>'Ｐ4～5'!Y33</f>
        <v>10</v>
      </c>
      <c r="M36" s="104">
        <f>'Ｐ4～5'!Z33</f>
        <v>13</v>
      </c>
      <c r="N36" s="108">
        <f>'Ｐ4～5'!E33</f>
        <v>-28</v>
      </c>
      <c r="O36" s="2"/>
      <c r="P36" s="2"/>
      <c r="Q36" s="2"/>
      <c r="R36" s="2"/>
      <c r="S36" s="2"/>
      <c r="T36" s="2"/>
      <c r="U36" s="2"/>
      <c r="V36" s="2"/>
      <c r="W36" s="2"/>
      <c r="X36" s="2"/>
      <c r="Y36" s="105"/>
    </row>
    <row r="37" spans="1:26" ht="15" customHeight="1">
      <c r="C37" s="104" t="s">
        <v>97</v>
      </c>
      <c r="D37" s="104">
        <f>'Ｐ6'!B32</f>
        <v>2218</v>
      </c>
      <c r="E37" s="104">
        <f>'Ｐ4～5'!B34</f>
        <v>5792</v>
      </c>
      <c r="F37" s="104">
        <f>'Ｐ4～5'!C34</f>
        <v>2652</v>
      </c>
      <c r="G37" s="104">
        <f>'Ｐ4～5'!D34</f>
        <v>3140</v>
      </c>
      <c r="H37" s="104">
        <f>'Ｐ4～5'!H34</f>
        <v>2</v>
      </c>
      <c r="I37" s="104">
        <f>'Ｐ4～5'!K34</f>
        <v>8</v>
      </c>
      <c r="J37" s="104">
        <f>'Ｐ4～5'!T34</f>
        <v>0</v>
      </c>
      <c r="K37" s="104">
        <f>'Ｐ4～5'!U34</f>
        <v>4</v>
      </c>
      <c r="L37" s="104">
        <f>'Ｐ4～5'!Y34</f>
        <v>1</v>
      </c>
      <c r="M37" s="104">
        <f>'Ｐ4～5'!Z34</f>
        <v>3</v>
      </c>
      <c r="N37" s="108">
        <f>'Ｐ4～5'!E34</f>
        <v>-6</v>
      </c>
      <c r="O37" s="2"/>
      <c r="P37" s="2"/>
      <c r="Q37" s="2"/>
      <c r="R37" s="2"/>
      <c r="S37" s="2"/>
      <c r="T37" s="2"/>
      <c r="U37" s="2"/>
      <c r="V37" s="2"/>
      <c r="W37" s="2"/>
      <c r="X37" s="2"/>
      <c r="Y37" s="105"/>
    </row>
    <row r="38" spans="1:26" ht="15" customHeight="1">
      <c r="C38" s="104" t="s">
        <v>98</v>
      </c>
      <c r="D38" s="104">
        <f>'Ｐ6'!B33</f>
        <v>1568</v>
      </c>
      <c r="E38" s="104">
        <f>'Ｐ4～5'!B35</f>
        <v>4716</v>
      </c>
      <c r="F38" s="104">
        <f>'Ｐ4～5'!C35</f>
        <v>2205</v>
      </c>
      <c r="G38" s="104">
        <f>'Ｐ4～5'!D35</f>
        <v>2511</v>
      </c>
      <c r="H38" s="104">
        <f>'Ｐ4～5'!H35</f>
        <v>0</v>
      </c>
      <c r="I38" s="104">
        <f>'Ｐ4～5'!K35</f>
        <v>7</v>
      </c>
      <c r="J38" s="104">
        <f>'Ｐ4～5'!T35</f>
        <v>5</v>
      </c>
      <c r="K38" s="104">
        <f>'Ｐ4～5'!U35</f>
        <v>1</v>
      </c>
      <c r="L38" s="104">
        <f>'Ｐ4～5'!Y35</f>
        <v>4</v>
      </c>
      <c r="M38" s="104">
        <f>'Ｐ4～5'!Z35</f>
        <v>1</v>
      </c>
      <c r="N38" s="108">
        <f>'Ｐ4～5'!E35</f>
        <v>-6</v>
      </c>
      <c r="O38" s="2"/>
      <c r="P38" s="2"/>
      <c r="Q38" s="2"/>
      <c r="R38" s="2"/>
      <c r="S38" s="2"/>
      <c r="T38" s="2"/>
      <c r="U38" s="2"/>
      <c r="V38" s="2"/>
      <c r="W38" s="2"/>
      <c r="X38" s="2"/>
      <c r="Y38" s="2"/>
    </row>
    <row r="39" spans="1:26" ht="15" customHeight="1">
      <c r="C39" s="104" t="s">
        <v>99</v>
      </c>
      <c r="D39" s="104">
        <f>'Ｐ6'!B34</f>
        <v>844</v>
      </c>
      <c r="E39" s="104">
        <f>'Ｐ4～5'!B36</f>
        <v>3065</v>
      </c>
      <c r="F39" s="104">
        <f>'Ｐ4～5'!C36</f>
        <v>1536</v>
      </c>
      <c r="G39" s="104">
        <f>'Ｐ4～5'!D36</f>
        <v>1529</v>
      </c>
      <c r="H39" s="104">
        <f>'Ｐ4～5'!H36</f>
        <v>2</v>
      </c>
      <c r="I39" s="104">
        <f>'Ｐ4～5'!K36</f>
        <v>4</v>
      </c>
      <c r="J39" s="104">
        <f>'Ｐ4～5'!T36</f>
        <v>5</v>
      </c>
      <c r="K39" s="104">
        <f>'Ｐ4～5'!U36</f>
        <v>4</v>
      </c>
      <c r="L39" s="104">
        <f>'Ｐ4～5'!Y36</f>
        <v>2</v>
      </c>
      <c r="M39" s="104">
        <f>'Ｐ4～5'!Z36</f>
        <v>2</v>
      </c>
      <c r="N39" s="108">
        <f>'Ｐ4～5'!E36</f>
        <v>3</v>
      </c>
      <c r="O39" s="2"/>
      <c r="P39" s="2"/>
      <c r="Q39" s="2"/>
      <c r="R39" s="2"/>
      <c r="S39" s="2"/>
      <c r="T39" s="2"/>
      <c r="U39" s="2"/>
      <c r="V39" s="2"/>
      <c r="W39" s="2"/>
      <c r="X39" s="2"/>
      <c r="Y39" s="105"/>
    </row>
    <row r="40" spans="1:26" ht="15" customHeight="1">
      <c r="C40" s="112" t="s">
        <v>100</v>
      </c>
      <c r="D40" s="114">
        <f>'Ｐ6'!B35</f>
        <v>6140</v>
      </c>
      <c r="E40" s="115">
        <f>'Ｐ4～5'!B37</f>
        <v>19368</v>
      </c>
      <c r="F40" s="112">
        <f>'Ｐ4～5'!C37</f>
        <v>9092</v>
      </c>
      <c r="G40" s="112">
        <f>'Ｐ4～5'!D37</f>
        <v>10276</v>
      </c>
      <c r="H40" s="112">
        <f>'Ｐ4～5'!H37</f>
        <v>4</v>
      </c>
      <c r="I40" s="112">
        <f>'Ｐ4～5'!K37</f>
        <v>15</v>
      </c>
      <c r="J40" s="112">
        <f>'Ｐ4～5'!T37</f>
        <v>10</v>
      </c>
      <c r="K40" s="112">
        <f>'Ｐ4～5'!U37</f>
        <v>10</v>
      </c>
      <c r="L40" s="112">
        <f>'Ｐ4～5'!Y37</f>
        <v>17</v>
      </c>
      <c r="M40" s="112">
        <f>'Ｐ4～5'!Z37</f>
        <v>6</v>
      </c>
      <c r="N40" s="113">
        <f>'Ｐ4～5'!E37</f>
        <v>-14</v>
      </c>
      <c r="O40" s="2"/>
      <c r="P40" s="2"/>
      <c r="Q40" s="2"/>
      <c r="R40" s="2"/>
      <c r="S40" s="2"/>
      <c r="T40" s="2"/>
      <c r="U40" s="2"/>
      <c r="V40" s="2"/>
      <c r="W40" s="2"/>
      <c r="X40" s="2"/>
      <c r="Y40" s="105"/>
    </row>
    <row r="41" spans="1:26" ht="15" customHeight="1">
      <c r="C41" s="104" t="s">
        <v>101</v>
      </c>
      <c r="D41" s="109">
        <f>'Ｐ6'!B36</f>
        <v>6140</v>
      </c>
      <c r="E41" s="116">
        <f>'Ｐ4～5'!B38</f>
        <v>19368</v>
      </c>
      <c r="F41" s="104">
        <f>'Ｐ4～5'!C38</f>
        <v>9092</v>
      </c>
      <c r="G41" s="104">
        <f>'Ｐ4～5'!D38</f>
        <v>10276</v>
      </c>
      <c r="H41" s="104">
        <f>'Ｐ4～5'!H38</f>
        <v>4</v>
      </c>
      <c r="I41" s="104">
        <f>'Ｐ4～5'!K38</f>
        <v>15</v>
      </c>
      <c r="J41" s="104">
        <f>'Ｐ4～5'!T38</f>
        <v>10</v>
      </c>
      <c r="K41" s="104">
        <f>'Ｐ4～5'!U38</f>
        <v>10</v>
      </c>
      <c r="L41" s="104">
        <f>'Ｐ4～5'!Y38</f>
        <v>17</v>
      </c>
      <c r="M41" s="104">
        <f>'Ｐ4～5'!Z38</f>
        <v>6</v>
      </c>
      <c r="N41" s="108">
        <f>'Ｐ4～5'!E38</f>
        <v>-14</v>
      </c>
      <c r="O41" s="2"/>
      <c r="P41" s="2"/>
      <c r="Q41" s="2"/>
      <c r="R41" s="2"/>
      <c r="S41" s="2"/>
      <c r="T41" s="2"/>
      <c r="U41" s="2"/>
      <c r="V41" s="2"/>
      <c r="W41" s="2"/>
      <c r="X41" s="2"/>
      <c r="Y41" s="105"/>
    </row>
    <row r="42" spans="1:26" ht="15" customHeight="1">
      <c r="C42" s="112" t="s">
        <v>102</v>
      </c>
      <c r="D42" s="114">
        <f>'Ｐ6'!B37</f>
        <v>5573</v>
      </c>
      <c r="E42" s="115">
        <f>'Ｐ4～5'!B39</f>
        <v>16866</v>
      </c>
      <c r="F42" s="112">
        <f>'Ｐ4～5'!C39</f>
        <v>8104</v>
      </c>
      <c r="G42" s="112">
        <f>'Ｐ4～5'!D39</f>
        <v>8762</v>
      </c>
      <c r="H42" s="112">
        <f>'Ｐ4～5'!H39</f>
        <v>8</v>
      </c>
      <c r="I42" s="112">
        <f>'Ｐ4～5'!K39</f>
        <v>26</v>
      </c>
      <c r="J42" s="112">
        <f>'Ｐ4～5'!T39</f>
        <v>10</v>
      </c>
      <c r="K42" s="112">
        <f>'Ｐ4～5'!U39</f>
        <v>9</v>
      </c>
      <c r="L42" s="112">
        <f>'Ｐ4～5'!Y39</f>
        <v>5</v>
      </c>
      <c r="M42" s="112">
        <f>'Ｐ4～5'!Z39</f>
        <v>12</v>
      </c>
      <c r="N42" s="113">
        <f>'Ｐ4～5'!E39</f>
        <v>-16</v>
      </c>
      <c r="O42" s="2"/>
      <c r="P42" s="2"/>
      <c r="Q42" s="2"/>
      <c r="R42" s="2"/>
      <c r="S42" s="2"/>
      <c r="T42" s="2"/>
      <c r="U42" s="2"/>
      <c r="V42" s="2"/>
      <c r="W42" s="2"/>
      <c r="X42" s="2"/>
      <c r="Y42" s="105"/>
    </row>
    <row r="43" spans="1:26" ht="15" customHeight="1">
      <c r="C43" s="104" t="s">
        <v>103</v>
      </c>
      <c r="D43" s="109">
        <f>'Ｐ6'!B38</f>
        <v>4758</v>
      </c>
      <c r="E43" s="116">
        <f>'Ｐ4～5'!B40</f>
        <v>14335</v>
      </c>
      <c r="F43" s="104">
        <f>'Ｐ4～5'!C40</f>
        <v>6891</v>
      </c>
      <c r="G43" s="104">
        <f>'Ｐ4～5'!D40</f>
        <v>7444</v>
      </c>
      <c r="H43" s="104">
        <f>'Ｐ4～5'!H40</f>
        <v>6</v>
      </c>
      <c r="I43" s="104">
        <f>'Ｐ4～5'!K40</f>
        <v>25</v>
      </c>
      <c r="J43" s="104">
        <f>'Ｐ4～5'!T40</f>
        <v>9</v>
      </c>
      <c r="K43" s="104">
        <f>'Ｐ4～5'!U40</f>
        <v>6</v>
      </c>
      <c r="L43" s="104">
        <f>'Ｐ4～5'!Y40</f>
        <v>5</v>
      </c>
      <c r="M43" s="104">
        <f>'Ｐ4～5'!Z40</f>
        <v>11</v>
      </c>
      <c r="N43" s="108">
        <f>'Ｐ4～5'!E40</f>
        <v>-20</v>
      </c>
      <c r="O43" s="2"/>
      <c r="P43" s="2"/>
      <c r="Q43" s="2"/>
      <c r="R43" s="2"/>
      <c r="S43" s="2"/>
      <c r="T43" s="2"/>
      <c r="U43" s="2"/>
      <c r="V43" s="2"/>
      <c r="W43" s="2"/>
      <c r="X43" s="2"/>
      <c r="Y43" s="105"/>
    </row>
    <row r="44" spans="1:26" ht="15" customHeight="1">
      <c r="C44" s="106" t="s">
        <v>104</v>
      </c>
      <c r="D44" s="107">
        <f>'Ｐ6'!B39</f>
        <v>815</v>
      </c>
      <c r="E44" s="117">
        <f>'Ｐ4～5'!B41</f>
        <v>2531</v>
      </c>
      <c r="F44" s="106">
        <f>'Ｐ4～5'!C41</f>
        <v>1213</v>
      </c>
      <c r="G44" s="106">
        <f>'Ｐ4～5'!D41</f>
        <v>1318</v>
      </c>
      <c r="H44" s="106">
        <f>'Ｐ4～5'!H41</f>
        <v>2</v>
      </c>
      <c r="I44" s="106">
        <f>'Ｐ4～5'!K41</f>
        <v>1</v>
      </c>
      <c r="J44" s="106">
        <f>'Ｐ4～5'!T41</f>
        <v>1</v>
      </c>
      <c r="K44" s="106">
        <f>'Ｐ4～5'!U41</f>
        <v>3</v>
      </c>
      <c r="L44" s="106">
        <f>'Ｐ4～5'!Y41</f>
        <v>0</v>
      </c>
      <c r="M44" s="106">
        <f>'Ｐ4～5'!Z41</f>
        <v>1</v>
      </c>
      <c r="N44" s="110">
        <f>'Ｐ4～5'!E41</f>
        <v>4</v>
      </c>
      <c r="O44" s="83"/>
      <c r="P44" s="83"/>
      <c r="Q44" s="83"/>
      <c r="R44" s="83"/>
      <c r="S44" s="83"/>
      <c r="T44" s="83"/>
      <c r="U44" s="83"/>
      <c r="V44" s="83"/>
      <c r="W44" s="83"/>
      <c r="X44" s="83"/>
      <c r="Y44" s="118"/>
    </row>
    <row r="45" spans="1:26" ht="15" customHeight="1">
      <c r="A45" s="2"/>
      <c r="B45" s="2"/>
      <c r="C45" s="119"/>
      <c r="D45" s="119"/>
      <c r="E45" s="119"/>
      <c r="F45" s="119"/>
      <c r="G45" s="119"/>
      <c r="H45" s="119"/>
      <c r="I45" s="119"/>
      <c r="J45" s="119"/>
      <c r="K45" s="119"/>
      <c r="L45" s="120"/>
      <c r="M45" s="121"/>
      <c r="N45" s="121"/>
      <c r="O45" s="83"/>
      <c r="P45" s="83"/>
      <c r="Q45" s="83"/>
      <c r="R45" s="83"/>
      <c r="S45" s="83"/>
      <c r="T45" s="83"/>
      <c r="U45" s="83"/>
      <c r="V45" s="83"/>
      <c r="W45" s="83"/>
      <c r="X45" s="83"/>
      <c r="Y45" s="118"/>
    </row>
    <row r="46" spans="1:26" ht="15" customHeight="1">
      <c r="B46" s="83"/>
      <c r="C46" s="122" t="s">
        <v>264</v>
      </c>
      <c r="D46" s="121"/>
      <c r="E46" s="121"/>
      <c r="F46" s="121"/>
      <c r="G46" s="121"/>
      <c r="H46" s="121"/>
      <c r="I46" s="121"/>
      <c r="J46" s="121"/>
      <c r="K46" s="121"/>
      <c r="L46" s="123"/>
      <c r="M46" s="121"/>
      <c r="N46" s="121"/>
      <c r="O46" s="83"/>
      <c r="P46" s="83"/>
      <c r="Q46" s="83"/>
      <c r="R46" s="83"/>
      <c r="S46" s="83"/>
      <c r="T46" s="83"/>
      <c r="U46" s="83"/>
      <c r="V46" s="83"/>
      <c r="W46" s="83"/>
      <c r="X46" s="83"/>
      <c r="Y46" s="118"/>
    </row>
    <row r="47" spans="1:26" ht="15" customHeight="1">
      <c r="B47" s="83"/>
      <c r="C47" s="121" t="s">
        <v>167</v>
      </c>
      <c r="D47" s="121"/>
      <c r="E47" s="121"/>
      <c r="F47" s="121"/>
      <c r="G47" s="121"/>
      <c r="H47" s="121"/>
      <c r="I47" s="121"/>
      <c r="J47" s="121"/>
      <c r="K47" s="121"/>
      <c r="L47" s="123"/>
      <c r="M47" s="121"/>
      <c r="N47" s="121"/>
      <c r="O47" s="83"/>
      <c r="P47" s="83"/>
      <c r="Q47" s="83"/>
      <c r="R47" s="83"/>
      <c r="S47" s="83"/>
      <c r="T47" s="83"/>
      <c r="U47" s="83"/>
      <c r="V47" s="83"/>
      <c r="W47" s="83"/>
      <c r="X47" s="83"/>
      <c r="Y47" s="118"/>
    </row>
    <row r="48" spans="1:26" ht="13.5" customHeight="1">
      <c r="A48" s="83"/>
      <c r="B48" s="83"/>
      <c r="C48" s="121" t="s">
        <v>170</v>
      </c>
      <c r="D48" s="121"/>
      <c r="E48" s="121"/>
      <c r="F48" s="121"/>
      <c r="G48" s="121"/>
      <c r="H48" s="121"/>
      <c r="I48" s="121"/>
      <c r="J48" s="121"/>
      <c r="K48" s="121"/>
      <c r="L48" s="123"/>
      <c r="M48" s="121"/>
      <c r="N48" s="121"/>
      <c r="O48" s="83"/>
      <c r="P48" s="83"/>
      <c r="Q48" s="83"/>
      <c r="R48" s="83"/>
      <c r="S48" s="83"/>
      <c r="T48" s="83"/>
      <c r="U48" s="83"/>
      <c r="V48" s="83"/>
      <c r="W48" s="83"/>
      <c r="X48" s="83"/>
      <c r="Y48" s="118"/>
      <c r="Z48" s="16"/>
    </row>
    <row r="49" spans="1:25" ht="13.5" customHeight="1">
      <c r="A49" s="83"/>
      <c r="B49" s="83"/>
      <c r="C49" s="83"/>
      <c r="D49" s="83"/>
      <c r="E49" s="83"/>
      <c r="F49" s="83"/>
      <c r="G49" s="83"/>
      <c r="H49" s="83"/>
      <c r="I49" s="83"/>
      <c r="J49" s="83"/>
      <c r="K49" s="83"/>
      <c r="L49" s="118"/>
      <c r="M49" s="83"/>
      <c r="N49" s="83"/>
      <c r="O49" s="83"/>
      <c r="P49" s="83"/>
      <c r="Q49" s="83"/>
      <c r="R49" s="83"/>
      <c r="S49" s="83"/>
      <c r="T49" s="83"/>
      <c r="U49" s="83"/>
      <c r="V49" s="83"/>
      <c r="W49" s="83"/>
      <c r="X49" s="83"/>
      <c r="Y49" s="118"/>
    </row>
    <row r="50" spans="1:25" ht="13.5" customHeight="1">
      <c r="A50" s="83"/>
      <c r="B50" s="83"/>
      <c r="C50" s="83"/>
      <c r="D50" s="83"/>
      <c r="E50" s="83"/>
      <c r="F50" s="83"/>
      <c r="G50" s="83"/>
      <c r="H50" s="83"/>
      <c r="I50" s="83"/>
      <c r="J50" s="83"/>
      <c r="K50" s="83"/>
      <c r="L50" s="118"/>
      <c r="M50" s="83"/>
      <c r="N50" s="83"/>
      <c r="O50" s="83"/>
      <c r="P50" s="83"/>
      <c r="Q50" s="83"/>
      <c r="R50" s="83"/>
      <c r="S50" s="83"/>
      <c r="T50" s="83"/>
      <c r="U50" s="83"/>
      <c r="V50" s="83"/>
      <c r="W50" s="83"/>
      <c r="X50" s="83"/>
      <c r="Y50" s="118"/>
    </row>
    <row r="51" spans="1:25" ht="12" customHeight="1">
      <c r="A51" s="83"/>
      <c r="B51" s="83"/>
      <c r="C51" s="83"/>
      <c r="D51" s="83"/>
      <c r="E51" s="83"/>
      <c r="F51" s="83"/>
      <c r="G51" s="83"/>
      <c r="H51" s="83"/>
      <c r="I51" s="83"/>
      <c r="J51" s="83"/>
      <c r="K51" s="83"/>
      <c r="L51" s="118"/>
      <c r="M51" s="83"/>
      <c r="N51" s="124"/>
      <c r="O51" s="124"/>
      <c r="P51" s="124"/>
      <c r="Q51" s="124"/>
      <c r="R51" s="124"/>
      <c r="S51" s="124"/>
      <c r="T51" s="124"/>
      <c r="U51" s="124"/>
      <c r="V51" s="124"/>
      <c r="W51" s="124"/>
      <c r="X51" s="124"/>
      <c r="Y51" s="125"/>
    </row>
    <row r="52" spans="1:25" ht="12" customHeight="1">
      <c r="A52" s="83"/>
      <c r="B52" s="83"/>
      <c r="C52" s="83"/>
      <c r="D52" s="83"/>
      <c r="E52" s="83"/>
      <c r="F52" s="83"/>
      <c r="G52" s="83"/>
      <c r="H52" s="83"/>
      <c r="I52" s="83"/>
      <c r="J52" s="83"/>
      <c r="K52" s="83"/>
      <c r="L52" s="118"/>
      <c r="M52" s="83"/>
      <c r="N52" s="83"/>
      <c r="O52" s="83"/>
      <c r="P52" s="83"/>
      <c r="Q52" s="83"/>
      <c r="R52" s="83"/>
      <c r="S52" s="83"/>
      <c r="T52" s="83"/>
      <c r="U52" s="83"/>
      <c r="V52" s="83"/>
      <c r="W52" s="83"/>
      <c r="X52" s="83"/>
      <c r="Y52" s="118"/>
    </row>
    <row r="53" spans="1:25" ht="12" customHeight="1">
      <c r="A53" s="83"/>
      <c r="B53" s="83"/>
      <c r="C53" s="83"/>
      <c r="D53" s="83"/>
      <c r="E53" s="83"/>
      <c r="F53" s="83"/>
      <c r="G53" s="83"/>
      <c r="H53" s="83"/>
      <c r="I53" s="83"/>
      <c r="J53" s="83"/>
      <c r="K53" s="83"/>
      <c r="L53" s="118"/>
      <c r="M53" s="83"/>
      <c r="N53" s="83"/>
      <c r="O53" s="83"/>
      <c r="P53" s="83"/>
      <c r="Q53" s="83"/>
      <c r="R53" s="83"/>
      <c r="S53" s="83"/>
      <c r="T53" s="83"/>
      <c r="U53" s="83"/>
      <c r="V53" s="83"/>
      <c r="W53" s="83"/>
      <c r="X53" s="83"/>
      <c r="Y53" s="118"/>
    </row>
    <row r="54" spans="1:25" ht="12" customHeight="1">
      <c r="A54" s="83"/>
      <c r="B54" s="83"/>
      <c r="C54" s="83"/>
      <c r="D54" s="83"/>
      <c r="E54" s="83"/>
      <c r="F54" s="83"/>
      <c r="G54" s="83"/>
      <c r="H54" s="83"/>
      <c r="I54" s="83"/>
      <c r="J54" s="83"/>
      <c r="K54" s="83"/>
      <c r="L54" s="118"/>
      <c r="M54" s="83"/>
      <c r="N54" s="83"/>
      <c r="O54" s="83"/>
      <c r="P54" s="83"/>
      <c r="Q54" s="83"/>
      <c r="R54" s="83"/>
      <c r="S54" s="83"/>
      <c r="T54" s="83"/>
      <c r="U54" s="83"/>
      <c r="V54" s="83"/>
      <c r="W54" s="83"/>
      <c r="X54" s="83"/>
      <c r="Y54" s="118"/>
    </row>
    <row r="55" spans="1:25" ht="12" customHeight="1">
      <c r="B55" s="83"/>
      <c r="C55" s="83"/>
      <c r="D55" s="83"/>
      <c r="E55" s="83"/>
      <c r="F55" s="83"/>
      <c r="G55" s="83"/>
      <c r="H55" s="83"/>
      <c r="I55" s="83"/>
      <c r="J55" s="83"/>
      <c r="K55" s="83"/>
      <c r="L55" s="118"/>
      <c r="M55" s="83"/>
      <c r="N55" s="83"/>
      <c r="O55" s="83"/>
      <c r="P55" s="83"/>
      <c r="Q55" s="83"/>
      <c r="R55" s="83"/>
      <c r="S55" s="83"/>
      <c r="T55" s="83"/>
      <c r="U55" s="83"/>
      <c r="V55" s="83"/>
      <c r="W55" s="83"/>
      <c r="X55" s="83"/>
      <c r="Y55" s="118"/>
    </row>
    <row r="56" spans="1:25" ht="12" customHeight="1">
      <c r="A56" s="83"/>
      <c r="B56" s="83"/>
      <c r="C56" s="83"/>
      <c r="D56" s="83"/>
      <c r="E56" s="83"/>
      <c r="F56" s="83"/>
      <c r="G56" s="83"/>
      <c r="H56" s="83"/>
      <c r="I56" s="83"/>
      <c r="J56" s="83"/>
      <c r="K56" s="83"/>
      <c r="L56" s="118"/>
      <c r="M56" s="83"/>
      <c r="N56" s="124"/>
      <c r="O56" s="124"/>
      <c r="P56" s="124"/>
      <c r="Q56" s="124"/>
      <c r="R56" s="124"/>
      <c r="S56" s="124"/>
      <c r="T56" s="124"/>
      <c r="U56" s="124"/>
      <c r="V56" s="124"/>
      <c r="W56" s="124"/>
      <c r="X56" s="124"/>
      <c r="Y56" s="125"/>
    </row>
    <row r="57" spans="1:25" ht="12" customHeight="1">
      <c r="A57" s="83"/>
      <c r="B57" s="83"/>
      <c r="C57" s="83"/>
      <c r="D57" s="83"/>
      <c r="E57" s="83"/>
      <c r="F57" s="83"/>
      <c r="G57" s="83"/>
      <c r="H57" s="83"/>
      <c r="I57" s="83"/>
      <c r="J57" s="83"/>
      <c r="K57" s="83"/>
      <c r="L57" s="118"/>
      <c r="M57" s="83"/>
      <c r="N57" s="83"/>
      <c r="O57" s="83"/>
      <c r="P57" s="83"/>
      <c r="Q57" s="83"/>
      <c r="R57" s="83"/>
      <c r="S57" s="83"/>
      <c r="T57" s="83"/>
      <c r="U57" s="83"/>
      <c r="V57" s="83"/>
      <c r="W57" s="83"/>
      <c r="X57" s="83"/>
      <c r="Y57" s="118"/>
    </row>
    <row r="58" spans="1:25" ht="12" customHeight="1">
      <c r="A58" s="83"/>
      <c r="B58" s="83"/>
      <c r="C58" s="83"/>
      <c r="D58" s="83"/>
      <c r="E58" s="83"/>
      <c r="F58" s="83"/>
      <c r="G58" s="83"/>
      <c r="H58" s="83"/>
      <c r="I58" s="83"/>
      <c r="J58" s="83"/>
      <c r="K58" s="83"/>
      <c r="L58" s="118"/>
      <c r="M58" s="83"/>
      <c r="N58" s="83"/>
      <c r="O58" s="83"/>
      <c r="P58" s="83"/>
      <c r="Q58" s="83"/>
      <c r="R58" s="83"/>
      <c r="S58" s="83"/>
      <c r="T58" s="83"/>
      <c r="U58" s="83"/>
      <c r="V58" s="83"/>
      <c r="W58" s="83"/>
      <c r="X58" s="83"/>
      <c r="Y58" s="118"/>
    </row>
    <row r="59" spans="1:25" ht="12" customHeight="1">
      <c r="A59" s="83" t="s">
        <v>105</v>
      </c>
      <c r="B59" s="83"/>
      <c r="C59" s="83"/>
      <c r="D59" s="83"/>
      <c r="E59" s="83"/>
      <c r="F59" s="83"/>
      <c r="G59" s="83"/>
      <c r="H59" s="83"/>
      <c r="I59" s="83"/>
      <c r="J59" s="83"/>
      <c r="K59" s="83"/>
      <c r="L59" s="118"/>
      <c r="M59" s="83"/>
      <c r="N59" s="83"/>
      <c r="O59" s="83"/>
      <c r="P59" s="83"/>
      <c r="Q59" s="83"/>
      <c r="R59" s="83"/>
      <c r="S59" s="83"/>
      <c r="T59" s="83"/>
      <c r="U59" s="83"/>
      <c r="V59" s="83"/>
      <c r="W59" s="83"/>
      <c r="X59" s="83"/>
      <c r="Y59" s="118"/>
    </row>
    <row r="60" spans="1:25" ht="12" customHeight="1">
      <c r="A60" s="83"/>
      <c r="B60" s="83"/>
      <c r="C60" s="83"/>
      <c r="D60" s="83"/>
      <c r="E60" s="83"/>
      <c r="F60" s="83"/>
      <c r="G60" s="83"/>
      <c r="H60" s="83"/>
      <c r="I60" s="83"/>
      <c r="J60" s="83"/>
      <c r="K60" s="83"/>
      <c r="L60" s="118"/>
      <c r="M60" s="83"/>
      <c r="N60" s="83"/>
      <c r="O60" s="83"/>
      <c r="P60" s="83"/>
      <c r="Q60" s="83"/>
      <c r="R60" s="83"/>
      <c r="S60" s="83"/>
      <c r="T60" s="83"/>
      <c r="U60" s="83"/>
      <c r="V60" s="83"/>
      <c r="W60" s="83"/>
      <c r="X60" s="83"/>
      <c r="Y60" s="118"/>
    </row>
    <row r="61" spans="1:25" ht="12" customHeight="1">
      <c r="A61" s="83"/>
      <c r="B61" s="83"/>
      <c r="C61" s="83"/>
      <c r="D61" s="83"/>
      <c r="E61" s="83"/>
      <c r="F61" s="83"/>
      <c r="G61" s="83"/>
      <c r="H61" s="83"/>
      <c r="I61" s="83"/>
      <c r="J61" s="83"/>
      <c r="K61" s="83"/>
      <c r="L61" s="118"/>
      <c r="M61" s="83"/>
      <c r="N61" s="83"/>
      <c r="O61" s="83"/>
      <c r="P61" s="83"/>
      <c r="Q61" s="83"/>
      <c r="R61" s="83"/>
      <c r="S61" s="83"/>
      <c r="T61" s="83"/>
      <c r="U61" s="83"/>
      <c r="V61" s="83"/>
      <c r="W61" s="83"/>
      <c r="X61" s="83"/>
      <c r="Y61" s="118"/>
    </row>
    <row r="62" spans="1:25" s="88" customFormat="1" ht="12" customHeight="1">
      <c r="A62" s="124"/>
      <c r="B62" s="124"/>
      <c r="C62" s="124"/>
      <c r="D62" s="124"/>
      <c r="E62" s="124"/>
      <c r="F62" s="124"/>
      <c r="G62" s="124"/>
      <c r="H62" s="124"/>
      <c r="I62" s="124"/>
      <c r="J62" s="124"/>
      <c r="K62" s="124"/>
      <c r="L62" s="125"/>
      <c r="M62" s="124"/>
      <c r="N62" s="83"/>
      <c r="O62" s="83"/>
      <c r="P62" s="83"/>
      <c r="Q62" s="83"/>
      <c r="R62" s="83"/>
      <c r="S62" s="83"/>
      <c r="T62" s="83"/>
      <c r="U62" s="83"/>
      <c r="V62" s="83"/>
      <c r="W62" s="83"/>
      <c r="X62" s="83"/>
      <c r="Y62" s="118"/>
    </row>
    <row r="63" spans="1:25" ht="12" customHeight="1">
      <c r="A63" s="83" t="s">
        <v>106</v>
      </c>
      <c r="B63" s="83"/>
      <c r="C63" s="83"/>
      <c r="D63" s="83"/>
      <c r="E63" s="83"/>
      <c r="F63" s="83"/>
      <c r="G63" s="83"/>
      <c r="H63" s="83"/>
      <c r="I63" s="83"/>
      <c r="J63" s="83"/>
      <c r="K63" s="83"/>
      <c r="L63" s="118"/>
      <c r="M63" s="83"/>
      <c r="N63" s="83"/>
      <c r="O63" s="83"/>
      <c r="P63" s="83"/>
      <c r="Q63" s="83"/>
      <c r="R63" s="83"/>
      <c r="S63" s="83"/>
      <c r="T63" s="83"/>
      <c r="U63" s="83"/>
      <c r="V63" s="83"/>
      <c r="W63" s="83"/>
      <c r="X63" s="83"/>
      <c r="Y63" s="118"/>
    </row>
    <row r="64" spans="1:25" ht="12" customHeight="1">
      <c r="A64" s="83"/>
      <c r="B64" s="83"/>
      <c r="C64" s="83"/>
      <c r="D64" s="83"/>
      <c r="E64" s="83"/>
      <c r="F64" s="83"/>
      <c r="G64" s="83"/>
      <c r="H64" s="83"/>
      <c r="I64" s="83"/>
      <c r="J64" s="83"/>
      <c r="K64" s="83"/>
      <c r="L64" s="118"/>
      <c r="M64" s="83"/>
      <c r="N64" s="83"/>
      <c r="O64" s="83"/>
      <c r="P64" s="83"/>
      <c r="Q64" s="83"/>
      <c r="R64" s="83"/>
      <c r="S64" s="83"/>
      <c r="T64" s="83"/>
      <c r="U64" s="83"/>
      <c r="V64" s="83"/>
      <c r="W64" s="83"/>
      <c r="X64" s="83"/>
      <c r="Y64" s="118"/>
    </row>
  </sheetData>
  <mergeCells count="6">
    <mergeCell ref="I2:K2"/>
    <mergeCell ref="C9:C10"/>
    <mergeCell ref="N9:N10"/>
    <mergeCell ref="D9:D10"/>
    <mergeCell ref="H9:H10"/>
    <mergeCell ref="I9:I10"/>
  </mergeCells>
  <phoneticPr fontId="7"/>
  <printOptions horizontalCentered="1" verticalCentered="1"/>
  <pageMargins left="0.35433070866141736" right="0.19685039370078741" top="0.59055118110236227" bottom="0.39370078740157483" header="0.23622047244094491" footer="0.19685039370078741"/>
  <pageSetup paperSize="9" scale="75"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F42"/>
  <sheetViews>
    <sheetView view="pageBreakPreview" zoomScaleNormal="100" zoomScaleSheetLayoutView="100" workbookViewId="0"/>
  </sheetViews>
  <sheetFormatPr defaultRowHeight="13.5"/>
  <cols>
    <col min="1" max="1" width="7.375" style="219" customWidth="1"/>
    <col min="2" max="3" width="10" style="219" customWidth="1"/>
    <col min="4" max="4" width="9.75" style="219" customWidth="1"/>
    <col min="5" max="5" width="5.625" style="219" customWidth="1"/>
    <col min="6" max="16384" width="9" style="219"/>
  </cols>
  <sheetData>
    <row r="1" spans="1:5">
      <c r="A1" s="435" t="s">
        <v>255</v>
      </c>
      <c r="B1" s="436"/>
      <c r="C1" s="437"/>
      <c r="E1" s="219" t="s">
        <v>257</v>
      </c>
    </row>
    <row r="2" spans="1:5" ht="36">
      <c r="A2" s="438"/>
      <c r="B2" s="439" t="s">
        <v>224</v>
      </c>
      <c r="C2" s="440" t="s">
        <v>225</v>
      </c>
    </row>
    <row r="3" spans="1:5">
      <c r="A3" s="269" t="s">
        <v>398</v>
      </c>
      <c r="B3" s="447">
        <v>1011.378</v>
      </c>
      <c r="C3" s="448">
        <v>-1.31</v>
      </c>
      <c r="D3" s="219" t="s">
        <v>294</v>
      </c>
    </row>
    <row r="4" spans="1:5">
      <c r="A4" s="270"/>
      <c r="B4" s="447">
        <v>1010.62</v>
      </c>
      <c r="C4" s="448">
        <v>-1.31</v>
      </c>
    </row>
    <row r="5" spans="1:5">
      <c r="A5" s="270" t="s">
        <v>203</v>
      </c>
      <c r="B5" s="449">
        <v>1009.659</v>
      </c>
      <c r="C5" s="450">
        <v>-1.32</v>
      </c>
    </row>
    <row r="6" spans="1:5">
      <c r="A6" s="270"/>
      <c r="B6" s="449">
        <v>1008.843</v>
      </c>
      <c r="C6" s="450">
        <v>-1.32</v>
      </c>
    </row>
    <row r="7" spans="1:5">
      <c r="A7" s="270"/>
      <c r="B7" s="449">
        <v>1007.862</v>
      </c>
      <c r="C7" s="450">
        <v>-1.33</v>
      </c>
    </row>
    <row r="8" spans="1:5">
      <c r="A8" s="270" t="s">
        <v>288</v>
      </c>
      <c r="B8" s="449">
        <v>1006.617</v>
      </c>
      <c r="C8" s="450">
        <v>-1.36</v>
      </c>
      <c r="D8" s="219" t="s">
        <v>391</v>
      </c>
    </row>
    <row r="9" spans="1:5">
      <c r="A9" s="269"/>
      <c r="B9" s="449">
        <v>1005.367</v>
      </c>
      <c r="C9" s="450">
        <v>-1.37</v>
      </c>
    </row>
    <row r="10" spans="1:5">
      <c r="A10" s="270"/>
      <c r="B10" s="449">
        <v>1004.31</v>
      </c>
      <c r="C10" s="450">
        <v>-1.37</v>
      </c>
    </row>
    <row r="11" spans="1:5">
      <c r="A11" s="269" t="s">
        <v>324</v>
      </c>
      <c r="B11" s="449">
        <v>1000</v>
      </c>
      <c r="C11" s="450">
        <v>-1.39</v>
      </c>
    </row>
    <row r="12" spans="1:5">
      <c r="A12" s="270"/>
      <c r="B12" s="449">
        <v>999.44399999999996</v>
      </c>
      <c r="C12" s="450">
        <v>-1.4</v>
      </c>
    </row>
    <row r="13" spans="1:5">
      <c r="A13" s="270"/>
      <c r="B13" s="449">
        <v>998.63300000000004</v>
      </c>
      <c r="C13" s="450">
        <v>-1.41</v>
      </c>
    </row>
    <row r="14" spans="1:5">
      <c r="A14" s="270" t="s">
        <v>205</v>
      </c>
      <c r="B14" s="449">
        <v>997.71799999999996</v>
      </c>
      <c r="C14" s="450">
        <v>-1.42</v>
      </c>
    </row>
    <row r="15" spans="1:5">
      <c r="A15" s="270"/>
      <c r="B15" s="449">
        <v>996.98299999999995</v>
      </c>
      <c r="C15" s="450">
        <v>-1.42</v>
      </c>
    </row>
    <row r="16" spans="1:5">
      <c r="A16" s="270"/>
      <c r="B16" s="449">
        <v>996.30700000000002</v>
      </c>
      <c r="C16" s="450">
        <v>-1.42</v>
      </c>
    </row>
    <row r="17" spans="1:6">
      <c r="A17" s="270" t="s">
        <v>203</v>
      </c>
      <c r="B17" s="449">
        <v>995.37400000000002</v>
      </c>
      <c r="C17" s="450">
        <v>-1.41</v>
      </c>
    </row>
    <row r="18" spans="1:6">
      <c r="A18" s="270"/>
      <c r="B18" s="449">
        <v>994.62800000000004</v>
      </c>
      <c r="C18" s="450">
        <v>-1.41</v>
      </c>
    </row>
    <row r="19" spans="1:6">
      <c r="A19" s="270"/>
      <c r="B19" s="449">
        <v>993.66899999999998</v>
      </c>
      <c r="C19" s="450">
        <v>-1.41</v>
      </c>
    </row>
    <row r="20" spans="1:6">
      <c r="A20" s="270" t="s">
        <v>288</v>
      </c>
      <c r="B20" s="449">
        <v>992.46199999999999</v>
      </c>
      <c r="C20" s="450">
        <v>-1.41</v>
      </c>
      <c r="D20" s="219" t="s">
        <v>392</v>
      </c>
    </row>
    <row r="21" spans="1:6">
      <c r="A21" s="270"/>
      <c r="B21" s="449">
        <v>991.16200000000003</v>
      </c>
      <c r="C21" s="450">
        <v>-1.41</v>
      </c>
    </row>
    <row r="22" spans="1:6">
      <c r="A22" s="270"/>
      <c r="B22" s="449">
        <v>989.85199999999998</v>
      </c>
      <c r="C22" s="450">
        <v>-1.44</v>
      </c>
    </row>
    <row r="23" spans="1:6">
      <c r="A23" s="270" t="s">
        <v>349</v>
      </c>
      <c r="B23" s="449">
        <v>985.02099999999996</v>
      </c>
      <c r="C23" s="450">
        <v>-1.46</v>
      </c>
    </row>
    <row r="24" spans="1:6">
      <c r="A24" s="271"/>
      <c r="B24" s="449">
        <v>984.84199999999998</v>
      </c>
      <c r="C24" s="450">
        <v>-1.46</v>
      </c>
    </row>
    <row r="25" spans="1:6">
      <c r="A25" s="271"/>
      <c r="B25" s="449">
        <v>983.92899999999997</v>
      </c>
      <c r="C25" s="450">
        <v>-1.47</v>
      </c>
    </row>
    <row r="26" spans="1:6">
      <c r="A26" s="499" t="s">
        <v>399</v>
      </c>
      <c r="B26" s="417">
        <f>'Ｐ4～5'!B7/1000</f>
        <v>983</v>
      </c>
      <c r="C26" s="418">
        <f>ROUND('Ｐ2'!G49,2)</f>
        <v>-1.48</v>
      </c>
      <c r="E26" s="451"/>
    </row>
    <row r="29" spans="1:6">
      <c r="A29" s="219" t="s">
        <v>256</v>
      </c>
      <c r="F29" s="219" t="s">
        <v>258</v>
      </c>
    </row>
    <row r="30" spans="1:6" s="444" customFormat="1" ht="42" customHeight="1">
      <c r="A30" s="438"/>
      <c r="B30" s="441" t="s">
        <v>5</v>
      </c>
      <c r="C30" s="442" t="s">
        <v>6</v>
      </c>
      <c r="D30" s="443" t="s">
        <v>183</v>
      </c>
    </row>
    <row r="31" spans="1:6" s="444" customFormat="1">
      <c r="A31" s="250" t="s">
        <v>206</v>
      </c>
      <c r="B31" s="225">
        <v>-651</v>
      </c>
      <c r="C31" s="226">
        <v>-84</v>
      </c>
      <c r="D31" s="227">
        <v>-735</v>
      </c>
    </row>
    <row r="32" spans="1:6" s="444" customFormat="1" ht="16.5" customHeight="1">
      <c r="A32" s="231" t="s">
        <v>207</v>
      </c>
      <c r="B32" s="228">
        <v>-697</v>
      </c>
      <c r="C32" s="229">
        <v>21</v>
      </c>
      <c r="D32" s="230">
        <v>-676</v>
      </c>
    </row>
    <row r="33" spans="1:4" s="444" customFormat="1" ht="16.5" customHeight="1">
      <c r="A33" s="250" t="s">
        <v>253</v>
      </c>
      <c r="B33" s="228">
        <v>-677</v>
      </c>
      <c r="C33" s="229">
        <v>-256</v>
      </c>
      <c r="D33" s="230">
        <v>-933</v>
      </c>
    </row>
    <row r="34" spans="1:4" s="444" customFormat="1" ht="16.5" customHeight="1">
      <c r="A34" s="231" t="s">
        <v>261</v>
      </c>
      <c r="B34" s="228">
        <v>-777</v>
      </c>
      <c r="C34" s="229">
        <v>31</v>
      </c>
      <c r="D34" s="230">
        <v>-746</v>
      </c>
    </row>
    <row r="35" spans="1:4" s="444" customFormat="1" ht="16.5" customHeight="1">
      <c r="A35" s="231" t="s">
        <v>336</v>
      </c>
      <c r="B35" s="228">
        <v>-885</v>
      </c>
      <c r="C35" s="229">
        <v>-74</v>
      </c>
      <c r="D35" s="230">
        <v>-959</v>
      </c>
    </row>
    <row r="36" spans="1:4" s="444" customFormat="1" ht="16.5" customHeight="1">
      <c r="A36" s="231" t="s">
        <v>340</v>
      </c>
      <c r="B36" s="228">
        <v>-1044</v>
      </c>
      <c r="C36" s="229">
        <v>-163</v>
      </c>
      <c r="D36" s="230">
        <v>-1207</v>
      </c>
    </row>
    <row r="37" spans="1:4" s="444" customFormat="1">
      <c r="A37" s="250" t="s">
        <v>346</v>
      </c>
      <c r="B37" s="228">
        <v>-1081</v>
      </c>
      <c r="C37" s="229">
        <v>-219</v>
      </c>
      <c r="D37" s="230">
        <v>-1300</v>
      </c>
    </row>
    <row r="38" spans="1:4" s="444" customFormat="1" ht="16.5" customHeight="1">
      <c r="A38" s="231" t="s">
        <v>350</v>
      </c>
      <c r="B38" s="228">
        <v>-993</v>
      </c>
      <c r="C38" s="229">
        <v>-317</v>
      </c>
      <c r="D38" s="230">
        <v>-1310</v>
      </c>
    </row>
    <row r="39" spans="1:4" s="444" customFormat="1" ht="16.5" customHeight="1">
      <c r="A39" s="231" t="s">
        <v>388</v>
      </c>
      <c r="B39" s="228">
        <v>-898</v>
      </c>
      <c r="C39" s="229">
        <v>-3933</v>
      </c>
      <c r="D39" s="230">
        <v>-4831</v>
      </c>
    </row>
    <row r="40" spans="1:4" s="444" customFormat="1" ht="16.5" customHeight="1">
      <c r="A40" s="231" t="s">
        <v>393</v>
      </c>
      <c r="B40" s="228">
        <v>-849</v>
      </c>
      <c r="C40" s="229">
        <v>670</v>
      </c>
      <c r="D40" s="230">
        <v>-179</v>
      </c>
    </row>
    <row r="41" spans="1:4" s="444" customFormat="1" ht="16.5" customHeight="1">
      <c r="A41" s="231" t="s">
        <v>400</v>
      </c>
      <c r="B41" s="228">
        <v>-818</v>
      </c>
      <c r="C41" s="229">
        <v>-95</v>
      </c>
      <c r="D41" s="230">
        <v>-913</v>
      </c>
    </row>
    <row r="42" spans="1:4" s="444" customFormat="1" ht="16.5" customHeight="1">
      <c r="A42" s="502" t="s">
        <v>401</v>
      </c>
      <c r="B42" s="417">
        <f>'Ｐ4～5'!N7</f>
        <v>-771</v>
      </c>
      <c r="C42" s="445">
        <f>'Ｐ4～5'!AA7</f>
        <v>-158</v>
      </c>
      <c r="D42" s="446">
        <f>B42+C42</f>
        <v>-929</v>
      </c>
    </row>
  </sheetData>
  <phoneticPr fontId="7"/>
  <pageMargins left="0.39370078740157483" right="0.39370078740157483" top="0.74803149606299213" bottom="0.74803149606299213" header="0.31496062992125984" footer="0.31496062992125984"/>
  <pageSetup paperSize="9" orientation="landscape" r:id="rId1"/>
  <rowBreaks count="1" manualBreakCount="1">
    <brk id="28"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7</vt:i4>
      </vt:variant>
    </vt:vector>
  </HeadingPairs>
  <TitlesOfParts>
    <vt:vector size="17" baseType="lpstr">
      <vt:lpstr>Ｐ１</vt:lpstr>
      <vt:lpstr>Ｐ2</vt:lpstr>
      <vt:lpstr>Ｐ3</vt:lpstr>
      <vt:lpstr>Ｐ4～5</vt:lpstr>
      <vt:lpstr>Ｐ6</vt:lpstr>
      <vt:lpstr>Ｐ7</vt:lpstr>
      <vt:lpstr>Ｐ8</vt:lpstr>
      <vt:lpstr>【要約表】</vt:lpstr>
      <vt:lpstr>図１・図２作成用</vt:lpstr>
      <vt:lpstr>市町村別人口増減ランキング</vt:lpstr>
      <vt:lpstr>【要約表】!Print_Area</vt:lpstr>
      <vt:lpstr>'Ｐ2'!Print_Area</vt:lpstr>
      <vt:lpstr>'Ｐ3'!Print_Area</vt:lpstr>
      <vt:lpstr>'Ｐ4～5'!Print_Area</vt:lpstr>
      <vt:lpstr>'Ｐ7'!Print_Area</vt:lpstr>
      <vt:lpstr>市町村別人口増減ランキング!Print_Area</vt:lpstr>
      <vt:lpstr>図１・図２作成用!Print_Area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高橋　寿樹</dc:creator>
  <cp:lastModifiedBy>秋田県</cp:lastModifiedBy>
  <cp:lastPrinted>2018-07-13T05:21:05Z</cp:lastPrinted>
  <dcterms:created xsi:type="dcterms:W3CDTF">1999-11-22T06:59:10Z</dcterms:created>
  <dcterms:modified xsi:type="dcterms:W3CDTF">2018-07-13T06:21:49Z</dcterms:modified>
</cp:coreProperties>
</file>