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 name="Sheet1" sheetId="54" r:id="rId11"/>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F27" i="34" l="1"/>
  <c r="M51" i="15" l="1"/>
  <c r="G51" i="15"/>
  <c r="H51" i="15"/>
  <c r="I51" i="15"/>
  <c r="J51" i="15"/>
  <c r="K51" i="15"/>
  <c r="L51" i="15"/>
  <c r="M43" i="15"/>
  <c r="G43" i="15"/>
  <c r="H43" i="15"/>
  <c r="I43" i="15"/>
  <c r="J43" i="15"/>
  <c r="K43" i="15"/>
  <c r="L43" i="15"/>
  <c r="M26" i="15"/>
  <c r="G26" i="15"/>
  <c r="H26" i="15"/>
  <c r="I26" i="15"/>
  <c r="J26" i="15"/>
  <c r="K26" i="15"/>
  <c r="L26" i="15"/>
  <c r="M18" i="15"/>
  <c r="G18" i="15"/>
  <c r="H18" i="15"/>
  <c r="H34" i="15" s="1"/>
  <c r="I18" i="15"/>
  <c r="J18" i="15"/>
  <c r="K18" i="15"/>
  <c r="L18" i="15"/>
  <c r="L34" i="15" s="1"/>
  <c r="M9" i="15"/>
  <c r="G9" i="15"/>
  <c r="H9" i="15"/>
  <c r="I9" i="15"/>
  <c r="J9" i="15"/>
  <c r="K9" i="15"/>
  <c r="L9" i="15"/>
  <c r="I34" i="15" l="1"/>
  <c r="M59" i="15"/>
  <c r="I59" i="15"/>
  <c r="L59" i="15"/>
  <c r="H59" i="15"/>
  <c r="K34" i="15"/>
  <c r="G34" i="15"/>
  <c r="J34" i="15"/>
  <c r="M34" i="15"/>
  <c r="K59" i="15"/>
  <c r="G59" i="15"/>
  <c r="J59" i="15"/>
  <c r="F15" i="34"/>
  <c r="F11" i="34"/>
  <c r="B49" i="47" l="1"/>
  <c r="C49" i="47"/>
  <c r="D49" i="47"/>
  <c r="E49" i="47"/>
  <c r="F49" i="47"/>
  <c r="G49" i="47"/>
  <c r="H49" i="47"/>
  <c r="M27" i="32" l="1"/>
  <c r="M16" i="32"/>
  <c r="M17" i="32"/>
  <c r="M18" i="32"/>
  <c r="M23" i="32"/>
  <c r="M21" i="32"/>
  <c r="M20" i="32"/>
  <c r="M22" i="32"/>
  <c r="M19" i="32"/>
  <c r="M26" i="32"/>
  <c r="M25" i="32"/>
  <c r="M24" i="32"/>
  <c r="M14" i="32"/>
  <c r="M15" i="32"/>
  <c r="M7" i="32"/>
  <c r="M12" i="32"/>
  <c r="M10" i="32"/>
  <c r="M9" i="32"/>
  <c r="M11" i="32"/>
  <c r="M5" i="32"/>
  <c r="M8" i="32"/>
  <c r="M3"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24" i="32" l="1"/>
  <c r="C8"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13" i="32"/>
  <c r="M6" i="32"/>
  <c r="M4" i="32"/>
  <c r="H26" i="32"/>
  <c r="H15" i="32"/>
  <c r="H17" i="32"/>
  <c r="H27" i="32"/>
  <c r="H23" i="32"/>
  <c r="H20" i="32"/>
  <c r="H22" i="32"/>
  <c r="H19" i="32"/>
  <c r="H13" i="32"/>
  <c r="H24" i="32"/>
  <c r="H25" i="32"/>
  <c r="H21" i="32"/>
  <c r="H12" i="32"/>
  <c r="H14" i="32"/>
  <c r="H9" i="32"/>
  <c r="H6" i="32"/>
  <c r="H18" i="32"/>
  <c r="H7" i="32"/>
  <c r="H16" i="32"/>
  <c r="H10" i="32"/>
  <c r="H11" i="32"/>
  <c r="H5" i="32"/>
  <c r="H4" i="32"/>
  <c r="H8" i="32"/>
  <c r="H3" i="32"/>
  <c r="C27" i="32"/>
  <c r="C16" i="32"/>
  <c r="C17" i="32"/>
  <c r="C19" i="32"/>
  <c r="C23" i="32"/>
  <c r="C22" i="32"/>
  <c r="C21" i="32"/>
  <c r="C20" i="32"/>
  <c r="C18" i="32"/>
  <c r="C26" i="32"/>
  <c r="C25" i="32"/>
  <c r="C13" i="32"/>
  <c r="C15" i="32"/>
  <c r="C11" i="32"/>
  <c r="C7" i="32"/>
  <c r="C14" i="32"/>
  <c r="C6" i="32"/>
  <c r="C10" i="32"/>
  <c r="C9" i="32"/>
  <c r="C12" i="32"/>
  <c r="C4" i="32"/>
  <c r="C5"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6" i="32"/>
  <c r="I17" i="32"/>
  <c r="D20" i="32"/>
  <c r="N10" i="32"/>
  <c r="I4" i="32"/>
  <c r="N9" i="32"/>
  <c r="D16" i="32"/>
  <c r="N20" i="32"/>
  <c r="K10" i="34"/>
  <c r="B10" i="34" s="1"/>
  <c r="K12" i="34"/>
  <c r="B12" i="34" s="1"/>
  <c r="K36" i="34"/>
  <c r="B36" i="34" s="1"/>
  <c r="J37" i="34"/>
  <c r="D22" i="32"/>
  <c r="I22" i="32"/>
  <c r="D11" i="32"/>
  <c r="K9" i="34"/>
  <c r="B9" i="34" s="1"/>
  <c r="K11" i="34"/>
  <c r="B11" i="34" s="1"/>
  <c r="K17" i="34"/>
  <c r="B17" i="34" s="1"/>
  <c r="K19" i="34"/>
  <c r="B19" i="34" s="1"/>
  <c r="I25" i="32"/>
  <c r="N7" i="32"/>
  <c r="I12" i="32"/>
  <c r="N25" i="32"/>
  <c r="D7" i="32"/>
  <c r="D23" i="32"/>
  <c r="I14" i="32"/>
  <c r="I9" i="32"/>
  <c r="N5" i="32"/>
  <c r="N30" i="32"/>
  <c r="G8" i="35" s="1"/>
  <c r="I23" i="32"/>
  <c r="D8" i="32"/>
  <c r="D9" i="32"/>
  <c r="D17" i="32"/>
  <c r="I18" i="32"/>
  <c r="I13" i="32"/>
  <c r="N4" i="32"/>
  <c r="N26" i="32"/>
  <c r="N21" i="32"/>
  <c r="N16" i="32"/>
  <c r="N22" i="32"/>
  <c r="N17" i="32"/>
  <c r="D18" i="32"/>
  <c r="D3" i="32"/>
  <c r="I24" i="32"/>
  <c r="I15" i="32"/>
  <c r="I30" i="32"/>
  <c r="G7" i="35" s="1"/>
  <c r="I20" i="32"/>
  <c r="N14" i="32"/>
  <c r="D5" i="32"/>
  <c r="D10" i="32"/>
  <c r="I8" i="32"/>
  <c r="I10" i="32"/>
  <c r="I6" i="32"/>
  <c r="I29" i="32"/>
  <c r="E7" i="35" s="1"/>
  <c r="N13" i="32"/>
  <c r="N11" i="32"/>
  <c r="N12" i="32"/>
  <c r="F37" i="34"/>
  <c r="K34" i="34"/>
  <c r="B34" i="34" s="1"/>
  <c r="K23" i="34"/>
  <c r="B23" i="34" s="1"/>
  <c r="E8" i="34"/>
  <c r="E6" i="34" s="1"/>
  <c r="N23" i="32"/>
  <c r="N15" i="32"/>
  <c r="N18" i="32"/>
  <c r="N19" i="32"/>
  <c r="N31" i="32"/>
  <c r="I8" i="35" s="1"/>
  <c r="N3" i="32"/>
  <c r="M33" i="32"/>
  <c r="N27" i="32"/>
  <c r="N6" i="32"/>
  <c r="N24" i="32"/>
  <c r="N8" i="32"/>
  <c r="N29" i="32"/>
  <c r="E8" i="35" s="1"/>
  <c r="I31" i="32"/>
  <c r="I7" i="35" s="1"/>
  <c r="I5" i="32"/>
  <c r="I11" i="32"/>
  <c r="H33" i="32"/>
  <c r="I27" i="32"/>
  <c r="I26" i="32"/>
  <c r="I19" i="32"/>
  <c r="I7" i="32"/>
  <c r="I21" i="32"/>
  <c r="I3" i="32"/>
  <c r="D31" i="32"/>
  <c r="I6" i="35" s="1"/>
  <c r="N8" i="27" s="1"/>
  <c r="D6" i="32"/>
  <c r="D26" i="32"/>
  <c r="D24" i="32"/>
  <c r="D13" i="32"/>
  <c r="D12" i="32"/>
  <c r="D27" i="32"/>
  <c r="D15" i="32"/>
  <c r="D29" i="32"/>
  <c r="E6" i="35" s="1"/>
  <c r="N6" i="27" s="1"/>
  <c r="D14" i="32"/>
  <c r="D25" i="32"/>
  <c r="D4" i="32"/>
  <c r="D19" i="32"/>
  <c r="D21"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<sst xmlns="http://schemas.openxmlformats.org/spreadsheetml/2006/main" count="770" uniqueCount="411">
  <si>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</si>
  <si>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</si>
  <si>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</si>
  <si>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</si>
  <si>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</si>
  <si>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</si>
  <si>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</si>
  <si>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</si>
  <si>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</si>
  <si>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</si>
  <si>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</si>
  <si>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</si>
  <si>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</si>
  <si>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</si>
  <si>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</si>
  <si>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</si>
  <si>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</si>
  <si>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</si>
  <si>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</si>
  <si>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</si>
  <si>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</si>
  <si>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</si>
  <si>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</si>
  <si>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</si>
  <si>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</si>
  <si>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</si>
  <si>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</si>
  <si>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</si>
  <si>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</si>
  <si>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</si>
  <si>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</si>
  <si>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</si>
  <si>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</si>
  <si>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</si>
  <si>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</si>
  <si>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</si>
  <si>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</si>
  <si>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</si>
  <si>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</si>
  <si>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</si>
  <si>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</si>
  <si>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</si>
  <si>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</si>
  <si>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</si>
  <si>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</si>
  <si>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</si>
  <si>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</si>
  <si>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</si>
  <si>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</si>
  <si>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</si>
  <si>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</si>
  <si>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</si>
  <si>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</si>
  <si>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</si>
  <si>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</si>
  <si>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</si>
  <si>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</si>
  <si>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</si>
  <si>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</si>
  <si>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</si>
  <si>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</si>
  <si>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</si>
  <si>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</si>
  <si>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</si>
  <si>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</si>
  <si>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</si>
  <si>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</si>
  <si>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</si>
  <si>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</si>
  <si>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</si>
  <si>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</si>
  <si>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</si>
  <si>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</si>
  <si>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</si>
  <si>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</si>
  <si>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</si>
  <si>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</si>
  <si>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</si>
  <si>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</si>
  <si>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</si>
  <si>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</si>
  <si>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</si>
  <si>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</si>
  <si>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</si>
  <si>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</si>
  <si>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</si>
  <si>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</si>
  <si>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</si>
  <si>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</si>
  <si>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</si>
  <si>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</si>
  <si>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</si>
  <si>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</si>
  <si>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</si>
  <si>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</si>
  <si>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</si>
  <si>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</si>
  <si>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</si>
  <si>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</si>
  <si>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</si>
  <si>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</si>
  <si>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</si>
  <si>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</si>
  <si>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</si>
  <si>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</si>
  <si>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</si>
  <si>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</si>
  <si>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</si>
  <si>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</si>
  <si>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</si>
  <si>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</si>
  <si>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</si>
  <si>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</si>
  <si>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</si>
  <si>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</si>
  <si>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</si>
  <si>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</si>
  <si>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</si>
  <si>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</si>
  <si>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</si>
  <si>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</si>
  <si>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</si>
  <si>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</si>
  <si>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</si>
  <si>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</si>
  <si>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</si>
  <si>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</si>
  <si>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</si>
  <si>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</si>
  <si>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</si>
  <si>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</si>
  <si>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</si>
  <si>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</si>
  <si>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</si>
  <si>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</si>
  <si>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</si>
  <si>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</si>
  <si>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</si>
  <si>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</si>
  <si>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</si>
  <si>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</si>
  <si>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</si>
  <si>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</si>
  <si>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</si>
  <si>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</si>
  <si>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</si>
  <si>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</si>
  <si>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</si>
  <si>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</si>
  <si>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</si>
  <si>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</si>
  <si>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</si>
  <si>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</si>
  <si>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</si>
  <si>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</si>
  <si>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</si>
  <si>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</si>
  <si>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</si>
  <si>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</si>
  <si>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</si>
  <si>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</si>
  <si>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</si>
  <si>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</si>
  <si>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</si>
  <si>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</si>
  <si>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</si>
  <si>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</si>
  <si>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</si>
  <si>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</si>
  <si>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</si>
  <si>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</si>
  <si>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</si>
  <si>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</si>
  <si>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</si>
  <si>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</si>
  <si>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</si>
  <si>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</si>
  <si>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</si>
  <si>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</si>
  <si>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</si>
  <si>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</si>
  <si>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</si>
  <si>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</si>
  <si>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</si>
  <si>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</si>
  <si>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</si>
  <si>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</si>
  <si>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</si>
  <si>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</si>
  <si>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</si>
  <si>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</si>
  <si>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</si>
  <si>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</si>
  <si>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</si>
  <si>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</si>
  <si>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</si>
  <si>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</si>
  <si>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</si>
  <si>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</si>
  <si>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</si>
  <si>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</si>
  <si>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</si>
  <si>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</si>
  <si>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</si>
  <si>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</si>
  <si>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</si>
  <si>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</si>
  <si>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</si>
  <si>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</si>
  <si>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</si>
  <si>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</si>
  <si>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</si>
  <si>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</si>
  <si>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</si>
  <si>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</si>
  <si>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</si>
  <si>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</si>
  <si>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</si>
  <si>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</si>
  <si>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</si>
  <si>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</si>
  <si>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</si>
  <si>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</si>
  <si>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</si>
  <si>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</si>
  <si>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</si>
  <si>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</si>
  <si>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</si>
  <si>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</si>
  <si>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</si>
  <si>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</si>
  <si>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</si>
  <si>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</si>
  <si>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</si>
  <si>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</si>
  <si>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</si>
  <si>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</si>
  <si>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</si>
  <si>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</si>
  <si>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</si>
  <si>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</si>
  <si>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</si>
  <si>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</si>
  <si>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</si>
  <si>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</si>
  <si>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</si>
  <si>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</si>
  <si>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</si>
  <si>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</si>
  <si>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</si>
  <si>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</si>
  <si>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</si>
  <si>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</si>
  <si>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</si>
  <si>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</si>
  <si>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</si>
  <si>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</si>
  <si>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</si>
  <si>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</si>
  <si>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</si>
  <si>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</si>
  <si>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</si>
  <si>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</si>
  <si>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</si>
  <si>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</si>
  <si>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</si>
  <si>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</si>
  <si>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</si>
  <si>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</si>
  <si>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</si>
  <si>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</si>
  <si>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</si>
  <si>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</si>
  <si>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</si>
  <si>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</si>
  <si>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</si>
  <si>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</si>
  <si>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</si>
  <si>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</si>
  <si>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</si>
  <si>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</si>
  <si>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</si>
  <si>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</si>
  <si>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</si>
  <si>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</si>
  <si>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</si>
  <si>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</si>
  <si>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</si>
  <si>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</si>
  <si>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</si>
  <si>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</si>
  <si>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</si>
  <si>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</si>
  <si>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</si>
  <si>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</si>
  <si>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</si>
  <si>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</si>
  <si>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</si>
  <si>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</si>
  <si>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</si>
  <si>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</si>
  <si>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</si>
  <si>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</si>
  <si>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</si>
  <si>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</si>
  <si>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</si>
  <si>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</si>
  <si>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</si>
  <si>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</si>
  <si>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</si>
  <si>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</si>
  <si>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</si>
  <si>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</si>
  <si>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</si>
  <si>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</si>
  <si>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</si>
  <si>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</si>
  <si>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</si>
  <si>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</si>
  <si>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</si>
  <si>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</si>
  <si>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</si>
  <si>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</si>
  <si>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</si>
  <si>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</si>
  <si>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</si>
  <si>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</si>
  <si>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</si>
  <si>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</si>
  <si>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</si>
  <si>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</si>
  <si>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</si>
  <si>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</si>
  <si>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</si>
  <si>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</si>
  <si>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</si>
  <si>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</si>
  <si>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</si>
  <si>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</si>
  <si>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</si>
  <si>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</si>
  <si>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</si>
  <si>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</si>
  <si>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</si>
  <si>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</si>
  <si>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</si>
  <si>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</si>
  <si>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</si>
  <si>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</si>
  <si>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（案の１）</t>
    <rPh sb="1" eb="2">
      <t>アン</t>
    </rPh>
    <phoneticPr fontId="7"/>
  </si>
  <si>
    <t>12.1</t>
  </si>
  <si>
    <t>平成30年</t>
    <rPh sb="0" eb="2">
      <t>ヘイセイ</t>
    </rPh>
    <rPh sb="4" eb="5">
      <t>ネン</t>
    </rPh>
    <phoneticPr fontId="7"/>
  </si>
  <si>
    <t>12月</t>
  </si>
  <si>
    <t>H30. 1.1</t>
  </si>
  <si>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</si>
  <si>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</si>
  <si>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</si>
  <si>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</si>
  <si>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1月</t>
  </si>
  <si>
    <t>2.1</t>
  </si>
  <si>
    <t>H29. 3月　一か月間</t>
    <rPh sb="6" eb="7">
      <t>ツキ</t>
    </rPh>
    <rPh sb="8" eb="9">
      <t>イチ</t>
    </rPh>
    <rPh sb="10" eb="12">
      <t>ゲツカン</t>
    </rPh>
    <phoneticPr fontId="4"/>
  </si>
  <si>
    <t xml:space="preserve">     2月　　〃　　</t>
    <rPh sb="6" eb="7">
      <t>ツキ</t>
    </rPh>
    <phoneticPr fontId="4"/>
  </si>
  <si>
    <t>5月</t>
    <rPh sb="1" eb="2">
      <t>ガツ</t>
    </rPh>
    <phoneticPr fontId="7"/>
  </si>
  <si>
    <t>4月</t>
    <rPh sb="1" eb="2">
      <t>ガツ</t>
    </rPh>
    <phoneticPr fontId="7"/>
  </si>
  <si>
    <t>2月</t>
  </si>
  <si>
    <t>3月</t>
    <phoneticPr fontId="7"/>
  </si>
  <si>
    <t>3.1</t>
  </si>
  <si>
    <t>H29. 4.1</t>
    <phoneticPr fontId="7"/>
  </si>
  <si>
    <t>H29. 4月　一か月間</t>
    <rPh sb="6" eb="7">
      <t>ツキ</t>
    </rPh>
    <rPh sb="8" eb="9">
      <t>イチ</t>
    </rPh>
    <rPh sb="10" eb="12">
      <t>ゲツカン</t>
    </rPh>
    <phoneticPr fontId="4"/>
  </si>
  <si>
    <t xml:space="preserve">     3月　　〃　　</t>
    <rPh sb="6" eb="7">
      <t>ツキ</t>
    </rPh>
    <phoneticPr fontId="4"/>
  </si>
  <si>
    <t>4.1</t>
    <phoneticPr fontId="7"/>
  </si>
  <si>
    <t>4月</t>
    <phoneticPr fontId="7"/>
  </si>
  <si>
    <t>平成29年10月～30年 3月</t>
    <rPh sb="0" eb="2">
      <t>ヘイセイ</t>
    </rPh>
    <rPh sb="4" eb="5">
      <t>ネン</t>
    </rPh>
    <rPh sb="7" eb="8">
      <t>ツキ</t>
    </rPh>
    <rPh sb="11" eb="12">
      <t>ネン</t>
    </rPh>
    <rPh sb="14" eb="15">
      <t>ガツ</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</si>
  <si>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</si>
  <si>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</si>
  <si>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</si>
  <si>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</si>
  <si>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</si>
  <si>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</si>
  <si>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</si>
  <si>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</si>
  <si>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</si>
  <si>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</si>
  <si>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</si>
  <si>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</si>
  <si>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</si>
  <si>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</si>
  <si>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</si>
  <si>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</si>
  <si>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</si>
  <si>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</si>
  <si>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</si>
  <si>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</si>
  <si>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</si>
  <si>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</si>
  <si>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</si>
  <si>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</si>
  <si>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</si>
  <si>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</si>
  <si>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</si>
  <si>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</si>
  <si>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</si>
  <si>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</si>
  <si>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</si>
  <si>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</si>
  <si>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</si>
  <si>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</si>
  <si>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</si>
  <si>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 xml:space="preserve">由利本荘市 </t>
  </si>
  <si>
    <t xml:space="preserve"> 大仙市　</t>
  </si>
  <si>
    <t>秋田市、大館市、横手市等</t>
    <rPh sb="0" eb="3">
      <t>アキタシ</t>
    </rPh>
    <rPh sb="4" eb="7">
      <t>オオダテシ</t>
    </rPh>
    <rPh sb="8" eb="11">
      <t>ヨコテシ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</si>
</sst>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75790336"/>
        <c:axId val="17580070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75802240"/>
        <c:axId val="175803776"/>
      </c:lineChart>
      <c:catAx>
        <c:axId val="17579033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800704"/>
        <c:crossesAt val="0"/>
        <c:auto val="0"/>
        <c:lblAlgn val="ctr"/>
        <c:lblOffset val="100"/>
        <c:tickLblSkip val="11"/>
        <c:tickMarkSkip val="1"/>
        <c:noMultiLvlLbl val="0"/>
      </c:catAx>
      <c:valAx>
        <c:axId val="17580070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5790336"/>
        <c:crosses val="autoZero"/>
        <c:crossBetween val="between"/>
      </c:valAx>
      <c:catAx>
        <c:axId val="175802240"/>
        <c:scaling>
          <c:orientation val="minMax"/>
        </c:scaling>
        <c:delete val="1"/>
        <c:axPos val="b"/>
        <c:majorTickMark val="out"/>
        <c:minorTickMark val="none"/>
        <c:tickLblPos val="nextTo"/>
        <c:crossAx val="175803776"/>
        <c:crosses val="autoZero"/>
        <c:auto val="0"/>
        <c:lblAlgn val="ctr"/>
        <c:lblOffset val="100"/>
        <c:noMultiLvlLbl val="0"/>
      </c:catAx>
      <c:valAx>
        <c:axId val="17580377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580224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1013.64</c:v>
                </c:pt>
                <c:pt idx="1">
                  <c:v>1012.9059999999999</c:v>
                </c:pt>
                <c:pt idx="2">
                  <c:v>1012.116</c:v>
                </c:pt>
                <c:pt idx="3">
                  <c:v>1011.378</c:v>
                </c:pt>
                <c:pt idx="4">
                  <c:v>1010.62</c:v>
                </c:pt>
                <c:pt idx="5">
                  <c:v>1009.659</c:v>
                </c:pt>
                <c:pt idx="6">
                  <c:v>1008.843</c:v>
                </c:pt>
                <c:pt idx="7">
                  <c:v>1007.862</c:v>
                </c:pt>
                <c:pt idx="8">
                  <c:v>1006.617</c:v>
                </c:pt>
                <c:pt idx="9">
                  <c:v>1005.367</c:v>
                </c:pt>
                <c:pt idx="10">
                  <c:v>1004.31</c:v>
                </c:pt>
                <c:pt idx="11">
                  <c:v>1000</c:v>
                </c:pt>
                <c:pt idx="12">
                  <c:v>999.44399999999996</c:v>
                </c:pt>
                <c:pt idx="13">
                  <c:v>998.63300000000004</c:v>
                </c:pt>
                <c:pt idx="14">
                  <c:v>997.71799999999996</c:v>
                </c:pt>
                <c:pt idx="15">
                  <c:v>996.98299999999995</c:v>
                </c:pt>
                <c:pt idx="16">
                  <c:v>996.30700000000002</c:v>
                </c:pt>
                <c:pt idx="17">
                  <c:v>995.37400000000002</c:v>
                </c:pt>
                <c:pt idx="18">
                  <c:v>994.62800000000004</c:v>
                </c:pt>
                <c:pt idx="19">
                  <c:v>993.66899999999998</c:v>
                </c:pt>
                <c:pt idx="20">
                  <c:v>992.46199999999999</c:v>
                </c:pt>
                <c:pt idx="21">
                  <c:v>991.16200000000003</c:v>
                </c:pt>
                <c:pt idx="22">
                  <c:v>989.85199999999998</c:v>
                </c:pt>
                <c:pt idx="23">
                  <c:v>985.02099999999996</c:v>
                </c:pt>
              </c:numCache>
            </c:numRef>
          </c:val>
        </c:ser>
        <c:dLbls>
          <c:showLegendKey val="0"/>
          <c:showVal val="0"/>
          <c:showCatName val="0"/>
          <c:showSerName val="0"/>
          <c:showPercent val="0"/>
          <c:showBubbleSize val="0"/>
        </c:dLbls>
        <c:gapWidth val="50"/>
        <c:axId val="167459840"/>
        <c:axId val="16746611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-1.3</c:v>
                </c:pt>
                <c:pt idx="1">
                  <c:v>-1.29</c:v>
                </c:pt>
                <c:pt idx="2">
                  <c:v>-1.3</c:v>
                </c:pt>
                <c:pt idx="3">
                  <c:v>-1.31</c:v>
                </c:pt>
                <c:pt idx="4">
                  <c:v>-1.31</c:v>
                </c:pt>
                <c:pt idx="5">
                  <c:v>-1.32</c:v>
                </c:pt>
                <c:pt idx="6">
                  <c:v>-1.32</c:v>
                </c:pt>
                <c:pt idx="7">
                  <c:v>-1.33</c:v>
                </c:pt>
                <c:pt idx="8">
                  <c:v>-1.36</c:v>
                </c:pt>
                <c:pt idx="9">
                  <c:v>-1.37</c:v>
                </c:pt>
                <c:pt idx="10">
                  <c:v>-1.37</c:v>
                </c:pt>
                <c:pt idx="11">
                  <c:v>-1.39</c:v>
                </c:pt>
                <c:pt idx="12">
                  <c:v>-1.4</c:v>
                </c:pt>
                <c:pt idx="13">
                  <c:v>-1.41</c:v>
                </c:pt>
                <c:pt idx="14">
                  <c:v>-1.42</c:v>
                </c:pt>
                <c:pt idx="15">
                  <c:v>-1.42</c:v>
                </c:pt>
                <c:pt idx="16">
                  <c:v>-1.42</c:v>
                </c:pt>
                <c:pt idx="17">
                  <c:v>-1.41</c:v>
                </c:pt>
                <c:pt idx="18">
                  <c:v>-1.41</c:v>
                </c:pt>
                <c:pt idx="19">
                  <c:v>-1.41</c:v>
                </c:pt>
                <c:pt idx="20">
                  <c:v>-1.41</c:v>
                </c:pt>
                <c:pt idx="21">
                  <c:v>-1.41</c:v>
                </c:pt>
                <c:pt idx="22">
                  <c:v>-1.44</c:v>
                </c:pt>
                <c:pt idx="23">
                  <c:v>-1.46</c:v>
                </c:pt>
              </c:numCache>
            </c:numRef>
          </c:val>
          <c:smooth val="0"/>
        </c:ser>
        <c:dLbls>
          <c:showLegendKey val="0"/>
          <c:showVal val="0"/>
          <c:showCatName val="0"/>
          <c:showSerName val="0"/>
          <c:showPercent val="0"/>
          <c:showBubbleSize val="0"/>
        </c:dLbls>
        <c:marker val="1"/>
        <c:smooth val="0"/>
        <c:axId val="167474304"/>
        <c:axId val="167468032"/>
      </c:lineChart>
      <c:catAx>
        <c:axId val="16745984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466112"/>
        <c:crosses val="autoZero"/>
        <c:auto val="0"/>
        <c:lblAlgn val="ctr"/>
        <c:lblOffset val="100"/>
        <c:tickLblSkip val="1"/>
        <c:tickMarkSkip val="1"/>
        <c:noMultiLvlLbl val="0"/>
      </c:catAx>
      <c:valAx>
        <c:axId val="16746611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459840"/>
        <c:crosses val="autoZero"/>
        <c:crossBetween val="between"/>
        <c:majorUnit val="20"/>
      </c:valAx>
      <c:valAx>
        <c:axId val="16746803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67474304"/>
        <c:crosses val="max"/>
        <c:crossBetween val="between"/>
        <c:majorUnit val="5.000000000000001E-2"/>
      </c:valAx>
      <c:catAx>
        <c:axId val="167474304"/>
        <c:scaling>
          <c:orientation val="minMax"/>
        </c:scaling>
        <c:delete val="1"/>
        <c:axPos val="b"/>
        <c:majorTickMark val="out"/>
        <c:minorTickMark val="none"/>
        <c:tickLblPos val="nextTo"/>
        <c:crossAx val="16746803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-861</c:v>
                </c:pt>
                <c:pt idx="1">
                  <c:v>-864</c:v>
                </c:pt>
                <c:pt idx="2">
                  <c:v>-709</c:v>
                </c:pt>
                <c:pt idx="3">
                  <c:v>-651</c:v>
                </c:pt>
                <c:pt idx="4">
                  <c:v>-697</c:v>
                </c:pt>
                <c:pt idx="5">
                  <c:v>-677</c:v>
                </c:pt>
                <c:pt idx="6">
                  <c:v>-777</c:v>
                </c:pt>
                <c:pt idx="7">
                  <c:v>-885</c:v>
                </c:pt>
                <c:pt idx="8">
                  <c:v>-1044</c:v>
                </c:pt>
                <c:pt idx="9">
                  <c:v>-1081</c:v>
                </c:pt>
                <c:pt idx="10">
                  <c:v>-993</c:v>
                </c:pt>
                <c:pt idx="11">
                  <c:v>-898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669</c:v>
                </c:pt>
                <c:pt idx="1">
                  <c:v>53</c:v>
                </c:pt>
                <c:pt idx="2">
                  <c:v>-206</c:v>
                </c:pt>
                <c:pt idx="3">
                  <c:v>-84</c:v>
                </c:pt>
                <c:pt idx="4">
                  <c:v>21</c:v>
                </c:pt>
                <c:pt idx="5">
                  <c:v>-256</c:v>
                </c:pt>
                <c:pt idx="6">
                  <c:v>31</c:v>
                </c:pt>
                <c:pt idx="7">
                  <c:v>-74</c:v>
                </c:pt>
                <c:pt idx="8">
                  <c:v>-163</c:v>
                </c:pt>
                <c:pt idx="9">
                  <c:v>-219</c:v>
                </c:pt>
                <c:pt idx="10">
                  <c:v>-317</c:v>
                </c:pt>
                <c:pt idx="11">
                  <c:v>-3933</c:v>
                </c:pt>
              </c:numCache>
            </c:numRef>
          </c:val>
        </c:ser>
        <c:dLbls>
          <c:showLegendKey val="0"/>
          <c:showVal val="0"/>
          <c:showCatName val="0"/>
          <c:showSerName val="0"/>
          <c:showPercent val="0"/>
          <c:showBubbleSize val="0"/>
        </c:dLbls>
        <c:gapWidth val="150"/>
        <c:axId val="167045376"/>
        <c:axId val="17550988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-192</c:v>
                </c:pt>
                <c:pt idx="1">
                  <c:v>-811</c:v>
                </c:pt>
                <c:pt idx="2">
                  <c:v>-915</c:v>
                </c:pt>
                <c:pt idx="3">
                  <c:v>-735</c:v>
                </c:pt>
                <c:pt idx="4">
                  <c:v>-676</c:v>
                </c:pt>
                <c:pt idx="5">
                  <c:v>-933</c:v>
                </c:pt>
                <c:pt idx="6">
                  <c:v>-746</c:v>
                </c:pt>
                <c:pt idx="7">
                  <c:v>-959</c:v>
                </c:pt>
                <c:pt idx="8">
                  <c:v>-1207</c:v>
                </c:pt>
                <c:pt idx="9">
                  <c:v>-1300</c:v>
                </c:pt>
                <c:pt idx="10">
                  <c:v>-1310</c:v>
                </c:pt>
                <c:pt idx="11">
                  <c:v>-4831</c:v>
                </c:pt>
              </c:numCache>
            </c:numRef>
          </c:val>
          <c:smooth val="0"/>
        </c:ser>
        <c:dLbls>
          <c:showLegendKey val="0"/>
          <c:showVal val="0"/>
          <c:showCatName val="0"/>
          <c:showSerName val="0"/>
          <c:showPercent val="0"/>
          <c:showBubbleSize val="0"/>
        </c:dLbls>
        <c:marker val="1"/>
        <c:smooth val="0"/>
        <c:axId val="167045376"/>
        <c:axId val="175509888"/>
      </c:lineChart>
      <c:catAx>
        <c:axId val="16704537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509888"/>
        <c:crossesAt val="0"/>
        <c:auto val="0"/>
        <c:lblAlgn val="ctr"/>
        <c:lblOffset val="100"/>
        <c:tickLblSkip val="1"/>
        <c:tickMarkSkip val="1"/>
        <c:noMultiLvlLbl val="0"/>
      </c:catAx>
      <c:valAx>
        <c:axId val="17550988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704537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1013.64</c:v>
                </c:pt>
                <c:pt idx="1">
                  <c:v>1012.9059999999999</c:v>
                </c:pt>
                <c:pt idx="2">
                  <c:v>1012.116</c:v>
                </c:pt>
                <c:pt idx="3">
                  <c:v>1011.378</c:v>
                </c:pt>
                <c:pt idx="4">
                  <c:v>1010.62</c:v>
                </c:pt>
                <c:pt idx="5">
                  <c:v>1009.659</c:v>
                </c:pt>
                <c:pt idx="6">
                  <c:v>1008.843</c:v>
                </c:pt>
                <c:pt idx="7">
                  <c:v>1007.862</c:v>
                </c:pt>
                <c:pt idx="8">
                  <c:v>1006.617</c:v>
                </c:pt>
                <c:pt idx="9">
                  <c:v>1005.367</c:v>
                </c:pt>
                <c:pt idx="10">
                  <c:v>1004.31</c:v>
                </c:pt>
                <c:pt idx="11">
                  <c:v>1000</c:v>
                </c:pt>
                <c:pt idx="12">
                  <c:v>999.44399999999996</c:v>
                </c:pt>
                <c:pt idx="13">
                  <c:v>998.63300000000004</c:v>
                </c:pt>
                <c:pt idx="14">
                  <c:v>997.71799999999996</c:v>
                </c:pt>
                <c:pt idx="15">
                  <c:v>996.98299999999995</c:v>
                </c:pt>
                <c:pt idx="16">
                  <c:v>996.30700000000002</c:v>
                </c:pt>
                <c:pt idx="17">
                  <c:v>995.37400000000002</c:v>
                </c:pt>
                <c:pt idx="18">
                  <c:v>994.62800000000004</c:v>
                </c:pt>
                <c:pt idx="19">
                  <c:v>993.66899999999998</c:v>
                </c:pt>
                <c:pt idx="20">
                  <c:v>992.46199999999999</c:v>
                </c:pt>
                <c:pt idx="21">
                  <c:v>991.16200000000003</c:v>
                </c:pt>
                <c:pt idx="22">
                  <c:v>989.85199999999998</c:v>
                </c:pt>
                <c:pt idx="23">
                  <c:v>985.02099999999996</c:v>
                </c:pt>
              </c:numCache>
            </c:numRef>
          </c:val>
        </c:ser>
        <c:dLbls>
          <c:showLegendKey val="0"/>
          <c:showVal val="0"/>
          <c:showCatName val="0"/>
          <c:showSerName val="0"/>
          <c:showPercent val="0"/>
          <c:showBubbleSize val="0"/>
        </c:dLbls>
        <c:gapWidth val="50"/>
        <c:axId val="179917184"/>
        <c:axId val="17991910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-1.3</c:v>
                </c:pt>
                <c:pt idx="1">
                  <c:v>-1.29</c:v>
                </c:pt>
                <c:pt idx="2">
                  <c:v>-1.3</c:v>
                </c:pt>
                <c:pt idx="3">
                  <c:v>-1.31</c:v>
                </c:pt>
                <c:pt idx="4">
                  <c:v>-1.31</c:v>
                </c:pt>
                <c:pt idx="5">
                  <c:v>-1.32</c:v>
                </c:pt>
                <c:pt idx="6">
                  <c:v>-1.32</c:v>
                </c:pt>
                <c:pt idx="7">
                  <c:v>-1.33</c:v>
                </c:pt>
                <c:pt idx="8">
                  <c:v>-1.36</c:v>
                </c:pt>
                <c:pt idx="9">
                  <c:v>-1.37</c:v>
                </c:pt>
                <c:pt idx="10">
                  <c:v>-1.37</c:v>
                </c:pt>
                <c:pt idx="11">
                  <c:v>-1.39</c:v>
                </c:pt>
                <c:pt idx="12">
                  <c:v>-1.4</c:v>
                </c:pt>
                <c:pt idx="13">
                  <c:v>-1.41</c:v>
                </c:pt>
                <c:pt idx="14">
                  <c:v>-1.42</c:v>
                </c:pt>
                <c:pt idx="15">
                  <c:v>-1.42</c:v>
                </c:pt>
                <c:pt idx="16">
                  <c:v>-1.42</c:v>
                </c:pt>
                <c:pt idx="17">
                  <c:v>-1.41</c:v>
                </c:pt>
                <c:pt idx="18">
                  <c:v>-1.41</c:v>
                </c:pt>
                <c:pt idx="19">
                  <c:v>-1.41</c:v>
                </c:pt>
                <c:pt idx="20">
                  <c:v>-1.41</c:v>
                </c:pt>
                <c:pt idx="21">
                  <c:v>-1.41</c:v>
                </c:pt>
                <c:pt idx="22">
                  <c:v>-1.44</c:v>
                </c:pt>
                <c:pt idx="23">
                  <c:v>-1.46</c:v>
                </c:pt>
              </c:numCache>
            </c:numRef>
          </c:val>
          <c:smooth val="0"/>
        </c:ser>
        <c:dLbls>
          <c:showLegendKey val="0"/>
          <c:showVal val="0"/>
          <c:showCatName val="0"/>
          <c:showSerName val="0"/>
          <c:showPercent val="0"/>
          <c:showBubbleSize val="0"/>
        </c:dLbls>
        <c:marker val="1"/>
        <c:smooth val="0"/>
        <c:axId val="179927296"/>
        <c:axId val="179925376"/>
      </c:lineChart>
      <c:catAx>
        <c:axId val="17991718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9919104"/>
        <c:crosses val="autoZero"/>
        <c:auto val="0"/>
        <c:lblAlgn val="ctr"/>
        <c:lblOffset val="100"/>
        <c:tickLblSkip val="1"/>
        <c:tickMarkSkip val="1"/>
        <c:noMultiLvlLbl val="0"/>
      </c:catAx>
      <c:valAx>
        <c:axId val="17991910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9917184"/>
        <c:crosses val="autoZero"/>
        <c:crossBetween val="between"/>
        <c:majorUnit val="20"/>
      </c:valAx>
      <c:valAx>
        <c:axId val="179925376"/>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79927296"/>
        <c:crosses val="max"/>
        <c:crossBetween val="between"/>
        <c:majorUnit val="5.000000000000001E-2"/>
      </c:valAx>
      <c:catAx>
        <c:axId val="179927296"/>
        <c:scaling>
          <c:orientation val="minMax"/>
        </c:scaling>
        <c:delete val="1"/>
        <c:axPos val="b"/>
        <c:majorTickMark val="out"/>
        <c:minorTickMark val="none"/>
        <c:tickLblPos val="nextTo"/>
        <c:crossAx val="17992537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-861</c:v>
                </c:pt>
                <c:pt idx="1">
                  <c:v>-864</c:v>
                </c:pt>
                <c:pt idx="2">
                  <c:v>-709</c:v>
                </c:pt>
                <c:pt idx="3">
                  <c:v>-651</c:v>
                </c:pt>
                <c:pt idx="4">
                  <c:v>-697</c:v>
                </c:pt>
                <c:pt idx="5">
                  <c:v>-677</c:v>
                </c:pt>
                <c:pt idx="6">
                  <c:v>-777</c:v>
                </c:pt>
                <c:pt idx="7">
                  <c:v>-885</c:v>
                </c:pt>
                <c:pt idx="8">
                  <c:v>-1044</c:v>
                </c:pt>
                <c:pt idx="9">
                  <c:v>-1081</c:v>
                </c:pt>
                <c:pt idx="10">
                  <c:v>-993</c:v>
                </c:pt>
                <c:pt idx="11">
                  <c:v>-898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669</c:v>
                </c:pt>
                <c:pt idx="1">
                  <c:v>53</c:v>
                </c:pt>
                <c:pt idx="2">
                  <c:v>-206</c:v>
                </c:pt>
                <c:pt idx="3">
                  <c:v>-84</c:v>
                </c:pt>
                <c:pt idx="4">
                  <c:v>21</c:v>
                </c:pt>
                <c:pt idx="5">
                  <c:v>-256</c:v>
                </c:pt>
                <c:pt idx="6">
                  <c:v>31</c:v>
                </c:pt>
                <c:pt idx="7">
                  <c:v>-74</c:v>
                </c:pt>
                <c:pt idx="8">
                  <c:v>-163</c:v>
                </c:pt>
                <c:pt idx="9">
                  <c:v>-219</c:v>
                </c:pt>
                <c:pt idx="10">
                  <c:v>-317</c:v>
                </c:pt>
                <c:pt idx="11">
                  <c:v>-3933</c:v>
                </c:pt>
              </c:numCache>
            </c:numRef>
          </c:val>
        </c:ser>
        <c:dLbls>
          <c:showLegendKey val="0"/>
          <c:showVal val="0"/>
          <c:showCatName val="0"/>
          <c:showSerName val="0"/>
          <c:showPercent val="0"/>
          <c:showBubbleSize val="0"/>
        </c:dLbls>
        <c:gapWidth val="150"/>
        <c:axId val="175583616"/>
        <c:axId val="17558553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-192</c:v>
                </c:pt>
                <c:pt idx="1">
                  <c:v>-811</c:v>
                </c:pt>
                <c:pt idx="2">
                  <c:v>-915</c:v>
                </c:pt>
                <c:pt idx="3">
                  <c:v>-735</c:v>
                </c:pt>
                <c:pt idx="4">
                  <c:v>-676</c:v>
                </c:pt>
                <c:pt idx="5">
                  <c:v>-933</c:v>
                </c:pt>
                <c:pt idx="6">
                  <c:v>-746</c:v>
                </c:pt>
                <c:pt idx="7">
                  <c:v>-959</c:v>
                </c:pt>
                <c:pt idx="8">
                  <c:v>-1207</c:v>
                </c:pt>
                <c:pt idx="9">
                  <c:v>-1300</c:v>
                </c:pt>
                <c:pt idx="10">
                  <c:v>-1310</c:v>
                </c:pt>
                <c:pt idx="11">
                  <c:v>-4831</c:v>
                </c:pt>
              </c:numCache>
            </c:numRef>
          </c:val>
          <c:smooth val="0"/>
        </c:ser>
        <c:dLbls>
          <c:showLegendKey val="0"/>
          <c:showVal val="0"/>
          <c:showCatName val="0"/>
          <c:showSerName val="0"/>
          <c:showPercent val="0"/>
          <c:showBubbleSize val="0"/>
        </c:dLbls>
        <c:marker val="1"/>
        <c:smooth val="0"/>
        <c:axId val="175583616"/>
        <c:axId val="175585536"/>
      </c:lineChart>
      <c:catAx>
        <c:axId val="17558361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585536"/>
        <c:crossesAt val="0"/>
        <c:auto val="0"/>
        <c:lblAlgn val="ctr"/>
        <c:lblOffset val="100"/>
        <c:tickLblSkip val="1"/>
        <c:tickMarkSkip val="1"/>
        <c:noMultiLvlLbl val="0"/>
      </c:catAx>
      <c:valAx>
        <c:axId val="17558553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58361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0.36174</cdr:x>
      <cdr:y>0.91751</cdr:y>
    </cdr:from>
    <cdr:to>
      <cdr:x>0.42911</cdr:x>
      <cdr:y>0.97126</cdr:y>
    </cdr:to>
    <cdr:sp macro="" textlink="">
      <cdr:nvSpPr>
        <cdr:cNvPr id="8" name="テキスト ボックス 1"/>
        <cdr:cNvSpPr txBox="1"/>
      </cdr:nvSpPr>
      <cdr:spPr>
        <a:xfrm xmlns:a="http://schemas.openxmlformats.org/drawingml/2006/main">
          <a:off x="2609139"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0.76242</cdr:x>
      <cdr:y>0.91988</cdr:y>
    </cdr:from>
    <cdr:to>
      <cdr:x>0.82979</cdr:x>
      <cdr:y>0.97363</cdr:y>
    </cdr:to>
    <cdr:sp macro="" textlink="">
      <cdr:nvSpPr>
        <cdr:cNvPr id="11" name="テキスト ボックス 1"/>
        <cdr:cNvSpPr txBox="1"/>
      </cdr:nvSpPr>
      <cdr:spPr>
        <a:xfrm xmlns:a="http://schemas.openxmlformats.org/drawingml/2006/main">
          <a:off x="5499137"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0.77865</cdr:x>
      <cdr:y>0.88323</cdr:y>
    </cdr:from>
    <cdr:to>
      <cdr:x>0.84976</cdr:x>
      <cdr:y>0.93299</cdr:y>
    </cdr:to>
    <cdr:sp macro="" textlink="">
      <cdr:nvSpPr>
        <cdr:cNvPr id="6" name="テキスト ボックス 1"/>
        <cdr:cNvSpPr txBox="1"/>
      </cdr:nvSpPr>
      <cdr:spPr>
        <a:xfrm xmlns:a="http://schemas.openxmlformats.org/drawingml/2006/main">
          <a:off x="5041914"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sqref="A1:XFD1"/>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hidden="1" customHeight="1">
      <c r="A1" s="483" t="s">
        <v>349</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165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0" t="s">
        <v>351</v>
      </c>
      <c r="CS4" s="515"/>
      <c r="CT4" s="515"/>
      <c r="CU4" s="515"/>
      <c r="CV4" s="515"/>
      <c r="CW4" s="515"/>
      <c r="CX4" s="515"/>
      <c r="CY4" s="515"/>
      <c r="CZ4" s="515"/>
      <c r="DA4" s="515"/>
      <c r="DB4" s="515"/>
      <c r="DC4" s="515"/>
      <c r="DD4" s="515"/>
      <c r="DE4" s="515"/>
      <c r="DF4" s="515"/>
      <c r="DG4" s="515"/>
      <c r="DH4" s="515"/>
      <c r="DI4" s="515"/>
      <c r="DJ4" s="515"/>
      <c r="DK4" s="515"/>
      <c r="DL4" s="521" t="s">
        <v>371</v>
      </c>
      <c r="DM4" s="512"/>
      <c r="DN4" s="512"/>
      <c r="DO4" s="512"/>
      <c r="DP4" s="512"/>
      <c r="DQ4" s="512"/>
      <c r="DR4" s="512"/>
      <c r="DS4" s="512"/>
      <c r="DT4" s="512"/>
      <c r="DU4" s="512"/>
      <c r="DV4" s="273" t="s">
        <v>311</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2">
        <v>43213</v>
      </c>
      <c r="CS5" s="523"/>
      <c r="CT5" s="523"/>
      <c r="CU5" s="523"/>
      <c r="CV5" s="523"/>
      <c r="CW5" s="523"/>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303</v>
      </c>
    </row>
    <row r="8" spans="1:154" s="471" customFormat="1" ht="18" customHeight="1">
      <c r="H8" s="121"/>
      <c r="I8" s="121"/>
      <c r="J8" s="121"/>
      <c r="K8" s="121"/>
      <c r="L8" s="121"/>
      <c r="M8" s="524">
        <v>43191</v>
      </c>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461" t="s">
        <v>317</v>
      </c>
      <c r="AP8" s="121"/>
      <c r="AQ8" s="244"/>
      <c r="AR8" s="244"/>
      <c r="AS8" s="244"/>
      <c r="AT8" s="244"/>
      <c r="AU8" s="121"/>
      <c r="AV8" s="121"/>
      <c r="AW8" s="121"/>
      <c r="AX8" s="121"/>
      <c r="AY8" s="121"/>
      <c r="AZ8" s="121"/>
      <c r="BA8" s="121"/>
      <c r="BB8" s="121"/>
      <c r="BC8" s="121"/>
      <c r="BD8" s="121"/>
      <c r="BE8" s="121"/>
      <c r="BF8" s="121"/>
      <c r="BG8" s="121"/>
      <c r="BH8" s="122"/>
      <c r="BI8" s="122"/>
      <c r="BJ8" s="122"/>
      <c r="BK8" s="122"/>
      <c r="BL8" s="526">
        <f>'Ｐ4～5'!$B$7</f>
        <v>985021</v>
      </c>
      <c r="BM8" s="525"/>
      <c r="BN8" s="525"/>
      <c r="BO8" s="525"/>
      <c r="BP8" s="525"/>
      <c r="BQ8" s="525"/>
      <c r="BR8" s="525"/>
      <c r="BS8" s="525"/>
      <c r="BT8" s="525"/>
      <c r="BU8" s="525"/>
      <c r="BV8" s="525"/>
      <c r="BW8" s="525"/>
      <c r="BX8" s="525"/>
      <c r="BY8" s="525"/>
      <c r="BZ8" s="525"/>
      <c r="CA8" s="525"/>
      <c r="CB8" s="525"/>
      <c r="CC8" s="525"/>
      <c r="CD8" s="525"/>
      <c r="CE8" s="525"/>
      <c r="CF8" s="525"/>
      <c r="CG8" s="525"/>
      <c r="CH8" s="525"/>
      <c r="CI8" s="525"/>
      <c r="CJ8" s="527">
        <f>'Ｐ4～5'!$C$7</f>
        <v>462778</v>
      </c>
      <c r="CK8" s="527"/>
      <c r="CL8" s="527"/>
      <c r="CM8" s="527"/>
      <c r="CN8" s="527"/>
      <c r="CO8" s="527"/>
      <c r="CP8" s="527"/>
      <c r="CQ8" s="527"/>
      <c r="CR8" s="527"/>
      <c r="CS8" s="527"/>
      <c r="CT8" s="527"/>
      <c r="CU8" s="527"/>
      <c r="CV8" s="527"/>
      <c r="CW8" s="527"/>
      <c r="CX8" s="527"/>
      <c r="CY8" s="527"/>
      <c r="CZ8" s="527"/>
      <c r="DA8" s="527"/>
      <c r="DB8" s="527"/>
      <c r="DC8" s="527"/>
      <c r="DD8" s="527"/>
      <c r="DE8" s="527"/>
      <c r="DF8" s="527"/>
      <c r="DG8" s="528"/>
      <c r="DH8" s="529" t="s">
        <v>306</v>
      </c>
      <c r="DI8" s="529"/>
      <c r="DJ8" s="530">
        <f>'Ｐ4～5'!$D$7</f>
        <v>522243</v>
      </c>
      <c r="DK8" s="530"/>
      <c r="DL8" s="530"/>
      <c r="DM8" s="530"/>
      <c r="DN8" s="530"/>
      <c r="DO8" s="530"/>
      <c r="DP8" s="530"/>
      <c r="DQ8" s="530"/>
      <c r="DR8" s="530"/>
      <c r="DS8" s="530"/>
      <c r="DT8" s="530"/>
      <c r="DU8" s="530"/>
      <c r="DV8" s="530"/>
      <c r="DW8" s="530"/>
      <c r="DX8" s="530"/>
      <c r="DY8" s="530"/>
      <c r="DZ8" s="530"/>
      <c r="EA8" s="530"/>
      <c r="EB8" s="530"/>
      <c r="EC8" s="530"/>
      <c r="ED8" s="530"/>
      <c r="EE8" s="530"/>
      <c r="EF8" s="530"/>
      <c r="EG8" s="530"/>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307</v>
      </c>
      <c r="R9" s="121"/>
      <c r="S9" s="121"/>
      <c r="T9" s="121"/>
      <c r="U9" s="121"/>
      <c r="V9" s="121"/>
      <c r="W9" s="121"/>
      <c r="X9" s="121"/>
      <c r="Y9" s="467"/>
      <c r="Z9" s="121"/>
      <c r="AA9" s="121"/>
      <c r="AB9" s="121"/>
      <c r="AC9" s="121"/>
      <c r="AD9" s="122"/>
      <c r="AE9" s="122"/>
      <c r="AF9" s="122"/>
      <c r="AG9" s="122"/>
      <c r="AH9" s="122"/>
      <c r="AI9" s="121"/>
      <c r="AJ9" s="121"/>
      <c r="AK9" s="121"/>
      <c r="AL9" s="121"/>
      <c r="AM9" s="511">
        <f>IF('Ｐ4～5'!$E$7&gt;=0,'Ｐ4～5'!$E$7,'Ｐ4～5'!$E$7*(-1))</f>
        <v>4831</v>
      </c>
      <c r="AN9" s="512"/>
      <c r="AO9" s="512"/>
      <c r="AP9" s="512"/>
      <c r="AQ9" s="512"/>
      <c r="AR9" s="512"/>
      <c r="AS9" s="512"/>
      <c r="AT9" s="512"/>
      <c r="AU9" s="512"/>
      <c r="AV9" s="512"/>
      <c r="AW9" s="512"/>
      <c r="AX9" s="512"/>
      <c r="AY9" s="512"/>
      <c r="AZ9" s="513">
        <f>'Ｐ2'!$E$49*-1</f>
        <v>0.49</v>
      </c>
      <c r="BA9" s="512"/>
      <c r="BB9" s="512"/>
      <c r="BC9" s="512"/>
      <c r="BD9" s="512"/>
      <c r="BE9" s="512"/>
      <c r="BF9" s="512"/>
      <c r="BG9" s="512"/>
      <c r="BH9" s="512"/>
      <c r="BI9" s="512"/>
      <c r="BJ9" s="512"/>
      <c r="BK9" s="512"/>
      <c r="BL9" s="512"/>
      <c r="BM9" s="512"/>
      <c r="BN9" s="512"/>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4">
        <f>EDATE($M$8,-1)</f>
        <v>43160</v>
      </c>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6" t="s">
        <v>313</v>
      </c>
      <c r="AV10" s="516"/>
      <c r="AW10" s="516"/>
      <c r="AX10" s="516"/>
      <c r="AY10" s="517"/>
      <c r="AZ10" s="517"/>
      <c r="BA10" s="518">
        <f>EOMONTH($M$8,-1)</f>
        <v>43190</v>
      </c>
      <c r="BB10" s="519"/>
      <c r="BC10" s="519"/>
      <c r="BD10" s="519"/>
      <c r="BE10" s="519"/>
      <c r="BF10" s="519"/>
      <c r="BG10" s="519"/>
      <c r="BH10" s="519"/>
      <c r="BI10" s="519"/>
      <c r="BJ10" s="519"/>
      <c r="BK10" s="519"/>
      <c r="BL10" s="519"/>
      <c r="BM10" s="519"/>
      <c r="BN10" s="519"/>
      <c r="BO10" s="519"/>
      <c r="BP10" s="519"/>
      <c r="BQ10" s="519"/>
      <c r="BR10" s="519"/>
      <c r="BS10" s="519"/>
      <c r="BT10" s="519"/>
      <c r="BU10" s="519"/>
      <c r="BV10" s="519"/>
      <c r="BW10" s="519"/>
      <c r="BX10" s="519"/>
      <c r="BY10" s="519"/>
      <c r="BZ10" s="519"/>
      <c r="CA10" s="519"/>
      <c r="CB10" s="463" t="s">
        <v>314</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7" t="s">
        <v>328</v>
      </c>
      <c r="W11" s="538"/>
      <c r="X11" s="538"/>
      <c r="Y11" s="538"/>
      <c r="Z11" s="538"/>
      <c r="AA11" s="538"/>
      <c r="AB11" s="538"/>
      <c r="AC11" s="538"/>
      <c r="AD11" s="538"/>
      <c r="AE11" s="538"/>
      <c r="AF11" s="538"/>
      <c r="AG11" s="538"/>
      <c r="AH11" s="538"/>
      <c r="AI11" s="538"/>
      <c r="AJ11" s="538"/>
      <c r="AK11" s="538"/>
      <c r="AL11" s="538"/>
      <c r="AM11" s="539"/>
      <c r="AN11" s="543" t="s">
        <v>304</v>
      </c>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L11" s="544"/>
      <c r="BM11" s="544"/>
      <c r="BN11" s="544"/>
      <c r="BO11" s="544"/>
      <c r="BP11" s="544"/>
      <c r="BQ11" s="544"/>
      <c r="BR11" s="544"/>
      <c r="BS11" s="544"/>
      <c r="BT11" s="544"/>
      <c r="BU11" s="544"/>
      <c r="BV11" s="544"/>
      <c r="BW11" s="544"/>
      <c r="BX11" s="544"/>
      <c r="BY11" s="544"/>
      <c r="BZ11" s="544"/>
      <c r="CA11" s="544"/>
      <c r="CB11" s="544"/>
      <c r="CC11" s="544"/>
      <c r="CD11" s="544"/>
      <c r="CE11" s="544"/>
      <c r="CF11" s="544"/>
      <c r="CG11" s="544"/>
      <c r="CH11" s="544"/>
      <c r="CI11" s="545"/>
      <c r="CJ11" s="567" t="s">
        <v>305</v>
      </c>
      <c r="CK11" s="568"/>
      <c r="CL11" s="568"/>
      <c r="CM11" s="568"/>
      <c r="CN11" s="568"/>
      <c r="CO11" s="568"/>
      <c r="CP11" s="568"/>
      <c r="CQ11" s="568"/>
      <c r="CR11" s="568"/>
      <c r="CS11" s="568"/>
      <c r="CT11" s="568"/>
      <c r="CU11" s="568"/>
      <c r="CV11" s="568"/>
      <c r="CW11" s="568"/>
      <c r="CX11" s="568"/>
      <c r="CY11" s="568"/>
      <c r="CZ11" s="568"/>
      <c r="DA11" s="568"/>
      <c r="DB11" s="568"/>
      <c r="DC11" s="568"/>
      <c r="DD11" s="568"/>
      <c r="DE11" s="568"/>
      <c r="DF11" s="568"/>
      <c r="DG11" s="568"/>
      <c r="DH11" s="568"/>
      <c r="DI11" s="568"/>
      <c r="DJ11" s="568"/>
      <c r="DK11" s="568"/>
      <c r="DL11" s="568"/>
      <c r="DM11" s="568"/>
      <c r="DN11" s="568"/>
      <c r="DO11" s="568"/>
      <c r="DP11" s="568"/>
      <c r="DQ11" s="568"/>
      <c r="DR11" s="568"/>
      <c r="DS11" s="568"/>
      <c r="DT11" s="568"/>
      <c r="DU11" s="568"/>
      <c r="DV11" s="568"/>
      <c r="DW11" s="568"/>
      <c r="DX11" s="568"/>
      <c r="DY11" s="568"/>
      <c r="DZ11" s="568"/>
      <c r="EA11" s="568"/>
      <c r="EB11" s="568"/>
      <c r="EC11" s="568"/>
      <c r="ED11" s="568"/>
      <c r="EE11" s="569"/>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0"/>
      <c r="W12" s="541"/>
      <c r="X12" s="541"/>
      <c r="Y12" s="541"/>
      <c r="Z12" s="541"/>
      <c r="AA12" s="541"/>
      <c r="AB12" s="541"/>
      <c r="AC12" s="541"/>
      <c r="AD12" s="541"/>
      <c r="AE12" s="541"/>
      <c r="AF12" s="541"/>
      <c r="AG12" s="541"/>
      <c r="AH12" s="541"/>
      <c r="AI12" s="541"/>
      <c r="AJ12" s="541"/>
      <c r="AK12" s="541"/>
      <c r="AL12" s="541"/>
      <c r="AM12" s="542"/>
      <c r="AN12" s="534" t="s">
        <v>301</v>
      </c>
      <c r="AO12" s="535"/>
      <c r="AP12" s="535"/>
      <c r="AQ12" s="535"/>
      <c r="AR12" s="535"/>
      <c r="AS12" s="535"/>
      <c r="AT12" s="535"/>
      <c r="AU12" s="535"/>
      <c r="AV12" s="535"/>
      <c r="AW12" s="535"/>
      <c r="AX12" s="535"/>
      <c r="AY12" s="535"/>
      <c r="AZ12" s="535"/>
      <c r="BA12" s="535"/>
      <c r="BB12" s="536"/>
      <c r="BC12" s="563" t="s">
        <v>300</v>
      </c>
      <c r="BD12" s="564"/>
      <c r="BE12" s="564"/>
      <c r="BF12" s="564"/>
      <c r="BG12" s="564"/>
      <c r="BH12" s="564"/>
      <c r="BI12" s="564"/>
      <c r="BJ12" s="564"/>
      <c r="BK12" s="564"/>
      <c r="BL12" s="564"/>
      <c r="BM12" s="564"/>
      <c r="BN12" s="564"/>
      <c r="BO12" s="564"/>
      <c r="BP12" s="564"/>
      <c r="BQ12" s="565"/>
      <c r="BR12" s="555" t="s">
        <v>245</v>
      </c>
      <c r="BS12" s="556"/>
      <c r="BT12" s="556"/>
      <c r="BU12" s="556"/>
      <c r="BV12" s="556"/>
      <c r="BW12" s="556"/>
      <c r="BX12" s="556"/>
      <c r="BY12" s="556"/>
      <c r="BZ12" s="556"/>
      <c r="CA12" s="556"/>
      <c r="CB12" s="556"/>
      <c r="CC12" s="556"/>
      <c r="CD12" s="556"/>
      <c r="CE12" s="556"/>
      <c r="CF12" s="556"/>
      <c r="CG12" s="556"/>
      <c r="CH12" s="556"/>
      <c r="CI12" s="557"/>
      <c r="CJ12" s="566" t="s">
        <v>326</v>
      </c>
      <c r="CK12" s="556"/>
      <c r="CL12" s="556"/>
      <c r="CM12" s="556"/>
      <c r="CN12" s="556"/>
      <c r="CO12" s="556"/>
      <c r="CP12" s="556"/>
      <c r="CQ12" s="556"/>
      <c r="CR12" s="556"/>
      <c r="CS12" s="556"/>
      <c r="CT12" s="556"/>
      <c r="CU12" s="556"/>
      <c r="CV12" s="556"/>
      <c r="CW12" s="556"/>
      <c r="CX12" s="556"/>
      <c r="CY12" s="559" t="s">
        <v>327</v>
      </c>
      <c r="CZ12" s="556"/>
      <c r="DA12" s="556"/>
      <c r="DB12" s="556"/>
      <c r="DC12" s="556"/>
      <c r="DD12" s="556"/>
      <c r="DE12" s="556"/>
      <c r="DF12" s="556"/>
      <c r="DG12" s="556"/>
      <c r="DH12" s="556"/>
      <c r="DI12" s="556"/>
      <c r="DJ12" s="556"/>
      <c r="DK12" s="556"/>
      <c r="DL12" s="556"/>
      <c r="DM12" s="556"/>
      <c r="DN12" s="555" t="s">
        <v>302</v>
      </c>
      <c r="DO12" s="556"/>
      <c r="DP12" s="556"/>
      <c r="DQ12" s="556"/>
      <c r="DR12" s="556"/>
      <c r="DS12" s="556"/>
      <c r="DT12" s="556"/>
      <c r="DU12" s="556"/>
      <c r="DV12" s="556"/>
      <c r="DW12" s="556"/>
      <c r="DX12" s="556"/>
      <c r="DY12" s="556"/>
      <c r="DZ12" s="556"/>
      <c r="EA12" s="556"/>
      <c r="EB12" s="556"/>
      <c r="EC12" s="556"/>
      <c r="ED12" s="556"/>
      <c r="EE12" s="557"/>
      <c r="EF12" s="479"/>
      <c r="EG12" s="479"/>
      <c r="EH12" s="479"/>
      <c r="EI12" s="479"/>
      <c r="EJ12" s="479"/>
      <c r="EK12" s="479"/>
      <c r="EM12" s="469"/>
    </row>
    <row r="13" spans="1:154" s="463" customFormat="1" ht="21" customHeight="1">
      <c r="H13" s="462"/>
      <c r="I13" s="462"/>
      <c r="J13" s="462"/>
      <c r="O13" s="462"/>
      <c r="P13" s="462"/>
      <c r="Q13" s="462"/>
      <c r="R13" s="462"/>
      <c r="S13" s="462"/>
      <c r="T13" s="462"/>
      <c r="V13" s="547">
        <f>'Ｐ4～5'!$E$7</f>
        <v>-4831</v>
      </c>
      <c r="W13" s="548"/>
      <c r="X13" s="548"/>
      <c r="Y13" s="548"/>
      <c r="Z13" s="548"/>
      <c r="AA13" s="548"/>
      <c r="AB13" s="548"/>
      <c r="AC13" s="548"/>
      <c r="AD13" s="548"/>
      <c r="AE13" s="548"/>
      <c r="AF13" s="548"/>
      <c r="AG13" s="548"/>
      <c r="AH13" s="548"/>
      <c r="AI13" s="548"/>
      <c r="AJ13" s="548"/>
      <c r="AK13" s="548"/>
      <c r="AL13" s="548"/>
      <c r="AM13" s="554"/>
      <c r="AN13" s="547">
        <f>'Ｐ4～5'!$H$7</f>
        <v>429</v>
      </c>
      <c r="AO13" s="548"/>
      <c r="AP13" s="548"/>
      <c r="AQ13" s="548"/>
      <c r="AR13" s="548"/>
      <c r="AS13" s="548"/>
      <c r="AT13" s="548"/>
      <c r="AU13" s="548"/>
      <c r="AV13" s="548"/>
      <c r="AW13" s="548"/>
      <c r="AX13" s="548"/>
      <c r="AY13" s="548"/>
      <c r="AZ13" s="548"/>
      <c r="BA13" s="548"/>
      <c r="BB13" s="549"/>
      <c r="BC13" s="550">
        <f>'Ｐ4～5'!$K$7</f>
        <v>1327</v>
      </c>
      <c r="BD13" s="551"/>
      <c r="BE13" s="551"/>
      <c r="BF13" s="551"/>
      <c r="BG13" s="551"/>
      <c r="BH13" s="551"/>
      <c r="BI13" s="551"/>
      <c r="BJ13" s="551"/>
      <c r="BK13" s="551"/>
      <c r="BL13" s="551"/>
      <c r="BM13" s="551"/>
      <c r="BN13" s="551"/>
      <c r="BO13" s="551"/>
      <c r="BP13" s="551"/>
      <c r="BQ13" s="552"/>
      <c r="BR13" s="550">
        <f>'Ｐ4～5'!$N$7</f>
        <v>-898</v>
      </c>
      <c r="BS13" s="551"/>
      <c r="BT13" s="551"/>
      <c r="BU13" s="551"/>
      <c r="BV13" s="551"/>
      <c r="BW13" s="551"/>
      <c r="BX13" s="551"/>
      <c r="BY13" s="551"/>
      <c r="BZ13" s="551"/>
      <c r="CA13" s="551"/>
      <c r="CB13" s="551"/>
      <c r="CC13" s="551"/>
      <c r="CD13" s="551"/>
      <c r="CE13" s="551"/>
      <c r="CF13" s="551"/>
      <c r="CG13" s="551"/>
      <c r="CH13" s="551"/>
      <c r="CI13" s="553"/>
      <c r="CJ13" s="570">
        <f>'Ｐ4～5'!$U$7</f>
        <v>2066</v>
      </c>
      <c r="CK13" s="561"/>
      <c r="CL13" s="561"/>
      <c r="CM13" s="561"/>
      <c r="CN13" s="561"/>
      <c r="CO13" s="561"/>
      <c r="CP13" s="561"/>
      <c r="CQ13" s="561"/>
      <c r="CR13" s="561"/>
      <c r="CS13" s="561"/>
      <c r="CT13" s="561"/>
      <c r="CU13" s="561"/>
      <c r="CV13" s="561"/>
      <c r="CW13" s="561"/>
      <c r="CX13" s="561"/>
      <c r="CY13" s="560">
        <f>'Ｐ4～5'!$Z$7</f>
        <v>5999</v>
      </c>
      <c r="CZ13" s="561"/>
      <c r="DA13" s="561"/>
      <c r="DB13" s="561"/>
      <c r="DC13" s="561"/>
      <c r="DD13" s="561"/>
      <c r="DE13" s="561"/>
      <c r="DF13" s="561"/>
      <c r="DG13" s="561"/>
      <c r="DH13" s="561"/>
      <c r="DI13" s="561"/>
      <c r="DJ13" s="561"/>
      <c r="DK13" s="561"/>
      <c r="DL13" s="561"/>
      <c r="DM13" s="561"/>
      <c r="DN13" s="560">
        <f>'Ｐ4～5'!$AA$7</f>
        <v>-3933</v>
      </c>
      <c r="DO13" s="561"/>
      <c r="DP13" s="561"/>
      <c r="DQ13" s="561"/>
      <c r="DR13" s="561"/>
      <c r="DS13" s="561"/>
      <c r="DT13" s="561"/>
      <c r="DU13" s="561"/>
      <c r="DV13" s="561"/>
      <c r="DW13" s="561"/>
      <c r="DX13" s="561"/>
      <c r="DY13" s="561"/>
      <c r="DZ13" s="561"/>
      <c r="EA13" s="561"/>
      <c r="EB13" s="561"/>
      <c r="EC13" s="561"/>
      <c r="ED13" s="561"/>
      <c r="EE13" s="562"/>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308</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1">
        <f>'Ｐ2'!$F$49*-1</f>
        <v>14615</v>
      </c>
      <c r="AU15" s="512"/>
      <c r="AV15" s="512"/>
      <c r="AW15" s="512"/>
      <c r="AX15" s="512"/>
      <c r="AY15" s="512"/>
      <c r="AZ15" s="512"/>
      <c r="BA15" s="512"/>
      <c r="BB15" s="512"/>
      <c r="BC15" s="512"/>
      <c r="BD15" s="512"/>
      <c r="BE15" s="512"/>
      <c r="BF15" s="512"/>
      <c r="BG15" s="512"/>
      <c r="BH15" s="512"/>
      <c r="BI15" s="513">
        <f>'Ｐ2'!$G$49*-1</f>
        <v>1.46</v>
      </c>
      <c r="BJ15" s="512"/>
      <c r="BK15" s="512"/>
      <c r="BL15" s="512"/>
      <c r="BM15" s="512"/>
      <c r="BN15" s="512"/>
      <c r="BO15" s="512"/>
      <c r="BP15" s="512"/>
      <c r="BQ15" s="512"/>
      <c r="BR15" s="512"/>
      <c r="BS15" s="512"/>
      <c r="BT15" s="512"/>
      <c r="BU15" s="512"/>
      <c r="BV15" s="512"/>
      <c r="BW15" s="512"/>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4">
        <f>EDATE($M$8,-12)</f>
        <v>42826</v>
      </c>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16" t="s">
        <v>312</v>
      </c>
      <c r="AV16" s="516"/>
      <c r="AW16" s="516"/>
      <c r="AX16" s="516"/>
      <c r="AY16" s="517"/>
      <c r="AZ16" s="517"/>
      <c r="BA16" s="518">
        <f>EOMONTH($M$8,-1)</f>
        <v>43190</v>
      </c>
      <c r="BB16" s="519"/>
      <c r="BC16" s="519"/>
      <c r="BD16" s="519"/>
      <c r="BE16" s="519"/>
      <c r="BF16" s="519"/>
      <c r="BG16" s="519"/>
      <c r="BH16" s="519"/>
      <c r="BI16" s="519"/>
      <c r="BJ16" s="519"/>
      <c r="BK16" s="519"/>
      <c r="BL16" s="519"/>
      <c r="BM16" s="519"/>
      <c r="BN16" s="519"/>
      <c r="BO16" s="519"/>
      <c r="BP16" s="519"/>
      <c r="BQ16" s="519"/>
      <c r="BR16" s="519"/>
      <c r="BS16" s="519"/>
      <c r="BT16" s="519"/>
      <c r="BU16" s="519"/>
      <c r="BV16" s="519"/>
      <c r="BW16" s="519"/>
      <c r="BX16" s="519"/>
      <c r="BY16" s="519"/>
      <c r="BZ16" s="519"/>
      <c r="CA16" s="519"/>
      <c r="CB16" s="463" t="s">
        <v>315</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7" t="s">
        <v>328</v>
      </c>
      <c r="W17" s="538"/>
      <c r="X17" s="538"/>
      <c r="Y17" s="538"/>
      <c r="Z17" s="538"/>
      <c r="AA17" s="538"/>
      <c r="AB17" s="538"/>
      <c r="AC17" s="538"/>
      <c r="AD17" s="538"/>
      <c r="AE17" s="538"/>
      <c r="AF17" s="538"/>
      <c r="AG17" s="538"/>
      <c r="AH17" s="538"/>
      <c r="AI17" s="538"/>
      <c r="AJ17" s="538"/>
      <c r="AK17" s="538"/>
      <c r="AL17" s="538"/>
      <c r="AM17" s="539"/>
      <c r="AN17" s="543" t="s">
        <v>304</v>
      </c>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c r="BN17" s="544"/>
      <c r="BO17" s="544"/>
      <c r="BP17" s="544"/>
      <c r="BQ17" s="544"/>
      <c r="BR17" s="544"/>
      <c r="BS17" s="544"/>
      <c r="BT17" s="544"/>
      <c r="BU17" s="544"/>
      <c r="BV17" s="544"/>
      <c r="BW17" s="544"/>
      <c r="BX17" s="544"/>
      <c r="BY17" s="544"/>
      <c r="BZ17" s="544"/>
      <c r="CA17" s="544"/>
      <c r="CB17" s="544"/>
      <c r="CC17" s="544"/>
      <c r="CD17" s="544"/>
      <c r="CE17" s="544"/>
      <c r="CF17" s="544"/>
      <c r="CG17" s="544"/>
      <c r="CH17" s="544"/>
      <c r="CI17" s="545"/>
      <c r="CJ17" s="567" t="s">
        <v>305</v>
      </c>
      <c r="CK17" s="568"/>
      <c r="CL17" s="568"/>
      <c r="CM17" s="568"/>
      <c r="CN17" s="568"/>
      <c r="CO17" s="568"/>
      <c r="CP17" s="568"/>
      <c r="CQ17" s="568"/>
      <c r="CR17" s="568"/>
      <c r="CS17" s="568"/>
      <c r="CT17" s="568"/>
      <c r="CU17" s="568"/>
      <c r="CV17" s="568"/>
      <c r="CW17" s="568"/>
      <c r="CX17" s="568"/>
      <c r="CY17" s="568"/>
      <c r="CZ17" s="568"/>
      <c r="DA17" s="568"/>
      <c r="DB17" s="568"/>
      <c r="DC17" s="568"/>
      <c r="DD17" s="568"/>
      <c r="DE17" s="568"/>
      <c r="DF17" s="568"/>
      <c r="DG17" s="568"/>
      <c r="DH17" s="568"/>
      <c r="DI17" s="568"/>
      <c r="DJ17" s="568"/>
      <c r="DK17" s="568"/>
      <c r="DL17" s="568"/>
      <c r="DM17" s="568"/>
      <c r="DN17" s="568"/>
      <c r="DO17" s="568"/>
      <c r="DP17" s="568"/>
      <c r="DQ17" s="568"/>
      <c r="DR17" s="568"/>
      <c r="DS17" s="568"/>
      <c r="DT17" s="568"/>
      <c r="DU17" s="568"/>
      <c r="DV17" s="568"/>
      <c r="DW17" s="568"/>
      <c r="DX17" s="568"/>
      <c r="DY17" s="568"/>
      <c r="DZ17" s="568"/>
      <c r="EA17" s="568"/>
      <c r="EB17" s="568"/>
      <c r="EC17" s="568"/>
      <c r="ED17" s="568"/>
      <c r="EE17" s="569"/>
    </row>
    <row r="18" spans="1:154" s="471" customFormat="1" ht="27" customHeight="1">
      <c r="H18" s="244"/>
      <c r="I18" s="244"/>
      <c r="J18" s="244"/>
      <c r="T18" s="462"/>
      <c r="V18" s="540"/>
      <c r="W18" s="541"/>
      <c r="X18" s="541"/>
      <c r="Y18" s="541"/>
      <c r="Z18" s="541"/>
      <c r="AA18" s="541"/>
      <c r="AB18" s="541"/>
      <c r="AC18" s="541"/>
      <c r="AD18" s="541"/>
      <c r="AE18" s="541"/>
      <c r="AF18" s="541"/>
      <c r="AG18" s="541"/>
      <c r="AH18" s="541"/>
      <c r="AI18" s="541"/>
      <c r="AJ18" s="541"/>
      <c r="AK18" s="541"/>
      <c r="AL18" s="541"/>
      <c r="AM18" s="542"/>
      <c r="AN18" s="534" t="s">
        <v>301</v>
      </c>
      <c r="AO18" s="535"/>
      <c r="AP18" s="535"/>
      <c r="AQ18" s="535"/>
      <c r="AR18" s="535"/>
      <c r="AS18" s="535"/>
      <c r="AT18" s="535"/>
      <c r="AU18" s="535"/>
      <c r="AV18" s="535"/>
      <c r="AW18" s="535"/>
      <c r="AX18" s="535"/>
      <c r="AY18" s="535"/>
      <c r="AZ18" s="535"/>
      <c r="BA18" s="535"/>
      <c r="BB18" s="536"/>
      <c r="BC18" s="563" t="s">
        <v>300</v>
      </c>
      <c r="BD18" s="564"/>
      <c r="BE18" s="564"/>
      <c r="BF18" s="564"/>
      <c r="BG18" s="564"/>
      <c r="BH18" s="564"/>
      <c r="BI18" s="564"/>
      <c r="BJ18" s="564"/>
      <c r="BK18" s="564"/>
      <c r="BL18" s="564"/>
      <c r="BM18" s="564"/>
      <c r="BN18" s="564"/>
      <c r="BO18" s="564"/>
      <c r="BP18" s="564"/>
      <c r="BQ18" s="565"/>
      <c r="BR18" s="555" t="s">
        <v>245</v>
      </c>
      <c r="BS18" s="556"/>
      <c r="BT18" s="556"/>
      <c r="BU18" s="556"/>
      <c r="BV18" s="556"/>
      <c r="BW18" s="556"/>
      <c r="BX18" s="556"/>
      <c r="BY18" s="556"/>
      <c r="BZ18" s="556"/>
      <c r="CA18" s="556"/>
      <c r="CB18" s="556"/>
      <c r="CC18" s="556"/>
      <c r="CD18" s="556"/>
      <c r="CE18" s="556"/>
      <c r="CF18" s="556"/>
      <c r="CG18" s="556"/>
      <c r="CH18" s="556"/>
      <c r="CI18" s="557"/>
      <c r="CJ18" s="566" t="s">
        <v>326</v>
      </c>
      <c r="CK18" s="556"/>
      <c r="CL18" s="556"/>
      <c r="CM18" s="556"/>
      <c r="CN18" s="556"/>
      <c r="CO18" s="556"/>
      <c r="CP18" s="556"/>
      <c r="CQ18" s="556"/>
      <c r="CR18" s="556"/>
      <c r="CS18" s="556"/>
      <c r="CT18" s="556"/>
      <c r="CU18" s="556"/>
      <c r="CV18" s="556"/>
      <c r="CW18" s="556"/>
      <c r="CX18" s="556"/>
      <c r="CY18" s="559" t="s">
        <v>327</v>
      </c>
      <c r="CZ18" s="556"/>
      <c r="DA18" s="556"/>
      <c r="DB18" s="556"/>
      <c r="DC18" s="556"/>
      <c r="DD18" s="556"/>
      <c r="DE18" s="556"/>
      <c r="DF18" s="556"/>
      <c r="DG18" s="556"/>
      <c r="DH18" s="556"/>
      <c r="DI18" s="556"/>
      <c r="DJ18" s="556"/>
      <c r="DK18" s="556"/>
      <c r="DL18" s="556"/>
      <c r="DM18" s="556"/>
      <c r="DN18" s="555" t="s">
        <v>302</v>
      </c>
      <c r="DO18" s="556"/>
      <c r="DP18" s="556"/>
      <c r="DQ18" s="556"/>
      <c r="DR18" s="556"/>
      <c r="DS18" s="556"/>
      <c r="DT18" s="556"/>
      <c r="DU18" s="556"/>
      <c r="DV18" s="556"/>
      <c r="DW18" s="556"/>
      <c r="DX18" s="556"/>
      <c r="DY18" s="556"/>
      <c r="DZ18" s="556"/>
      <c r="EA18" s="556"/>
      <c r="EB18" s="556"/>
      <c r="EC18" s="556"/>
      <c r="ED18" s="556"/>
      <c r="EE18" s="557"/>
    </row>
    <row r="19" spans="1:154" s="471" customFormat="1" ht="21" customHeight="1">
      <c r="H19" s="121"/>
      <c r="I19" s="121"/>
      <c r="J19" s="121"/>
      <c r="K19" s="122"/>
      <c r="L19" s="122"/>
      <c r="M19" s="122"/>
      <c r="N19" s="122"/>
      <c r="O19" s="122"/>
      <c r="P19" s="122"/>
      <c r="Q19" s="122"/>
      <c r="R19" s="122"/>
      <c r="S19" s="122"/>
      <c r="T19" s="462"/>
      <c r="V19" s="547">
        <f>'Ｐ3'!$H$50</f>
        <v>-14615</v>
      </c>
      <c r="W19" s="571"/>
      <c r="X19" s="571"/>
      <c r="Y19" s="571"/>
      <c r="Z19" s="571"/>
      <c r="AA19" s="571"/>
      <c r="AB19" s="571"/>
      <c r="AC19" s="571"/>
      <c r="AD19" s="571"/>
      <c r="AE19" s="571"/>
      <c r="AF19" s="571"/>
      <c r="AG19" s="571"/>
      <c r="AH19" s="571"/>
      <c r="AI19" s="571"/>
      <c r="AJ19" s="571"/>
      <c r="AK19" s="571"/>
      <c r="AL19" s="571"/>
      <c r="AM19" s="572"/>
      <c r="AN19" s="547">
        <f>'Ｐ3'!$B$50</f>
        <v>5283</v>
      </c>
      <c r="AO19" s="548"/>
      <c r="AP19" s="548"/>
      <c r="AQ19" s="548"/>
      <c r="AR19" s="548"/>
      <c r="AS19" s="548"/>
      <c r="AT19" s="548"/>
      <c r="AU19" s="548"/>
      <c r="AV19" s="548"/>
      <c r="AW19" s="548"/>
      <c r="AX19" s="548"/>
      <c r="AY19" s="548"/>
      <c r="AZ19" s="548"/>
      <c r="BA19" s="548"/>
      <c r="BB19" s="549"/>
      <c r="BC19" s="550">
        <f>'Ｐ3'!$C$50</f>
        <v>15420</v>
      </c>
      <c r="BD19" s="551"/>
      <c r="BE19" s="551"/>
      <c r="BF19" s="551"/>
      <c r="BG19" s="551"/>
      <c r="BH19" s="551"/>
      <c r="BI19" s="551"/>
      <c r="BJ19" s="551"/>
      <c r="BK19" s="551"/>
      <c r="BL19" s="551"/>
      <c r="BM19" s="551"/>
      <c r="BN19" s="551"/>
      <c r="BO19" s="551"/>
      <c r="BP19" s="551"/>
      <c r="BQ19" s="552"/>
      <c r="BR19" s="550">
        <f>'Ｐ3'!$D$50</f>
        <v>-10137</v>
      </c>
      <c r="BS19" s="551"/>
      <c r="BT19" s="551"/>
      <c r="BU19" s="551"/>
      <c r="BV19" s="551"/>
      <c r="BW19" s="551"/>
      <c r="BX19" s="551"/>
      <c r="BY19" s="551"/>
      <c r="BZ19" s="551"/>
      <c r="CA19" s="551"/>
      <c r="CB19" s="551"/>
      <c r="CC19" s="551"/>
      <c r="CD19" s="551"/>
      <c r="CE19" s="551"/>
      <c r="CF19" s="551"/>
      <c r="CG19" s="551"/>
      <c r="CH19" s="551"/>
      <c r="CI19" s="553"/>
      <c r="CJ19" s="570">
        <f>'Ｐ3'!$E$50</f>
        <v>12219</v>
      </c>
      <c r="CK19" s="561"/>
      <c r="CL19" s="561"/>
      <c r="CM19" s="561"/>
      <c r="CN19" s="561"/>
      <c r="CO19" s="561"/>
      <c r="CP19" s="561"/>
      <c r="CQ19" s="561"/>
      <c r="CR19" s="561"/>
      <c r="CS19" s="561"/>
      <c r="CT19" s="561"/>
      <c r="CU19" s="561"/>
      <c r="CV19" s="561"/>
      <c r="CW19" s="561"/>
      <c r="CX19" s="561"/>
      <c r="CY19" s="560">
        <f>'Ｐ3'!$F$50</f>
        <v>16697</v>
      </c>
      <c r="CZ19" s="561"/>
      <c r="DA19" s="561"/>
      <c r="DB19" s="561"/>
      <c r="DC19" s="561"/>
      <c r="DD19" s="561"/>
      <c r="DE19" s="561"/>
      <c r="DF19" s="561"/>
      <c r="DG19" s="561"/>
      <c r="DH19" s="561"/>
      <c r="DI19" s="561"/>
      <c r="DJ19" s="561"/>
      <c r="DK19" s="561"/>
      <c r="DL19" s="561"/>
      <c r="DM19" s="561"/>
      <c r="DN19" s="560">
        <f>'Ｐ3'!$G$50</f>
        <v>-4478</v>
      </c>
      <c r="DO19" s="561"/>
      <c r="DP19" s="561"/>
      <c r="DQ19" s="561"/>
      <c r="DR19" s="561"/>
      <c r="DS19" s="561"/>
      <c r="DT19" s="561"/>
      <c r="DU19" s="561"/>
      <c r="DV19" s="561"/>
      <c r="DW19" s="561"/>
      <c r="DX19" s="561"/>
      <c r="DY19" s="561"/>
      <c r="DZ19" s="561"/>
      <c r="EA19" s="561"/>
      <c r="EB19" s="561"/>
      <c r="EC19" s="561"/>
      <c r="ED19" s="561"/>
      <c r="EE19" s="562"/>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310</v>
      </c>
    </row>
    <row r="22" spans="1:154" s="471" customFormat="1" ht="18" customHeight="1">
      <c r="H22" s="121"/>
      <c r="I22" s="121"/>
      <c r="J22" s="121"/>
      <c r="K22" s="122"/>
      <c r="L22" s="243"/>
      <c r="M22" s="524">
        <f>M8</f>
        <v>43191</v>
      </c>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122" t="s">
        <v>318</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6">
        <f>'Ｐ6'!$B$6</f>
        <v>387669</v>
      </c>
      <c r="BN22" s="525"/>
      <c r="BO22" s="525"/>
      <c r="BP22" s="525"/>
      <c r="BQ22" s="525"/>
      <c r="BR22" s="525"/>
      <c r="BS22" s="525"/>
      <c r="BT22" s="525"/>
      <c r="BU22" s="525"/>
      <c r="BV22" s="525"/>
      <c r="BW22" s="525"/>
      <c r="BX22" s="525"/>
      <c r="BY22" s="525"/>
      <c r="BZ22" s="525"/>
      <c r="CA22" s="525"/>
      <c r="CB22" s="525"/>
      <c r="CC22" s="525"/>
      <c r="CD22" s="525"/>
      <c r="CE22" s="525"/>
      <c r="CF22" s="525"/>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307</v>
      </c>
      <c r="R23" s="122"/>
      <c r="S23" s="122"/>
      <c r="T23" s="122"/>
      <c r="U23" s="122"/>
      <c r="V23" s="122"/>
      <c r="W23" s="122"/>
      <c r="X23" s="122"/>
      <c r="Y23" s="122"/>
      <c r="Z23" s="122"/>
      <c r="AA23" s="122"/>
      <c r="AB23" s="122"/>
      <c r="AC23" s="122"/>
      <c r="AD23" s="122"/>
      <c r="AE23" s="122"/>
      <c r="AF23" s="122"/>
      <c r="AG23" s="122"/>
      <c r="AH23" s="122"/>
      <c r="AI23" s="122"/>
      <c r="AJ23" s="122"/>
      <c r="AK23" s="122"/>
      <c r="AL23" s="122"/>
      <c r="AM23" s="531">
        <f>IF('Ｐ6'!$K$6&gt;=0,'Ｐ6'!$K$6,'Ｐ6'!$K$6*(-1))</f>
        <v>703</v>
      </c>
      <c r="AN23" s="531"/>
      <c r="AO23" s="531"/>
      <c r="AP23" s="531"/>
      <c r="AQ23" s="531"/>
      <c r="AR23" s="531"/>
      <c r="AS23" s="531"/>
      <c r="AT23" s="531"/>
      <c r="AU23" s="531"/>
      <c r="AV23" s="531"/>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309</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268</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319</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269</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320</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270</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321</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271</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322</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272</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323</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273</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324</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2">
        <f>EDATE(M8,-1)</f>
        <v>43160</v>
      </c>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25"/>
      <c r="AY33" s="7"/>
      <c r="AZ33" s="7"/>
      <c r="BA33" s="7"/>
      <c r="BB33" s="7"/>
      <c r="BC33" s="7"/>
      <c r="BD33" s="7"/>
      <c r="BE33" s="7"/>
      <c r="BF33" s="7"/>
      <c r="BG33" s="7"/>
      <c r="BH33" s="7"/>
      <c r="BI33" s="7"/>
      <c r="BJ33" s="7"/>
      <c r="BL33" s="7"/>
      <c r="BN33" s="7"/>
      <c r="BO33" s="7"/>
      <c r="BP33" s="252" t="s">
        <v>325</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204</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316</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G3" sqref="G3"/>
    </sheetView>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235</v>
      </c>
      <c r="F1" s="419" t="s">
        <v>236</v>
      </c>
      <c r="K1" s="419" t="s">
        <v>237</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1</v>
      </c>
      <c r="B3" s="509" t="s">
        <v>19</v>
      </c>
      <c r="C3" s="152">
        <f>'Ｐ4～5'!E11</f>
        <v>-1826</v>
      </c>
      <c r="D3" s="153">
        <f t="shared" ref="D3:D27" si="0">RANK(C3,C$3:C$27,0)</f>
        <v>25</v>
      </c>
      <c r="E3" s="430"/>
      <c r="F3" s="201">
        <v>1</v>
      </c>
      <c r="G3" s="160" t="s">
        <v>19</v>
      </c>
      <c r="H3" s="152">
        <f>'Ｐ4～5'!N11</f>
        <v>-138</v>
      </c>
      <c r="I3" s="153">
        <f t="shared" ref="I3:I27" si="1">RANK(H3,H$3:H$27,0)</f>
        <v>25</v>
      </c>
      <c r="J3" s="430"/>
      <c r="K3" s="201">
        <v>1</v>
      </c>
      <c r="L3" s="160" t="s">
        <v>19</v>
      </c>
      <c r="M3" s="152">
        <f>'Ｐ4～5'!AA11</f>
        <v>-1688</v>
      </c>
      <c r="N3" s="153">
        <f t="shared" ref="N3:N27" si="2">RANK(M3,M$3:M$27)</f>
        <v>25</v>
      </c>
      <c r="P3" s="500"/>
    </row>
    <row r="4" spans="1:16" s="431" customFormat="1" ht="18.75" customHeight="1">
      <c r="A4" s="202">
        <v>4</v>
      </c>
      <c r="B4" s="154" t="s">
        <v>132</v>
      </c>
      <c r="C4" s="155">
        <f>'Ｐ4～5'!E14</f>
        <v>-503</v>
      </c>
      <c r="D4" s="156">
        <f t="shared" si="0"/>
        <v>24</v>
      </c>
      <c r="E4" s="430"/>
      <c r="F4" s="203">
        <v>3</v>
      </c>
      <c r="G4" s="161" t="s">
        <v>107</v>
      </c>
      <c r="H4" s="155">
        <f>'Ｐ4～5'!N13</f>
        <v>-98</v>
      </c>
      <c r="I4" s="156">
        <f t="shared" si="1"/>
        <v>24</v>
      </c>
      <c r="J4" s="430"/>
      <c r="K4" s="203">
        <v>4</v>
      </c>
      <c r="L4" s="161" t="s">
        <v>22</v>
      </c>
      <c r="M4" s="155">
        <f>'Ｐ4～5'!AA14</f>
        <v>-419</v>
      </c>
      <c r="N4" s="156">
        <f t="shared" si="2"/>
        <v>24</v>
      </c>
      <c r="P4" s="500"/>
    </row>
    <row r="5" spans="1:16" s="431" customFormat="1" ht="18.75" customHeight="1">
      <c r="A5" s="202">
        <v>3</v>
      </c>
      <c r="B5" s="154" t="s">
        <v>107</v>
      </c>
      <c r="C5" s="155">
        <f>'Ｐ4～5'!E13</f>
        <v>-464</v>
      </c>
      <c r="D5" s="156">
        <f t="shared" si="0"/>
        <v>23</v>
      </c>
      <c r="E5" s="430"/>
      <c r="F5" s="203">
        <v>4</v>
      </c>
      <c r="G5" s="161" t="s">
        <v>22</v>
      </c>
      <c r="H5" s="155">
        <f>'Ｐ4～5'!N14</f>
        <v>-84</v>
      </c>
      <c r="I5" s="156">
        <f t="shared" si="1"/>
        <v>23</v>
      </c>
      <c r="J5" s="430"/>
      <c r="K5" s="203">
        <v>3</v>
      </c>
      <c r="L5" s="161" t="s">
        <v>107</v>
      </c>
      <c r="M5" s="155">
        <f>'Ｐ4～5'!AA13</f>
        <v>-366</v>
      </c>
      <c r="N5" s="156">
        <f t="shared" si="2"/>
        <v>23</v>
      </c>
      <c r="P5" s="500"/>
    </row>
    <row r="6" spans="1:16" s="431" customFormat="1" ht="18.75" customHeight="1">
      <c r="A6" s="202">
        <v>8</v>
      </c>
      <c r="B6" s="154" t="s">
        <v>53</v>
      </c>
      <c r="C6" s="155">
        <f>'Ｐ4～5'!E18</f>
        <v>-380</v>
      </c>
      <c r="D6" s="156">
        <f t="shared" si="0"/>
        <v>22</v>
      </c>
      <c r="E6" s="430"/>
      <c r="F6" s="203">
        <v>10</v>
      </c>
      <c r="G6" s="161" t="s">
        <v>55</v>
      </c>
      <c r="H6" s="155">
        <f>'Ｐ4～5'!N20</f>
        <v>-73</v>
      </c>
      <c r="I6" s="156">
        <f t="shared" si="1"/>
        <v>22</v>
      </c>
      <c r="J6" s="430"/>
      <c r="K6" s="203">
        <v>8</v>
      </c>
      <c r="L6" s="161" t="s">
        <v>53</v>
      </c>
      <c r="M6" s="155">
        <f>'Ｐ4～5'!AA18</f>
        <v>-315</v>
      </c>
      <c r="N6" s="156">
        <f t="shared" si="2"/>
        <v>22</v>
      </c>
      <c r="P6" s="500"/>
    </row>
    <row r="7" spans="1:16" s="431" customFormat="1" ht="18.75" customHeight="1">
      <c r="A7" s="202">
        <v>10</v>
      </c>
      <c r="B7" s="154" t="s">
        <v>55</v>
      </c>
      <c r="C7" s="155">
        <f>'Ｐ4～5'!E20</f>
        <v>-322</v>
      </c>
      <c r="D7" s="156">
        <f t="shared" si="0"/>
        <v>21</v>
      </c>
      <c r="E7" s="430"/>
      <c r="F7" s="203">
        <v>8</v>
      </c>
      <c r="G7" s="161" t="s">
        <v>53</v>
      </c>
      <c r="H7" s="155">
        <f>'Ｐ4～5'!N18</f>
        <v>-65</v>
      </c>
      <c r="I7" s="156">
        <f t="shared" si="1"/>
        <v>21</v>
      </c>
      <c r="J7" s="430"/>
      <c r="K7" s="203">
        <v>10</v>
      </c>
      <c r="L7" s="161" t="s">
        <v>55</v>
      </c>
      <c r="M7" s="155">
        <f>'Ｐ4～5'!AA20</f>
        <v>-249</v>
      </c>
      <c r="N7" s="156">
        <f t="shared" si="2"/>
        <v>21</v>
      </c>
      <c r="P7" s="500"/>
    </row>
    <row r="8" spans="1:16" s="431" customFormat="1" ht="18.75" customHeight="1">
      <c r="A8" s="202">
        <v>2</v>
      </c>
      <c r="B8" s="154" t="s">
        <v>21</v>
      </c>
      <c r="C8" s="155">
        <f>'Ｐ4～5'!E12</f>
        <v>-310</v>
      </c>
      <c r="D8" s="156">
        <f t="shared" si="0"/>
        <v>20</v>
      </c>
      <c r="E8" s="430"/>
      <c r="F8" s="203">
        <v>2</v>
      </c>
      <c r="G8" s="161" t="s">
        <v>21</v>
      </c>
      <c r="H8" s="155">
        <f>'Ｐ4～5'!N12</f>
        <v>-62</v>
      </c>
      <c r="I8" s="156">
        <f t="shared" si="1"/>
        <v>20</v>
      </c>
      <c r="J8" s="430"/>
      <c r="K8" s="203">
        <v>2</v>
      </c>
      <c r="L8" s="161" t="s">
        <v>21</v>
      </c>
      <c r="M8" s="155">
        <f>'Ｐ4～5'!AA12</f>
        <v>-248</v>
      </c>
      <c r="N8" s="156">
        <f t="shared" si="2"/>
        <v>20</v>
      </c>
      <c r="P8" s="500"/>
    </row>
    <row r="9" spans="1:16" s="431" customFormat="1" ht="18.75" customHeight="1">
      <c r="A9" s="202">
        <v>6</v>
      </c>
      <c r="B9" s="154" t="s">
        <v>24</v>
      </c>
      <c r="C9" s="155">
        <f>'Ｐ4～5'!E16</f>
        <v>-240</v>
      </c>
      <c r="D9" s="156">
        <f t="shared" si="0"/>
        <v>19</v>
      </c>
      <c r="E9" s="430"/>
      <c r="F9" s="203">
        <v>11</v>
      </c>
      <c r="G9" s="161" t="s">
        <v>109</v>
      </c>
      <c r="H9" s="155">
        <f>'Ｐ4～5'!N21</f>
        <v>-54</v>
      </c>
      <c r="I9" s="156">
        <f t="shared" si="1"/>
        <v>19</v>
      </c>
      <c r="J9" s="430"/>
      <c r="K9" s="203">
        <v>6</v>
      </c>
      <c r="L9" s="161" t="s">
        <v>24</v>
      </c>
      <c r="M9" s="155">
        <f>'Ｐ4～5'!AA16</f>
        <v>-192</v>
      </c>
      <c r="N9" s="156">
        <f t="shared" si="2"/>
        <v>19</v>
      </c>
      <c r="P9" s="500"/>
    </row>
    <row r="10" spans="1:16" s="431" customFormat="1" ht="18.75" customHeight="1">
      <c r="A10" s="202">
        <v>7</v>
      </c>
      <c r="B10" s="154" t="s">
        <v>25</v>
      </c>
      <c r="C10" s="155">
        <f>'Ｐ4～5'!E17</f>
        <v>-184</v>
      </c>
      <c r="D10" s="156">
        <f t="shared" si="0"/>
        <v>18</v>
      </c>
      <c r="E10" s="430"/>
      <c r="F10" s="203">
        <v>6</v>
      </c>
      <c r="G10" s="162" t="s">
        <v>24</v>
      </c>
      <c r="H10" s="155">
        <f>'Ｐ4～5'!N16</f>
        <v>-48</v>
      </c>
      <c r="I10" s="156">
        <f t="shared" si="1"/>
        <v>18</v>
      </c>
      <c r="J10" s="430"/>
      <c r="K10" s="203">
        <v>7</v>
      </c>
      <c r="L10" s="161" t="s">
        <v>25</v>
      </c>
      <c r="M10" s="155">
        <f>'Ｐ4～5'!AA17</f>
        <v>-161</v>
      </c>
      <c r="N10" s="156">
        <f t="shared" si="2"/>
        <v>18</v>
      </c>
      <c r="P10" s="500"/>
    </row>
    <row r="11" spans="1:16" s="431" customFormat="1" ht="18.75" customHeight="1">
      <c r="A11" s="202">
        <v>11</v>
      </c>
      <c r="B11" s="154" t="s">
        <v>109</v>
      </c>
      <c r="C11" s="155">
        <f>'Ｐ4～5'!E21</f>
        <v>-168</v>
      </c>
      <c r="D11" s="156">
        <f t="shared" si="0"/>
        <v>17</v>
      </c>
      <c r="E11" s="430"/>
      <c r="F11" s="203">
        <v>5</v>
      </c>
      <c r="G11" s="161" t="s">
        <v>23</v>
      </c>
      <c r="H11" s="155">
        <f>'Ｐ4～5'!N15</f>
        <v>-37</v>
      </c>
      <c r="I11" s="156">
        <f t="shared" si="1"/>
        <v>17</v>
      </c>
      <c r="J11" s="430"/>
      <c r="K11" s="203">
        <v>5</v>
      </c>
      <c r="L11" s="161" t="s">
        <v>23</v>
      </c>
      <c r="M11" s="155">
        <f>'Ｐ4～5'!AA15</f>
        <v>-118</v>
      </c>
      <c r="N11" s="156">
        <f t="shared" si="2"/>
        <v>17</v>
      </c>
      <c r="P11" s="500"/>
    </row>
    <row r="12" spans="1:16" s="431" customFormat="1" ht="18.75" customHeight="1">
      <c r="A12" s="202">
        <v>5</v>
      </c>
      <c r="B12" s="154" t="s">
        <v>23</v>
      </c>
      <c r="C12" s="155">
        <f>'Ｐ4～5'!E15</f>
        <v>-155</v>
      </c>
      <c r="D12" s="156">
        <f t="shared" si="0"/>
        <v>16</v>
      </c>
      <c r="E12" s="430"/>
      <c r="F12" s="203">
        <v>13</v>
      </c>
      <c r="G12" s="161" t="s">
        <v>56</v>
      </c>
      <c r="H12" s="155">
        <f>'Ｐ4～5'!N23</f>
        <v>-33</v>
      </c>
      <c r="I12" s="156">
        <f t="shared" si="1"/>
        <v>16</v>
      </c>
      <c r="J12" s="430"/>
      <c r="K12" s="203">
        <v>9</v>
      </c>
      <c r="L12" s="161" t="s">
        <v>54</v>
      </c>
      <c r="M12" s="155">
        <f>'Ｐ4～5'!AA19</f>
        <v>-116</v>
      </c>
      <c r="N12" s="156">
        <f t="shared" si="2"/>
        <v>16</v>
      </c>
      <c r="P12" s="500"/>
    </row>
    <row r="13" spans="1:16" s="431" customFormat="1" ht="18.75" customHeight="1">
      <c r="A13" s="202">
        <v>13</v>
      </c>
      <c r="B13" s="154" t="s">
        <v>56</v>
      </c>
      <c r="C13" s="155">
        <f>'Ｐ4～5'!E23</f>
        <v>-144</v>
      </c>
      <c r="D13" s="156">
        <f t="shared" si="0"/>
        <v>15</v>
      </c>
      <c r="E13" s="430"/>
      <c r="F13" s="203">
        <v>17</v>
      </c>
      <c r="G13" s="161" t="s">
        <v>58</v>
      </c>
      <c r="H13" s="155">
        <f>'Ｐ4～5'!N30</f>
        <v>-26</v>
      </c>
      <c r="I13" s="156">
        <f t="shared" si="1"/>
        <v>14</v>
      </c>
      <c r="J13" s="430"/>
      <c r="K13" s="203">
        <v>11</v>
      </c>
      <c r="L13" s="161" t="s">
        <v>109</v>
      </c>
      <c r="M13" s="155">
        <f>'Ｐ4～5'!AA21</f>
        <v>-114</v>
      </c>
      <c r="N13" s="156">
        <f t="shared" si="2"/>
        <v>15</v>
      </c>
      <c r="P13" s="500"/>
    </row>
    <row r="14" spans="1:16" s="431" customFormat="1" ht="18.75" customHeight="1">
      <c r="A14" s="202">
        <v>9</v>
      </c>
      <c r="B14" s="510" t="s">
        <v>54</v>
      </c>
      <c r="C14" s="155">
        <f>'Ｐ4～5'!E19</f>
        <v>-138</v>
      </c>
      <c r="D14" s="156">
        <f t="shared" si="0"/>
        <v>14</v>
      </c>
      <c r="E14" s="430"/>
      <c r="F14" s="203">
        <v>12</v>
      </c>
      <c r="G14" s="161" t="s">
        <v>57</v>
      </c>
      <c r="H14" s="155">
        <f>'Ｐ4～5'!N22</f>
        <v>-26</v>
      </c>
      <c r="I14" s="156">
        <f t="shared" si="1"/>
        <v>14</v>
      </c>
      <c r="J14" s="430"/>
      <c r="K14" s="203">
        <v>13</v>
      </c>
      <c r="L14" s="161" t="s">
        <v>56</v>
      </c>
      <c r="M14" s="155">
        <f>'Ｐ4～5'!AA23</f>
        <v>-111</v>
      </c>
      <c r="N14" s="156">
        <f t="shared" si="2"/>
        <v>14</v>
      </c>
      <c r="P14" s="500"/>
    </row>
    <row r="15" spans="1:16" s="431" customFormat="1" ht="18.75" customHeight="1">
      <c r="A15" s="202">
        <v>12</v>
      </c>
      <c r="B15" s="154" t="s">
        <v>57</v>
      </c>
      <c r="C15" s="155">
        <f>'Ｐ4～5'!E22</f>
        <v>-103</v>
      </c>
      <c r="D15" s="156">
        <f t="shared" si="0"/>
        <v>13</v>
      </c>
      <c r="E15" s="430"/>
      <c r="F15" s="203">
        <v>24</v>
      </c>
      <c r="G15" s="161" t="s">
        <v>35</v>
      </c>
      <c r="H15" s="155">
        <f>'Ｐ4～5'!N40</f>
        <v>-23</v>
      </c>
      <c r="I15" s="156">
        <f t="shared" si="1"/>
        <v>12</v>
      </c>
      <c r="J15" s="430"/>
      <c r="K15" s="203">
        <v>12</v>
      </c>
      <c r="L15" s="161" t="s">
        <v>57</v>
      </c>
      <c r="M15" s="155">
        <f>'Ｐ4～5'!AA22</f>
        <v>-77</v>
      </c>
      <c r="N15" s="156">
        <f t="shared" si="2"/>
        <v>13</v>
      </c>
      <c r="P15" s="500"/>
    </row>
    <row r="16" spans="1:16" s="431" customFormat="1" ht="18.75" customHeight="1">
      <c r="A16" s="202">
        <v>24</v>
      </c>
      <c r="B16" s="154" t="s">
        <v>35</v>
      </c>
      <c r="C16" s="155">
        <f>'Ｐ4～5'!E40</f>
        <v>-89</v>
      </c>
      <c r="D16" s="156">
        <f t="shared" si="0"/>
        <v>12</v>
      </c>
      <c r="E16" s="430"/>
      <c r="F16" s="203">
        <v>7</v>
      </c>
      <c r="G16" s="161" t="s">
        <v>25</v>
      </c>
      <c r="H16" s="155">
        <f>'Ｐ4～5'!N17</f>
        <v>-23</v>
      </c>
      <c r="I16" s="156">
        <f t="shared" si="1"/>
        <v>12</v>
      </c>
      <c r="J16" s="430"/>
      <c r="K16" s="203">
        <v>24</v>
      </c>
      <c r="L16" s="161" t="s">
        <v>35</v>
      </c>
      <c r="M16" s="155">
        <f>'Ｐ4～5'!AA40</f>
        <v>-66</v>
      </c>
      <c r="N16" s="156">
        <f t="shared" si="2"/>
        <v>12</v>
      </c>
      <c r="P16" s="500"/>
    </row>
    <row r="17" spans="1:16" s="431" customFormat="1" ht="18.75" customHeight="1">
      <c r="A17" s="202">
        <v>23</v>
      </c>
      <c r="B17" s="154" t="s">
        <v>50</v>
      </c>
      <c r="C17" s="155">
        <f>'Ｐ4～5'!E38</f>
        <v>-82</v>
      </c>
      <c r="D17" s="156">
        <f t="shared" si="0"/>
        <v>11</v>
      </c>
      <c r="E17" s="430"/>
      <c r="F17" s="203">
        <v>23</v>
      </c>
      <c r="G17" s="161" t="s">
        <v>50</v>
      </c>
      <c r="H17" s="155">
        <f>'Ｐ4～5'!N38</f>
        <v>-22</v>
      </c>
      <c r="I17" s="156">
        <f t="shared" si="1"/>
        <v>10</v>
      </c>
      <c r="J17" s="430"/>
      <c r="K17" s="203">
        <v>23</v>
      </c>
      <c r="L17" s="161" t="s">
        <v>50</v>
      </c>
      <c r="M17" s="155">
        <f>'Ｐ4～5'!AA38</f>
        <v>-60</v>
      </c>
      <c r="N17" s="156">
        <f t="shared" si="2"/>
        <v>11</v>
      </c>
      <c r="P17" s="500"/>
    </row>
    <row r="18" spans="1:16" s="431" customFormat="1" ht="18.75" customHeight="1">
      <c r="A18" s="202">
        <v>17</v>
      </c>
      <c r="B18" s="154" t="s">
        <v>58</v>
      </c>
      <c r="C18" s="155">
        <f>'Ｐ4～5'!E30</f>
        <v>-65</v>
      </c>
      <c r="D18" s="156">
        <f t="shared" si="0"/>
        <v>10</v>
      </c>
      <c r="E18" s="430"/>
      <c r="F18" s="203">
        <v>9</v>
      </c>
      <c r="G18" s="161" t="s">
        <v>54</v>
      </c>
      <c r="H18" s="155">
        <f>'Ｐ4～5'!N19</f>
        <v>-22</v>
      </c>
      <c r="I18" s="156">
        <f t="shared" si="1"/>
        <v>10</v>
      </c>
      <c r="J18" s="430"/>
      <c r="K18" s="203">
        <v>22</v>
      </c>
      <c r="L18" s="162" t="s">
        <v>34</v>
      </c>
      <c r="M18" s="155">
        <f>'Ｐ4～5'!AA36</f>
        <v>-49</v>
      </c>
      <c r="N18" s="156">
        <f t="shared" si="2"/>
        <v>10</v>
      </c>
      <c r="P18" s="500"/>
    </row>
    <row r="19" spans="1:16" s="431" customFormat="1" ht="18.75" customHeight="1">
      <c r="A19" s="202">
        <v>22</v>
      </c>
      <c r="B19" s="154" t="s">
        <v>133</v>
      </c>
      <c r="C19" s="155">
        <f>'Ｐ4～5'!E36</f>
        <v>-50</v>
      </c>
      <c r="D19" s="156">
        <f t="shared" si="0"/>
        <v>9</v>
      </c>
      <c r="E19" s="430"/>
      <c r="F19" s="203">
        <v>18</v>
      </c>
      <c r="G19" s="161" t="s">
        <v>59</v>
      </c>
      <c r="H19" s="155">
        <f>'Ｐ4～5'!N31</f>
        <v>-14</v>
      </c>
      <c r="I19" s="156">
        <f t="shared" si="1"/>
        <v>9</v>
      </c>
      <c r="J19" s="430"/>
      <c r="K19" s="203">
        <v>17</v>
      </c>
      <c r="L19" s="161" t="s">
        <v>58</v>
      </c>
      <c r="M19" s="155">
        <f>'Ｐ4～5'!AA30</f>
        <v>-39</v>
      </c>
      <c r="N19" s="156">
        <f t="shared" si="2"/>
        <v>9</v>
      </c>
      <c r="P19" s="500"/>
    </row>
    <row r="20" spans="1:16" s="431" customFormat="1" ht="18.75" customHeight="1">
      <c r="A20" s="202">
        <v>18</v>
      </c>
      <c r="B20" s="154" t="s">
        <v>59</v>
      </c>
      <c r="C20" s="155">
        <f>'Ｐ4～5'!E31</f>
        <v>-44</v>
      </c>
      <c r="D20" s="156">
        <f t="shared" si="0"/>
        <v>7</v>
      </c>
      <c r="E20" s="430"/>
      <c r="F20" s="203">
        <v>20</v>
      </c>
      <c r="G20" s="161" t="s">
        <v>32</v>
      </c>
      <c r="H20" s="155">
        <f>'Ｐ4～5'!N34</f>
        <v>-11</v>
      </c>
      <c r="I20" s="156">
        <f t="shared" si="1"/>
        <v>8</v>
      </c>
      <c r="J20" s="430"/>
      <c r="K20" s="203">
        <v>19</v>
      </c>
      <c r="L20" s="161" t="s">
        <v>31</v>
      </c>
      <c r="M20" s="155">
        <f>'Ｐ4～5'!AA33</f>
        <v>-34</v>
      </c>
      <c r="N20" s="156">
        <f t="shared" si="2"/>
        <v>8</v>
      </c>
      <c r="P20" s="500"/>
    </row>
    <row r="21" spans="1:16" s="431" customFormat="1" ht="18.75" customHeight="1">
      <c r="A21" s="202">
        <v>19</v>
      </c>
      <c r="B21" s="154" t="s">
        <v>31</v>
      </c>
      <c r="C21" s="155">
        <f>'Ｐ4～5'!E33</f>
        <v>-44</v>
      </c>
      <c r="D21" s="156">
        <f t="shared" si="0"/>
        <v>7</v>
      </c>
      <c r="E21" s="430"/>
      <c r="F21" s="203">
        <v>14</v>
      </c>
      <c r="G21" s="161" t="s">
        <v>26</v>
      </c>
      <c r="H21" s="155">
        <f>'Ｐ4～5'!N25</f>
        <v>-10</v>
      </c>
      <c r="I21" s="156">
        <f t="shared" si="1"/>
        <v>6</v>
      </c>
      <c r="J21" s="430"/>
      <c r="K21" s="203">
        <v>20</v>
      </c>
      <c r="L21" s="161" t="s">
        <v>32</v>
      </c>
      <c r="M21" s="155">
        <f>'Ｐ4～5'!AA34</f>
        <v>-31</v>
      </c>
      <c r="N21" s="156">
        <f t="shared" si="2"/>
        <v>7</v>
      </c>
      <c r="P21" s="500"/>
    </row>
    <row r="22" spans="1:16" s="431" customFormat="1" ht="18.75" customHeight="1">
      <c r="A22" s="202">
        <v>20</v>
      </c>
      <c r="B22" s="154" t="s">
        <v>32</v>
      </c>
      <c r="C22" s="155">
        <f>'Ｐ4～5'!E34</f>
        <v>-42</v>
      </c>
      <c r="D22" s="156">
        <f t="shared" si="0"/>
        <v>6</v>
      </c>
      <c r="E22" s="430"/>
      <c r="F22" s="203">
        <v>19</v>
      </c>
      <c r="G22" s="161" t="s">
        <v>31</v>
      </c>
      <c r="H22" s="155">
        <f>'Ｐ4～5'!N33</f>
        <v>-10</v>
      </c>
      <c r="I22" s="156">
        <f t="shared" si="1"/>
        <v>6</v>
      </c>
      <c r="J22" s="430"/>
      <c r="K22" s="203">
        <v>18</v>
      </c>
      <c r="L22" s="161" t="s">
        <v>59</v>
      </c>
      <c r="M22" s="155">
        <f>'Ｐ4～5'!AA31</f>
        <v>-30</v>
      </c>
      <c r="N22" s="156">
        <f t="shared" si="2"/>
        <v>6</v>
      </c>
      <c r="P22" s="500"/>
    </row>
    <row r="23" spans="1:16" s="431" customFormat="1" ht="18.75" customHeight="1">
      <c r="A23" s="202">
        <v>21</v>
      </c>
      <c r="B23" s="154" t="s">
        <v>33</v>
      </c>
      <c r="C23" s="155">
        <f>'Ｐ4～5'!E35</f>
        <v>-26</v>
      </c>
      <c r="D23" s="156">
        <f t="shared" si="0"/>
        <v>5</v>
      </c>
      <c r="E23" s="430"/>
      <c r="F23" s="203">
        <v>21</v>
      </c>
      <c r="G23" s="161" t="s">
        <v>33</v>
      </c>
      <c r="H23" s="155">
        <f>'Ｐ4～5'!N35</f>
        <v>-6</v>
      </c>
      <c r="I23" s="156">
        <f t="shared" si="1"/>
        <v>5</v>
      </c>
      <c r="J23" s="430"/>
      <c r="K23" s="203">
        <v>21</v>
      </c>
      <c r="L23" s="161" t="s">
        <v>33</v>
      </c>
      <c r="M23" s="155">
        <f>'Ｐ4～5'!AA35</f>
        <v>-20</v>
      </c>
      <c r="N23" s="156">
        <f t="shared" si="2"/>
        <v>5</v>
      </c>
      <c r="P23" s="500"/>
    </row>
    <row r="24" spans="1:16" s="431" customFormat="1" ht="18.75" customHeight="1">
      <c r="A24" s="202">
        <v>14</v>
      </c>
      <c r="B24" s="154" t="s">
        <v>26</v>
      </c>
      <c r="C24" s="155">
        <f>'Ｐ4～5'!E25</f>
        <v>-22</v>
      </c>
      <c r="D24" s="156">
        <f t="shared" si="0"/>
        <v>4</v>
      </c>
      <c r="E24" s="430"/>
      <c r="F24" s="203">
        <v>16</v>
      </c>
      <c r="G24" s="161" t="s">
        <v>29</v>
      </c>
      <c r="H24" s="155">
        <f>'Ｐ4～5'!N29</f>
        <v>-5</v>
      </c>
      <c r="I24" s="156">
        <f t="shared" si="1"/>
        <v>4</v>
      </c>
      <c r="J24" s="430"/>
      <c r="K24" s="203">
        <v>14</v>
      </c>
      <c r="L24" s="161" t="s">
        <v>26</v>
      </c>
      <c r="M24" s="155">
        <f>'Ｐ4～5'!AA25</f>
        <v>-12</v>
      </c>
      <c r="N24" s="156">
        <f t="shared" si="2"/>
        <v>4</v>
      </c>
      <c r="P24" s="500"/>
    </row>
    <row r="25" spans="1:16" s="431" customFormat="1" ht="18.75" customHeight="1">
      <c r="A25" s="202">
        <v>15</v>
      </c>
      <c r="B25" s="154" t="s">
        <v>28</v>
      </c>
      <c r="C25" s="155">
        <f>'Ｐ4～5'!E27</f>
        <v>-15</v>
      </c>
      <c r="D25" s="156">
        <f t="shared" si="0"/>
        <v>2</v>
      </c>
      <c r="E25" s="430"/>
      <c r="F25" s="203">
        <v>15</v>
      </c>
      <c r="G25" s="161" t="s">
        <v>28</v>
      </c>
      <c r="H25" s="155">
        <f>'Ｐ4～5'!N27</f>
        <v>-4</v>
      </c>
      <c r="I25" s="156">
        <f t="shared" si="1"/>
        <v>3</v>
      </c>
      <c r="J25" s="430"/>
      <c r="K25" s="203">
        <v>15</v>
      </c>
      <c r="L25" s="161" t="s">
        <v>28</v>
      </c>
      <c r="M25" s="155">
        <f>'Ｐ4～5'!AA27</f>
        <v>-11</v>
      </c>
      <c r="N25" s="156">
        <f t="shared" si="2"/>
        <v>3</v>
      </c>
      <c r="P25" s="500"/>
    </row>
    <row r="26" spans="1:16" s="431" customFormat="1" ht="18.75" customHeight="1">
      <c r="A26" s="202">
        <v>16</v>
      </c>
      <c r="B26" s="154" t="s">
        <v>29</v>
      </c>
      <c r="C26" s="155">
        <f>'Ｐ4～5'!E29</f>
        <v>-15</v>
      </c>
      <c r="D26" s="156">
        <f t="shared" si="0"/>
        <v>2</v>
      </c>
      <c r="E26" s="430"/>
      <c r="F26" s="203">
        <v>25</v>
      </c>
      <c r="G26" s="161" t="s">
        <v>114</v>
      </c>
      <c r="H26" s="155">
        <f>'Ｐ4～5'!N41</f>
        <v>-3</v>
      </c>
      <c r="I26" s="156">
        <f t="shared" si="1"/>
        <v>2</v>
      </c>
      <c r="J26" s="430"/>
      <c r="K26" s="203">
        <v>16</v>
      </c>
      <c r="L26" s="161" t="s">
        <v>29</v>
      </c>
      <c r="M26" s="155">
        <f>'Ｐ4～5'!AA29</f>
        <v>-10</v>
      </c>
      <c r="N26" s="156">
        <f t="shared" si="2"/>
        <v>2</v>
      </c>
      <c r="P26" s="500"/>
    </row>
    <row r="27" spans="1:16" s="431" customFormat="1" ht="18.75" customHeight="1" thickBot="1">
      <c r="A27" s="204">
        <v>25</v>
      </c>
      <c r="B27" s="157" t="s">
        <v>114</v>
      </c>
      <c r="C27" s="158">
        <f>'Ｐ4～5'!E41</f>
        <v>-6</v>
      </c>
      <c r="D27" s="159">
        <f t="shared" si="0"/>
        <v>1</v>
      </c>
      <c r="E27" s="430"/>
      <c r="F27" s="205">
        <v>22</v>
      </c>
      <c r="G27" s="163" t="s">
        <v>34</v>
      </c>
      <c r="H27" s="158">
        <f>'Ｐ4～5'!N36</f>
        <v>-1</v>
      </c>
      <c r="I27" s="159">
        <f t="shared" si="1"/>
        <v>1</v>
      </c>
      <c r="J27" s="430"/>
      <c r="K27" s="205">
        <v>25</v>
      </c>
      <c r="L27" s="163" t="s">
        <v>114</v>
      </c>
      <c r="M27" s="158">
        <f>'Ｐ4～5'!AA41</f>
        <v>-3</v>
      </c>
      <c r="N27" s="159">
        <f t="shared" si="2"/>
        <v>1</v>
      </c>
      <c r="P27" s="500"/>
    </row>
    <row r="28" spans="1:16" ht="6" customHeight="1"/>
    <row r="29" spans="1:16" ht="17.25" customHeight="1">
      <c r="B29" s="419" t="s">
        <v>238</v>
      </c>
      <c r="C29" s="432" t="s">
        <v>111</v>
      </c>
      <c r="D29" s="433">
        <f>COUNTIF(C$3:C$27,"&gt;0")</f>
        <v>0</v>
      </c>
      <c r="G29" s="419" t="s">
        <v>239</v>
      </c>
      <c r="H29" s="432" t="s">
        <v>111</v>
      </c>
      <c r="I29" s="433">
        <f>COUNTIF(H$3:H$27,"&gt;0")</f>
        <v>0</v>
      </c>
      <c r="L29" s="419" t="s">
        <v>240</v>
      </c>
      <c r="M29" s="432" t="s">
        <v>111</v>
      </c>
      <c r="N29" s="433">
        <f>COUNTIF(M$3:M$27,"&gt;0")</f>
        <v>0</v>
      </c>
    </row>
    <row r="30" spans="1:16" ht="17.25" customHeight="1">
      <c r="C30" s="432" t="s">
        <v>112</v>
      </c>
      <c r="D30" s="433">
        <f>COUNTIF(C$3:C$27,"&lt;0")</f>
        <v>25</v>
      </c>
      <c r="H30" s="432" t="s">
        <v>112</v>
      </c>
      <c r="I30" s="433">
        <f>COUNTIF(H$3:H$27,"&lt;0")</f>
        <v>25</v>
      </c>
      <c r="M30" s="432" t="s">
        <v>112</v>
      </c>
      <c r="N30" s="433">
        <f>COUNTIF(M$3:M$27,"&lt;0")</f>
        <v>25</v>
      </c>
    </row>
    <row r="31" spans="1:16" ht="17.25" customHeight="1">
      <c r="C31" s="432" t="s">
        <v>113</v>
      </c>
      <c r="D31" s="433">
        <f>COUNTIF(C$3:C$27,"=0")</f>
        <v>0</v>
      </c>
      <c r="H31" s="432" t="s">
        <v>113</v>
      </c>
      <c r="I31" s="433">
        <f>COUNTIF(H$3:H$27,"=0")</f>
        <v>0</v>
      </c>
      <c r="M31" s="432" t="s">
        <v>113</v>
      </c>
      <c r="N31" s="433">
        <f>COUNTIF(M$3:M$27,"=0")</f>
        <v>0</v>
      </c>
    </row>
    <row r="32" spans="1:16" ht="16.5" customHeight="1">
      <c r="B32" s="419" t="s">
        <v>241</v>
      </c>
      <c r="G32" s="419" t="s">
        <v>242</v>
      </c>
      <c r="L32" s="419" t="s">
        <v>243</v>
      </c>
    </row>
    <row r="33" spans="2:13" ht="14.1" customHeight="1">
      <c r="B33" s="434" t="s">
        <v>123</v>
      </c>
      <c r="C33" s="420">
        <f>SUM(C3:C27)</f>
        <v>-5437</v>
      </c>
      <c r="G33" s="434" t="s">
        <v>123</v>
      </c>
      <c r="H33" s="420">
        <f>SUM(H3:H27)</f>
        <v>-898</v>
      </c>
      <c r="L33" s="434" t="s">
        <v>123</v>
      </c>
      <c r="M33" s="420">
        <f>SUM(M3:M27)</f>
        <v>-4539</v>
      </c>
    </row>
    <row r="34" spans="2:13" ht="14.1" customHeight="1">
      <c r="B34" s="434" t="s">
        <v>119</v>
      </c>
      <c r="C34" s="420">
        <f>'Ｐ4～5'!E8</f>
        <v>-5437</v>
      </c>
      <c r="G34" s="434" t="s">
        <v>120</v>
      </c>
      <c r="H34" s="420">
        <f>'Ｐ4～5'!N8</f>
        <v>-898</v>
      </c>
      <c r="L34" s="434" t="s">
        <v>121</v>
      </c>
      <c r="M34" s="420">
        <f>'Ｐ4～5'!AA8</f>
        <v>-4539</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descending="1"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274</v>
      </c>
      <c r="B1" s="247"/>
      <c r="C1" s="247"/>
      <c r="D1" s="247"/>
      <c r="E1" s="247"/>
      <c r="F1" s="247"/>
      <c r="G1" s="247"/>
      <c r="H1" s="247"/>
      <c r="I1" s="247"/>
      <c r="J1" s="247"/>
      <c r="K1" s="247"/>
      <c r="L1" s="247"/>
    </row>
    <row r="2" spans="1:12" ht="15" customHeight="1">
      <c r="A2" s="415" t="s">
        <v>211</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212</v>
      </c>
      <c r="B22" s="6"/>
      <c r="C22" s="283"/>
      <c r="D22" s="284"/>
      <c r="E22" s="285"/>
      <c r="F22" s="286"/>
      <c r="G22" s="285"/>
      <c r="H22" s="286"/>
      <c r="I22" s="287"/>
      <c r="J22" s="288"/>
      <c r="K22" s="286"/>
      <c r="L22" s="289"/>
    </row>
    <row r="23" spans="1:16" s="404" customFormat="1" ht="15" customHeight="1">
      <c r="A23" s="573" t="s">
        <v>213</v>
      </c>
      <c r="B23" s="569"/>
      <c r="C23" s="578" t="s">
        <v>162</v>
      </c>
      <c r="D23" s="401" t="s">
        <v>214</v>
      </c>
      <c r="E23" s="402"/>
      <c r="F23" s="403"/>
      <c r="G23" s="402"/>
      <c r="H23" s="403" t="s">
        <v>215</v>
      </c>
      <c r="I23" s="403"/>
      <c r="J23" s="401" t="s">
        <v>216</v>
      </c>
      <c r="K23" s="403"/>
      <c r="L23" s="578" t="s">
        <v>163</v>
      </c>
      <c r="M23" s="585" t="s">
        <v>217</v>
      </c>
      <c r="P23" s="477"/>
    </row>
    <row r="24" spans="1:16" s="404" customFormat="1" ht="15" customHeight="1">
      <c r="A24" s="574"/>
      <c r="B24" s="575"/>
      <c r="C24" s="579"/>
      <c r="D24" s="405" t="s">
        <v>218</v>
      </c>
      <c r="E24" s="406"/>
      <c r="F24" s="405" t="s">
        <v>219</v>
      </c>
      <c r="G24" s="406"/>
      <c r="H24" s="588" t="s">
        <v>220</v>
      </c>
      <c r="I24" s="591" t="s">
        <v>221</v>
      </c>
      <c r="J24" s="588" t="s">
        <v>220</v>
      </c>
      <c r="K24" s="591" t="s">
        <v>221</v>
      </c>
      <c r="L24" s="582"/>
      <c r="M24" s="586"/>
      <c r="P24" s="477"/>
    </row>
    <row r="25" spans="1:16" s="404" customFormat="1" ht="15" customHeight="1">
      <c r="A25" s="574"/>
      <c r="B25" s="575"/>
      <c r="C25" s="580"/>
      <c r="D25" s="407" t="s">
        <v>222</v>
      </c>
      <c r="E25" s="408" t="s">
        <v>7</v>
      </c>
      <c r="F25" s="407" t="s">
        <v>222</v>
      </c>
      <c r="G25" s="408" t="s">
        <v>7</v>
      </c>
      <c r="H25" s="589"/>
      <c r="I25" s="592"/>
      <c r="J25" s="589"/>
      <c r="K25" s="592"/>
      <c r="L25" s="583"/>
      <c r="M25" s="586"/>
      <c r="P25" s="477"/>
    </row>
    <row r="26" spans="1:16" s="404" customFormat="1" ht="15" customHeight="1">
      <c r="A26" s="576"/>
      <c r="B26" s="577"/>
      <c r="C26" s="581"/>
      <c r="D26" s="409" t="s">
        <v>4</v>
      </c>
      <c r="E26" s="410" t="s">
        <v>1</v>
      </c>
      <c r="F26" s="409" t="s">
        <v>4</v>
      </c>
      <c r="G26" s="410" t="s">
        <v>1</v>
      </c>
      <c r="H26" s="590"/>
      <c r="I26" s="593"/>
      <c r="J26" s="590"/>
      <c r="K26" s="593"/>
      <c r="L26" s="584"/>
      <c r="M26" s="587"/>
      <c r="P26" s="477"/>
    </row>
    <row r="27" spans="1:16" ht="15.75" customHeight="1">
      <c r="A27" s="290"/>
      <c r="B27" s="459">
        <v>39722</v>
      </c>
      <c r="C27" s="291">
        <v>1109007</v>
      </c>
      <c r="D27" s="292" t="s">
        <v>223</v>
      </c>
      <c r="E27" s="292" t="s">
        <v>223</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223</v>
      </c>
      <c r="E28" s="299" t="s">
        <v>223</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223</v>
      </c>
      <c r="E29" s="299" t="s">
        <v>223</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223</v>
      </c>
      <c r="E30" s="299" t="s">
        <v>223</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223</v>
      </c>
      <c r="E31" s="299" t="s">
        <v>223</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223</v>
      </c>
      <c r="E32" s="299" t="s">
        <v>223</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223</v>
      </c>
      <c r="E33" s="299" t="s">
        <v>223</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223</v>
      </c>
      <c r="E34" s="299" t="s">
        <v>223</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223</v>
      </c>
      <c r="E35" s="299" t="s">
        <v>223</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223</v>
      </c>
      <c r="E36" s="307" t="s">
        <v>223</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367</v>
      </c>
      <c r="C37" s="313">
        <v>999636</v>
      </c>
      <c r="D37" s="314">
        <v>-4674</v>
      </c>
      <c r="E37" s="315">
        <v>-0.47</v>
      </c>
      <c r="F37" s="314">
        <v>-14085</v>
      </c>
      <c r="G37" s="315">
        <v>-1.39</v>
      </c>
      <c r="H37" s="314">
        <v>-925</v>
      </c>
      <c r="I37" s="315">
        <v>-0.09</v>
      </c>
      <c r="J37" s="314">
        <v>-3749</v>
      </c>
      <c r="K37" s="315">
        <v>-0.37</v>
      </c>
      <c r="L37" s="316">
        <v>387652</v>
      </c>
      <c r="M37" s="314">
        <v>-588</v>
      </c>
      <c r="R37" s="478"/>
      <c r="S37" s="279"/>
    </row>
    <row r="38" spans="1:19" ht="15.75" customHeight="1">
      <c r="A38" s="10"/>
      <c r="B38" s="453" t="s">
        <v>333</v>
      </c>
      <c r="C38" s="313">
        <v>999444</v>
      </c>
      <c r="D38" s="314">
        <v>-192</v>
      </c>
      <c r="E38" s="315">
        <v>-0.02</v>
      </c>
      <c r="F38" s="314">
        <v>-14196</v>
      </c>
      <c r="G38" s="315">
        <v>-1.4</v>
      </c>
      <c r="H38" s="314">
        <v>-861</v>
      </c>
      <c r="I38" s="315">
        <v>-0.09</v>
      </c>
      <c r="J38" s="314">
        <v>669</v>
      </c>
      <c r="K38" s="315">
        <v>7.0000000000000007E-2</v>
      </c>
      <c r="L38" s="316">
        <v>389259</v>
      </c>
      <c r="M38" s="314">
        <v>1607</v>
      </c>
      <c r="R38" s="478"/>
      <c r="S38" s="279"/>
    </row>
    <row r="39" spans="1:19" ht="15.75" customHeight="1">
      <c r="A39" s="10"/>
      <c r="B39" s="454" t="s">
        <v>335</v>
      </c>
      <c r="C39" s="313">
        <v>998633</v>
      </c>
      <c r="D39" s="314">
        <v>-811</v>
      </c>
      <c r="E39" s="315">
        <v>-0.08</v>
      </c>
      <c r="F39" s="314">
        <v>-14273</v>
      </c>
      <c r="G39" s="315">
        <v>-1.41</v>
      </c>
      <c r="H39" s="314">
        <v>-864</v>
      </c>
      <c r="I39" s="315">
        <v>-0.09</v>
      </c>
      <c r="J39" s="314">
        <v>53</v>
      </c>
      <c r="K39" s="315">
        <v>0.01</v>
      </c>
      <c r="L39" s="316">
        <v>389418</v>
      </c>
      <c r="M39" s="314">
        <v>159</v>
      </c>
      <c r="R39" s="478"/>
      <c r="S39" s="279"/>
    </row>
    <row r="40" spans="1:19" ht="15.75" customHeight="1">
      <c r="A40" s="10"/>
      <c r="B40" s="454" t="s">
        <v>337</v>
      </c>
      <c r="C40" s="313">
        <v>997718</v>
      </c>
      <c r="D40" s="314">
        <v>-915</v>
      </c>
      <c r="E40" s="315">
        <v>-0.09</v>
      </c>
      <c r="F40" s="314">
        <v>-14398</v>
      </c>
      <c r="G40" s="315">
        <v>-1.42</v>
      </c>
      <c r="H40" s="314">
        <v>-709</v>
      </c>
      <c r="I40" s="315">
        <v>-7.0000000000000007E-2</v>
      </c>
      <c r="J40" s="314">
        <v>-206</v>
      </c>
      <c r="K40" s="315">
        <v>-0.02</v>
      </c>
      <c r="L40" s="316">
        <v>389350</v>
      </c>
      <c r="M40" s="314">
        <v>-68</v>
      </c>
      <c r="R40" s="478"/>
    </row>
    <row r="41" spans="1:19" ht="15.75" customHeight="1">
      <c r="A41" s="10"/>
      <c r="B41" s="453" t="s">
        <v>339</v>
      </c>
      <c r="C41" s="313">
        <v>996983</v>
      </c>
      <c r="D41" s="314">
        <v>-735</v>
      </c>
      <c r="E41" s="317">
        <v>-7.0000000000000007E-2</v>
      </c>
      <c r="F41" s="318">
        <v>-14395</v>
      </c>
      <c r="G41" s="317">
        <v>-1.42</v>
      </c>
      <c r="H41" s="319">
        <v>-651</v>
      </c>
      <c r="I41" s="317">
        <v>-7.0000000000000007E-2</v>
      </c>
      <c r="J41" s="319">
        <v>-84</v>
      </c>
      <c r="K41" s="320">
        <v>-0.01</v>
      </c>
      <c r="L41" s="321">
        <v>389258</v>
      </c>
      <c r="M41" s="319">
        <v>-92</v>
      </c>
    </row>
    <row r="42" spans="1:19" ht="15.75" customHeight="1">
      <c r="A42" s="10"/>
      <c r="B42" s="453" t="s">
        <v>341</v>
      </c>
      <c r="C42" s="313">
        <v>996307</v>
      </c>
      <c r="D42" s="314">
        <v>-676</v>
      </c>
      <c r="E42" s="317">
        <v>-7.0000000000000007E-2</v>
      </c>
      <c r="F42" s="318">
        <v>-14313</v>
      </c>
      <c r="G42" s="317">
        <v>-1.42</v>
      </c>
      <c r="H42" s="319">
        <v>-697</v>
      </c>
      <c r="I42" s="317">
        <v>-7.0000000000000007E-2</v>
      </c>
      <c r="J42" s="319">
        <v>21</v>
      </c>
      <c r="K42" s="320">
        <v>0</v>
      </c>
      <c r="L42" s="321">
        <v>389368</v>
      </c>
      <c r="M42" s="319">
        <v>110</v>
      </c>
    </row>
    <row r="43" spans="1:19" ht="15.75" customHeight="1">
      <c r="A43" s="10"/>
      <c r="B43" s="453" t="s">
        <v>346</v>
      </c>
      <c r="C43" s="313">
        <v>995374</v>
      </c>
      <c r="D43" s="314">
        <v>-933</v>
      </c>
      <c r="E43" s="317">
        <v>-0.09</v>
      </c>
      <c r="F43" s="318">
        <v>-14285</v>
      </c>
      <c r="G43" s="317">
        <v>-1.41</v>
      </c>
      <c r="H43" s="319">
        <v>-677</v>
      </c>
      <c r="I43" s="317">
        <v>-7.0000000000000007E-2</v>
      </c>
      <c r="J43" s="319">
        <v>-256</v>
      </c>
      <c r="K43" s="320">
        <v>-0.03</v>
      </c>
      <c r="L43" s="321">
        <v>389239</v>
      </c>
      <c r="M43" s="319">
        <v>-129</v>
      </c>
    </row>
    <row r="44" spans="1:19" ht="15.75" customHeight="1">
      <c r="A44" s="10"/>
      <c r="B44" s="453" t="s">
        <v>348</v>
      </c>
      <c r="C44" s="313">
        <v>994628</v>
      </c>
      <c r="D44" s="314">
        <v>-746</v>
      </c>
      <c r="E44" s="317">
        <v>-7.0000000000000007E-2</v>
      </c>
      <c r="F44" s="318">
        <v>-14215</v>
      </c>
      <c r="G44" s="317">
        <v>-1.41</v>
      </c>
      <c r="H44" s="319">
        <v>-777</v>
      </c>
      <c r="I44" s="317">
        <v>-0.08</v>
      </c>
      <c r="J44" s="319">
        <v>31</v>
      </c>
      <c r="K44" s="320">
        <v>0</v>
      </c>
      <c r="L44" s="321">
        <v>389254</v>
      </c>
      <c r="M44" s="319">
        <v>15</v>
      </c>
    </row>
    <row r="45" spans="1:19" ht="15.75" customHeight="1">
      <c r="A45" s="322"/>
      <c r="B45" s="453" t="s">
        <v>350</v>
      </c>
      <c r="C45" s="313">
        <v>993669</v>
      </c>
      <c r="D45" s="314">
        <v>-959</v>
      </c>
      <c r="E45" s="317">
        <v>-0.1</v>
      </c>
      <c r="F45" s="318">
        <v>-14193</v>
      </c>
      <c r="G45" s="317">
        <v>-1.41</v>
      </c>
      <c r="H45" s="319">
        <v>-885</v>
      </c>
      <c r="I45" s="317">
        <v>-0.09</v>
      </c>
      <c r="J45" s="319">
        <v>-74</v>
      </c>
      <c r="K45" s="320">
        <v>-0.01</v>
      </c>
      <c r="L45" s="321">
        <v>389177</v>
      </c>
      <c r="M45" s="319">
        <v>-77</v>
      </c>
    </row>
    <row r="46" spans="1:19" ht="15.75" customHeight="1">
      <c r="A46" s="10"/>
      <c r="B46" s="453" t="s">
        <v>353</v>
      </c>
      <c r="C46" s="313">
        <v>992462</v>
      </c>
      <c r="D46" s="314">
        <v>-1207</v>
      </c>
      <c r="E46" s="317">
        <v>-0.12</v>
      </c>
      <c r="F46" s="318">
        <v>-14155</v>
      </c>
      <c r="G46" s="317">
        <v>-1.41</v>
      </c>
      <c r="H46" s="319">
        <v>-1044</v>
      </c>
      <c r="I46" s="317">
        <v>-0.11</v>
      </c>
      <c r="J46" s="319">
        <v>-163</v>
      </c>
      <c r="K46" s="320">
        <v>-0.02</v>
      </c>
      <c r="L46" s="321">
        <v>388892</v>
      </c>
      <c r="M46" s="319">
        <v>-285</v>
      </c>
    </row>
    <row r="47" spans="1:19" ht="15.75" customHeight="1">
      <c r="A47" s="10"/>
      <c r="B47" s="453" t="s">
        <v>359</v>
      </c>
      <c r="C47" s="313">
        <v>991162</v>
      </c>
      <c r="D47" s="314">
        <v>-1300</v>
      </c>
      <c r="E47" s="317">
        <v>-0.13</v>
      </c>
      <c r="F47" s="318">
        <v>-14205</v>
      </c>
      <c r="G47" s="317">
        <v>-1.41</v>
      </c>
      <c r="H47" s="319">
        <v>-1081</v>
      </c>
      <c r="I47" s="317">
        <v>-0.11</v>
      </c>
      <c r="J47" s="319">
        <v>-219</v>
      </c>
      <c r="K47" s="320">
        <v>-0.02</v>
      </c>
      <c r="L47" s="321">
        <v>388618</v>
      </c>
      <c r="M47" s="319">
        <v>-274</v>
      </c>
    </row>
    <row r="48" spans="1:19" ht="15.75" customHeight="1">
      <c r="A48" s="10"/>
      <c r="B48" s="453" t="s">
        <v>366</v>
      </c>
      <c r="C48" s="313">
        <v>989852</v>
      </c>
      <c r="D48" s="314">
        <v>-1310</v>
      </c>
      <c r="E48" s="317">
        <v>-0.13</v>
      </c>
      <c r="F48" s="318">
        <v>-14458</v>
      </c>
      <c r="G48" s="317">
        <v>-1.44</v>
      </c>
      <c r="H48" s="319">
        <v>-993</v>
      </c>
      <c r="I48" s="317">
        <v>-0.1</v>
      </c>
      <c r="J48" s="319">
        <v>-317</v>
      </c>
      <c r="K48" s="320">
        <v>-0.03</v>
      </c>
      <c r="L48" s="321">
        <v>388372</v>
      </c>
      <c r="M48" s="319">
        <v>-246</v>
      </c>
    </row>
    <row r="49" spans="1:13" ht="15.75" customHeight="1">
      <c r="A49" s="382"/>
      <c r="B49" s="455" t="s">
        <v>370</v>
      </c>
      <c r="C49" s="383">
        <f>'Ｐ4～5'!B7</f>
        <v>985021</v>
      </c>
      <c r="D49" s="384">
        <f>'Ｐ4～5'!E7</f>
        <v>-4831</v>
      </c>
      <c r="E49" s="385">
        <f>ROUND(D49/$C$48*100,2)</f>
        <v>-0.49</v>
      </c>
      <c r="F49" s="386">
        <f>'Ｐ3'!H50</f>
        <v>-14615</v>
      </c>
      <c r="G49" s="385">
        <f>ROUND(F49/C37*100,2)</f>
        <v>-1.46</v>
      </c>
      <c r="H49" s="387">
        <f>'Ｐ4～5'!N7</f>
        <v>-898</v>
      </c>
      <c r="I49" s="385">
        <f>ROUND(H49/$C$48*100,2)</f>
        <v>-0.09</v>
      </c>
      <c r="J49" s="387">
        <f>'Ｐ4～5'!AA7</f>
        <v>-3933</v>
      </c>
      <c r="K49" s="385">
        <f>ROUND(J49/$C$48*100,2)</f>
        <v>-0.4</v>
      </c>
      <c r="L49" s="388">
        <f>'Ｐ6'!B6</f>
        <v>387669</v>
      </c>
      <c r="M49" s="387">
        <f>'Ｐ6'!K6</f>
        <v>-703</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topLeftCell="A48" zoomScaleNormal="120" zoomScaleSheetLayoutView="100" workbookViewId="0">
      <selection activeCell="A56" sqref="A56:XFD56"/>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275</v>
      </c>
      <c r="B1" s="249"/>
      <c r="C1" s="249"/>
      <c r="D1" s="249"/>
      <c r="E1" s="249"/>
      <c r="F1" s="249"/>
      <c r="G1" s="249"/>
      <c r="H1" s="249"/>
    </row>
    <row r="2" spans="1:8" ht="3.75" customHeight="1">
      <c r="B2" s="217"/>
    </row>
    <row r="3" spans="1:8" ht="13.5" customHeight="1">
      <c r="A3" s="10" t="s">
        <v>182</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146</v>
      </c>
    </row>
    <row r="25" spans="1:10" s="414" customFormat="1" ht="15" customHeight="1">
      <c r="A25" s="594" t="s">
        <v>173</v>
      </c>
      <c r="B25" s="411" t="s">
        <v>224</v>
      </c>
      <c r="C25" s="411"/>
      <c r="D25" s="411"/>
      <c r="E25" s="412" t="s">
        <v>225</v>
      </c>
      <c r="F25" s="411"/>
      <c r="G25" s="413"/>
      <c r="H25" s="597" t="s">
        <v>226</v>
      </c>
    </row>
    <row r="26" spans="1:10" s="323" customFormat="1" ht="15" customHeight="1">
      <c r="A26" s="595"/>
      <c r="B26" s="600" t="s">
        <v>248</v>
      </c>
      <c r="C26" s="600" t="s">
        <v>249</v>
      </c>
      <c r="D26" s="602" t="s">
        <v>265</v>
      </c>
      <c r="E26" s="600" t="s">
        <v>250</v>
      </c>
      <c r="F26" s="600" t="s">
        <v>251</v>
      </c>
      <c r="G26" s="602" t="s">
        <v>266</v>
      </c>
      <c r="H26" s="598"/>
    </row>
    <row r="27" spans="1:10" s="323" customFormat="1" ht="11.25" customHeight="1">
      <c r="A27" s="596"/>
      <c r="B27" s="601"/>
      <c r="C27" s="601"/>
      <c r="D27" s="601"/>
      <c r="E27" s="601"/>
      <c r="F27" s="601"/>
      <c r="G27" s="601"/>
      <c r="H27" s="599"/>
    </row>
    <row r="28" spans="1:10" s="323" customFormat="1" ht="15.75" customHeight="1">
      <c r="A28" s="326" t="s">
        <v>184</v>
      </c>
      <c r="B28" s="327">
        <v>7528</v>
      </c>
      <c r="C28" s="327">
        <v>13604</v>
      </c>
      <c r="D28" s="328">
        <v>-6076</v>
      </c>
      <c r="E28" s="327">
        <v>15010</v>
      </c>
      <c r="F28" s="327">
        <v>21227</v>
      </c>
      <c r="G28" s="328">
        <v>-6217</v>
      </c>
      <c r="H28" s="328">
        <v>-12293</v>
      </c>
    </row>
    <row r="29" spans="1:10" s="323" customFormat="1" ht="15.75" customHeight="1">
      <c r="A29" s="326" t="s">
        <v>185</v>
      </c>
      <c r="B29" s="327">
        <v>7044</v>
      </c>
      <c r="C29" s="327">
        <v>13982</v>
      </c>
      <c r="D29" s="328">
        <v>-6938</v>
      </c>
      <c r="E29" s="327">
        <v>15469</v>
      </c>
      <c r="F29" s="327">
        <v>20055</v>
      </c>
      <c r="G29" s="328">
        <v>-4586</v>
      </c>
      <c r="H29" s="328">
        <v>-11524</v>
      </c>
    </row>
    <row r="30" spans="1:10" s="323" customFormat="1" ht="15.75" customHeight="1">
      <c r="A30" s="326" t="s">
        <v>186</v>
      </c>
      <c r="B30" s="327">
        <v>6871</v>
      </c>
      <c r="C30" s="327">
        <v>14125</v>
      </c>
      <c r="D30" s="328">
        <v>-7254</v>
      </c>
      <c r="E30" s="327">
        <v>14401</v>
      </c>
      <c r="F30" s="327">
        <v>18059</v>
      </c>
      <c r="G30" s="328">
        <v>-3658</v>
      </c>
      <c r="H30" s="328">
        <v>-10912</v>
      </c>
    </row>
    <row r="31" spans="1:10" s="323" customFormat="1" ht="15.75" customHeight="1">
      <c r="A31" s="326" t="s">
        <v>187</v>
      </c>
      <c r="B31" s="327">
        <v>6715</v>
      </c>
      <c r="C31" s="327">
        <v>14583</v>
      </c>
      <c r="D31" s="328">
        <v>-7868</v>
      </c>
      <c r="E31" s="327">
        <v>14444</v>
      </c>
      <c r="F31" s="327">
        <v>17515</v>
      </c>
      <c r="G31" s="328">
        <v>-3071</v>
      </c>
      <c r="H31" s="328">
        <v>-10939</v>
      </c>
      <c r="I31" s="329"/>
    </row>
    <row r="32" spans="1:10" s="323" customFormat="1" ht="15.75" customHeight="1">
      <c r="A32" s="326" t="s">
        <v>188</v>
      </c>
      <c r="B32" s="327">
        <v>6505</v>
      </c>
      <c r="C32" s="327">
        <v>14798</v>
      </c>
      <c r="D32" s="328">
        <v>-8293</v>
      </c>
      <c r="E32" s="327">
        <v>13956</v>
      </c>
      <c r="F32" s="327">
        <v>17578</v>
      </c>
      <c r="G32" s="328">
        <v>-3622</v>
      </c>
      <c r="H32" s="328">
        <v>-11915</v>
      </c>
      <c r="I32" s="330"/>
      <c r="J32" s="331"/>
    </row>
    <row r="33" spans="1:10" s="323" customFormat="1" ht="15.75" customHeight="1">
      <c r="A33" s="326" t="s">
        <v>189</v>
      </c>
      <c r="B33" s="327">
        <v>6248</v>
      </c>
      <c r="C33" s="327">
        <v>15016</v>
      </c>
      <c r="D33" s="328">
        <v>-8768</v>
      </c>
      <c r="E33" s="327">
        <v>13797</v>
      </c>
      <c r="F33" s="327">
        <v>18040</v>
      </c>
      <c r="G33" s="328">
        <v>-4243</v>
      </c>
      <c r="H33" s="328">
        <v>-13011</v>
      </c>
      <c r="I33" s="330"/>
    </row>
    <row r="34" spans="1:10" s="323" customFormat="1" ht="15.75" customHeight="1">
      <c r="A34" s="326" t="s">
        <v>202</v>
      </c>
      <c r="B34" s="327">
        <v>6077</v>
      </c>
      <c r="C34" s="327">
        <v>14862</v>
      </c>
      <c r="D34" s="328">
        <v>-8785</v>
      </c>
      <c r="E34" s="327">
        <v>13440</v>
      </c>
      <c r="F34" s="327">
        <v>17926</v>
      </c>
      <c r="G34" s="328">
        <v>-4486</v>
      </c>
      <c r="H34" s="328">
        <v>-13271</v>
      </c>
      <c r="I34" s="330"/>
    </row>
    <row r="35" spans="1:10" s="323" customFormat="1" ht="15.75" customHeight="1">
      <c r="A35" s="326" t="s">
        <v>257</v>
      </c>
      <c r="B35" s="327">
        <v>5988</v>
      </c>
      <c r="C35" s="327">
        <v>14909</v>
      </c>
      <c r="D35" s="328">
        <v>-8921</v>
      </c>
      <c r="E35" s="327">
        <v>12959</v>
      </c>
      <c r="F35" s="327">
        <v>17748</v>
      </c>
      <c r="G35" s="328">
        <v>-4789</v>
      </c>
      <c r="H35" s="328">
        <v>-13710</v>
      </c>
    </row>
    <row r="36" spans="1:10" s="323" customFormat="1" ht="15.75" customHeight="1">
      <c r="A36" s="326" t="s">
        <v>344</v>
      </c>
      <c r="B36" s="327">
        <v>5739</v>
      </c>
      <c r="C36" s="327">
        <v>15099</v>
      </c>
      <c r="D36" s="328">
        <v>-9360</v>
      </c>
      <c r="E36" s="327">
        <v>13323</v>
      </c>
      <c r="F36" s="327">
        <v>17423</v>
      </c>
      <c r="G36" s="328">
        <v>-4100</v>
      </c>
      <c r="H36" s="328">
        <v>-13460</v>
      </c>
    </row>
    <row r="37" spans="1:10" s="323" customFormat="1" ht="15.75" customHeight="1" thickBot="1">
      <c r="A37" s="332" t="s">
        <v>345</v>
      </c>
      <c r="B37" s="333">
        <v>5461</v>
      </c>
      <c r="C37" s="333">
        <v>15493</v>
      </c>
      <c r="D37" s="334">
        <v>-10032</v>
      </c>
      <c r="E37" s="333">
        <v>12498</v>
      </c>
      <c r="F37" s="333">
        <v>16751</v>
      </c>
      <c r="G37" s="334">
        <v>-4253</v>
      </c>
      <c r="H37" s="334">
        <v>-14285</v>
      </c>
    </row>
    <row r="38" spans="1:10" s="323" customFormat="1" ht="15.75" customHeight="1" thickTop="1">
      <c r="A38" s="335" t="s">
        <v>368</v>
      </c>
      <c r="B38" s="336">
        <v>427</v>
      </c>
      <c r="C38" s="336">
        <v>1288</v>
      </c>
      <c r="D38" s="337">
        <v>-861</v>
      </c>
      <c r="E38" s="338">
        <v>2456</v>
      </c>
      <c r="F38" s="338">
        <v>1787</v>
      </c>
      <c r="G38" s="337">
        <v>669</v>
      </c>
      <c r="H38" s="337">
        <v>-192</v>
      </c>
      <c r="J38" s="327"/>
    </row>
    <row r="39" spans="1:10" s="323" customFormat="1" ht="15.75" customHeight="1">
      <c r="A39" s="339" t="s">
        <v>334</v>
      </c>
      <c r="B39" s="340">
        <v>435</v>
      </c>
      <c r="C39" s="340">
        <v>1299</v>
      </c>
      <c r="D39" s="319">
        <v>-864</v>
      </c>
      <c r="E39" s="341">
        <v>900</v>
      </c>
      <c r="F39" s="341">
        <v>847</v>
      </c>
      <c r="G39" s="319">
        <v>53</v>
      </c>
      <c r="H39" s="319">
        <v>-811</v>
      </c>
      <c r="J39" s="327"/>
    </row>
    <row r="40" spans="1:10" s="323" customFormat="1" ht="15.75" customHeight="1">
      <c r="A40" s="339" t="s">
        <v>336</v>
      </c>
      <c r="B40" s="340">
        <v>457</v>
      </c>
      <c r="C40" s="340">
        <v>1166</v>
      </c>
      <c r="D40" s="319">
        <v>-709</v>
      </c>
      <c r="E40" s="341">
        <v>731</v>
      </c>
      <c r="F40" s="341">
        <v>937</v>
      </c>
      <c r="G40" s="319">
        <v>-206</v>
      </c>
      <c r="H40" s="319">
        <v>-915</v>
      </c>
      <c r="J40" s="327"/>
    </row>
    <row r="41" spans="1:10" s="323" customFormat="1" ht="15.75" customHeight="1">
      <c r="A41" s="339" t="s">
        <v>338</v>
      </c>
      <c r="B41" s="340">
        <v>504</v>
      </c>
      <c r="C41" s="340">
        <v>1155</v>
      </c>
      <c r="D41" s="319">
        <v>-651</v>
      </c>
      <c r="E41" s="341">
        <v>970</v>
      </c>
      <c r="F41" s="341">
        <v>1054</v>
      </c>
      <c r="G41" s="319">
        <v>-84</v>
      </c>
      <c r="H41" s="319">
        <v>-735</v>
      </c>
      <c r="J41" s="327"/>
    </row>
    <row r="42" spans="1:10" s="323" customFormat="1" ht="15.75" customHeight="1">
      <c r="A42" s="339" t="s">
        <v>340</v>
      </c>
      <c r="B42" s="340">
        <v>501</v>
      </c>
      <c r="C42" s="340">
        <v>1198</v>
      </c>
      <c r="D42" s="319">
        <v>-697</v>
      </c>
      <c r="E42" s="341">
        <v>1033</v>
      </c>
      <c r="F42" s="341">
        <v>1012</v>
      </c>
      <c r="G42" s="319">
        <v>21</v>
      </c>
      <c r="H42" s="319">
        <v>-676</v>
      </c>
      <c r="J42" s="327"/>
    </row>
    <row r="43" spans="1:10" s="323" customFormat="1" ht="15.75" customHeight="1">
      <c r="A43" s="339" t="s">
        <v>342</v>
      </c>
      <c r="B43" s="340">
        <v>434</v>
      </c>
      <c r="C43" s="340">
        <v>1111</v>
      </c>
      <c r="D43" s="319">
        <v>-677</v>
      </c>
      <c r="E43" s="341">
        <v>753</v>
      </c>
      <c r="F43" s="341">
        <v>1009</v>
      </c>
      <c r="G43" s="319">
        <v>-256</v>
      </c>
      <c r="H43" s="319">
        <v>-933</v>
      </c>
      <c r="J43" s="327"/>
    </row>
    <row r="44" spans="1:10" s="323" customFormat="1" ht="15.75" customHeight="1">
      <c r="A44" s="339" t="s">
        <v>355</v>
      </c>
      <c r="B44" s="340">
        <v>490</v>
      </c>
      <c r="C44" s="340">
        <v>1267</v>
      </c>
      <c r="D44" s="319">
        <v>-777</v>
      </c>
      <c r="E44" s="341">
        <v>884</v>
      </c>
      <c r="F44" s="341">
        <v>853</v>
      </c>
      <c r="G44" s="319">
        <v>31</v>
      </c>
      <c r="H44" s="319">
        <v>-746</v>
      </c>
      <c r="J44" s="327"/>
    </row>
    <row r="45" spans="1:10" s="323" customFormat="1" ht="15.75" customHeight="1">
      <c r="A45" s="339" t="s">
        <v>356</v>
      </c>
      <c r="B45" s="340">
        <v>430</v>
      </c>
      <c r="C45" s="340">
        <v>1315</v>
      </c>
      <c r="D45" s="319">
        <v>-885</v>
      </c>
      <c r="E45" s="341">
        <v>615</v>
      </c>
      <c r="F45" s="341">
        <v>689</v>
      </c>
      <c r="G45" s="319">
        <v>-74</v>
      </c>
      <c r="H45" s="319">
        <v>-959</v>
      </c>
      <c r="J45" s="327"/>
    </row>
    <row r="46" spans="1:10" s="323" customFormat="1" ht="15.75" customHeight="1">
      <c r="A46" s="339" t="s">
        <v>357</v>
      </c>
      <c r="B46" s="340">
        <v>397</v>
      </c>
      <c r="C46" s="340">
        <v>1441</v>
      </c>
      <c r="D46" s="319">
        <v>-1044</v>
      </c>
      <c r="E46" s="341">
        <v>597</v>
      </c>
      <c r="F46" s="341">
        <v>760</v>
      </c>
      <c r="G46" s="319">
        <v>-163</v>
      </c>
      <c r="H46" s="319">
        <v>-1207</v>
      </c>
      <c r="J46" s="327"/>
    </row>
    <row r="47" spans="1:10" s="323" customFormat="1" ht="15.75" customHeight="1">
      <c r="A47" s="339" t="s">
        <v>354</v>
      </c>
      <c r="B47" s="340">
        <v>433</v>
      </c>
      <c r="C47" s="340">
        <v>1514</v>
      </c>
      <c r="D47" s="319">
        <v>-1081</v>
      </c>
      <c r="E47" s="341">
        <v>583</v>
      </c>
      <c r="F47" s="341">
        <v>802</v>
      </c>
      <c r="G47" s="319">
        <v>-219</v>
      </c>
      <c r="H47" s="319">
        <v>-1300</v>
      </c>
      <c r="J47" s="327"/>
    </row>
    <row r="48" spans="1:10" s="323" customFormat="1" ht="15.75" customHeight="1">
      <c r="A48" s="339" t="s">
        <v>361</v>
      </c>
      <c r="B48" s="342">
        <v>346</v>
      </c>
      <c r="C48" s="342">
        <v>1339</v>
      </c>
      <c r="D48" s="343">
        <v>-993</v>
      </c>
      <c r="E48" s="344">
        <v>631</v>
      </c>
      <c r="F48" s="344">
        <v>948</v>
      </c>
      <c r="G48" s="343">
        <v>-317</v>
      </c>
      <c r="H48" s="343">
        <v>-1310</v>
      </c>
      <c r="J48" s="327"/>
    </row>
    <row r="49" spans="1:16" s="323" customFormat="1" ht="15.75" customHeight="1">
      <c r="A49" s="339" t="s">
        <v>369</v>
      </c>
      <c r="B49" s="342">
        <f>'Ｐ4～5'!H7</f>
        <v>429</v>
      </c>
      <c r="C49" s="342">
        <f>'Ｐ4～5'!K7</f>
        <v>1327</v>
      </c>
      <c r="D49" s="343">
        <f>'Ｐ4～5'!N7</f>
        <v>-898</v>
      </c>
      <c r="E49" s="344">
        <f>'Ｐ4～5'!U7</f>
        <v>2066</v>
      </c>
      <c r="F49" s="344">
        <f>'Ｐ4～5'!Z7</f>
        <v>5999</v>
      </c>
      <c r="G49" s="343">
        <f>'Ｐ4～5'!AA7</f>
        <v>-3933</v>
      </c>
      <c r="H49" s="343">
        <f>'Ｐ4～5'!E7</f>
        <v>-4831</v>
      </c>
      <c r="I49" s="329"/>
      <c r="J49" s="327"/>
      <c r="K49" s="329"/>
    </row>
    <row r="50" spans="1:16" s="323" customFormat="1" ht="15.75" customHeight="1">
      <c r="A50" s="378" t="s">
        <v>166</v>
      </c>
      <c r="B50" s="379">
        <f>SUM(B38:B49)</f>
        <v>5283</v>
      </c>
      <c r="C50" s="380">
        <f>SUM(C38:C49)</f>
        <v>15420</v>
      </c>
      <c r="D50" s="381">
        <f>+B50-C50</f>
        <v>-10137</v>
      </c>
      <c r="E50" s="380">
        <f>SUM(E38:E49)</f>
        <v>12219</v>
      </c>
      <c r="F50" s="380">
        <f>SUM(F38:F49)</f>
        <v>16697</v>
      </c>
      <c r="G50" s="381">
        <f>+E50-F50</f>
        <v>-4478</v>
      </c>
      <c r="H50" s="381">
        <f>+G50+D50</f>
        <v>-14615</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244</v>
      </c>
      <c r="B52" s="344"/>
      <c r="C52" s="344"/>
      <c r="D52" s="343"/>
      <c r="E52" s="344"/>
      <c r="F52" s="344"/>
      <c r="G52" s="343"/>
      <c r="H52" s="343"/>
      <c r="I52" s="390"/>
      <c r="J52" s="391"/>
    </row>
    <row r="53" spans="1:16" s="392" customFormat="1" ht="13.5" customHeight="1">
      <c r="A53" s="397"/>
      <c r="B53" s="398" t="s">
        <v>252</v>
      </c>
      <c r="C53" s="398" t="s">
        <v>253</v>
      </c>
      <c r="D53" s="399" t="s">
        <v>245</v>
      </c>
      <c r="E53" s="398" t="s">
        <v>254</v>
      </c>
      <c r="F53" s="398" t="s">
        <v>255</v>
      </c>
      <c r="G53" s="399" t="s">
        <v>246</v>
      </c>
      <c r="H53" s="400" t="s">
        <v>247</v>
      </c>
      <c r="I53" s="390"/>
      <c r="J53" s="391"/>
    </row>
    <row r="54" spans="1:16" s="392" customFormat="1" ht="15.75" customHeight="1">
      <c r="A54" s="396" t="s">
        <v>360</v>
      </c>
      <c r="B54" s="394">
        <v>444</v>
      </c>
      <c r="C54" s="394">
        <v>1369</v>
      </c>
      <c r="D54" s="395">
        <v>-925</v>
      </c>
      <c r="E54" s="394">
        <v>2291</v>
      </c>
      <c r="F54" s="394">
        <v>6040</v>
      </c>
      <c r="G54" s="395">
        <v>-3749</v>
      </c>
      <c r="H54" s="395">
        <v>-4674</v>
      </c>
      <c r="I54" s="390"/>
      <c r="J54" s="391"/>
    </row>
    <row r="55" spans="1:16" ht="15.75" customHeight="1">
      <c r="H55" s="219"/>
      <c r="J55" s="219"/>
      <c r="K55" s="219"/>
      <c r="L55" s="219"/>
      <c r="M55" s="219"/>
      <c r="N55" s="219"/>
      <c r="O55" s="219"/>
      <c r="P55" s="219"/>
    </row>
    <row r="56" spans="1:16" ht="20.100000000000001" hidden="1" customHeight="1">
      <c r="C56" s="324" t="s">
        <v>229</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276</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9">
        <f>'Ｐ１'!M8</f>
        <v>43191</v>
      </c>
      <c r="B3" s="610"/>
      <c r="C3" s="610"/>
      <c r="D3" s="610"/>
      <c r="P3" s="140"/>
      <c r="Q3" s="132"/>
      <c r="AC3" s="193"/>
      <c r="AD3" s="193" t="s">
        <v>131</v>
      </c>
    </row>
    <row r="4" spans="1:30" ht="14.1" customHeight="1">
      <c r="A4" s="34"/>
      <c r="B4" s="611" t="s">
        <v>149</v>
      </c>
      <c r="C4" s="604"/>
      <c r="D4" s="605"/>
      <c r="E4" s="611" t="s">
        <v>150</v>
      </c>
      <c r="F4" s="604"/>
      <c r="G4" s="605"/>
      <c r="H4" s="611" t="s">
        <v>151</v>
      </c>
      <c r="I4" s="604"/>
      <c r="J4" s="605"/>
      <c r="K4" s="611" t="s">
        <v>152</v>
      </c>
      <c r="L4" s="604"/>
      <c r="M4" s="605"/>
      <c r="N4" s="603" t="s">
        <v>168</v>
      </c>
      <c r="O4" s="604"/>
      <c r="P4" s="605"/>
      <c r="Q4" s="233" t="s">
        <v>153</v>
      </c>
      <c r="R4" s="133"/>
      <c r="S4" s="133"/>
      <c r="T4" s="133"/>
      <c r="U4" s="234"/>
      <c r="V4" s="133" t="s">
        <v>154</v>
      </c>
      <c r="W4" s="133"/>
      <c r="X4" s="133"/>
      <c r="Y4" s="133"/>
      <c r="Z4" s="234"/>
      <c r="AA4" s="603" t="s">
        <v>201</v>
      </c>
      <c r="AB4" s="604"/>
      <c r="AC4" s="605"/>
      <c r="AD4" s="34"/>
    </row>
    <row r="5" spans="1:30" ht="14.1" customHeight="1">
      <c r="A5" s="232" t="s">
        <v>148</v>
      </c>
      <c r="B5" s="606"/>
      <c r="C5" s="607"/>
      <c r="D5" s="596"/>
      <c r="E5" s="606"/>
      <c r="F5" s="607"/>
      <c r="G5" s="596"/>
      <c r="H5" s="606"/>
      <c r="I5" s="607"/>
      <c r="J5" s="596"/>
      <c r="K5" s="606"/>
      <c r="L5" s="607"/>
      <c r="M5" s="596"/>
      <c r="N5" s="606"/>
      <c r="O5" s="607"/>
      <c r="P5" s="596"/>
      <c r="Q5" s="40"/>
      <c r="R5" s="142" t="s">
        <v>11</v>
      </c>
      <c r="S5" s="141"/>
      <c r="T5" s="608" t="s">
        <v>155</v>
      </c>
      <c r="U5" s="608" t="s">
        <v>156</v>
      </c>
      <c r="V5" s="140"/>
      <c r="W5" s="142" t="s">
        <v>11</v>
      </c>
      <c r="X5" s="140"/>
      <c r="Y5" s="608" t="s">
        <v>155</v>
      </c>
      <c r="Z5" s="608" t="s">
        <v>156</v>
      </c>
      <c r="AA5" s="606"/>
      <c r="AB5" s="607"/>
      <c r="AC5" s="596"/>
      <c r="AD5" s="232" t="s">
        <v>148</v>
      </c>
    </row>
    <row r="6" spans="1:30" ht="14.1" customHeight="1">
      <c r="A6" s="35"/>
      <c r="B6" s="133" t="s">
        <v>157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1"/>
      <c r="U6" s="601"/>
      <c r="V6" s="142" t="s">
        <v>11</v>
      </c>
      <c r="W6" s="143" t="s">
        <v>8</v>
      </c>
      <c r="X6" s="144" t="s">
        <v>9</v>
      </c>
      <c r="Y6" s="601"/>
      <c r="Z6" s="601"/>
      <c r="AA6" s="139" t="s">
        <v>11</v>
      </c>
      <c r="AB6" s="135" t="s">
        <v>8</v>
      </c>
      <c r="AC6" s="135" t="s">
        <v>9</v>
      </c>
      <c r="AD6" s="35"/>
    </row>
    <row r="7" spans="1:30" ht="20.100000000000001" customHeight="1">
      <c r="A7" s="36" t="s">
        <v>373</v>
      </c>
      <c r="B7" s="37">
        <v>985021</v>
      </c>
      <c r="C7" s="37">
        <v>462778</v>
      </c>
      <c r="D7" s="37">
        <v>522243</v>
      </c>
      <c r="E7" s="37">
        <v>-4831</v>
      </c>
      <c r="F7" s="37">
        <v>-2352</v>
      </c>
      <c r="G7" s="37">
        <v>-2479</v>
      </c>
      <c r="H7" s="37">
        <v>429</v>
      </c>
      <c r="I7" s="37">
        <v>217</v>
      </c>
      <c r="J7" s="37">
        <v>212</v>
      </c>
      <c r="K7" s="37">
        <v>1327</v>
      </c>
      <c r="L7" s="37">
        <v>615</v>
      </c>
      <c r="M7" s="37">
        <v>712</v>
      </c>
      <c r="N7" s="37">
        <v>-898</v>
      </c>
      <c r="O7" s="37">
        <v>-398</v>
      </c>
      <c r="P7" s="37">
        <v>-500</v>
      </c>
      <c r="Q7" s="37">
        <v>2066</v>
      </c>
      <c r="R7" s="37">
        <v>1139</v>
      </c>
      <c r="S7" s="37">
        <v>927</v>
      </c>
      <c r="T7" s="194">
        <v>0</v>
      </c>
      <c r="U7" s="37">
        <v>2066</v>
      </c>
      <c r="V7" s="37">
        <v>5999</v>
      </c>
      <c r="W7" s="37">
        <v>3093</v>
      </c>
      <c r="X7" s="37">
        <v>2906</v>
      </c>
      <c r="Y7" s="194">
        <v>0</v>
      </c>
      <c r="Z7" s="37">
        <v>5999</v>
      </c>
      <c r="AA7" s="37">
        <v>-3933</v>
      </c>
      <c r="AB7" s="37">
        <v>-1954</v>
      </c>
      <c r="AC7" s="37">
        <v>-1979</v>
      </c>
      <c r="AD7" s="36" t="s">
        <v>373</v>
      </c>
    </row>
    <row r="8" spans="1:30" ht="15" customHeight="1">
      <c r="A8" s="197" t="s">
        <v>374</v>
      </c>
      <c r="B8" s="38">
        <v>984474</v>
      </c>
      <c r="C8" s="39">
        <v>462487</v>
      </c>
      <c r="D8" s="39">
        <v>521987</v>
      </c>
      <c r="E8" s="39">
        <v>-5437</v>
      </c>
      <c r="F8" s="39">
        <v>-2685</v>
      </c>
      <c r="G8" s="39">
        <v>-2752</v>
      </c>
      <c r="H8" s="39">
        <v>429</v>
      </c>
      <c r="I8" s="39">
        <v>217</v>
      </c>
      <c r="J8" s="39">
        <v>212</v>
      </c>
      <c r="K8" s="39">
        <v>1327</v>
      </c>
      <c r="L8" s="39">
        <v>615</v>
      </c>
      <c r="M8" s="39">
        <v>712</v>
      </c>
      <c r="N8" s="39">
        <v>-898</v>
      </c>
      <c r="O8" s="39">
        <v>-398</v>
      </c>
      <c r="P8" s="39">
        <v>-500</v>
      </c>
      <c r="Q8" s="39">
        <v>4408</v>
      </c>
      <c r="R8" s="39">
        <v>2429</v>
      </c>
      <c r="S8" s="39">
        <v>1979</v>
      </c>
      <c r="T8" s="39">
        <v>2342</v>
      </c>
      <c r="U8" s="39">
        <v>2066</v>
      </c>
      <c r="V8" s="39">
        <v>8947</v>
      </c>
      <c r="W8" s="39">
        <v>4716</v>
      </c>
      <c r="X8" s="39">
        <v>4231</v>
      </c>
      <c r="Y8" s="39">
        <v>2948</v>
      </c>
      <c r="Z8" s="39">
        <v>5999</v>
      </c>
      <c r="AA8" s="39">
        <v>-4539</v>
      </c>
      <c r="AB8" s="39">
        <v>-2287</v>
      </c>
      <c r="AC8" s="39">
        <v>-2252</v>
      </c>
      <c r="AD8" s="197" t="s">
        <v>374</v>
      </c>
    </row>
    <row r="9" spans="1:30" ht="15" customHeight="1">
      <c r="A9" s="198" t="s">
        <v>375</v>
      </c>
      <c r="B9" s="39">
        <v>892183</v>
      </c>
      <c r="C9" s="39">
        <v>419141</v>
      </c>
      <c r="D9" s="39">
        <v>473042</v>
      </c>
      <c r="E9" s="39">
        <v>-4937</v>
      </c>
      <c r="F9" s="39">
        <v>-2451</v>
      </c>
      <c r="G9" s="39">
        <v>-2486</v>
      </c>
      <c r="H9" s="39">
        <v>399</v>
      </c>
      <c r="I9" s="39">
        <v>202</v>
      </c>
      <c r="J9" s="39">
        <v>197</v>
      </c>
      <c r="K9" s="39">
        <v>1162</v>
      </c>
      <c r="L9" s="39">
        <v>535</v>
      </c>
      <c r="M9" s="39">
        <v>627</v>
      </c>
      <c r="N9" s="39">
        <v>-763</v>
      </c>
      <c r="O9" s="39">
        <v>-333</v>
      </c>
      <c r="P9" s="39">
        <v>-430</v>
      </c>
      <c r="Q9" s="39">
        <v>4109</v>
      </c>
      <c r="R9" s="39">
        <v>2264</v>
      </c>
      <c r="S9" s="39">
        <v>1845</v>
      </c>
      <c r="T9" s="39">
        <v>2159</v>
      </c>
      <c r="U9" s="39">
        <v>1950</v>
      </c>
      <c r="V9" s="39">
        <v>8283</v>
      </c>
      <c r="W9" s="39">
        <v>4382</v>
      </c>
      <c r="X9" s="39">
        <v>3901</v>
      </c>
      <c r="Y9" s="39">
        <v>2661</v>
      </c>
      <c r="Z9" s="39">
        <v>5622</v>
      </c>
      <c r="AA9" s="39">
        <v>-4174</v>
      </c>
      <c r="AB9" s="39">
        <v>-2118</v>
      </c>
      <c r="AC9" s="39">
        <v>-2056</v>
      </c>
      <c r="AD9" s="198" t="s">
        <v>375</v>
      </c>
    </row>
    <row r="10" spans="1:30" ht="15" customHeight="1">
      <c r="A10" s="199" t="s">
        <v>376</v>
      </c>
      <c r="B10" s="43">
        <v>92291</v>
      </c>
      <c r="C10" s="43">
        <v>43346</v>
      </c>
      <c r="D10" s="43">
        <v>48945</v>
      </c>
      <c r="E10" s="43">
        <v>-500</v>
      </c>
      <c r="F10" s="43">
        <v>-234</v>
      </c>
      <c r="G10" s="43">
        <v>-266</v>
      </c>
      <c r="H10" s="43">
        <v>30</v>
      </c>
      <c r="I10" s="43">
        <v>15</v>
      </c>
      <c r="J10" s="43">
        <v>15</v>
      </c>
      <c r="K10" s="43">
        <v>165</v>
      </c>
      <c r="L10" s="43">
        <v>80</v>
      </c>
      <c r="M10" s="43">
        <v>85</v>
      </c>
      <c r="N10" s="43">
        <v>-135</v>
      </c>
      <c r="O10" s="43">
        <v>-65</v>
      </c>
      <c r="P10" s="43">
        <v>-70</v>
      </c>
      <c r="Q10" s="43">
        <v>299</v>
      </c>
      <c r="R10" s="43">
        <v>165</v>
      </c>
      <c r="S10" s="43">
        <v>134</v>
      </c>
      <c r="T10" s="43">
        <v>183</v>
      </c>
      <c r="U10" s="43">
        <v>116</v>
      </c>
      <c r="V10" s="43">
        <v>664</v>
      </c>
      <c r="W10" s="43">
        <v>334</v>
      </c>
      <c r="X10" s="43">
        <v>330</v>
      </c>
      <c r="Y10" s="43">
        <v>287</v>
      </c>
      <c r="Z10" s="43">
        <v>377</v>
      </c>
      <c r="AA10" s="43">
        <v>-365</v>
      </c>
      <c r="AB10" s="43">
        <v>-169</v>
      </c>
      <c r="AC10" s="43">
        <v>-196</v>
      </c>
      <c r="AD10" s="199" t="s">
        <v>376</v>
      </c>
    </row>
    <row r="11" spans="1:30" ht="15" customHeight="1">
      <c r="A11" s="41" t="s">
        <v>377</v>
      </c>
      <c r="B11" s="39">
        <v>308052</v>
      </c>
      <c r="C11" s="39">
        <v>145049</v>
      </c>
      <c r="D11" s="39">
        <v>163003</v>
      </c>
      <c r="E11" s="39">
        <v>-1826</v>
      </c>
      <c r="F11" s="39">
        <v>-998</v>
      </c>
      <c r="G11" s="39">
        <v>-828</v>
      </c>
      <c r="H11" s="39">
        <v>154</v>
      </c>
      <c r="I11" s="256">
        <v>85</v>
      </c>
      <c r="J11" s="256">
        <v>69</v>
      </c>
      <c r="K11" s="39">
        <v>292</v>
      </c>
      <c r="L11" s="257">
        <v>139</v>
      </c>
      <c r="M11" s="257">
        <v>153</v>
      </c>
      <c r="N11" s="39">
        <v>-138</v>
      </c>
      <c r="O11" s="39">
        <v>-54</v>
      </c>
      <c r="P11" s="39">
        <v>-84</v>
      </c>
      <c r="Q11" s="39">
        <v>1861</v>
      </c>
      <c r="R11" s="39">
        <v>1031</v>
      </c>
      <c r="S11" s="39">
        <v>830</v>
      </c>
      <c r="T11" s="39">
        <v>876</v>
      </c>
      <c r="U11" s="39">
        <v>985</v>
      </c>
      <c r="V11" s="39">
        <v>3549</v>
      </c>
      <c r="W11" s="39">
        <v>1975</v>
      </c>
      <c r="X11" s="39">
        <v>1574</v>
      </c>
      <c r="Y11" s="39">
        <v>776</v>
      </c>
      <c r="Z11" s="39">
        <v>2773</v>
      </c>
      <c r="AA11" s="39">
        <v>-1688</v>
      </c>
      <c r="AB11" s="39">
        <v>-944</v>
      </c>
      <c r="AC11" s="39">
        <v>-744</v>
      </c>
      <c r="AD11" s="41" t="s">
        <v>377</v>
      </c>
    </row>
    <row r="12" spans="1:30" ht="15" customHeight="1">
      <c r="A12" s="41" t="s">
        <v>378</v>
      </c>
      <c r="B12" s="39">
        <v>52199</v>
      </c>
      <c r="C12" s="39">
        <v>23968</v>
      </c>
      <c r="D12" s="39">
        <v>28231</v>
      </c>
      <c r="E12" s="39">
        <v>-310</v>
      </c>
      <c r="F12" s="39">
        <v>-144</v>
      </c>
      <c r="G12" s="39">
        <v>-166</v>
      </c>
      <c r="H12" s="39">
        <v>23</v>
      </c>
      <c r="I12" s="44">
        <v>10</v>
      </c>
      <c r="J12" s="44">
        <v>13</v>
      </c>
      <c r="K12" s="39">
        <v>85</v>
      </c>
      <c r="L12" s="44">
        <v>35</v>
      </c>
      <c r="M12" s="44">
        <v>50</v>
      </c>
      <c r="N12" s="39">
        <v>-62</v>
      </c>
      <c r="O12" s="39">
        <v>-25</v>
      </c>
      <c r="P12" s="39">
        <v>-37</v>
      </c>
      <c r="Q12" s="39">
        <v>245</v>
      </c>
      <c r="R12" s="39">
        <v>131</v>
      </c>
      <c r="S12" s="39">
        <v>114</v>
      </c>
      <c r="T12" s="39">
        <v>144</v>
      </c>
      <c r="U12" s="39">
        <v>101</v>
      </c>
      <c r="V12" s="39">
        <v>493</v>
      </c>
      <c r="W12" s="39">
        <v>250</v>
      </c>
      <c r="X12" s="39">
        <v>243</v>
      </c>
      <c r="Y12" s="39">
        <v>196</v>
      </c>
      <c r="Z12" s="39">
        <v>297</v>
      </c>
      <c r="AA12" s="39">
        <v>-248</v>
      </c>
      <c r="AB12" s="39">
        <v>-119</v>
      </c>
      <c r="AC12" s="39">
        <v>-129</v>
      </c>
      <c r="AD12" s="41" t="s">
        <v>378</v>
      </c>
    </row>
    <row r="13" spans="1:30" ht="15" customHeight="1">
      <c r="A13" s="41" t="s">
        <v>379</v>
      </c>
      <c r="B13" s="39">
        <v>88420</v>
      </c>
      <c r="C13" s="39">
        <v>41518</v>
      </c>
      <c r="D13" s="39">
        <v>46902</v>
      </c>
      <c r="E13" s="39">
        <v>-464</v>
      </c>
      <c r="F13" s="39">
        <v>-228</v>
      </c>
      <c r="G13" s="39">
        <v>-236</v>
      </c>
      <c r="H13" s="39">
        <v>40</v>
      </c>
      <c r="I13" s="44">
        <v>18</v>
      </c>
      <c r="J13" s="44">
        <v>22</v>
      </c>
      <c r="K13" s="39">
        <v>138</v>
      </c>
      <c r="L13" s="44">
        <v>58</v>
      </c>
      <c r="M13" s="44">
        <v>80</v>
      </c>
      <c r="N13" s="39">
        <v>-98</v>
      </c>
      <c r="O13" s="39">
        <v>-40</v>
      </c>
      <c r="P13" s="39">
        <v>-58</v>
      </c>
      <c r="Q13" s="39">
        <v>322</v>
      </c>
      <c r="R13" s="39">
        <v>172</v>
      </c>
      <c r="S13" s="39">
        <v>150</v>
      </c>
      <c r="T13" s="39">
        <v>190</v>
      </c>
      <c r="U13" s="39">
        <v>132</v>
      </c>
      <c r="V13" s="39">
        <v>688</v>
      </c>
      <c r="W13" s="39">
        <v>360</v>
      </c>
      <c r="X13" s="39">
        <v>328</v>
      </c>
      <c r="Y13" s="39">
        <v>251</v>
      </c>
      <c r="Z13" s="39">
        <v>437</v>
      </c>
      <c r="AA13" s="39">
        <v>-366</v>
      </c>
      <c r="AB13" s="39">
        <v>-188</v>
      </c>
      <c r="AC13" s="39">
        <v>-178</v>
      </c>
      <c r="AD13" s="41" t="s">
        <v>379</v>
      </c>
    </row>
    <row r="14" spans="1:30" ht="15" customHeight="1">
      <c r="A14" s="41" t="s">
        <v>380</v>
      </c>
      <c r="B14" s="39">
        <v>71329</v>
      </c>
      <c r="C14" s="39">
        <v>33364</v>
      </c>
      <c r="D14" s="39">
        <v>37965</v>
      </c>
      <c r="E14" s="39">
        <v>-503</v>
      </c>
      <c r="F14" s="39">
        <v>-233</v>
      </c>
      <c r="G14" s="39">
        <v>-270</v>
      </c>
      <c r="H14" s="39">
        <v>32</v>
      </c>
      <c r="I14" s="44">
        <v>17</v>
      </c>
      <c r="J14" s="44">
        <v>15</v>
      </c>
      <c r="K14" s="39">
        <v>116</v>
      </c>
      <c r="L14" s="44">
        <v>56</v>
      </c>
      <c r="M14" s="44">
        <v>60</v>
      </c>
      <c r="N14" s="39">
        <v>-84</v>
      </c>
      <c r="O14" s="39">
        <v>-39</v>
      </c>
      <c r="P14" s="39">
        <v>-45</v>
      </c>
      <c r="Q14" s="39">
        <v>330</v>
      </c>
      <c r="R14" s="39">
        <v>190</v>
      </c>
      <c r="S14" s="39">
        <v>140</v>
      </c>
      <c r="T14" s="39">
        <v>173</v>
      </c>
      <c r="U14" s="39">
        <v>157</v>
      </c>
      <c r="V14" s="39">
        <v>749</v>
      </c>
      <c r="W14" s="39">
        <v>384</v>
      </c>
      <c r="X14" s="39">
        <v>365</v>
      </c>
      <c r="Y14" s="39">
        <v>283</v>
      </c>
      <c r="Z14" s="39">
        <v>466</v>
      </c>
      <c r="AA14" s="39">
        <v>-419</v>
      </c>
      <c r="AB14" s="39">
        <v>-194</v>
      </c>
      <c r="AC14" s="39">
        <v>-225</v>
      </c>
      <c r="AD14" s="41" t="s">
        <v>380</v>
      </c>
    </row>
    <row r="15" spans="1:30" ht="15" customHeight="1">
      <c r="A15" s="41" t="s">
        <v>381</v>
      </c>
      <c r="B15" s="39">
        <v>26722</v>
      </c>
      <c r="C15" s="39">
        <v>12552</v>
      </c>
      <c r="D15" s="39">
        <v>14170</v>
      </c>
      <c r="E15" s="39">
        <v>-155</v>
      </c>
      <c r="F15" s="39">
        <v>-77</v>
      </c>
      <c r="G15" s="39">
        <v>-78</v>
      </c>
      <c r="H15" s="39">
        <v>12</v>
      </c>
      <c r="I15" s="44">
        <v>5</v>
      </c>
      <c r="J15" s="44">
        <v>7</v>
      </c>
      <c r="K15" s="39">
        <v>49</v>
      </c>
      <c r="L15" s="44">
        <v>26</v>
      </c>
      <c r="M15" s="44">
        <v>23</v>
      </c>
      <c r="N15" s="39">
        <v>-37</v>
      </c>
      <c r="O15" s="39">
        <v>-21</v>
      </c>
      <c r="P15" s="39">
        <v>-16</v>
      </c>
      <c r="Q15" s="39">
        <v>105</v>
      </c>
      <c r="R15" s="39">
        <v>60</v>
      </c>
      <c r="S15" s="39">
        <v>45</v>
      </c>
      <c r="T15" s="39">
        <v>53</v>
      </c>
      <c r="U15" s="39">
        <v>52</v>
      </c>
      <c r="V15" s="39">
        <v>223</v>
      </c>
      <c r="W15" s="39">
        <v>116</v>
      </c>
      <c r="X15" s="39">
        <v>107</v>
      </c>
      <c r="Y15" s="39">
        <v>98</v>
      </c>
      <c r="Z15" s="39">
        <v>125</v>
      </c>
      <c r="AA15" s="39">
        <v>-118</v>
      </c>
      <c r="AB15" s="39">
        <v>-56</v>
      </c>
      <c r="AC15" s="39">
        <v>-62</v>
      </c>
      <c r="AD15" s="41" t="s">
        <v>381</v>
      </c>
    </row>
    <row r="16" spans="1:30" ht="15" customHeight="1">
      <c r="A16" s="41" t="s">
        <v>382</v>
      </c>
      <c r="B16" s="39">
        <v>44279</v>
      </c>
      <c r="C16" s="39">
        <v>21081</v>
      </c>
      <c r="D16" s="39">
        <v>23198</v>
      </c>
      <c r="E16" s="39">
        <v>-240</v>
      </c>
      <c r="F16" s="39">
        <v>-126</v>
      </c>
      <c r="G16" s="39">
        <v>-114</v>
      </c>
      <c r="H16" s="39">
        <v>17</v>
      </c>
      <c r="I16" s="44">
        <v>7</v>
      </c>
      <c r="J16" s="44">
        <v>10</v>
      </c>
      <c r="K16" s="39">
        <v>65</v>
      </c>
      <c r="L16" s="44">
        <v>32</v>
      </c>
      <c r="M16" s="44">
        <v>33</v>
      </c>
      <c r="N16" s="39">
        <v>-48</v>
      </c>
      <c r="O16" s="39">
        <v>-25</v>
      </c>
      <c r="P16" s="39">
        <v>-23</v>
      </c>
      <c r="Q16" s="39">
        <v>164</v>
      </c>
      <c r="R16" s="39">
        <v>79</v>
      </c>
      <c r="S16" s="39">
        <v>85</v>
      </c>
      <c r="T16" s="39">
        <v>84</v>
      </c>
      <c r="U16" s="39">
        <v>80</v>
      </c>
      <c r="V16" s="39">
        <v>356</v>
      </c>
      <c r="W16" s="39">
        <v>180</v>
      </c>
      <c r="X16" s="39">
        <v>176</v>
      </c>
      <c r="Y16" s="39">
        <v>156</v>
      </c>
      <c r="Z16" s="39">
        <v>200</v>
      </c>
      <c r="AA16" s="39">
        <v>-192</v>
      </c>
      <c r="AB16" s="39">
        <v>-101</v>
      </c>
      <c r="AC16" s="39">
        <v>-91</v>
      </c>
      <c r="AD16" s="41" t="s">
        <v>382</v>
      </c>
    </row>
    <row r="17" spans="1:30" ht="15" customHeight="1">
      <c r="A17" s="41" t="s">
        <v>383</v>
      </c>
      <c r="B17" s="39">
        <v>30504</v>
      </c>
      <c r="C17" s="39">
        <v>14278</v>
      </c>
      <c r="D17" s="39">
        <v>16226</v>
      </c>
      <c r="E17" s="39">
        <v>-184</v>
      </c>
      <c r="F17" s="39">
        <v>-68</v>
      </c>
      <c r="G17" s="39">
        <v>-116</v>
      </c>
      <c r="H17" s="39">
        <v>14</v>
      </c>
      <c r="I17" s="44">
        <v>5</v>
      </c>
      <c r="J17" s="44">
        <v>9</v>
      </c>
      <c r="K17" s="39">
        <v>37</v>
      </c>
      <c r="L17" s="44">
        <v>15</v>
      </c>
      <c r="M17" s="44">
        <v>22</v>
      </c>
      <c r="N17" s="39">
        <v>-23</v>
      </c>
      <c r="O17" s="39">
        <v>-10</v>
      </c>
      <c r="P17" s="39">
        <v>-13</v>
      </c>
      <c r="Q17" s="39">
        <v>105</v>
      </c>
      <c r="R17" s="39">
        <v>65</v>
      </c>
      <c r="S17" s="39">
        <v>40</v>
      </c>
      <c r="T17" s="39">
        <v>53</v>
      </c>
      <c r="U17" s="39">
        <v>52</v>
      </c>
      <c r="V17" s="39">
        <v>266</v>
      </c>
      <c r="W17" s="39">
        <v>123</v>
      </c>
      <c r="X17" s="39">
        <v>143</v>
      </c>
      <c r="Y17" s="39">
        <v>121</v>
      </c>
      <c r="Z17" s="39">
        <v>145</v>
      </c>
      <c r="AA17" s="39">
        <v>-161</v>
      </c>
      <c r="AB17" s="39">
        <v>-58</v>
      </c>
      <c r="AC17" s="39">
        <v>-103</v>
      </c>
      <c r="AD17" s="41" t="s">
        <v>383</v>
      </c>
    </row>
    <row r="18" spans="1:30" ht="15" customHeight="1">
      <c r="A18" s="151" t="s">
        <v>384</v>
      </c>
      <c r="B18" s="39">
        <v>76904</v>
      </c>
      <c r="C18" s="39">
        <v>36720</v>
      </c>
      <c r="D18" s="39">
        <v>40184</v>
      </c>
      <c r="E18" s="39">
        <v>-380</v>
      </c>
      <c r="F18" s="39">
        <v>-174</v>
      </c>
      <c r="G18" s="39">
        <v>-206</v>
      </c>
      <c r="H18" s="39">
        <v>39</v>
      </c>
      <c r="I18" s="44">
        <v>21</v>
      </c>
      <c r="J18" s="44">
        <v>18</v>
      </c>
      <c r="K18" s="39">
        <v>104</v>
      </c>
      <c r="L18" s="44">
        <v>46</v>
      </c>
      <c r="M18" s="44">
        <v>58</v>
      </c>
      <c r="N18" s="39">
        <v>-65</v>
      </c>
      <c r="O18" s="39">
        <v>-25</v>
      </c>
      <c r="P18" s="39">
        <v>-40</v>
      </c>
      <c r="Q18" s="39">
        <v>268</v>
      </c>
      <c r="R18" s="39">
        <v>156</v>
      </c>
      <c r="S18" s="39">
        <v>112</v>
      </c>
      <c r="T18" s="39">
        <v>140</v>
      </c>
      <c r="U18" s="39">
        <v>128</v>
      </c>
      <c r="V18" s="39">
        <v>583</v>
      </c>
      <c r="W18" s="39">
        <v>305</v>
      </c>
      <c r="X18" s="39">
        <v>278</v>
      </c>
      <c r="Y18" s="39">
        <v>209</v>
      </c>
      <c r="Z18" s="39">
        <v>374</v>
      </c>
      <c r="AA18" s="39">
        <v>-315</v>
      </c>
      <c r="AB18" s="39">
        <v>-149</v>
      </c>
      <c r="AC18" s="39">
        <v>-166</v>
      </c>
      <c r="AD18" s="151" t="s">
        <v>384</v>
      </c>
    </row>
    <row r="19" spans="1:30" ht="15" customHeight="1">
      <c r="A19" s="41" t="s">
        <v>385</v>
      </c>
      <c r="B19" s="39">
        <v>32330</v>
      </c>
      <c r="C19" s="39">
        <v>15211</v>
      </c>
      <c r="D19" s="39">
        <v>17119</v>
      </c>
      <c r="E19" s="39">
        <v>-138</v>
      </c>
      <c r="F19" s="39">
        <v>-74</v>
      </c>
      <c r="G19" s="39">
        <v>-64</v>
      </c>
      <c r="H19" s="39">
        <v>13</v>
      </c>
      <c r="I19" s="44">
        <v>9</v>
      </c>
      <c r="J19" s="44">
        <v>4</v>
      </c>
      <c r="K19" s="39">
        <v>35</v>
      </c>
      <c r="L19" s="44">
        <v>20</v>
      </c>
      <c r="M19" s="44">
        <v>15</v>
      </c>
      <c r="N19" s="39">
        <v>-22</v>
      </c>
      <c r="O19" s="39">
        <v>-11</v>
      </c>
      <c r="P19" s="39">
        <v>-11</v>
      </c>
      <c r="Q19" s="39">
        <v>130</v>
      </c>
      <c r="R19" s="39">
        <v>62</v>
      </c>
      <c r="S19" s="39">
        <v>68</v>
      </c>
      <c r="T19" s="39">
        <v>97</v>
      </c>
      <c r="U19" s="39">
        <v>33</v>
      </c>
      <c r="V19" s="39">
        <v>246</v>
      </c>
      <c r="W19" s="39">
        <v>125</v>
      </c>
      <c r="X19" s="39">
        <v>121</v>
      </c>
      <c r="Y19" s="39">
        <v>95</v>
      </c>
      <c r="Z19" s="39">
        <v>151</v>
      </c>
      <c r="AA19" s="39">
        <v>-116</v>
      </c>
      <c r="AB19" s="39">
        <v>-63</v>
      </c>
      <c r="AC19" s="39">
        <v>-53</v>
      </c>
      <c r="AD19" s="41" t="s">
        <v>385</v>
      </c>
    </row>
    <row r="20" spans="1:30" ht="15" customHeight="1">
      <c r="A20" s="41" t="s">
        <v>386</v>
      </c>
      <c r="B20" s="39">
        <v>79634</v>
      </c>
      <c r="C20" s="39">
        <v>37123</v>
      </c>
      <c r="D20" s="39">
        <v>42511</v>
      </c>
      <c r="E20" s="39">
        <v>-322</v>
      </c>
      <c r="F20" s="39">
        <v>-152</v>
      </c>
      <c r="G20" s="39">
        <v>-170</v>
      </c>
      <c r="H20" s="39">
        <v>37</v>
      </c>
      <c r="I20" s="44">
        <v>18</v>
      </c>
      <c r="J20" s="44">
        <v>19</v>
      </c>
      <c r="K20" s="39">
        <v>110</v>
      </c>
      <c r="L20" s="44">
        <v>52</v>
      </c>
      <c r="M20" s="44">
        <v>58</v>
      </c>
      <c r="N20" s="39">
        <v>-73</v>
      </c>
      <c r="O20" s="39">
        <v>-34</v>
      </c>
      <c r="P20" s="39">
        <v>-39</v>
      </c>
      <c r="Q20" s="39">
        <v>285</v>
      </c>
      <c r="R20" s="39">
        <v>150</v>
      </c>
      <c r="S20" s="39">
        <v>135</v>
      </c>
      <c r="T20" s="39">
        <v>169</v>
      </c>
      <c r="U20" s="39">
        <v>116</v>
      </c>
      <c r="V20" s="39">
        <v>534</v>
      </c>
      <c r="W20" s="39">
        <v>268</v>
      </c>
      <c r="X20" s="39">
        <v>266</v>
      </c>
      <c r="Y20" s="39">
        <v>211</v>
      </c>
      <c r="Z20" s="39">
        <v>323</v>
      </c>
      <c r="AA20" s="39">
        <v>-249</v>
      </c>
      <c r="AB20" s="39">
        <v>-118</v>
      </c>
      <c r="AC20" s="39">
        <v>-131</v>
      </c>
      <c r="AD20" s="41" t="s">
        <v>386</v>
      </c>
    </row>
    <row r="21" spans="1:30" ht="15" customHeight="1">
      <c r="A21" s="41" t="s">
        <v>387</v>
      </c>
      <c r="B21" s="39">
        <v>31526</v>
      </c>
      <c r="C21" s="39">
        <v>14727</v>
      </c>
      <c r="D21" s="39">
        <v>16799</v>
      </c>
      <c r="E21" s="39">
        <v>-168</v>
      </c>
      <c r="F21" s="39">
        <v>-72</v>
      </c>
      <c r="G21" s="39">
        <v>-96</v>
      </c>
      <c r="H21" s="39">
        <v>3</v>
      </c>
      <c r="I21" s="44">
        <v>2</v>
      </c>
      <c r="J21" s="44">
        <v>1</v>
      </c>
      <c r="K21" s="39">
        <v>57</v>
      </c>
      <c r="L21" s="44">
        <v>23</v>
      </c>
      <c r="M21" s="44">
        <v>34</v>
      </c>
      <c r="N21" s="39">
        <v>-54</v>
      </c>
      <c r="O21" s="39">
        <v>-21</v>
      </c>
      <c r="P21" s="39">
        <v>-33</v>
      </c>
      <c r="Q21" s="39">
        <v>123</v>
      </c>
      <c r="R21" s="39">
        <v>68</v>
      </c>
      <c r="S21" s="39">
        <v>55</v>
      </c>
      <c r="T21" s="39">
        <v>80</v>
      </c>
      <c r="U21" s="39">
        <v>43</v>
      </c>
      <c r="V21" s="39">
        <v>237</v>
      </c>
      <c r="W21" s="39">
        <v>119</v>
      </c>
      <c r="X21" s="39">
        <v>118</v>
      </c>
      <c r="Y21" s="39">
        <v>116</v>
      </c>
      <c r="Z21" s="39">
        <v>121</v>
      </c>
      <c r="AA21" s="39">
        <v>-114</v>
      </c>
      <c r="AB21" s="39">
        <v>-51</v>
      </c>
      <c r="AC21" s="39">
        <v>-63</v>
      </c>
      <c r="AD21" s="41" t="s">
        <v>387</v>
      </c>
    </row>
    <row r="22" spans="1:30" ht="15" customHeight="1">
      <c r="A22" s="41" t="s">
        <v>388</v>
      </c>
      <c r="B22" s="39">
        <v>24199</v>
      </c>
      <c r="C22" s="39">
        <v>11484</v>
      </c>
      <c r="D22" s="39">
        <v>12715</v>
      </c>
      <c r="E22" s="39">
        <v>-103</v>
      </c>
      <c r="F22" s="39">
        <v>-37</v>
      </c>
      <c r="G22" s="39">
        <v>-66</v>
      </c>
      <c r="H22" s="39">
        <v>9</v>
      </c>
      <c r="I22" s="44">
        <v>5</v>
      </c>
      <c r="J22" s="44">
        <v>4</v>
      </c>
      <c r="K22" s="39">
        <v>35</v>
      </c>
      <c r="L22" s="44">
        <v>14</v>
      </c>
      <c r="M22" s="44">
        <v>21</v>
      </c>
      <c r="N22" s="39">
        <v>-26</v>
      </c>
      <c r="O22" s="39">
        <v>-9</v>
      </c>
      <c r="P22" s="39">
        <v>-17</v>
      </c>
      <c r="Q22" s="39">
        <v>78</v>
      </c>
      <c r="R22" s="39">
        <v>48</v>
      </c>
      <c r="S22" s="39">
        <v>30</v>
      </c>
      <c r="T22" s="39">
        <v>37</v>
      </c>
      <c r="U22" s="39">
        <v>41</v>
      </c>
      <c r="V22" s="39">
        <v>155</v>
      </c>
      <c r="W22" s="39">
        <v>76</v>
      </c>
      <c r="X22" s="39">
        <v>79</v>
      </c>
      <c r="Y22" s="39">
        <v>55</v>
      </c>
      <c r="Z22" s="39">
        <v>100</v>
      </c>
      <c r="AA22" s="39">
        <v>-77</v>
      </c>
      <c r="AB22" s="39">
        <v>-28</v>
      </c>
      <c r="AC22" s="39">
        <v>-49</v>
      </c>
      <c r="AD22" s="41" t="s">
        <v>388</v>
      </c>
    </row>
    <row r="23" spans="1:30" ht="15" customHeight="1">
      <c r="A23" s="41" t="s">
        <v>389</v>
      </c>
      <c r="B23" s="39">
        <v>26085</v>
      </c>
      <c r="C23" s="39">
        <v>12066</v>
      </c>
      <c r="D23" s="39">
        <v>14019</v>
      </c>
      <c r="E23" s="39">
        <v>-144</v>
      </c>
      <c r="F23" s="39">
        <v>-68</v>
      </c>
      <c r="G23" s="39">
        <v>-76</v>
      </c>
      <c r="H23" s="39">
        <v>6</v>
      </c>
      <c r="I23" s="44">
        <v>0</v>
      </c>
      <c r="J23" s="44">
        <v>6</v>
      </c>
      <c r="K23" s="39">
        <v>39</v>
      </c>
      <c r="L23" s="44">
        <v>19</v>
      </c>
      <c r="M23" s="44">
        <v>20</v>
      </c>
      <c r="N23" s="39">
        <v>-33</v>
      </c>
      <c r="O23" s="39">
        <v>-19</v>
      </c>
      <c r="P23" s="39">
        <v>-14</v>
      </c>
      <c r="Q23" s="39">
        <v>93</v>
      </c>
      <c r="R23" s="39">
        <v>52</v>
      </c>
      <c r="S23" s="39">
        <v>41</v>
      </c>
      <c r="T23" s="39">
        <v>63</v>
      </c>
      <c r="U23" s="39">
        <v>30</v>
      </c>
      <c r="V23" s="39">
        <v>204</v>
      </c>
      <c r="W23" s="39">
        <v>101</v>
      </c>
      <c r="X23" s="39">
        <v>103</v>
      </c>
      <c r="Y23" s="39">
        <v>94</v>
      </c>
      <c r="Z23" s="39">
        <v>110</v>
      </c>
      <c r="AA23" s="39">
        <v>-111</v>
      </c>
      <c r="AB23" s="39">
        <v>-49</v>
      </c>
      <c r="AC23" s="39">
        <v>-62</v>
      </c>
      <c r="AD23" s="41" t="s">
        <v>389</v>
      </c>
    </row>
    <row r="24" spans="1:30" ht="15" customHeight="1">
      <c r="A24" s="196" t="s">
        <v>390</v>
      </c>
      <c r="B24" s="493">
        <v>5015</v>
      </c>
      <c r="C24" s="493">
        <v>2331</v>
      </c>
      <c r="D24" s="493">
        <v>2684</v>
      </c>
      <c r="E24" s="493">
        <v>-22</v>
      </c>
      <c r="F24" s="493">
        <v>-16</v>
      </c>
      <c r="G24" s="493">
        <v>-6</v>
      </c>
      <c r="H24" s="493">
        <v>2</v>
      </c>
      <c r="I24" s="494">
        <v>1</v>
      </c>
      <c r="J24" s="494">
        <v>1</v>
      </c>
      <c r="K24" s="494">
        <v>12</v>
      </c>
      <c r="L24" s="494">
        <v>5</v>
      </c>
      <c r="M24" s="494">
        <v>7</v>
      </c>
      <c r="N24" s="493">
        <v>-10</v>
      </c>
      <c r="O24" s="493">
        <v>-4</v>
      </c>
      <c r="P24" s="493">
        <v>-6</v>
      </c>
      <c r="Q24" s="493">
        <v>25</v>
      </c>
      <c r="R24" s="493">
        <v>9</v>
      </c>
      <c r="S24" s="493">
        <v>16</v>
      </c>
      <c r="T24" s="493">
        <v>17</v>
      </c>
      <c r="U24" s="493">
        <v>8</v>
      </c>
      <c r="V24" s="493">
        <v>37</v>
      </c>
      <c r="W24" s="493">
        <v>21</v>
      </c>
      <c r="X24" s="493">
        <v>16</v>
      </c>
      <c r="Y24" s="493">
        <v>18</v>
      </c>
      <c r="Z24" s="493">
        <v>19</v>
      </c>
      <c r="AA24" s="493">
        <v>-12</v>
      </c>
      <c r="AB24" s="493">
        <v>-12</v>
      </c>
      <c r="AC24" s="493">
        <v>0</v>
      </c>
      <c r="AD24" s="196" t="s">
        <v>390</v>
      </c>
    </row>
    <row r="25" spans="1:30" ht="15" customHeight="1">
      <c r="A25" s="188" t="s">
        <v>391</v>
      </c>
      <c r="B25" s="39">
        <v>5015</v>
      </c>
      <c r="C25" s="43">
        <v>2331</v>
      </c>
      <c r="D25" s="43">
        <v>2684</v>
      </c>
      <c r="E25" s="495">
        <v>-22</v>
      </c>
      <c r="F25" s="39">
        <v>-16</v>
      </c>
      <c r="G25" s="39">
        <v>-6</v>
      </c>
      <c r="H25" s="39">
        <v>2</v>
      </c>
      <c r="I25" s="44">
        <v>1</v>
      </c>
      <c r="J25" s="44">
        <v>1</v>
      </c>
      <c r="K25" s="39">
        <v>12</v>
      </c>
      <c r="L25" s="44">
        <v>5</v>
      </c>
      <c r="M25" s="44">
        <v>7</v>
      </c>
      <c r="N25" s="39">
        <v>-10</v>
      </c>
      <c r="O25" s="39">
        <v>-4</v>
      </c>
      <c r="P25" s="39">
        <v>-6</v>
      </c>
      <c r="Q25" s="39">
        <v>25</v>
      </c>
      <c r="R25" s="39">
        <v>9</v>
      </c>
      <c r="S25" s="39">
        <v>16</v>
      </c>
      <c r="T25" s="39">
        <v>17</v>
      </c>
      <c r="U25" s="39">
        <v>8</v>
      </c>
      <c r="V25" s="39">
        <v>37</v>
      </c>
      <c r="W25" s="39">
        <v>21</v>
      </c>
      <c r="X25" s="39">
        <v>16</v>
      </c>
      <c r="Y25" s="39">
        <v>18</v>
      </c>
      <c r="Z25" s="39">
        <v>19</v>
      </c>
      <c r="AA25" s="39">
        <v>-12</v>
      </c>
      <c r="AB25" s="39">
        <v>-12</v>
      </c>
      <c r="AC25" s="39">
        <v>0</v>
      </c>
      <c r="AD25" s="188" t="s">
        <v>391</v>
      </c>
    </row>
    <row r="26" spans="1:30" ht="15" customHeight="1">
      <c r="A26" s="196" t="s">
        <v>392</v>
      </c>
      <c r="B26" s="493">
        <v>2195</v>
      </c>
      <c r="C26" s="493">
        <v>1019</v>
      </c>
      <c r="D26" s="493">
        <v>1176</v>
      </c>
      <c r="E26" s="493">
        <v>-15</v>
      </c>
      <c r="F26" s="493">
        <v>-9</v>
      </c>
      <c r="G26" s="493">
        <v>-6</v>
      </c>
      <c r="H26" s="493">
        <v>0</v>
      </c>
      <c r="I26" s="494">
        <v>0</v>
      </c>
      <c r="J26" s="494">
        <v>0</v>
      </c>
      <c r="K26" s="494">
        <v>4</v>
      </c>
      <c r="L26" s="494">
        <v>3</v>
      </c>
      <c r="M26" s="494">
        <v>1</v>
      </c>
      <c r="N26" s="493">
        <v>-4</v>
      </c>
      <c r="O26" s="493">
        <v>-3</v>
      </c>
      <c r="P26" s="493">
        <v>-1</v>
      </c>
      <c r="Q26" s="493">
        <v>6</v>
      </c>
      <c r="R26" s="493">
        <v>3</v>
      </c>
      <c r="S26" s="493">
        <v>3</v>
      </c>
      <c r="T26" s="493">
        <v>2</v>
      </c>
      <c r="U26" s="493">
        <v>4</v>
      </c>
      <c r="V26" s="493">
        <v>17</v>
      </c>
      <c r="W26" s="493">
        <v>9</v>
      </c>
      <c r="X26" s="493">
        <v>8</v>
      </c>
      <c r="Y26" s="493">
        <v>10</v>
      </c>
      <c r="Z26" s="493">
        <v>7</v>
      </c>
      <c r="AA26" s="493">
        <v>-11</v>
      </c>
      <c r="AB26" s="493">
        <v>-6</v>
      </c>
      <c r="AC26" s="493">
        <v>-5</v>
      </c>
      <c r="AD26" s="196" t="s">
        <v>392</v>
      </c>
    </row>
    <row r="27" spans="1:30" ht="15" customHeight="1">
      <c r="A27" s="189" t="s">
        <v>393</v>
      </c>
      <c r="B27" s="39">
        <v>2195</v>
      </c>
      <c r="C27" s="39">
        <v>1019</v>
      </c>
      <c r="D27" s="39">
        <v>1176</v>
      </c>
      <c r="E27" s="39">
        <v>-15</v>
      </c>
      <c r="F27" s="39">
        <v>-9</v>
      </c>
      <c r="G27" s="39">
        <v>-6</v>
      </c>
      <c r="H27" s="39">
        <v>0</v>
      </c>
      <c r="I27" s="44">
        <v>0</v>
      </c>
      <c r="J27" s="44">
        <v>0</v>
      </c>
      <c r="K27" s="39">
        <v>4</v>
      </c>
      <c r="L27" s="44">
        <v>3</v>
      </c>
      <c r="M27" s="44">
        <v>1</v>
      </c>
      <c r="N27" s="39">
        <v>-4</v>
      </c>
      <c r="O27" s="39">
        <v>-3</v>
      </c>
      <c r="P27" s="39">
        <v>-1</v>
      </c>
      <c r="Q27" s="39">
        <v>6</v>
      </c>
      <c r="R27" s="39">
        <v>3</v>
      </c>
      <c r="S27" s="39">
        <v>3</v>
      </c>
      <c r="T27" s="39">
        <v>2</v>
      </c>
      <c r="U27" s="39">
        <v>4</v>
      </c>
      <c r="V27" s="39">
        <v>17</v>
      </c>
      <c r="W27" s="39">
        <v>9</v>
      </c>
      <c r="X27" s="39">
        <v>8</v>
      </c>
      <c r="Y27" s="39">
        <v>10</v>
      </c>
      <c r="Z27" s="39">
        <v>7</v>
      </c>
      <c r="AA27" s="39">
        <v>-11</v>
      </c>
      <c r="AB27" s="39">
        <v>-6</v>
      </c>
      <c r="AC27" s="39">
        <v>-5</v>
      </c>
      <c r="AD27" s="189" t="s">
        <v>393</v>
      </c>
    </row>
    <row r="28" spans="1:30" ht="15" customHeight="1">
      <c r="A28" s="196" t="s">
        <v>394</v>
      </c>
      <c r="B28" s="493">
        <v>26215</v>
      </c>
      <c r="C28" s="493">
        <v>12194</v>
      </c>
      <c r="D28" s="493">
        <v>14021</v>
      </c>
      <c r="E28" s="493">
        <v>-124</v>
      </c>
      <c r="F28" s="493">
        <v>-47</v>
      </c>
      <c r="G28" s="493">
        <v>-77</v>
      </c>
      <c r="H28" s="493">
        <v>7</v>
      </c>
      <c r="I28" s="494">
        <v>3</v>
      </c>
      <c r="J28" s="494">
        <v>4</v>
      </c>
      <c r="K28" s="494">
        <v>52</v>
      </c>
      <c r="L28" s="494">
        <v>22</v>
      </c>
      <c r="M28" s="494">
        <v>30</v>
      </c>
      <c r="N28" s="493">
        <v>-45</v>
      </c>
      <c r="O28" s="493">
        <v>-19</v>
      </c>
      <c r="P28" s="493">
        <v>-26</v>
      </c>
      <c r="Q28" s="493">
        <v>67</v>
      </c>
      <c r="R28" s="493">
        <v>36</v>
      </c>
      <c r="S28" s="493">
        <v>31</v>
      </c>
      <c r="T28" s="493">
        <v>36</v>
      </c>
      <c r="U28" s="493">
        <v>31</v>
      </c>
      <c r="V28" s="493">
        <v>146</v>
      </c>
      <c r="W28" s="493">
        <v>64</v>
      </c>
      <c r="X28" s="493">
        <v>82</v>
      </c>
      <c r="Y28" s="493">
        <v>47</v>
      </c>
      <c r="Z28" s="493">
        <v>99</v>
      </c>
      <c r="AA28" s="493">
        <v>-79</v>
      </c>
      <c r="AB28" s="493">
        <v>-28</v>
      </c>
      <c r="AC28" s="493">
        <v>-51</v>
      </c>
      <c r="AD28" s="196" t="s">
        <v>394</v>
      </c>
    </row>
    <row r="29" spans="1:30" ht="15" customHeight="1">
      <c r="A29" s="190" t="s">
        <v>395</v>
      </c>
      <c r="B29" s="39">
        <v>3146</v>
      </c>
      <c r="C29" s="39">
        <v>1508</v>
      </c>
      <c r="D29" s="39">
        <v>1638</v>
      </c>
      <c r="E29" s="39">
        <v>-15</v>
      </c>
      <c r="F29" s="39">
        <v>-6</v>
      </c>
      <c r="G29" s="39">
        <v>-9</v>
      </c>
      <c r="H29" s="39">
        <v>1</v>
      </c>
      <c r="I29" s="258">
        <v>0</v>
      </c>
      <c r="J29" s="258">
        <v>1</v>
      </c>
      <c r="K29" s="39">
        <v>6</v>
      </c>
      <c r="L29" s="258">
        <v>2</v>
      </c>
      <c r="M29" s="258">
        <v>4</v>
      </c>
      <c r="N29" s="39">
        <v>-5</v>
      </c>
      <c r="O29" s="39">
        <v>-2</v>
      </c>
      <c r="P29" s="39">
        <v>-3</v>
      </c>
      <c r="Q29" s="39">
        <v>5</v>
      </c>
      <c r="R29" s="39">
        <v>3</v>
      </c>
      <c r="S29" s="39">
        <v>2</v>
      </c>
      <c r="T29" s="39">
        <v>4</v>
      </c>
      <c r="U29" s="39">
        <v>1</v>
      </c>
      <c r="V29" s="39">
        <v>15</v>
      </c>
      <c r="W29" s="39">
        <v>7</v>
      </c>
      <c r="X29" s="39">
        <v>8</v>
      </c>
      <c r="Y29" s="39">
        <v>5</v>
      </c>
      <c r="Z29" s="39">
        <v>10</v>
      </c>
      <c r="AA29" s="39">
        <v>-10</v>
      </c>
      <c r="AB29" s="39">
        <v>-4</v>
      </c>
      <c r="AC29" s="39">
        <v>-6</v>
      </c>
      <c r="AD29" s="190" t="s">
        <v>395</v>
      </c>
    </row>
    <row r="30" spans="1:30" ht="15" customHeight="1">
      <c r="A30" s="41" t="s">
        <v>396</v>
      </c>
      <c r="B30" s="39">
        <v>16191</v>
      </c>
      <c r="C30" s="39">
        <v>7462</v>
      </c>
      <c r="D30" s="39">
        <v>8729</v>
      </c>
      <c r="E30" s="39">
        <v>-65</v>
      </c>
      <c r="F30" s="39">
        <v>-22</v>
      </c>
      <c r="G30" s="39">
        <v>-43</v>
      </c>
      <c r="H30" s="39">
        <v>4</v>
      </c>
      <c r="I30" s="44">
        <v>2</v>
      </c>
      <c r="J30" s="44">
        <v>2</v>
      </c>
      <c r="K30" s="39">
        <v>30</v>
      </c>
      <c r="L30" s="44">
        <v>12</v>
      </c>
      <c r="M30" s="44">
        <v>18</v>
      </c>
      <c r="N30" s="39">
        <v>-26</v>
      </c>
      <c r="O30" s="39">
        <v>-10</v>
      </c>
      <c r="P30" s="39">
        <v>-16</v>
      </c>
      <c r="Q30" s="39">
        <v>42</v>
      </c>
      <c r="R30" s="39">
        <v>23</v>
      </c>
      <c r="S30" s="39">
        <v>19</v>
      </c>
      <c r="T30" s="39">
        <v>26</v>
      </c>
      <c r="U30" s="39">
        <v>16</v>
      </c>
      <c r="V30" s="39">
        <v>81</v>
      </c>
      <c r="W30" s="39">
        <v>35</v>
      </c>
      <c r="X30" s="39">
        <v>46</v>
      </c>
      <c r="Y30" s="39">
        <v>23</v>
      </c>
      <c r="Z30" s="39">
        <v>58</v>
      </c>
      <c r="AA30" s="39">
        <v>-39</v>
      </c>
      <c r="AB30" s="39">
        <v>-12</v>
      </c>
      <c r="AC30" s="39">
        <v>-27</v>
      </c>
      <c r="AD30" s="41" t="s">
        <v>396</v>
      </c>
    </row>
    <row r="31" spans="1:30" ht="15" customHeight="1">
      <c r="A31" s="41" t="s">
        <v>397</v>
      </c>
      <c r="B31" s="39">
        <v>6878</v>
      </c>
      <c r="C31" s="39">
        <v>3224</v>
      </c>
      <c r="D31" s="39">
        <v>3654</v>
      </c>
      <c r="E31" s="39">
        <v>-44</v>
      </c>
      <c r="F31" s="39">
        <v>-19</v>
      </c>
      <c r="G31" s="39">
        <v>-25</v>
      </c>
      <c r="H31" s="39">
        <v>2</v>
      </c>
      <c r="I31" s="44">
        <v>1</v>
      </c>
      <c r="J31" s="44">
        <v>1</v>
      </c>
      <c r="K31" s="39">
        <v>16</v>
      </c>
      <c r="L31" s="44">
        <v>8</v>
      </c>
      <c r="M31" s="44">
        <v>8</v>
      </c>
      <c r="N31" s="39">
        <v>-14</v>
      </c>
      <c r="O31" s="39">
        <v>-7</v>
      </c>
      <c r="P31" s="39">
        <v>-7</v>
      </c>
      <c r="Q31" s="39">
        <v>20</v>
      </c>
      <c r="R31" s="39">
        <v>10</v>
      </c>
      <c r="S31" s="39">
        <v>10</v>
      </c>
      <c r="T31" s="39">
        <v>6</v>
      </c>
      <c r="U31" s="39">
        <v>14</v>
      </c>
      <c r="V31" s="39">
        <v>50</v>
      </c>
      <c r="W31" s="39">
        <v>22</v>
      </c>
      <c r="X31" s="39">
        <v>28</v>
      </c>
      <c r="Y31" s="39">
        <v>19</v>
      </c>
      <c r="Z31" s="39">
        <v>31</v>
      </c>
      <c r="AA31" s="39">
        <v>-30</v>
      </c>
      <c r="AB31" s="39">
        <v>-12</v>
      </c>
      <c r="AC31" s="39">
        <v>-18</v>
      </c>
      <c r="AD31" s="41" t="s">
        <v>397</v>
      </c>
    </row>
    <row r="32" spans="1:30" ht="15" customHeight="1">
      <c r="A32" s="196" t="s">
        <v>398</v>
      </c>
      <c r="B32" s="493">
        <v>22461</v>
      </c>
      <c r="C32" s="493">
        <v>10536</v>
      </c>
      <c r="D32" s="493">
        <v>11925</v>
      </c>
      <c r="E32" s="493">
        <v>-162</v>
      </c>
      <c r="F32" s="493">
        <v>-81</v>
      </c>
      <c r="G32" s="493">
        <v>-81</v>
      </c>
      <c r="H32" s="493">
        <v>10</v>
      </c>
      <c r="I32" s="494">
        <v>4</v>
      </c>
      <c r="J32" s="494">
        <v>6</v>
      </c>
      <c r="K32" s="494">
        <v>38</v>
      </c>
      <c r="L32" s="494">
        <v>19</v>
      </c>
      <c r="M32" s="494">
        <v>19</v>
      </c>
      <c r="N32" s="493">
        <v>-28</v>
      </c>
      <c r="O32" s="493">
        <v>-15</v>
      </c>
      <c r="P32" s="493">
        <v>-13</v>
      </c>
      <c r="Q32" s="493">
        <v>115</v>
      </c>
      <c r="R32" s="493">
        <v>69</v>
      </c>
      <c r="S32" s="493">
        <v>46</v>
      </c>
      <c r="T32" s="493">
        <v>80</v>
      </c>
      <c r="U32" s="493">
        <v>35</v>
      </c>
      <c r="V32" s="493">
        <v>249</v>
      </c>
      <c r="W32" s="493">
        <v>135</v>
      </c>
      <c r="X32" s="493">
        <v>114</v>
      </c>
      <c r="Y32" s="493">
        <v>133</v>
      </c>
      <c r="Z32" s="493">
        <v>116</v>
      </c>
      <c r="AA32" s="493">
        <v>-134</v>
      </c>
      <c r="AB32" s="493">
        <v>-66</v>
      </c>
      <c r="AC32" s="493">
        <v>-68</v>
      </c>
      <c r="AD32" s="196" t="s">
        <v>398</v>
      </c>
    </row>
    <row r="33" spans="1:30" ht="15" customHeight="1">
      <c r="A33" s="188" t="s">
        <v>399</v>
      </c>
      <c r="B33" s="39">
        <v>8890</v>
      </c>
      <c r="C33" s="39">
        <v>4147</v>
      </c>
      <c r="D33" s="39">
        <v>4743</v>
      </c>
      <c r="E33" s="39">
        <v>-44</v>
      </c>
      <c r="F33" s="39">
        <v>-19</v>
      </c>
      <c r="G33" s="39">
        <v>-25</v>
      </c>
      <c r="H33" s="39">
        <v>5</v>
      </c>
      <c r="I33" s="257">
        <v>2</v>
      </c>
      <c r="J33" s="257">
        <v>3</v>
      </c>
      <c r="K33" s="39">
        <v>15</v>
      </c>
      <c r="L33" s="257">
        <v>8</v>
      </c>
      <c r="M33" s="257">
        <v>7</v>
      </c>
      <c r="N33" s="39">
        <v>-10</v>
      </c>
      <c r="O33" s="39">
        <v>-6</v>
      </c>
      <c r="P33" s="39">
        <v>-4</v>
      </c>
      <c r="Q33" s="39">
        <v>51</v>
      </c>
      <c r="R33" s="39">
        <v>35</v>
      </c>
      <c r="S33" s="39">
        <v>16</v>
      </c>
      <c r="T33" s="39">
        <v>34</v>
      </c>
      <c r="U33" s="39">
        <v>17</v>
      </c>
      <c r="V33" s="39">
        <v>85</v>
      </c>
      <c r="W33" s="39">
        <v>48</v>
      </c>
      <c r="X33" s="39">
        <v>37</v>
      </c>
      <c r="Y33" s="39">
        <v>63</v>
      </c>
      <c r="Z33" s="39">
        <v>22</v>
      </c>
      <c r="AA33" s="39">
        <v>-34</v>
      </c>
      <c r="AB33" s="39">
        <v>-13</v>
      </c>
      <c r="AC33" s="39">
        <v>-21</v>
      </c>
      <c r="AD33" s="188" t="s">
        <v>399</v>
      </c>
    </row>
    <row r="34" spans="1:30" ht="15" customHeight="1">
      <c r="A34" s="41" t="s">
        <v>400</v>
      </c>
      <c r="B34" s="39">
        <v>5809</v>
      </c>
      <c r="C34" s="39">
        <v>2662</v>
      </c>
      <c r="D34" s="39">
        <v>3147</v>
      </c>
      <c r="E34" s="39">
        <v>-42</v>
      </c>
      <c r="F34" s="39">
        <v>-24</v>
      </c>
      <c r="G34" s="39">
        <v>-18</v>
      </c>
      <c r="H34" s="39">
        <v>1</v>
      </c>
      <c r="I34" s="44">
        <v>0</v>
      </c>
      <c r="J34" s="44">
        <v>1</v>
      </c>
      <c r="K34" s="39">
        <v>12</v>
      </c>
      <c r="L34" s="44">
        <v>5</v>
      </c>
      <c r="M34" s="44">
        <v>7</v>
      </c>
      <c r="N34" s="39">
        <v>-11</v>
      </c>
      <c r="O34" s="39">
        <v>-5</v>
      </c>
      <c r="P34" s="39">
        <v>-6</v>
      </c>
      <c r="Q34" s="39">
        <v>27</v>
      </c>
      <c r="R34" s="39">
        <v>13</v>
      </c>
      <c r="S34" s="39">
        <v>14</v>
      </c>
      <c r="T34" s="39">
        <v>23</v>
      </c>
      <c r="U34" s="39">
        <v>4</v>
      </c>
      <c r="V34" s="39">
        <v>58</v>
      </c>
      <c r="W34" s="39">
        <v>32</v>
      </c>
      <c r="X34" s="39">
        <v>26</v>
      </c>
      <c r="Y34" s="39">
        <v>28</v>
      </c>
      <c r="Z34" s="39">
        <v>30</v>
      </c>
      <c r="AA34" s="39">
        <v>-31</v>
      </c>
      <c r="AB34" s="39">
        <v>-19</v>
      </c>
      <c r="AC34" s="39">
        <v>-12</v>
      </c>
      <c r="AD34" s="41" t="s">
        <v>400</v>
      </c>
    </row>
    <row r="35" spans="1:30" ht="15" customHeight="1">
      <c r="A35" s="41" t="s">
        <v>401</v>
      </c>
      <c r="B35" s="39">
        <v>4758</v>
      </c>
      <c r="C35" s="39">
        <v>2226</v>
      </c>
      <c r="D35" s="39">
        <v>2532</v>
      </c>
      <c r="E35" s="39">
        <v>-26</v>
      </c>
      <c r="F35" s="39">
        <v>-15</v>
      </c>
      <c r="G35" s="39">
        <v>-11</v>
      </c>
      <c r="H35" s="39">
        <v>3</v>
      </c>
      <c r="I35" s="44">
        <v>2</v>
      </c>
      <c r="J35" s="44">
        <v>1</v>
      </c>
      <c r="K35" s="39">
        <v>9</v>
      </c>
      <c r="L35" s="44">
        <v>6</v>
      </c>
      <c r="M35" s="44">
        <v>3</v>
      </c>
      <c r="N35" s="39">
        <v>-6</v>
      </c>
      <c r="O35" s="39">
        <v>-4</v>
      </c>
      <c r="P35" s="39">
        <v>-2</v>
      </c>
      <c r="Q35" s="39">
        <v>14</v>
      </c>
      <c r="R35" s="39">
        <v>6</v>
      </c>
      <c r="S35" s="39">
        <v>8</v>
      </c>
      <c r="T35" s="39">
        <v>8</v>
      </c>
      <c r="U35" s="39">
        <v>6</v>
      </c>
      <c r="V35" s="39">
        <v>34</v>
      </c>
      <c r="W35" s="39">
        <v>17</v>
      </c>
      <c r="X35" s="39">
        <v>17</v>
      </c>
      <c r="Y35" s="39">
        <v>15</v>
      </c>
      <c r="Z35" s="39">
        <v>19</v>
      </c>
      <c r="AA35" s="39">
        <v>-20</v>
      </c>
      <c r="AB35" s="39">
        <v>-11</v>
      </c>
      <c r="AC35" s="39">
        <v>-9</v>
      </c>
      <c r="AD35" s="41" t="s">
        <v>401</v>
      </c>
    </row>
    <row r="36" spans="1:30" ht="15" customHeight="1">
      <c r="A36" s="42" t="s">
        <v>402</v>
      </c>
      <c r="B36" s="43">
        <v>3004</v>
      </c>
      <c r="C36" s="43">
        <v>1501</v>
      </c>
      <c r="D36" s="43">
        <v>1503</v>
      </c>
      <c r="E36" s="43">
        <v>-50</v>
      </c>
      <c r="F36" s="43">
        <v>-23</v>
      </c>
      <c r="G36" s="43">
        <v>-27</v>
      </c>
      <c r="H36" s="43">
        <v>1</v>
      </c>
      <c r="I36" s="45">
        <v>0</v>
      </c>
      <c r="J36" s="45">
        <v>1</v>
      </c>
      <c r="K36" s="43">
        <v>2</v>
      </c>
      <c r="L36" s="45">
        <v>0</v>
      </c>
      <c r="M36" s="45">
        <v>2</v>
      </c>
      <c r="N36" s="43">
        <v>-1</v>
      </c>
      <c r="O36" s="43">
        <v>0</v>
      </c>
      <c r="P36" s="43">
        <v>-1</v>
      </c>
      <c r="Q36" s="43">
        <v>23</v>
      </c>
      <c r="R36" s="43">
        <v>15</v>
      </c>
      <c r="S36" s="43">
        <v>8</v>
      </c>
      <c r="T36" s="43">
        <v>15</v>
      </c>
      <c r="U36" s="43">
        <v>8</v>
      </c>
      <c r="V36" s="43">
        <v>72</v>
      </c>
      <c r="W36" s="43">
        <v>38</v>
      </c>
      <c r="X36" s="43">
        <v>34</v>
      </c>
      <c r="Y36" s="43">
        <v>27</v>
      </c>
      <c r="Z36" s="43">
        <v>45</v>
      </c>
      <c r="AA36" s="43">
        <v>-49</v>
      </c>
      <c r="AB36" s="43">
        <v>-23</v>
      </c>
      <c r="AC36" s="43">
        <v>-26</v>
      </c>
      <c r="AD36" s="42" t="s">
        <v>402</v>
      </c>
    </row>
    <row r="37" spans="1:30" ht="15" customHeight="1">
      <c r="A37" s="196" t="s">
        <v>403</v>
      </c>
      <c r="B37" s="493">
        <v>19404</v>
      </c>
      <c r="C37" s="493">
        <v>9103</v>
      </c>
      <c r="D37" s="493">
        <v>10301</v>
      </c>
      <c r="E37" s="493">
        <v>-82</v>
      </c>
      <c r="F37" s="493">
        <v>-40</v>
      </c>
      <c r="G37" s="493">
        <v>-42</v>
      </c>
      <c r="H37" s="494">
        <v>7</v>
      </c>
      <c r="I37" s="494">
        <v>5</v>
      </c>
      <c r="J37" s="494">
        <v>2</v>
      </c>
      <c r="K37" s="494">
        <v>29</v>
      </c>
      <c r="L37" s="494">
        <v>17</v>
      </c>
      <c r="M37" s="494">
        <v>12</v>
      </c>
      <c r="N37" s="493">
        <v>-22</v>
      </c>
      <c r="O37" s="493">
        <v>-12</v>
      </c>
      <c r="P37" s="493">
        <v>-10</v>
      </c>
      <c r="Q37" s="493">
        <v>46</v>
      </c>
      <c r="R37" s="493">
        <v>30</v>
      </c>
      <c r="S37" s="493">
        <v>16</v>
      </c>
      <c r="T37" s="493">
        <v>24</v>
      </c>
      <c r="U37" s="493">
        <v>22</v>
      </c>
      <c r="V37" s="493">
        <v>106</v>
      </c>
      <c r="W37" s="493">
        <v>58</v>
      </c>
      <c r="X37" s="493">
        <v>48</v>
      </c>
      <c r="Y37" s="493">
        <v>46</v>
      </c>
      <c r="Z37" s="493">
        <v>60</v>
      </c>
      <c r="AA37" s="493">
        <v>-60</v>
      </c>
      <c r="AB37" s="493">
        <v>-28</v>
      </c>
      <c r="AC37" s="493">
        <v>-32</v>
      </c>
      <c r="AD37" s="196" t="s">
        <v>403</v>
      </c>
    </row>
    <row r="38" spans="1:30" ht="15" customHeight="1">
      <c r="A38" s="191" t="s">
        <v>404</v>
      </c>
      <c r="B38" s="43">
        <v>19404</v>
      </c>
      <c r="C38" s="43">
        <v>9103</v>
      </c>
      <c r="D38" s="43">
        <v>10301</v>
      </c>
      <c r="E38" s="43">
        <v>-82</v>
      </c>
      <c r="F38" s="43">
        <v>-40</v>
      </c>
      <c r="G38" s="43">
        <v>-42</v>
      </c>
      <c r="H38" s="43">
        <v>7</v>
      </c>
      <c r="I38" s="259">
        <v>5</v>
      </c>
      <c r="J38" s="259">
        <v>2</v>
      </c>
      <c r="K38" s="43">
        <v>29</v>
      </c>
      <c r="L38" s="259">
        <v>17</v>
      </c>
      <c r="M38" s="259">
        <v>12</v>
      </c>
      <c r="N38" s="43">
        <v>-22</v>
      </c>
      <c r="O38" s="43">
        <v>-12</v>
      </c>
      <c r="P38" s="43">
        <v>-10</v>
      </c>
      <c r="Q38" s="43">
        <v>46</v>
      </c>
      <c r="R38" s="43">
        <v>30</v>
      </c>
      <c r="S38" s="43">
        <v>16</v>
      </c>
      <c r="T38" s="43">
        <v>24</v>
      </c>
      <c r="U38" s="43">
        <v>22</v>
      </c>
      <c r="V38" s="43">
        <v>106</v>
      </c>
      <c r="W38" s="43">
        <v>58</v>
      </c>
      <c r="X38" s="43">
        <v>48</v>
      </c>
      <c r="Y38" s="43">
        <v>46</v>
      </c>
      <c r="Z38" s="43">
        <v>60</v>
      </c>
      <c r="AA38" s="43">
        <v>-60</v>
      </c>
      <c r="AB38" s="43">
        <v>-28</v>
      </c>
      <c r="AC38" s="43">
        <v>-32</v>
      </c>
      <c r="AD38" s="191" t="s">
        <v>404</v>
      </c>
    </row>
    <row r="39" spans="1:30" ht="15" customHeight="1">
      <c r="A39" s="196" t="s">
        <v>405</v>
      </c>
      <c r="B39" s="493">
        <v>17001</v>
      </c>
      <c r="C39" s="493">
        <v>8163</v>
      </c>
      <c r="D39" s="493">
        <v>8838</v>
      </c>
      <c r="E39" s="493">
        <v>-95</v>
      </c>
      <c r="F39" s="493">
        <v>-41</v>
      </c>
      <c r="G39" s="493">
        <v>-54</v>
      </c>
      <c r="H39" s="494">
        <v>4</v>
      </c>
      <c r="I39" s="494">
        <v>2</v>
      </c>
      <c r="J39" s="494">
        <v>2</v>
      </c>
      <c r="K39" s="494">
        <v>30</v>
      </c>
      <c r="L39" s="494">
        <v>14</v>
      </c>
      <c r="M39" s="494">
        <v>16</v>
      </c>
      <c r="N39" s="493">
        <v>-26</v>
      </c>
      <c r="O39" s="493">
        <v>-12</v>
      </c>
      <c r="P39" s="493">
        <v>-14</v>
      </c>
      <c r="Q39" s="493">
        <v>40</v>
      </c>
      <c r="R39" s="493">
        <v>18</v>
      </c>
      <c r="S39" s="493">
        <v>22</v>
      </c>
      <c r="T39" s="493">
        <v>24</v>
      </c>
      <c r="U39" s="493">
        <v>16</v>
      </c>
      <c r="V39" s="493">
        <v>109</v>
      </c>
      <c r="W39" s="493">
        <v>47</v>
      </c>
      <c r="X39" s="493">
        <v>62</v>
      </c>
      <c r="Y39" s="493">
        <v>33</v>
      </c>
      <c r="Z39" s="493">
        <v>76</v>
      </c>
      <c r="AA39" s="493">
        <v>-69</v>
      </c>
      <c r="AB39" s="493">
        <v>-29</v>
      </c>
      <c r="AC39" s="493">
        <v>-40</v>
      </c>
      <c r="AD39" s="196" t="s">
        <v>405</v>
      </c>
    </row>
    <row r="40" spans="1:30" ht="15" customHeight="1">
      <c r="A40" s="188" t="s">
        <v>406</v>
      </c>
      <c r="B40" s="39">
        <v>14468</v>
      </c>
      <c r="C40" s="39">
        <v>6953</v>
      </c>
      <c r="D40" s="39">
        <v>7515</v>
      </c>
      <c r="E40" s="39">
        <v>-89</v>
      </c>
      <c r="F40" s="39">
        <v>-36</v>
      </c>
      <c r="G40" s="39">
        <v>-53</v>
      </c>
      <c r="H40" s="39">
        <v>3</v>
      </c>
      <c r="I40" s="257">
        <v>1</v>
      </c>
      <c r="J40" s="257">
        <v>2</v>
      </c>
      <c r="K40" s="39">
        <v>26</v>
      </c>
      <c r="L40" s="257">
        <v>11</v>
      </c>
      <c r="M40" s="257">
        <v>15</v>
      </c>
      <c r="N40" s="39">
        <v>-23</v>
      </c>
      <c r="O40" s="39">
        <v>-10</v>
      </c>
      <c r="P40" s="39">
        <v>-13</v>
      </c>
      <c r="Q40" s="39">
        <v>36</v>
      </c>
      <c r="R40" s="39">
        <v>18</v>
      </c>
      <c r="S40" s="39">
        <v>18</v>
      </c>
      <c r="T40" s="39">
        <v>24</v>
      </c>
      <c r="U40" s="39">
        <v>12</v>
      </c>
      <c r="V40" s="39">
        <v>102</v>
      </c>
      <c r="W40" s="39">
        <v>44</v>
      </c>
      <c r="X40" s="39">
        <v>58</v>
      </c>
      <c r="Y40" s="39">
        <v>31</v>
      </c>
      <c r="Z40" s="39">
        <v>71</v>
      </c>
      <c r="AA40" s="39">
        <v>-66</v>
      </c>
      <c r="AB40" s="39">
        <v>-26</v>
      </c>
      <c r="AC40" s="39">
        <v>-40</v>
      </c>
      <c r="AD40" s="188" t="s">
        <v>406</v>
      </c>
    </row>
    <row r="41" spans="1:30" ht="15" customHeight="1">
      <c r="A41" s="42" t="s">
        <v>407</v>
      </c>
      <c r="B41" s="43">
        <v>2533</v>
      </c>
      <c r="C41" s="43">
        <v>1210</v>
      </c>
      <c r="D41" s="43">
        <v>1323</v>
      </c>
      <c r="E41" s="43">
        <v>-6</v>
      </c>
      <c r="F41" s="43">
        <v>-5</v>
      </c>
      <c r="G41" s="43">
        <v>-1</v>
      </c>
      <c r="H41" s="43">
        <v>1</v>
      </c>
      <c r="I41" s="260">
        <v>1</v>
      </c>
      <c r="J41" s="260">
        <v>0</v>
      </c>
      <c r="K41" s="43">
        <v>4</v>
      </c>
      <c r="L41" s="260">
        <v>3</v>
      </c>
      <c r="M41" s="260">
        <v>1</v>
      </c>
      <c r="N41" s="43">
        <v>-3</v>
      </c>
      <c r="O41" s="43">
        <v>-2</v>
      </c>
      <c r="P41" s="43">
        <v>-1</v>
      </c>
      <c r="Q41" s="43">
        <v>4</v>
      </c>
      <c r="R41" s="43">
        <v>0</v>
      </c>
      <c r="S41" s="43">
        <v>4</v>
      </c>
      <c r="T41" s="43">
        <v>0</v>
      </c>
      <c r="U41" s="43">
        <v>4</v>
      </c>
      <c r="V41" s="43">
        <v>7</v>
      </c>
      <c r="W41" s="43">
        <v>3</v>
      </c>
      <c r="X41" s="43">
        <v>4</v>
      </c>
      <c r="Y41" s="43">
        <v>2</v>
      </c>
      <c r="Z41" s="43">
        <v>5</v>
      </c>
      <c r="AA41" s="43">
        <v>-3</v>
      </c>
      <c r="AB41" s="43">
        <v>-3</v>
      </c>
      <c r="AC41" s="43">
        <v>0</v>
      </c>
      <c r="AD41" s="42" t="s">
        <v>407</v>
      </c>
    </row>
    <row r="42" spans="1:30" ht="14.45" customHeight="1">
      <c r="Q42" s="138"/>
      <c r="R42" s="138"/>
      <c r="S42" s="138"/>
      <c r="T42" s="138"/>
      <c r="U42" s="138"/>
      <c r="V42" s="138"/>
      <c r="W42" s="138"/>
      <c r="X42" s="138"/>
      <c r="Y42" s="138"/>
      <c r="Z42" s="138"/>
    </row>
    <row r="43" spans="1:30" ht="14.45" customHeight="1">
      <c r="A43" s="240" t="s">
        <v>262</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331</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332</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330</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172</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277</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2">
        <f>'Ｐ１'!M8</f>
        <v>43191</v>
      </c>
      <c r="B3" s="612"/>
      <c r="C3" s="612"/>
      <c r="D3" s="612"/>
      <c r="E3" s="167"/>
      <c r="F3" s="167"/>
      <c r="G3" s="167"/>
      <c r="H3" s="167"/>
      <c r="I3" s="167"/>
      <c r="J3" s="167"/>
      <c r="K3" s="167"/>
      <c r="L3" s="167"/>
      <c r="M3" s="245" t="s">
        <v>174</v>
      </c>
    </row>
    <row r="4" spans="1:14" ht="18" customHeight="1">
      <c r="A4" s="613" t="s">
        <v>158</v>
      </c>
      <c r="B4" s="613" t="s">
        <v>0</v>
      </c>
      <c r="C4" s="239" t="s">
        <v>160</v>
      </c>
      <c r="D4" s="235"/>
      <c r="E4" s="235"/>
      <c r="F4" s="235"/>
      <c r="G4" s="239" t="s">
        <v>161</v>
      </c>
      <c r="H4" s="235"/>
      <c r="I4" s="235"/>
      <c r="J4" s="235"/>
      <c r="K4" s="613" t="s">
        <v>159</v>
      </c>
      <c r="L4" s="614" t="s">
        <v>179</v>
      </c>
      <c r="M4" s="613" t="s">
        <v>158</v>
      </c>
    </row>
    <row r="5" spans="1:14" ht="30" customHeight="1">
      <c r="A5" s="601"/>
      <c r="B5" s="601"/>
      <c r="C5" s="246" t="s">
        <v>175</v>
      </c>
      <c r="D5" s="246" t="s">
        <v>176</v>
      </c>
      <c r="E5" s="237" t="s">
        <v>177</v>
      </c>
      <c r="F5" s="238" t="s">
        <v>11</v>
      </c>
      <c r="G5" s="246" t="s">
        <v>180</v>
      </c>
      <c r="H5" s="246" t="s">
        <v>181</v>
      </c>
      <c r="I5" s="237" t="s">
        <v>178</v>
      </c>
      <c r="J5" s="238" t="s">
        <v>11</v>
      </c>
      <c r="K5" s="601"/>
      <c r="L5" s="615"/>
      <c r="M5" s="601"/>
    </row>
    <row r="6" spans="1:14" ht="18" customHeight="1">
      <c r="A6" s="48" t="s">
        <v>37</v>
      </c>
      <c r="B6" s="49">
        <f t="shared" ref="B6:B31" si="0">L6+K6</f>
        <v>387669</v>
      </c>
      <c r="C6" s="49">
        <f t="shared" ref="C6:J6" si="1">C7+C8</f>
        <v>1206</v>
      </c>
      <c r="D6" s="49">
        <f t="shared" si="1"/>
        <v>929</v>
      </c>
      <c r="E6" s="49">
        <f t="shared" si="1"/>
        <v>569</v>
      </c>
      <c r="F6" s="49">
        <f t="shared" si="1"/>
        <v>2704</v>
      </c>
      <c r="G6" s="49">
        <f t="shared" si="1"/>
        <v>1230</v>
      </c>
      <c r="H6" s="49">
        <f t="shared" si="1"/>
        <v>1501</v>
      </c>
      <c r="I6" s="49">
        <f t="shared" si="1"/>
        <v>676</v>
      </c>
      <c r="J6" s="49">
        <f t="shared" si="1"/>
        <v>3407</v>
      </c>
      <c r="K6" s="49">
        <f t="shared" ref="K6:K39" si="2">F6-J6</f>
        <v>-703</v>
      </c>
      <c r="L6" s="177">
        <v>388372</v>
      </c>
      <c r="M6" s="50" t="s">
        <v>37</v>
      </c>
    </row>
    <row r="7" spans="1:14" ht="18" customHeight="1">
      <c r="A7" s="51" t="s">
        <v>12</v>
      </c>
      <c r="B7" s="52">
        <f t="shared" si="0"/>
        <v>355137</v>
      </c>
      <c r="C7" s="52">
        <f t="shared" ref="C7:J7" si="3">SUM(C9:C21)</f>
        <v>1143</v>
      </c>
      <c r="D7" s="52">
        <f t="shared" si="3"/>
        <v>901</v>
      </c>
      <c r="E7" s="52">
        <f t="shared" si="3"/>
        <v>525</v>
      </c>
      <c r="F7" s="52">
        <f t="shared" si="3"/>
        <v>2569</v>
      </c>
      <c r="G7" s="52">
        <f t="shared" si="3"/>
        <v>1136</v>
      </c>
      <c r="H7" s="52">
        <f t="shared" si="3"/>
        <v>1449</v>
      </c>
      <c r="I7" s="52">
        <f t="shared" si="3"/>
        <v>614</v>
      </c>
      <c r="J7" s="52">
        <f t="shared" si="3"/>
        <v>3199</v>
      </c>
      <c r="K7" s="52">
        <f t="shared" si="2"/>
        <v>-630</v>
      </c>
      <c r="L7" s="178">
        <v>355767</v>
      </c>
      <c r="M7" s="53" t="s">
        <v>12</v>
      </c>
      <c r="N7" s="169"/>
    </row>
    <row r="8" spans="1:14" ht="18" customHeight="1">
      <c r="A8" s="47" t="s">
        <v>38</v>
      </c>
      <c r="B8" s="54">
        <f t="shared" si="0"/>
        <v>32532</v>
      </c>
      <c r="C8" s="54">
        <f t="shared" ref="C8:J8" si="4">C22+C24+C26+C30+C35+C37</f>
        <v>63</v>
      </c>
      <c r="D8" s="54">
        <f t="shared" si="4"/>
        <v>28</v>
      </c>
      <c r="E8" s="54">
        <f t="shared" si="4"/>
        <v>44</v>
      </c>
      <c r="F8" s="54">
        <f t="shared" si="4"/>
        <v>135</v>
      </c>
      <c r="G8" s="54">
        <f t="shared" si="4"/>
        <v>94</v>
      </c>
      <c r="H8" s="54">
        <f t="shared" si="4"/>
        <v>52</v>
      </c>
      <c r="I8" s="54">
        <f t="shared" si="4"/>
        <v>62</v>
      </c>
      <c r="J8" s="54">
        <f t="shared" si="4"/>
        <v>208</v>
      </c>
      <c r="K8" s="55">
        <f t="shared" si="2"/>
        <v>-73</v>
      </c>
      <c r="L8" s="179">
        <v>32605</v>
      </c>
      <c r="M8" s="56" t="s">
        <v>38</v>
      </c>
      <c r="N8" s="169"/>
    </row>
    <row r="9" spans="1:14" ht="18" customHeight="1">
      <c r="A9" s="51" t="s">
        <v>39</v>
      </c>
      <c r="B9" s="52">
        <f t="shared" si="0"/>
        <v>135256</v>
      </c>
      <c r="C9" s="57">
        <v>464</v>
      </c>
      <c r="D9" s="58">
        <v>507</v>
      </c>
      <c r="E9" s="57">
        <v>210</v>
      </c>
      <c r="F9" s="52">
        <f t="shared" ref="F9:F21" si="5">SUM(C9:E9)</f>
        <v>1181</v>
      </c>
      <c r="G9" s="57">
        <v>363</v>
      </c>
      <c r="H9" s="58">
        <v>997</v>
      </c>
      <c r="I9" s="57">
        <v>218</v>
      </c>
      <c r="J9" s="52">
        <f t="shared" ref="J9:J21" si="6">SUM(G9:I9)</f>
        <v>1578</v>
      </c>
      <c r="K9" s="52">
        <f t="shared" si="2"/>
        <v>-397</v>
      </c>
      <c r="L9" s="178">
        <v>135653</v>
      </c>
      <c r="M9" s="53" t="s">
        <v>39</v>
      </c>
      <c r="N9" s="169"/>
    </row>
    <row r="10" spans="1:14" ht="18" customHeight="1">
      <c r="A10" s="51" t="s">
        <v>40</v>
      </c>
      <c r="B10" s="52">
        <f t="shared" si="0"/>
        <v>22122</v>
      </c>
      <c r="C10" s="57">
        <v>74</v>
      </c>
      <c r="D10" s="57">
        <v>51</v>
      </c>
      <c r="E10" s="57">
        <v>25</v>
      </c>
      <c r="F10" s="52">
        <f>SUM(C10:E10)</f>
        <v>150</v>
      </c>
      <c r="G10" s="57">
        <v>97</v>
      </c>
      <c r="H10" s="57">
        <v>52</v>
      </c>
      <c r="I10" s="57">
        <v>46</v>
      </c>
      <c r="J10" s="52">
        <f t="shared" si="6"/>
        <v>195</v>
      </c>
      <c r="K10" s="52">
        <f t="shared" si="2"/>
        <v>-45</v>
      </c>
      <c r="L10" s="178">
        <v>22167</v>
      </c>
      <c r="M10" s="53" t="s">
        <v>40</v>
      </c>
    </row>
    <row r="11" spans="1:14" ht="18" customHeight="1">
      <c r="A11" s="51" t="s">
        <v>127</v>
      </c>
      <c r="B11" s="52">
        <f t="shared" si="0"/>
        <v>31230</v>
      </c>
      <c r="C11" s="57">
        <v>85</v>
      </c>
      <c r="D11" s="57">
        <v>46</v>
      </c>
      <c r="E11" s="57">
        <v>41</v>
      </c>
      <c r="F11" s="52">
        <f>SUM(C11:E11)</f>
        <v>172</v>
      </c>
      <c r="G11" s="57">
        <v>90</v>
      </c>
      <c r="H11" s="57">
        <v>52</v>
      </c>
      <c r="I11" s="57">
        <v>57</v>
      </c>
      <c r="J11" s="52">
        <f t="shared" si="6"/>
        <v>199</v>
      </c>
      <c r="K11" s="52">
        <f t="shared" si="2"/>
        <v>-27</v>
      </c>
      <c r="L11" s="178">
        <v>31257</v>
      </c>
      <c r="M11" s="53" t="s">
        <v>127</v>
      </c>
    </row>
    <row r="12" spans="1:14" ht="18" customHeight="1">
      <c r="A12" s="51" t="s">
        <v>41</v>
      </c>
      <c r="B12" s="52">
        <f t="shared" si="0"/>
        <v>28134</v>
      </c>
      <c r="C12" s="57">
        <v>97</v>
      </c>
      <c r="D12" s="57">
        <v>74</v>
      </c>
      <c r="E12" s="57">
        <v>39</v>
      </c>
      <c r="F12" s="52">
        <f t="shared" si="5"/>
        <v>210</v>
      </c>
      <c r="G12" s="57">
        <v>138</v>
      </c>
      <c r="H12" s="57">
        <v>102</v>
      </c>
      <c r="I12" s="57">
        <v>52</v>
      </c>
      <c r="J12" s="52">
        <f t="shared" si="6"/>
        <v>292</v>
      </c>
      <c r="K12" s="52">
        <f t="shared" si="2"/>
        <v>-82</v>
      </c>
      <c r="L12" s="178">
        <v>28216</v>
      </c>
      <c r="M12" s="53" t="s">
        <v>41</v>
      </c>
    </row>
    <row r="13" spans="1:14" ht="18" customHeight="1">
      <c r="A13" s="51" t="s">
        <v>42</v>
      </c>
      <c r="B13" s="52">
        <f t="shared" si="0"/>
        <v>10955</v>
      </c>
      <c r="C13" s="57">
        <v>31</v>
      </c>
      <c r="D13" s="57">
        <v>25</v>
      </c>
      <c r="E13" s="57">
        <v>18</v>
      </c>
      <c r="F13" s="52">
        <f t="shared" si="5"/>
        <v>74</v>
      </c>
      <c r="G13" s="57">
        <v>32</v>
      </c>
      <c r="H13" s="57">
        <v>23</v>
      </c>
      <c r="I13" s="57">
        <v>34</v>
      </c>
      <c r="J13" s="52">
        <f t="shared" si="6"/>
        <v>89</v>
      </c>
      <c r="K13" s="52">
        <f t="shared" si="2"/>
        <v>-15</v>
      </c>
      <c r="L13" s="178">
        <v>10970</v>
      </c>
      <c r="M13" s="53" t="s">
        <v>42</v>
      </c>
      <c r="N13" s="169"/>
    </row>
    <row r="14" spans="1:14" ht="18" customHeight="1">
      <c r="A14" s="51" t="s">
        <v>43</v>
      </c>
      <c r="B14" s="52">
        <f t="shared" si="0"/>
        <v>16894</v>
      </c>
      <c r="C14" s="57">
        <v>44</v>
      </c>
      <c r="D14" s="57">
        <v>18</v>
      </c>
      <c r="E14" s="57">
        <v>27</v>
      </c>
      <c r="F14" s="52">
        <f t="shared" si="5"/>
        <v>89</v>
      </c>
      <c r="G14" s="57">
        <v>54</v>
      </c>
      <c r="H14" s="57">
        <v>26</v>
      </c>
      <c r="I14" s="57">
        <v>3</v>
      </c>
      <c r="J14" s="52">
        <f t="shared" si="6"/>
        <v>83</v>
      </c>
      <c r="K14" s="52">
        <f t="shared" si="2"/>
        <v>6</v>
      </c>
      <c r="L14" s="178">
        <v>16888</v>
      </c>
      <c r="M14" s="53" t="s">
        <v>43</v>
      </c>
      <c r="N14" s="169"/>
    </row>
    <row r="15" spans="1:14" ht="18" customHeight="1">
      <c r="A15" s="51" t="s">
        <v>44</v>
      </c>
      <c r="B15" s="52">
        <f t="shared" si="0"/>
        <v>11296</v>
      </c>
      <c r="C15" s="57">
        <v>36</v>
      </c>
      <c r="D15" s="57">
        <v>25</v>
      </c>
      <c r="E15" s="57">
        <v>13</v>
      </c>
      <c r="F15" s="52">
        <f t="shared" si="5"/>
        <v>74</v>
      </c>
      <c r="G15" s="57">
        <v>57</v>
      </c>
      <c r="H15" s="57">
        <v>20</v>
      </c>
      <c r="I15" s="57">
        <v>18</v>
      </c>
      <c r="J15" s="52">
        <f t="shared" si="6"/>
        <v>95</v>
      </c>
      <c r="K15" s="52">
        <f t="shared" si="2"/>
        <v>-21</v>
      </c>
      <c r="L15" s="178">
        <v>11317</v>
      </c>
      <c r="M15" s="53" t="s">
        <v>44</v>
      </c>
      <c r="N15" s="169"/>
    </row>
    <row r="16" spans="1:14" ht="18" customHeight="1">
      <c r="A16" s="51" t="s">
        <v>128</v>
      </c>
      <c r="B16" s="52">
        <f t="shared" si="0"/>
        <v>28392</v>
      </c>
      <c r="C16" s="57">
        <v>89</v>
      </c>
      <c r="D16" s="57">
        <v>59</v>
      </c>
      <c r="E16" s="57">
        <v>38</v>
      </c>
      <c r="F16" s="52">
        <f t="shared" si="5"/>
        <v>186</v>
      </c>
      <c r="G16" s="57">
        <v>74</v>
      </c>
      <c r="H16" s="57">
        <v>75</v>
      </c>
      <c r="I16" s="57">
        <v>62</v>
      </c>
      <c r="J16" s="52">
        <f t="shared" si="6"/>
        <v>211</v>
      </c>
      <c r="K16" s="52">
        <f t="shared" si="2"/>
        <v>-25</v>
      </c>
      <c r="L16" s="178">
        <v>28417</v>
      </c>
      <c r="M16" s="53" t="s">
        <v>128</v>
      </c>
      <c r="N16" s="169"/>
    </row>
    <row r="17" spans="1:14" ht="18" customHeight="1">
      <c r="A17" s="51" t="s">
        <v>124</v>
      </c>
      <c r="B17" s="52">
        <f t="shared" si="0"/>
        <v>12255</v>
      </c>
      <c r="C17" s="57">
        <v>42</v>
      </c>
      <c r="D17" s="57">
        <v>11</v>
      </c>
      <c r="E17" s="57">
        <v>21</v>
      </c>
      <c r="F17" s="52">
        <f t="shared" si="5"/>
        <v>74</v>
      </c>
      <c r="G17" s="57">
        <v>31</v>
      </c>
      <c r="H17" s="57">
        <v>16</v>
      </c>
      <c r="I17" s="57">
        <v>18</v>
      </c>
      <c r="J17" s="52">
        <f t="shared" si="6"/>
        <v>65</v>
      </c>
      <c r="K17" s="52">
        <f t="shared" si="2"/>
        <v>9</v>
      </c>
      <c r="L17" s="178">
        <v>12246</v>
      </c>
      <c r="M17" s="53" t="s">
        <v>124</v>
      </c>
      <c r="N17" s="169"/>
    </row>
    <row r="18" spans="1:14" ht="18" customHeight="1">
      <c r="A18" s="51" t="s">
        <v>129</v>
      </c>
      <c r="B18" s="52">
        <f t="shared" si="0"/>
        <v>28357</v>
      </c>
      <c r="C18" s="57">
        <v>80</v>
      </c>
      <c r="D18" s="57">
        <v>42</v>
      </c>
      <c r="E18" s="57">
        <v>52</v>
      </c>
      <c r="F18" s="52">
        <f t="shared" si="5"/>
        <v>174</v>
      </c>
      <c r="G18" s="57">
        <v>82</v>
      </c>
      <c r="H18" s="57">
        <v>50</v>
      </c>
      <c r="I18" s="57">
        <v>40</v>
      </c>
      <c r="J18" s="52">
        <f t="shared" si="6"/>
        <v>172</v>
      </c>
      <c r="K18" s="52">
        <f t="shared" si="2"/>
        <v>2</v>
      </c>
      <c r="L18" s="178">
        <v>28355</v>
      </c>
      <c r="M18" s="53" t="s">
        <v>126</v>
      </c>
      <c r="N18" s="169"/>
    </row>
    <row r="19" spans="1:14" ht="18" customHeight="1">
      <c r="A19" s="51" t="s">
        <v>109</v>
      </c>
      <c r="B19" s="52">
        <f t="shared" si="0"/>
        <v>12074</v>
      </c>
      <c r="C19" s="57">
        <v>45</v>
      </c>
      <c r="D19" s="57">
        <v>17</v>
      </c>
      <c r="E19" s="57">
        <v>14</v>
      </c>
      <c r="F19" s="52">
        <f t="shared" si="5"/>
        <v>76</v>
      </c>
      <c r="G19" s="57">
        <v>57</v>
      </c>
      <c r="H19" s="57">
        <v>17</v>
      </c>
      <c r="I19" s="57">
        <v>32</v>
      </c>
      <c r="J19" s="52">
        <f t="shared" si="6"/>
        <v>106</v>
      </c>
      <c r="K19" s="52">
        <f t="shared" si="2"/>
        <v>-30</v>
      </c>
      <c r="L19" s="178">
        <v>12104</v>
      </c>
      <c r="M19" s="53" t="s">
        <v>109</v>
      </c>
    </row>
    <row r="20" spans="1:14" ht="18" customHeight="1">
      <c r="A20" s="51" t="s">
        <v>57</v>
      </c>
      <c r="B20" s="52">
        <f>L20+K20</f>
        <v>8748</v>
      </c>
      <c r="C20" s="57">
        <v>23</v>
      </c>
      <c r="D20" s="57">
        <v>14</v>
      </c>
      <c r="E20" s="57">
        <v>13</v>
      </c>
      <c r="F20" s="52">
        <f>SUM(C20:E20)</f>
        <v>50</v>
      </c>
      <c r="G20" s="57">
        <v>23</v>
      </c>
      <c r="H20" s="57">
        <v>8</v>
      </c>
      <c r="I20" s="57">
        <v>16</v>
      </c>
      <c r="J20" s="52">
        <f>SUM(G20:I20)</f>
        <v>47</v>
      </c>
      <c r="K20" s="52">
        <f t="shared" si="2"/>
        <v>3</v>
      </c>
      <c r="L20" s="178">
        <v>8745</v>
      </c>
      <c r="M20" s="53" t="s">
        <v>57</v>
      </c>
    </row>
    <row r="21" spans="1:14" ht="18" customHeight="1">
      <c r="A21" s="47" t="s">
        <v>52</v>
      </c>
      <c r="B21" s="52">
        <f t="shared" si="0"/>
        <v>9424</v>
      </c>
      <c r="C21" s="57">
        <v>33</v>
      </c>
      <c r="D21" s="57">
        <v>12</v>
      </c>
      <c r="E21" s="57">
        <v>14</v>
      </c>
      <c r="F21" s="52">
        <f t="shared" si="5"/>
        <v>59</v>
      </c>
      <c r="G21" s="57">
        <v>38</v>
      </c>
      <c r="H21" s="57">
        <v>11</v>
      </c>
      <c r="I21" s="57">
        <v>18</v>
      </c>
      <c r="J21" s="52">
        <f t="shared" si="6"/>
        <v>67</v>
      </c>
      <c r="K21" s="52">
        <f t="shared" si="2"/>
        <v>-8</v>
      </c>
      <c r="L21" s="179">
        <v>9432</v>
      </c>
      <c r="M21" s="56" t="s">
        <v>52</v>
      </c>
    </row>
    <row r="22" spans="1:14" ht="18" customHeight="1">
      <c r="A22" s="60" t="s">
        <v>13</v>
      </c>
      <c r="B22" s="78">
        <f t="shared" si="0"/>
        <v>2059</v>
      </c>
      <c r="C22" s="81">
        <f t="shared" ref="C22:J22" si="7">C23</f>
        <v>5</v>
      </c>
      <c r="D22" s="81">
        <f t="shared" si="7"/>
        <v>2</v>
      </c>
      <c r="E22" s="81">
        <f t="shared" si="7"/>
        <v>0</v>
      </c>
      <c r="F22" s="79">
        <f t="shared" si="7"/>
        <v>7</v>
      </c>
      <c r="G22" s="81">
        <f t="shared" si="7"/>
        <v>8</v>
      </c>
      <c r="H22" s="81">
        <f t="shared" si="7"/>
        <v>5</v>
      </c>
      <c r="I22" s="81">
        <f t="shared" si="7"/>
        <v>3</v>
      </c>
      <c r="J22" s="78">
        <f t="shared" si="7"/>
        <v>16</v>
      </c>
      <c r="K22" s="73">
        <f t="shared" si="2"/>
        <v>-9</v>
      </c>
      <c r="L22" s="180">
        <v>2068</v>
      </c>
      <c r="M22" s="63" t="s">
        <v>13</v>
      </c>
    </row>
    <row r="23" spans="1:14" ht="18" customHeight="1">
      <c r="A23" s="64" t="s">
        <v>45</v>
      </c>
      <c r="B23" s="65">
        <f t="shared" si="0"/>
        <v>2059</v>
      </c>
      <c r="C23" s="128">
        <v>5</v>
      </c>
      <c r="D23" s="128">
        <v>2</v>
      </c>
      <c r="E23" s="128">
        <v>0</v>
      </c>
      <c r="F23" s="129">
        <f>SUM(C23:E23)</f>
        <v>7</v>
      </c>
      <c r="G23" s="128">
        <v>8</v>
      </c>
      <c r="H23" s="128">
        <v>5</v>
      </c>
      <c r="I23" s="176">
        <v>3</v>
      </c>
      <c r="J23" s="65">
        <f>SUM(G23:I23)</f>
        <v>16</v>
      </c>
      <c r="K23" s="65">
        <f t="shared" si="2"/>
        <v>-9</v>
      </c>
      <c r="L23" s="181">
        <v>2068</v>
      </c>
      <c r="M23" s="66" t="s">
        <v>45</v>
      </c>
    </row>
    <row r="24" spans="1:14" ht="18" customHeight="1">
      <c r="A24" s="60" t="s">
        <v>27</v>
      </c>
      <c r="B24" s="61">
        <f t="shared" si="0"/>
        <v>876</v>
      </c>
      <c r="C24" s="62">
        <f t="shared" ref="C24:J24" si="8">SUM(C25:C25)</f>
        <v>2</v>
      </c>
      <c r="D24" s="62">
        <f t="shared" si="8"/>
        <v>1</v>
      </c>
      <c r="E24" s="62">
        <f t="shared" si="8"/>
        <v>3</v>
      </c>
      <c r="F24" s="127">
        <f t="shared" si="8"/>
        <v>6</v>
      </c>
      <c r="G24" s="62">
        <f t="shared" si="8"/>
        <v>4</v>
      </c>
      <c r="H24" s="62">
        <f t="shared" si="8"/>
        <v>1</v>
      </c>
      <c r="I24" s="62">
        <f t="shared" si="8"/>
        <v>0</v>
      </c>
      <c r="J24" s="61">
        <f t="shared" si="8"/>
        <v>5</v>
      </c>
      <c r="K24" s="61">
        <f t="shared" si="2"/>
        <v>1</v>
      </c>
      <c r="L24" s="180">
        <v>875</v>
      </c>
      <c r="M24" s="63" t="s">
        <v>27</v>
      </c>
    </row>
    <row r="25" spans="1:14" ht="18" customHeight="1">
      <c r="A25" s="47" t="s">
        <v>28</v>
      </c>
      <c r="B25" s="54">
        <f t="shared" si="0"/>
        <v>876</v>
      </c>
      <c r="C25" s="59">
        <v>2</v>
      </c>
      <c r="D25" s="59">
        <v>1</v>
      </c>
      <c r="E25" s="59">
        <v>3</v>
      </c>
      <c r="F25" s="54">
        <f>SUM(C25:E25)</f>
        <v>6</v>
      </c>
      <c r="G25" s="59">
        <v>4</v>
      </c>
      <c r="H25" s="59">
        <v>1</v>
      </c>
      <c r="I25" s="59">
        <v>0</v>
      </c>
      <c r="J25" s="54">
        <f>SUM(G25:I25)</f>
        <v>5</v>
      </c>
      <c r="K25" s="54">
        <f t="shared" si="2"/>
        <v>1</v>
      </c>
      <c r="L25" s="179">
        <v>875</v>
      </c>
      <c r="M25" s="56" t="s">
        <v>28</v>
      </c>
    </row>
    <row r="26" spans="1:14" ht="18" customHeight="1">
      <c r="A26" s="60" t="s">
        <v>16</v>
      </c>
      <c r="B26" s="61">
        <f t="shared" si="0"/>
        <v>9870</v>
      </c>
      <c r="C26" s="62">
        <f t="shared" ref="C26:J26" si="9">SUM(C27:C29)</f>
        <v>11</v>
      </c>
      <c r="D26" s="62">
        <f t="shared" si="9"/>
        <v>6</v>
      </c>
      <c r="E26" s="62">
        <f t="shared" si="9"/>
        <v>13</v>
      </c>
      <c r="F26" s="62">
        <f t="shared" si="9"/>
        <v>30</v>
      </c>
      <c r="G26" s="62">
        <f t="shared" si="9"/>
        <v>10</v>
      </c>
      <c r="H26" s="62">
        <f t="shared" si="9"/>
        <v>3</v>
      </c>
      <c r="I26" s="62">
        <f t="shared" si="9"/>
        <v>24</v>
      </c>
      <c r="J26" s="61">
        <f t="shared" si="9"/>
        <v>37</v>
      </c>
      <c r="K26" s="61">
        <f t="shared" si="2"/>
        <v>-7</v>
      </c>
      <c r="L26" s="180">
        <v>9877</v>
      </c>
      <c r="M26" s="63" t="s">
        <v>16</v>
      </c>
    </row>
    <row r="27" spans="1:14" ht="18" customHeight="1">
      <c r="A27" s="51" t="s">
        <v>46</v>
      </c>
      <c r="B27" s="52">
        <f>L27+K27</f>
        <v>1184</v>
      </c>
      <c r="C27" s="57">
        <v>1</v>
      </c>
      <c r="D27" s="57">
        <v>0</v>
      </c>
      <c r="E27" s="57">
        <v>0</v>
      </c>
      <c r="F27" s="52">
        <f>SUM(C27:E27)</f>
        <v>1</v>
      </c>
      <c r="G27" s="57">
        <v>0</v>
      </c>
      <c r="H27" s="57">
        <v>0</v>
      </c>
      <c r="I27" s="57">
        <v>2</v>
      </c>
      <c r="J27" s="52">
        <f>SUM(G27:I27)</f>
        <v>2</v>
      </c>
      <c r="K27" s="52">
        <f>F27-J27</f>
        <v>-1</v>
      </c>
      <c r="L27" s="178">
        <v>1185</v>
      </c>
      <c r="M27" s="53" t="s">
        <v>46</v>
      </c>
    </row>
    <row r="28" spans="1:14" ht="18" customHeight="1">
      <c r="A28" s="51" t="s">
        <v>60</v>
      </c>
      <c r="B28" s="52">
        <f t="shared" si="0"/>
        <v>6010</v>
      </c>
      <c r="C28" s="57">
        <v>8</v>
      </c>
      <c r="D28" s="57">
        <v>1</v>
      </c>
      <c r="E28" s="57">
        <v>12</v>
      </c>
      <c r="F28" s="52">
        <f>SUM(C28:E28)</f>
        <v>21</v>
      </c>
      <c r="G28" s="57">
        <v>4</v>
      </c>
      <c r="H28" s="57">
        <v>1</v>
      </c>
      <c r="I28" s="57">
        <v>13</v>
      </c>
      <c r="J28" s="52">
        <f>SUM(G28:I28)</f>
        <v>18</v>
      </c>
      <c r="K28" s="52">
        <f t="shared" si="2"/>
        <v>3</v>
      </c>
      <c r="L28" s="178">
        <v>6007</v>
      </c>
      <c r="M28" s="53" t="s">
        <v>60</v>
      </c>
    </row>
    <row r="29" spans="1:14" ht="18" customHeight="1">
      <c r="A29" s="51" t="s">
        <v>61</v>
      </c>
      <c r="B29" s="52">
        <f t="shared" si="0"/>
        <v>2676</v>
      </c>
      <c r="C29" s="57">
        <v>2</v>
      </c>
      <c r="D29" s="57">
        <v>5</v>
      </c>
      <c r="E29" s="57">
        <v>1</v>
      </c>
      <c r="F29" s="52">
        <f>SUM(C29:E29)</f>
        <v>8</v>
      </c>
      <c r="G29" s="57">
        <v>6</v>
      </c>
      <c r="H29" s="57">
        <v>2</v>
      </c>
      <c r="I29" s="57">
        <v>9</v>
      </c>
      <c r="J29" s="52">
        <f>SUM(G29:I29)</f>
        <v>17</v>
      </c>
      <c r="K29" s="52">
        <f t="shared" si="2"/>
        <v>-9</v>
      </c>
      <c r="L29" s="178">
        <v>2685</v>
      </c>
      <c r="M29" s="53" t="s">
        <v>61</v>
      </c>
    </row>
    <row r="30" spans="1:14" ht="18" customHeight="1">
      <c r="A30" s="170" t="s">
        <v>30</v>
      </c>
      <c r="B30" s="79">
        <f t="shared" si="0"/>
        <v>8019</v>
      </c>
      <c r="C30" s="79">
        <f t="shared" ref="C30:J30" si="10">SUM(C31:C34)</f>
        <v>37</v>
      </c>
      <c r="D30" s="79">
        <f t="shared" si="10"/>
        <v>10</v>
      </c>
      <c r="E30" s="79">
        <f t="shared" si="10"/>
        <v>11</v>
      </c>
      <c r="F30" s="79">
        <f t="shared" si="10"/>
        <v>58</v>
      </c>
      <c r="G30" s="79">
        <f t="shared" si="10"/>
        <v>58</v>
      </c>
      <c r="H30" s="79">
        <f t="shared" si="10"/>
        <v>39</v>
      </c>
      <c r="I30" s="79">
        <f t="shared" si="10"/>
        <v>15</v>
      </c>
      <c r="J30" s="78">
        <f t="shared" si="10"/>
        <v>112</v>
      </c>
      <c r="K30" s="78">
        <f t="shared" si="2"/>
        <v>-54</v>
      </c>
      <c r="L30" s="182">
        <v>8073</v>
      </c>
      <c r="M30" s="171" t="s">
        <v>30</v>
      </c>
    </row>
    <row r="31" spans="1:14" ht="18" customHeight="1">
      <c r="A31" s="172" t="s">
        <v>31</v>
      </c>
      <c r="B31" s="173">
        <f t="shared" si="0"/>
        <v>3463</v>
      </c>
      <c r="C31" s="57">
        <v>24</v>
      </c>
      <c r="D31" s="57">
        <v>4</v>
      </c>
      <c r="E31" s="57">
        <v>5</v>
      </c>
      <c r="F31" s="52">
        <f>SUM(C31:E31)</f>
        <v>33</v>
      </c>
      <c r="G31" s="57">
        <v>26</v>
      </c>
      <c r="H31" s="57">
        <v>6</v>
      </c>
      <c r="I31" s="57">
        <v>8</v>
      </c>
      <c r="J31" s="496">
        <f>SUM(G31:I31)</f>
        <v>40</v>
      </c>
      <c r="K31" s="52">
        <f t="shared" si="2"/>
        <v>-7</v>
      </c>
      <c r="L31" s="183">
        <v>3470</v>
      </c>
      <c r="M31" s="174" t="s">
        <v>31</v>
      </c>
    </row>
    <row r="32" spans="1:14" ht="18" customHeight="1">
      <c r="A32" s="51" t="s">
        <v>32</v>
      </c>
      <c r="B32" s="52">
        <f>L32+K32</f>
        <v>2216</v>
      </c>
      <c r="C32" s="57">
        <v>7</v>
      </c>
      <c r="D32" s="57">
        <v>2</v>
      </c>
      <c r="E32" s="57">
        <v>3</v>
      </c>
      <c r="F32" s="52">
        <f>SUM(C32:E32)</f>
        <v>12</v>
      </c>
      <c r="G32" s="57">
        <v>8</v>
      </c>
      <c r="H32" s="57">
        <v>3</v>
      </c>
      <c r="I32" s="57">
        <v>3</v>
      </c>
      <c r="J32" s="496">
        <f>SUM(G32:I32)</f>
        <v>14</v>
      </c>
      <c r="K32" s="52">
        <f t="shared" si="2"/>
        <v>-2</v>
      </c>
      <c r="L32" s="178">
        <v>2218</v>
      </c>
      <c r="M32" s="53" t="s">
        <v>32</v>
      </c>
    </row>
    <row r="33" spans="1:25" ht="18" customHeight="1">
      <c r="A33" s="51" t="s">
        <v>47</v>
      </c>
      <c r="B33" s="52">
        <f>L33+K33</f>
        <v>1569</v>
      </c>
      <c r="C33" s="57">
        <v>2</v>
      </c>
      <c r="D33" s="57">
        <v>1</v>
      </c>
      <c r="E33" s="57">
        <v>0</v>
      </c>
      <c r="F33" s="52">
        <f>SUM(C33:E33)</f>
        <v>3</v>
      </c>
      <c r="G33" s="57">
        <v>3</v>
      </c>
      <c r="H33" s="57">
        <v>1</v>
      </c>
      <c r="I33" s="57">
        <v>2</v>
      </c>
      <c r="J33" s="496">
        <f>SUM(G33:I33)</f>
        <v>6</v>
      </c>
      <c r="K33" s="52">
        <f t="shared" si="2"/>
        <v>-3</v>
      </c>
      <c r="L33" s="178">
        <v>1572</v>
      </c>
      <c r="M33" s="53" t="s">
        <v>47</v>
      </c>
    </row>
    <row r="34" spans="1:25" ht="18" customHeight="1">
      <c r="A34" s="56" t="s">
        <v>48</v>
      </c>
      <c r="B34" s="54">
        <f>L34+K34</f>
        <v>771</v>
      </c>
      <c r="C34" s="192">
        <v>4</v>
      </c>
      <c r="D34" s="59">
        <v>3</v>
      </c>
      <c r="E34" s="59">
        <v>3</v>
      </c>
      <c r="F34" s="54">
        <f>SUM(C34:E34)</f>
        <v>10</v>
      </c>
      <c r="G34" s="59">
        <v>21</v>
      </c>
      <c r="H34" s="59">
        <v>29</v>
      </c>
      <c r="I34" s="59">
        <v>2</v>
      </c>
      <c r="J34" s="497">
        <f>SUM(G34:I34)</f>
        <v>52</v>
      </c>
      <c r="K34" s="54">
        <f t="shared" si="2"/>
        <v>-42</v>
      </c>
      <c r="L34" s="179">
        <v>813</v>
      </c>
      <c r="M34" s="56" t="s">
        <v>48</v>
      </c>
    </row>
    <row r="35" spans="1:25" ht="18" customHeight="1">
      <c r="A35" s="77" t="s">
        <v>18</v>
      </c>
      <c r="B35" s="78">
        <f>L35+K35</f>
        <v>6121</v>
      </c>
      <c r="C35" s="79">
        <f t="shared" ref="C35:J35" si="11">SUM(C36:C36)</f>
        <v>2</v>
      </c>
      <c r="D35" s="79">
        <f t="shared" si="11"/>
        <v>3</v>
      </c>
      <c r="E35" s="79">
        <f t="shared" si="11"/>
        <v>8</v>
      </c>
      <c r="F35" s="79">
        <f t="shared" si="11"/>
        <v>13</v>
      </c>
      <c r="G35" s="79">
        <f t="shared" si="11"/>
        <v>8</v>
      </c>
      <c r="H35" s="79">
        <f t="shared" si="11"/>
        <v>4</v>
      </c>
      <c r="I35" s="79">
        <f t="shared" si="11"/>
        <v>7</v>
      </c>
      <c r="J35" s="78">
        <f t="shared" si="11"/>
        <v>19</v>
      </c>
      <c r="K35" s="78">
        <f t="shared" si="2"/>
        <v>-6</v>
      </c>
      <c r="L35" s="184">
        <v>6127</v>
      </c>
      <c r="M35" s="80" t="s">
        <v>18</v>
      </c>
    </row>
    <row r="36" spans="1:25" ht="18" customHeight="1">
      <c r="A36" s="71" t="s">
        <v>51</v>
      </c>
      <c r="B36" s="54">
        <f>K36+L36</f>
        <v>6121</v>
      </c>
      <c r="C36" s="74">
        <v>2</v>
      </c>
      <c r="D36" s="74">
        <v>3</v>
      </c>
      <c r="E36" s="74">
        <v>8</v>
      </c>
      <c r="F36" s="54">
        <f>SUM(C36:E36)</f>
        <v>13</v>
      </c>
      <c r="G36" s="74">
        <v>8</v>
      </c>
      <c r="H36" s="74">
        <v>4</v>
      </c>
      <c r="I36" s="74">
        <v>7</v>
      </c>
      <c r="J36" s="54">
        <f>SUM(G36:I36)</f>
        <v>19</v>
      </c>
      <c r="K36" s="54">
        <f t="shared" si="2"/>
        <v>-6</v>
      </c>
      <c r="L36" s="179">
        <v>6127</v>
      </c>
      <c r="M36" s="72" t="s">
        <v>51</v>
      </c>
    </row>
    <row r="37" spans="1:25" ht="18" customHeight="1">
      <c r="A37" s="67" t="s">
        <v>20</v>
      </c>
      <c r="B37" s="61">
        <f>L37+K37</f>
        <v>5587</v>
      </c>
      <c r="C37" s="62">
        <f t="shared" ref="C37:I37" si="12">SUM(C38:C39)</f>
        <v>6</v>
      </c>
      <c r="D37" s="62">
        <f t="shared" si="12"/>
        <v>6</v>
      </c>
      <c r="E37" s="62">
        <f t="shared" si="12"/>
        <v>9</v>
      </c>
      <c r="F37" s="61">
        <f t="shared" si="12"/>
        <v>21</v>
      </c>
      <c r="G37" s="62">
        <f t="shared" si="12"/>
        <v>6</v>
      </c>
      <c r="H37" s="62">
        <f t="shared" si="12"/>
        <v>0</v>
      </c>
      <c r="I37" s="62">
        <f t="shared" si="12"/>
        <v>13</v>
      </c>
      <c r="J37" s="73">
        <f>SUM(G37:I37)</f>
        <v>19</v>
      </c>
      <c r="K37" s="61">
        <f t="shared" si="2"/>
        <v>2</v>
      </c>
      <c r="L37" s="180">
        <v>5585</v>
      </c>
      <c r="M37" s="68" t="s">
        <v>20</v>
      </c>
    </row>
    <row r="38" spans="1:25" ht="18" customHeight="1">
      <c r="A38" s="69" t="s">
        <v>49</v>
      </c>
      <c r="B38" s="52">
        <f>L38+K38</f>
        <v>4776</v>
      </c>
      <c r="C38" s="57">
        <v>6</v>
      </c>
      <c r="D38" s="57">
        <v>4</v>
      </c>
      <c r="E38" s="57">
        <v>8</v>
      </c>
      <c r="F38" s="52">
        <f>SUM(C38:E38)</f>
        <v>18</v>
      </c>
      <c r="G38" s="57">
        <v>6</v>
      </c>
      <c r="H38" s="57">
        <v>0</v>
      </c>
      <c r="I38" s="57">
        <v>12</v>
      </c>
      <c r="J38" s="52">
        <f>SUM(G38:I38)</f>
        <v>18</v>
      </c>
      <c r="K38" s="52">
        <f t="shared" si="2"/>
        <v>0</v>
      </c>
      <c r="L38" s="178">
        <v>4776</v>
      </c>
      <c r="M38" s="70" t="s">
        <v>49</v>
      </c>
    </row>
    <row r="39" spans="1:25" ht="18" customHeight="1">
      <c r="A39" s="71" t="s">
        <v>36</v>
      </c>
      <c r="B39" s="54">
        <f>L39+K39</f>
        <v>811</v>
      </c>
      <c r="C39" s="59">
        <v>0</v>
      </c>
      <c r="D39" s="59">
        <v>2</v>
      </c>
      <c r="E39" s="59">
        <v>1</v>
      </c>
      <c r="F39" s="54">
        <f>SUM(C39:E39)</f>
        <v>3</v>
      </c>
      <c r="G39" s="59">
        <v>0</v>
      </c>
      <c r="H39" s="59">
        <v>0</v>
      </c>
      <c r="I39" s="59">
        <v>1</v>
      </c>
      <c r="J39" s="54">
        <f>SUM(G39:I39)</f>
        <v>1</v>
      </c>
      <c r="K39" s="54">
        <f t="shared" si="2"/>
        <v>2</v>
      </c>
      <c r="L39" s="179">
        <v>809</v>
      </c>
      <c r="M39" s="72" t="s">
        <v>36</v>
      </c>
    </row>
    <row r="40" spans="1:25" ht="18" customHeight="1"/>
    <row r="41" spans="1:25" ht="18" customHeight="1">
      <c r="A41" s="241" t="s">
        <v>263</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171</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169</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278</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196</v>
      </c>
      <c r="B2" s="19"/>
      <c r="C2" s="19"/>
      <c r="D2" s="19"/>
      <c r="E2" s="19"/>
      <c r="F2" s="19"/>
      <c r="G2" s="19"/>
      <c r="H2" s="19"/>
      <c r="I2" s="19"/>
      <c r="J2" s="19"/>
      <c r="K2" s="19"/>
      <c r="L2" s="19"/>
      <c r="M2" s="19"/>
      <c r="N2" s="236" t="s">
        <v>10</v>
      </c>
    </row>
    <row r="3" spans="1:24" ht="15" customHeight="1">
      <c r="A3" s="346" t="s">
        <v>292</v>
      </c>
      <c r="B3" s="251" t="s">
        <v>279</v>
      </c>
      <c r="C3" s="251" t="s">
        <v>280</v>
      </c>
      <c r="D3" s="251" t="s">
        <v>281</v>
      </c>
      <c r="E3" s="251" t="s">
        <v>282</v>
      </c>
      <c r="F3" s="251" t="s">
        <v>283</v>
      </c>
      <c r="G3" s="251" t="s">
        <v>284</v>
      </c>
      <c r="H3" s="251" t="s">
        <v>285</v>
      </c>
      <c r="I3" s="251" t="s">
        <v>286</v>
      </c>
      <c r="J3" s="251" t="s">
        <v>287</v>
      </c>
      <c r="K3" s="251" t="s">
        <v>288</v>
      </c>
      <c r="L3" s="251" t="s">
        <v>289</v>
      </c>
      <c r="M3" s="251" t="s">
        <v>290</v>
      </c>
      <c r="N3" s="347" t="s">
        <v>11</v>
      </c>
      <c r="O3" s="22"/>
    </row>
    <row r="4" spans="1:24" ht="15" customHeight="1">
      <c r="A4" s="349" t="s">
        <v>293</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294</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295</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296</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343</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6" t="s">
        <v>372</v>
      </c>
      <c r="B9" s="372">
        <v>-746</v>
      </c>
      <c r="C9" s="373">
        <v>-959</v>
      </c>
      <c r="D9" s="374">
        <v>-1207</v>
      </c>
      <c r="E9" s="374">
        <v>-1300</v>
      </c>
      <c r="F9" s="374">
        <v>-1310</v>
      </c>
      <c r="G9" s="374">
        <f>IF('Ｐ１'!$DL$4=H3,'Ｐ4～5'!$E$7,"")</f>
        <v>-4831</v>
      </c>
      <c r="H9" s="374" t="str">
        <f>IF('Ｐ１'!$DL$4=I3,'Ｐ4～5'!$E$7,"")</f>
        <v/>
      </c>
      <c r="I9" s="374" t="str">
        <f>IF('Ｐ１'!$DL$4=J3,'Ｐ4～5'!$E$7,"")</f>
        <v/>
      </c>
      <c r="J9" s="374" t="str">
        <f>IF('Ｐ１'!$DL$4=K3,'Ｐ4～5'!$E$7,"")</f>
        <v/>
      </c>
      <c r="K9" s="374" t="str">
        <f>IF('Ｐ１'!$DL$4=L3,'Ｐ4～5'!$E$7,"")</f>
        <v/>
      </c>
      <c r="L9" s="374" t="str">
        <f>IF('Ｐ１'!$DL$4=M3,'Ｐ4～5'!$E$7,"")</f>
        <v/>
      </c>
      <c r="M9" s="375" t="str">
        <f>IF('Ｐ１'!$DL$4=B3,'Ｐ4～5'!$E$7,"")</f>
        <v/>
      </c>
      <c r="N9" s="348">
        <f>SUM(B9:M9)</f>
        <v>-10353</v>
      </c>
      <c r="O9" s="22"/>
    </row>
    <row r="10" spans="1:24" ht="22.5" customHeight="1">
      <c r="A10" s="24" t="s">
        <v>230</v>
      </c>
      <c r="B10" s="19"/>
      <c r="C10" s="19"/>
      <c r="D10" s="19"/>
      <c r="E10" s="19"/>
      <c r="F10" s="19"/>
      <c r="G10" s="19"/>
      <c r="H10" s="19"/>
      <c r="I10" s="19"/>
      <c r="J10" s="19"/>
      <c r="K10" s="19"/>
      <c r="L10" s="277"/>
      <c r="M10" s="277"/>
      <c r="N10" s="20"/>
    </row>
    <row r="11" spans="1:24" ht="13.5" customHeight="1">
      <c r="A11" s="19" t="s">
        <v>192</v>
      </c>
      <c r="B11" s="19"/>
      <c r="C11" s="19"/>
      <c r="D11" s="19"/>
      <c r="E11" s="19"/>
      <c r="F11" s="19"/>
      <c r="G11" s="19"/>
      <c r="H11" s="19"/>
      <c r="I11" s="19"/>
      <c r="J11" s="19"/>
      <c r="K11" s="280"/>
      <c r="L11" s="277"/>
      <c r="M11" s="277"/>
      <c r="N11" s="236" t="s">
        <v>10</v>
      </c>
    </row>
    <row r="12" spans="1:24" ht="15" customHeight="1">
      <c r="A12" s="346" t="s">
        <v>292</v>
      </c>
      <c r="B12" s="251" t="s">
        <v>279</v>
      </c>
      <c r="C12" s="251" t="s">
        <v>280</v>
      </c>
      <c r="D12" s="251" t="s">
        <v>281</v>
      </c>
      <c r="E12" s="251" t="s">
        <v>282</v>
      </c>
      <c r="F12" s="251" t="s">
        <v>283</v>
      </c>
      <c r="G12" s="251" t="s">
        <v>284</v>
      </c>
      <c r="H12" s="251" t="s">
        <v>285</v>
      </c>
      <c r="I12" s="251" t="s">
        <v>286</v>
      </c>
      <c r="J12" s="251" t="s">
        <v>287</v>
      </c>
      <c r="K12" s="251" t="s">
        <v>288</v>
      </c>
      <c r="L12" s="251" t="s">
        <v>289</v>
      </c>
      <c r="M12" s="251" t="s">
        <v>290</v>
      </c>
      <c r="N12" s="347" t="s">
        <v>11</v>
      </c>
      <c r="O12" s="21"/>
    </row>
    <row r="13" spans="1:24" ht="15" customHeight="1">
      <c r="A13" s="349" t="s">
        <v>293</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294</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295</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296</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343</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6" t="str">
        <f t="shared" ref="A18" si="0">A9</f>
        <v>平成29年10月～30年 3月</v>
      </c>
      <c r="B18" s="372">
        <v>490</v>
      </c>
      <c r="C18" s="373">
        <v>430</v>
      </c>
      <c r="D18" s="374">
        <v>397</v>
      </c>
      <c r="E18" s="374">
        <v>433</v>
      </c>
      <c r="F18" s="374">
        <v>346</v>
      </c>
      <c r="G18" s="374">
        <f>IF('Ｐ１'!$DL$4=H12,'Ｐ4～5'!$H$7,)</f>
        <v>429</v>
      </c>
      <c r="H18" s="374">
        <f>IF('Ｐ１'!$DL$4=I12,'Ｐ4～5'!$H$7,)</f>
        <v>0</v>
      </c>
      <c r="I18" s="374">
        <f>IF('Ｐ１'!$DL$4=J12,'Ｐ4～5'!$H$7,)</f>
        <v>0</v>
      </c>
      <c r="J18" s="374">
        <f>IF('Ｐ１'!$DL$4=K12,'Ｐ4～5'!$H$7,)</f>
        <v>0</v>
      </c>
      <c r="K18" s="374">
        <f>IF('Ｐ１'!$DL$4=L12,'Ｐ4～5'!$H$7,)</f>
        <v>0</v>
      </c>
      <c r="L18" s="374">
        <f>IF('Ｐ１'!$DL$4=M12,'Ｐ4～5'!$H$7,)</f>
        <v>0</v>
      </c>
      <c r="M18" s="375">
        <f>IF('Ｐ１'!$DL$4=B12,'Ｐ4～5'!$H$7,)</f>
        <v>0</v>
      </c>
      <c r="N18" s="348">
        <f>SUM(B18:M18)</f>
        <v>2525</v>
      </c>
      <c r="O18" s="21"/>
    </row>
    <row r="19" spans="1:24" s="23" customFormat="1" ht="18.75" customHeight="1">
      <c r="A19" s="23" t="s">
        <v>193</v>
      </c>
      <c r="B19" s="19"/>
      <c r="C19" s="19"/>
      <c r="L19" s="278"/>
      <c r="M19" s="277"/>
      <c r="N19" s="236" t="s">
        <v>10</v>
      </c>
      <c r="O19" s="22"/>
      <c r="P19" s="19"/>
      <c r="Q19" s="19"/>
      <c r="R19" s="19"/>
      <c r="S19" s="19"/>
      <c r="T19" s="19"/>
      <c r="U19" s="19"/>
      <c r="V19" s="19"/>
      <c r="W19" s="19"/>
      <c r="X19" s="19"/>
    </row>
    <row r="20" spans="1:24" s="23" customFormat="1" ht="15" customHeight="1">
      <c r="A20" s="346" t="s">
        <v>292</v>
      </c>
      <c r="B20" s="251" t="s">
        <v>279</v>
      </c>
      <c r="C20" s="251" t="s">
        <v>280</v>
      </c>
      <c r="D20" s="251" t="s">
        <v>281</v>
      </c>
      <c r="E20" s="251" t="s">
        <v>282</v>
      </c>
      <c r="F20" s="251" t="s">
        <v>283</v>
      </c>
      <c r="G20" s="251" t="s">
        <v>284</v>
      </c>
      <c r="H20" s="251" t="s">
        <v>285</v>
      </c>
      <c r="I20" s="251" t="s">
        <v>286</v>
      </c>
      <c r="J20" s="251" t="s">
        <v>287</v>
      </c>
      <c r="K20" s="251" t="s">
        <v>288</v>
      </c>
      <c r="L20" s="251" t="s">
        <v>289</v>
      </c>
      <c r="M20" s="251" t="s">
        <v>290</v>
      </c>
      <c r="N20" s="347" t="s">
        <v>11</v>
      </c>
      <c r="O20" s="22"/>
      <c r="P20" s="19"/>
      <c r="Q20" s="19"/>
      <c r="R20" s="19"/>
      <c r="S20" s="19"/>
      <c r="T20" s="19"/>
      <c r="U20" s="19"/>
      <c r="V20" s="19"/>
      <c r="W20" s="19"/>
      <c r="X20" s="19"/>
    </row>
    <row r="21" spans="1:24" s="23" customFormat="1" ht="15" customHeight="1">
      <c r="A21" s="349" t="s">
        <v>293</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294</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295</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296</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343</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6" t="str">
        <f t="shared" ref="A26" si="1">A18</f>
        <v>平成29年10月～30年 3月</v>
      </c>
      <c r="B26" s="372">
        <v>1267</v>
      </c>
      <c r="C26" s="373">
        <v>1315</v>
      </c>
      <c r="D26" s="374">
        <v>1441</v>
      </c>
      <c r="E26" s="374">
        <v>1514</v>
      </c>
      <c r="F26" s="374">
        <v>1339</v>
      </c>
      <c r="G26" s="374">
        <f>IF('Ｐ１'!$DL$4=H20,'Ｐ4～5'!$K$7,)</f>
        <v>1327</v>
      </c>
      <c r="H26" s="374">
        <f>IF('Ｐ１'!$DL$4=I20,'Ｐ4～5'!$K$7,)</f>
        <v>0</v>
      </c>
      <c r="I26" s="374">
        <f>IF('Ｐ１'!$DL$4=J20,'Ｐ4～5'!$K$7,)</f>
        <v>0</v>
      </c>
      <c r="J26" s="374">
        <f>IF('Ｐ１'!$DL$4=K20,'Ｐ4～5'!$K$7,)</f>
        <v>0</v>
      </c>
      <c r="K26" s="374">
        <f>IF('Ｐ１'!$DL$4=L20,'Ｐ4～5'!$K$7,)</f>
        <v>0</v>
      </c>
      <c r="L26" s="374">
        <f>IF('Ｐ１'!$DL$4=M20,'Ｐ4～5'!$K$7,)</f>
        <v>0</v>
      </c>
      <c r="M26" s="375">
        <f>IF('Ｐ１'!$DL$4=B20,'Ｐ4～5'!$K$7,)</f>
        <v>0</v>
      </c>
      <c r="N26" s="348">
        <f>SUM(B26:M26)</f>
        <v>8203</v>
      </c>
      <c r="O26" s="21"/>
      <c r="P26" s="19"/>
      <c r="Q26" s="19"/>
      <c r="R26" s="19"/>
      <c r="S26" s="19"/>
      <c r="T26" s="19"/>
      <c r="U26" s="19"/>
      <c r="V26" s="19"/>
      <c r="W26" s="19"/>
      <c r="X26" s="19"/>
    </row>
    <row r="27" spans="1:24" s="23" customFormat="1" ht="18.75" customHeight="1">
      <c r="A27" s="23" t="s">
        <v>194</v>
      </c>
      <c r="B27" s="19"/>
      <c r="C27" s="19"/>
      <c r="L27" s="278"/>
      <c r="M27" s="277"/>
      <c r="N27" s="236" t="s">
        <v>10</v>
      </c>
      <c r="O27" s="22"/>
      <c r="P27" s="19"/>
      <c r="Q27" s="19"/>
      <c r="R27" s="19"/>
      <c r="S27" s="19"/>
      <c r="T27" s="19"/>
      <c r="U27" s="19"/>
      <c r="V27" s="19"/>
      <c r="W27" s="19"/>
      <c r="X27" s="19"/>
    </row>
    <row r="28" spans="1:24" s="23" customFormat="1" ht="15" customHeight="1">
      <c r="A28" s="346" t="s">
        <v>292</v>
      </c>
      <c r="B28" s="251" t="s">
        <v>279</v>
      </c>
      <c r="C28" s="251" t="s">
        <v>280</v>
      </c>
      <c r="D28" s="251" t="s">
        <v>281</v>
      </c>
      <c r="E28" s="251" t="s">
        <v>282</v>
      </c>
      <c r="F28" s="251" t="s">
        <v>283</v>
      </c>
      <c r="G28" s="251" t="s">
        <v>284</v>
      </c>
      <c r="H28" s="251" t="s">
        <v>285</v>
      </c>
      <c r="I28" s="251" t="s">
        <v>286</v>
      </c>
      <c r="J28" s="251" t="s">
        <v>287</v>
      </c>
      <c r="K28" s="251" t="s">
        <v>288</v>
      </c>
      <c r="L28" s="251" t="s">
        <v>289</v>
      </c>
      <c r="M28" s="251" t="s">
        <v>290</v>
      </c>
      <c r="N28" s="347" t="s">
        <v>11</v>
      </c>
      <c r="O28" s="21"/>
      <c r="P28" s="19"/>
      <c r="Q28" s="19"/>
      <c r="R28" s="19"/>
      <c r="S28" s="19"/>
      <c r="T28" s="19"/>
      <c r="U28" s="19"/>
      <c r="V28" s="19"/>
      <c r="W28" s="19"/>
      <c r="X28" s="19"/>
    </row>
    <row r="29" spans="1:24" s="23" customFormat="1" ht="15" customHeight="1">
      <c r="A29" s="349" t="s">
        <v>293</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294</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295</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296</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343</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6" t="str">
        <f t="shared" ref="A34" si="2">A18</f>
        <v>平成29年10月～30年 3月</v>
      </c>
      <c r="B34" s="372">
        <v>-777</v>
      </c>
      <c r="C34" s="373">
        <v>-885</v>
      </c>
      <c r="D34" s="374">
        <v>-1044</v>
      </c>
      <c r="E34" s="374">
        <v>-1081</v>
      </c>
      <c r="F34" s="374">
        <v>-993</v>
      </c>
      <c r="G34" s="374">
        <f t="shared" ref="G34:M34" si="3">G18-G26</f>
        <v>-898</v>
      </c>
      <c r="H34" s="374">
        <f t="shared" si="3"/>
        <v>0</v>
      </c>
      <c r="I34" s="374">
        <f t="shared" si="3"/>
        <v>0</v>
      </c>
      <c r="J34" s="374">
        <f t="shared" si="3"/>
        <v>0</v>
      </c>
      <c r="K34" s="374">
        <f t="shared" si="3"/>
        <v>0</v>
      </c>
      <c r="L34" s="374">
        <f t="shared" si="3"/>
        <v>0</v>
      </c>
      <c r="M34" s="375">
        <f t="shared" si="3"/>
        <v>0</v>
      </c>
      <c r="N34" s="348">
        <f>SUM(B34:M34)</f>
        <v>-5678</v>
      </c>
      <c r="O34" s="19"/>
      <c r="P34" s="19"/>
      <c r="Q34" s="19"/>
      <c r="R34" s="19"/>
      <c r="S34" s="19"/>
      <c r="T34" s="19"/>
      <c r="U34" s="19"/>
      <c r="V34" s="19"/>
      <c r="W34" s="19"/>
      <c r="X34" s="19"/>
    </row>
    <row r="35" spans="1:24" s="23" customFormat="1" ht="23.25" customHeight="1">
      <c r="A35" s="24" t="s">
        <v>231</v>
      </c>
      <c r="B35" s="19"/>
      <c r="C35" s="19"/>
      <c r="L35" s="278"/>
      <c r="M35" s="277"/>
      <c r="N35" s="25"/>
      <c r="O35" s="22"/>
      <c r="P35" s="19"/>
      <c r="Q35" s="19"/>
      <c r="R35" s="19"/>
      <c r="S35" s="19"/>
      <c r="T35" s="19"/>
      <c r="U35" s="19"/>
      <c r="V35" s="19"/>
      <c r="W35" s="19"/>
      <c r="X35" s="19"/>
    </row>
    <row r="36" spans="1:24" s="23" customFormat="1" ht="12.75" customHeight="1">
      <c r="A36" s="19" t="s">
        <v>190</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292</v>
      </c>
      <c r="B37" s="251" t="s">
        <v>279</v>
      </c>
      <c r="C37" s="251" t="s">
        <v>280</v>
      </c>
      <c r="D37" s="251" t="s">
        <v>281</v>
      </c>
      <c r="E37" s="251" t="s">
        <v>282</v>
      </c>
      <c r="F37" s="251" t="s">
        <v>283</v>
      </c>
      <c r="G37" s="251" t="s">
        <v>284</v>
      </c>
      <c r="H37" s="251" t="s">
        <v>285</v>
      </c>
      <c r="I37" s="251" t="s">
        <v>286</v>
      </c>
      <c r="J37" s="251" t="s">
        <v>287</v>
      </c>
      <c r="K37" s="251" t="s">
        <v>288</v>
      </c>
      <c r="L37" s="251" t="s">
        <v>289</v>
      </c>
      <c r="M37" s="251" t="s">
        <v>290</v>
      </c>
      <c r="N37" s="347" t="s">
        <v>11</v>
      </c>
      <c r="O37" s="21"/>
      <c r="P37" s="19"/>
      <c r="Q37" s="19"/>
      <c r="R37" s="19"/>
      <c r="S37" s="19"/>
      <c r="T37" s="19"/>
      <c r="U37" s="19"/>
      <c r="V37" s="19"/>
      <c r="W37" s="19"/>
      <c r="X37" s="19"/>
    </row>
    <row r="38" spans="1:24" s="23" customFormat="1" ht="15" customHeight="1">
      <c r="A38" s="349" t="s">
        <v>293</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294</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295</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296</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343</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6" t="str">
        <f t="shared" ref="A43" si="4">A18</f>
        <v>平成29年10月～30年 3月</v>
      </c>
      <c r="B43" s="372">
        <v>884</v>
      </c>
      <c r="C43" s="373">
        <v>615</v>
      </c>
      <c r="D43" s="374">
        <v>597</v>
      </c>
      <c r="E43" s="374">
        <v>583</v>
      </c>
      <c r="F43" s="374">
        <v>631</v>
      </c>
      <c r="G43" s="374">
        <f>IF('Ｐ１'!$DL$4=H37,'Ｐ4～5'!$U$7,)</f>
        <v>2066</v>
      </c>
      <c r="H43" s="374">
        <f>IF('Ｐ１'!$DL$4=I37,'Ｐ4～5'!$U$7,)</f>
        <v>0</v>
      </c>
      <c r="I43" s="374">
        <f>IF('Ｐ１'!$DL$4=J37,'Ｐ4～5'!$U$7,)</f>
        <v>0</v>
      </c>
      <c r="J43" s="374">
        <f>IF('Ｐ１'!$DL$4=K37,'Ｐ4～5'!$U$7,)</f>
        <v>0</v>
      </c>
      <c r="K43" s="374">
        <f>IF('Ｐ１'!$DL$4=L37,'Ｐ4～5'!$U$7,)</f>
        <v>0</v>
      </c>
      <c r="L43" s="374">
        <f>IF('Ｐ１'!$DL$4=M37,'Ｐ4～5'!$U$7,)</f>
        <v>0</v>
      </c>
      <c r="M43" s="375">
        <f>IF('Ｐ１'!$DL$4=B37,'Ｐ4～5'!$U$7,)</f>
        <v>0</v>
      </c>
      <c r="N43" s="348">
        <f>SUM(B43:M43)</f>
        <v>5376</v>
      </c>
      <c r="O43" s="19"/>
      <c r="P43" s="19"/>
      <c r="Q43" s="19"/>
      <c r="R43" s="19"/>
      <c r="S43" s="19"/>
      <c r="T43" s="19"/>
      <c r="U43" s="19"/>
      <c r="V43" s="19"/>
      <c r="W43" s="19"/>
      <c r="X43" s="19"/>
    </row>
    <row r="44" spans="1:24" ht="18.75" customHeight="1">
      <c r="A44" s="23" t="s">
        <v>191</v>
      </c>
      <c r="B44" s="19"/>
      <c r="C44" s="19"/>
      <c r="D44" s="19"/>
      <c r="E44" s="19"/>
      <c r="F44" s="19"/>
      <c r="G44" s="19"/>
      <c r="H44" s="19"/>
      <c r="I44" s="19"/>
      <c r="J44" s="19"/>
      <c r="K44" s="19"/>
      <c r="L44" s="277"/>
      <c r="M44" s="277"/>
      <c r="N44" s="236" t="s">
        <v>10</v>
      </c>
    </row>
    <row r="45" spans="1:24" ht="15" customHeight="1">
      <c r="A45" s="346" t="s">
        <v>292</v>
      </c>
      <c r="B45" s="251" t="s">
        <v>279</v>
      </c>
      <c r="C45" s="251" t="s">
        <v>280</v>
      </c>
      <c r="D45" s="251" t="s">
        <v>281</v>
      </c>
      <c r="E45" s="251" t="s">
        <v>282</v>
      </c>
      <c r="F45" s="251" t="s">
        <v>283</v>
      </c>
      <c r="G45" s="251" t="s">
        <v>284</v>
      </c>
      <c r="H45" s="251" t="s">
        <v>285</v>
      </c>
      <c r="I45" s="251" t="s">
        <v>286</v>
      </c>
      <c r="J45" s="251" t="s">
        <v>287</v>
      </c>
      <c r="K45" s="251" t="s">
        <v>288</v>
      </c>
      <c r="L45" s="251" t="s">
        <v>289</v>
      </c>
      <c r="M45" s="251" t="s">
        <v>290</v>
      </c>
      <c r="N45" s="347" t="s">
        <v>11</v>
      </c>
      <c r="O45" s="21"/>
    </row>
    <row r="46" spans="1:24" ht="15" customHeight="1">
      <c r="A46" s="349" t="s">
        <v>293</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294</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295</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296</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343</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6" t="str">
        <f t="shared" ref="A51" si="5">A18</f>
        <v>平成29年10月～30年 3月</v>
      </c>
      <c r="B51" s="372">
        <v>853</v>
      </c>
      <c r="C51" s="373">
        <v>689</v>
      </c>
      <c r="D51" s="374">
        <v>760</v>
      </c>
      <c r="E51" s="374">
        <v>802</v>
      </c>
      <c r="F51" s="374">
        <v>948</v>
      </c>
      <c r="G51" s="374">
        <f>IF('Ｐ１'!$DL$4=H45,'Ｐ4～5'!$Z$7,)</f>
        <v>5999</v>
      </c>
      <c r="H51" s="374">
        <f>IF('Ｐ１'!$DL$4=I45,'Ｐ4～5'!$Z$7,)</f>
        <v>0</v>
      </c>
      <c r="I51" s="374">
        <f>IF('Ｐ１'!$DL$4=J45,'Ｐ4～5'!$Z$7,)</f>
        <v>0</v>
      </c>
      <c r="J51" s="374">
        <f>IF('Ｐ１'!$DL$4=K45,'Ｐ4～5'!$Z$7,)</f>
        <v>0</v>
      </c>
      <c r="K51" s="374">
        <f>IF('Ｐ１'!$DL$4=L45,'Ｐ4～5'!$Z$7,)</f>
        <v>0</v>
      </c>
      <c r="L51" s="374">
        <f>IF('Ｐ１'!$DL$4=M45,'Ｐ4～5'!$Z$7,)</f>
        <v>0</v>
      </c>
      <c r="M51" s="375">
        <f>IF('Ｐ１'!$DL$4=B45,'Ｐ4～5'!$Z$7,)</f>
        <v>0</v>
      </c>
      <c r="N51" s="348">
        <f>SUM(B51:M51)</f>
        <v>10051</v>
      </c>
    </row>
    <row r="52" spans="1:24" s="19" customFormat="1" ht="18.75" customHeight="1">
      <c r="A52" s="23" t="s">
        <v>195</v>
      </c>
      <c r="L52" s="278"/>
      <c r="M52" s="277"/>
      <c r="N52" s="236" t="s">
        <v>10</v>
      </c>
      <c r="O52" s="22"/>
    </row>
    <row r="53" spans="1:24" s="19" customFormat="1" ht="15" customHeight="1">
      <c r="A53" s="346" t="s">
        <v>292</v>
      </c>
      <c r="B53" s="251" t="s">
        <v>279</v>
      </c>
      <c r="C53" s="251" t="s">
        <v>280</v>
      </c>
      <c r="D53" s="251" t="s">
        <v>281</v>
      </c>
      <c r="E53" s="251" t="s">
        <v>282</v>
      </c>
      <c r="F53" s="251" t="s">
        <v>283</v>
      </c>
      <c r="G53" s="251" t="s">
        <v>284</v>
      </c>
      <c r="H53" s="251" t="s">
        <v>285</v>
      </c>
      <c r="I53" s="251" t="s">
        <v>286</v>
      </c>
      <c r="J53" s="251" t="s">
        <v>287</v>
      </c>
      <c r="K53" s="251" t="s">
        <v>288</v>
      </c>
      <c r="L53" s="251" t="s">
        <v>289</v>
      </c>
      <c r="M53" s="251" t="s">
        <v>290</v>
      </c>
      <c r="N53" s="359" t="s">
        <v>11</v>
      </c>
      <c r="O53" s="22"/>
    </row>
    <row r="54" spans="1:24" s="23" customFormat="1" ht="15" customHeight="1">
      <c r="A54" s="349" t="s">
        <v>293</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294</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295</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296</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343</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7" t="str">
        <f t="shared" ref="A59" si="6">A18</f>
        <v>平成29年10月～30年 3月</v>
      </c>
      <c r="B59" s="281">
        <v>31</v>
      </c>
      <c r="C59" s="376">
        <v>-74</v>
      </c>
      <c r="D59" s="376">
        <v>-163</v>
      </c>
      <c r="E59" s="376">
        <v>-219</v>
      </c>
      <c r="F59" s="376">
        <v>-317</v>
      </c>
      <c r="G59" s="376">
        <f t="shared" ref="G59:M59" si="7">G43-G51</f>
        <v>-3933</v>
      </c>
      <c r="H59" s="376">
        <f t="shared" si="7"/>
        <v>0</v>
      </c>
      <c r="I59" s="376">
        <f t="shared" si="7"/>
        <v>0</v>
      </c>
      <c r="J59" s="376">
        <f t="shared" si="7"/>
        <v>0</v>
      </c>
      <c r="K59" s="376">
        <f t="shared" si="7"/>
        <v>0</v>
      </c>
      <c r="L59" s="376">
        <f t="shared" si="7"/>
        <v>0</v>
      </c>
      <c r="M59" s="377">
        <f t="shared" si="7"/>
        <v>0</v>
      </c>
      <c r="N59" s="360">
        <f>SUM(B59:M59)</f>
        <v>-4675</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43160</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147</v>
      </c>
    </row>
    <row r="5" spans="1:36" s="208" customFormat="1" ht="18" customHeight="1">
      <c r="C5" s="630" t="s">
        <v>137</v>
      </c>
      <c r="D5" s="631"/>
      <c r="E5" s="630" t="s">
        <v>134</v>
      </c>
      <c r="F5" s="631"/>
      <c r="G5" s="630" t="s">
        <v>135</v>
      </c>
      <c r="H5" s="631"/>
      <c r="I5" s="630" t="s">
        <v>136</v>
      </c>
      <c r="J5" s="631"/>
      <c r="K5" s="630" t="s">
        <v>138</v>
      </c>
      <c r="L5" s="631"/>
    </row>
    <row r="6" spans="1:36" s="208" customFormat="1" ht="18" customHeight="1">
      <c r="C6" s="632" t="s">
        <v>139</v>
      </c>
      <c r="D6" s="633"/>
      <c r="E6" s="638">
        <f>市町村別人口増減ランキング!D29</f>
        <v>0</v>
      </c>
      <c r="F6" s="545"/>
      <c r="G6" s="638">
        <f>市町村別人口増減ランキング!D30</f>
        <v>25</v>
      </c>
      <c r="H6" s="545"/>
      <c r="I6" s="638">
        <f>市町村別人口増減ランキング!D31</f>
        <v>0</v>
      </c>
      <c r="J6" s="545"/>
      <c r="K6" s="638">
        <f>SUM(E6:J6)</f>
        <v>25</v>
      </c>
      <c r="L6" s="545"/>
      <c r="M6" s="209"/>
      <c r="N6" s="209"/>
      <c r="O6" s="209"/>
      <c r="P6" s="209"/>
      <c r="Q6" s="209"/>
      <c r="S6" s="209"/>
      <c r="T6" s="209"/>
      <c r="U6" s="209"/>
      <c r="V6" s="209"/>
      <c r="W6" s="209"/>
      <c r="X6" s="209"/>
      <c r="Z6" s="209"/>
      <c r="AA6" s="209"/>
      <c r="AB6" s="209"/>
      <c r="AC6" s="209"/>
      <c r="AD6" s="209"/>
      <c r="AE6" s="209"/>
    </row>
    <row r="7" spans="1:36" s="208" customFormat="1" ht="18" customHeight="1">
      <c r="C7" s="634" t="s">
        <v>140</v>
      </c>
      <c r="D7" s="635"/>
      <c r="E7" s="639">
        <f>市町村別人口増減ランキング!I29</f>
        <v>0</v>
      </c>
      <c r="F7" s="640"/>
      <c r="G7" s="639">
        <f>市町村別人口増減ランキング!I30</f>
        <v>25</v>
      </c>
      <c r="H7" s="640"/>
      <c r="I7" s="639">
        <f>市町村別人口増減ランキング!I31</f>
        <v>0</v>
      </c>
      <c r="J7" s="640"/>
      <c r="K7" s="639">
        <f>SUM(E7:J7)</f>
        <v>25</v>
      </c>
      <c r="L7" s="640"/>
      <c r="M7" s="209"/>
      <c r="N7" s="209"/>
      <c r="O7" s="209"/>
      <c r="P7" s="209"/>
      <c r="Q7" s="209"/>
      <c r="S7" s="209"/>
      <c r="T7" s="209"/>
      <c r="U7" s="209"/>
      <c r="V7" s="209"/>
      <c r="W7" s="209"/>
      <c r="X7" s="209"/>
      <c r="Z7" s="209"/>
      <c r="AA7" s="209"/>
      <c r="AB7" s="209"/>
      <c r="AC7" s="209"/>
      <c r="AD7" s="209"/>
      <c r="AE7" s="209"/>
    </row>
    <row r="8" spans="1:36" s="208" customFormat="1" ht="18" customHeight="1">
      <c r="C8" s="636" t="s">
        <v>141</v>
      </c>
      <c r="D8" s="637"/>
      <c r="E8" s="641">
        <f>市町村別人口増減ランキング!N29</f>
        <v>0</v>
      </c>
      <c r="F8" s="642"/>
      <c r="G8" s="641">
        <f>市町村別人口増減ランキング!N30</f>
        <v>25</v>
      </c>
      <c r="H8" s="642"/>
      <c r="I8" s="641">
        <f>市町村別人口増減ランキング!N31</f>
        <v>0</v>
      </c>
      <c r="J8" s="642"/>
      <c r="K8" s="641">
        <f>SUM(E8:J8)</f>
        <v>25</v>
      </c>
      <c r="L8" s="642"/>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232</v>
      </c>
      <c r="C11" s="210"/>
    </row>
    <row r="12" spans="1:36" s="208" customFormat="1" ht="16.5" customHeight="1">
      <c r="C12" s="211"/>
      <c r="L12" s="214" t="s">
        <v>146</v>
      </c>
    </row>
    <row r="13" spans="1:36" s="208" customFormat="1" ht="16.5" customHeight="1">
      <c r="C13" s="215" t="s">
        <v>142</v>
      </c>
      <c r="D13" s="628" t="s">
        <v>144</v>
      </c>
      <c r="E13" s="629"/>
      <c r="F13" s="648" t="s">
        <v>143</v>
      </c>
      <c r="G13" s="649"/>
      <c r="H13" s="213" t="s">
        <v>142</v>
      </c>
      <c r="I13" s="628" t="s">
        <v>144</v>
      </c>
      <c r="J13" s="629"/>
      <c r="K13" s="628" t="s">
        <v>145</v>
      </c>
      <c r="L13" s="629"/>
    </row>
    <row r="14" spans="1:36" s="208" customFormat="1" ht="16.5" customHeight="1">
      <c r="C14" s="502"/>
      <c r="D14" s="643"/>
      <c r="E14" s="644"/>
      <c r="F14" s="645"/>
      <c r="G14" s="646"/>
      <c r="H14" s="220">
        <v>1</v>
      </c>
      <c r="I14" s="645" t="s">
        <v>19</v>
      </c>
      <c r="J14" s="650"/>
      <c r="K14" s="645">
        <v>1826</v>
      </c>
      <c r="L14" s="650"/>
      <c r="V14" s="212"/>
      <c r="W14" s="212"/>
      <c r="X14" s="212"/>
      <c r="Y14" s="212"/>
      <c r="AA14" s="209"/>
      <c r="AB14" s="209"/>
      <c r="AC14" s="209"/>
      <c r="AD14" s="209"/>
      <c r="AE14" s="209"/>
      <c r="AF14" s="212"/>
      <c r="AG14" s="209"/>
      <c r="AH14" s="209"/>
      <c r="AI14" s="209"/>
      <c r="AJ14" s="209"/>
    </row>
    <row r="15" spans="1:36" s="208" customFormat="1" ht="16.5" customHeight="1">
      <c r="C15" s="501"/>
      <c r="D15" s="643"/>
      <c r="E15" s="644"/>
      <c r="F15" s="643"/>
      <c r="G15" s="647"/>
      <c r="H15" s="222">
        <v>2</v>
      </c>
      <c r="I15" s="643" t="s">
        <v>22</v>
      </c>
      <c r="J15" s="644"/>
      <c r="K15" s="643">
        <v>503</v>
      </c>
      <c r="L15" s="644"/>
      <c r="V15" s="212"/>
      <c r="W15" s="212"/>
      <c r="X15" s="212"/>
      <c r="Y15" s="212"/>
      <c r="AA15" s="209"/>
      <c r="AB15" s="209"/>
      <c r="AC15" s="209"/>
      <c r="AD15" s="209"/>
      <c r="AE15" s="209"/>
      <c r="AF15" s="212"/>
      <c r="AG15" s="209"/>
      <c r="AH15" s="209"/>
      <c r="AI15" s="209"/>
      <c r="AJ15" s="209"/>
    </row>
    <row r="16" spans="1:36" s="208" customFormat="1" ht="16.5" customHeight="1">
      <c r="C16" s="503"/>
      <c r="D16" s="643"/>
      <c r="E16" s="644"/>
      <c r="F16" s="643"/>
      <c r="G16" s="647"/>
      <c r="H16" s="222">
        <v>3</v>
      </c>
      <c r="I16" s="643" t="s">
        <v>107</v>
      </c>
      <c r="J16" s="644"/>
      <c r="K16" s="643">
        <v>464</v>
      </c>
      <c r="L16" s="644"/>
      <c r="V16" s="212"/>
      <c r="W16" s="212"/>
      <c r="X16" s="212"/>
      <c r="Y16" s="212"/>
      <c r="AA16" s="209"/>
      <c r="AB16" s="209"/>
      <c r="AC16" s="209"/>
      <c r="AD16" s="209"/>
      <c r="AE16" s="209"/>
      <c r="AF16" s="212"/>
      <c r="AG16" s="209"/>
      <c r="AH16" s="209"/>
      <c r="AI16" s="209"/>
      <c r="AJ16" s="209"/>
    </row>
    <row r="17" spans="2:36" s="208" customFormat="1" ht="16.5" customHeight="1">
      <c r="C17" s="491"/>
      <c r="D17" s="643"/>
      <c r="E17" s="644"/>
      <c r="F17" s="643"/>
      <c r="G17" s="647"/>
      <c r="H17" s="222">
        <v>4</v>
      </c>
      <c r="I17" s="643" t="s">
        <v>408</v>
      </c>
      <c r="J17" s="644"/>
      <c r="K17" s="643">
        <v>380</v>
      </c>
      <c r="L17" s="644"/>
      <c r="V17" s="212"/>
      <c r="W17" s="212"/>
      <c r="X17" s="212"/>
      <c r="Y17" s="212"/>
      <c r="AA17" s="209"/>
      <c r="AB17" s="209"/>
      <c r="AC17" s="209"/>
      <c r="AD17" s="209"/>
      <c r="AE17" s="209"/>
      <c r="AF17" s="212"/>
      <c r="AG17" s="209"/>
      <c r="AH17" s="209"/>
      <c r="AI17" s="209"/>
      <c r="AJ17" s="209"/>
    </row>
    <row r="18" spans="2:36" s="208" customFormat="1" ht="16.5" customHeight="1">
      <c r="C18" s="491"/>
      <c r="D18" s="643"/>
      <c r="E18" s="644"/>
      <c r="F18" s="643"/>
      <c r="G18" s="647"/>
      <c r="H18" s="222">
        <v>5</v>
      </c>
      <c r="I18" s="643" t="s">
        <v>409</v>
      </c>
      <c r="J18" s="644"/>
      <c r="K18" s="643">
        <v>322</v>
      </c>
      <c r="L18" s="644"/>
      <c r="V18" s="212"/>
      <c r="W18" s="212"/>
      <c r="X18" s="212"/>
      <c r="Y18" s="212"/>
      <c r="AA18" s="209"/>
      <c r="AB18" s="209"/>
      <c r="AC18" s="209"/>
      <c r="AD18" s="209"/>
      <c r="AE18" s="209"/>
      <c r="AF18" s="212"/>
      <c r="AG18" s="209"/>
      <c r="AH18" s="209"/>
      <c r="AI18" s="209"/>
      <c r="AJ18" s="209"/>
    </row>
    <row r="19" spans="2:36" s="208" customFormat="1" ht="16.5" customHeight="1">
      <c r="C19" s="221"/>
      <c r="D19" s="620"/>
      <c r="E19" s="621"/>
      <c r="F19" s="622"/>
      <c r="G19" s="623"/>
      <c r="H19" s="222"/>
      <c r="I19" s="620"/>
      <c r="J19" s="621"/>
      <c r="K19" s="620"/>
      <c r="L19" s="621"/>
      <c r="V19" s="212"/>
      <c r="W19" s="212"/>
      <c r="X19" s="212"/>
      <c r="Y19" s="212"/>
      <c r="AA19" s="209"/>
      <c r="AB19" s="209"/>
      <c r="AC19" s="209"/>
      <c r="AD19" s="209"/>
      <c r="AE19" s="209"/>
      <c r="AF19" s="212"/>
      <c r="AG19" s="209"/>
      <c r="AH19" s="209"/>
      <c r="AI19" s="209"/>
      <c r="AJ19" s="209"/>
    </row>
    <row r="20" spans="2:36" s="208" customFormat="1" ht="16.5" customHeight="1">
      <c r="C20" s="221"/>
      <c r="D20" s="620"/>
      <c r="E20" s="621"/>
      <c r="F20" s="622"/>
      <c r="G20" s="623"/>
      <c r="H20" s="222"/>
      <c r="I20" s="620"/>
      <c r="J20" s="621"/>
      <c r="K20" s="620"/>
      <c r="L20" s="621"/>
      <c r="V20" s="212"/>
      <c r="W20" s="212"/>
      <c r="X20" s="212"/>
      <c r="Y20" s="212"/>
      <c r="AA20" s="209"/>
      <c r="AB20" s="209"/>
      <c r="AC20" s="209"/>
      <c r="AD20" s="209"/>
      <c r="AE20" s="209"/>
      <c r="AF20" s="212"/>
      <c r="AG20" s="209"/>
      <c r="AH20" s="209"/>
      <c r="AI20" s="209"/>
      <c r="AJ20" s="209"/>
    </row>
    <row r="21" spans="2:36" s="208" customFormat="1" ht="16.5" customHeight="1">
      <c r="C21" s="223"/>
      <c r="D21" s="616"/>
      <c r="E21" s="617"/>
      <c r="F21" s="618"/>
      <c r="G21" s="619"/>
      <c r="H21" s="224"/>
      <c r="I21" s="616"/>
      <c r="J21" s="617"/>
      <c r="K21" s="616"/>
      <c r="L21" s="617"/>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233</v>
      </c>
      <c r="C23" s="210"/>
    </row>
    <row r="24" spans="2:36" s="208" customFormat="1" ht="16.5" customHeight="1">
      <c r="C24" s="211"/>
      <c r="L24" s="214" t="s">
        <v>146</v>
      </c>
    </row>
    <row r="25" spans="2:36" s="208" customFormat="1" ht="16.5" customHeight="1">
      <c r="C25" s="215" t="s">
        <v>142</v>
      </c>
      <c r="D25" s="628" t="s">
        <v>144</v>
      </c>
      <c r="E25" s="629"/>
      <c r="F25" s="648" t="s">
        <v>143</v>
      </c>
      <c r="G25" s="649"/>
      <c r="H25" s="213" t="s">
        <v>142</v>
      </c>
      <c r="I25" s="628" t="s">
        <v>144</v>
      </c>
      <c r="J25" s="629"/>
      <c r="K25" s="628" t="s">
        <v>145</v>
      </c>
      <c r="L25" s="629"/>
    </row>
    <row r="26" spans="2:36" s="208" customFormat="1" ht="16.5" customHeight="1">
      <c r="C26" s="492"/>
      <c r="D26" s="624"/>
      <c r="E26" s="625"/>
      <c r="F26" s="626"/>
      <c r="G26" s="627"/>
      <c r="H26" s="220">
        <v>1</v>
      </c>
      <c r="I26" s="624" t="s">
        <v>19</v>
      </c>
      <c r="J26" s="625"/>
      <c r="K26" s="624">
        <v>138</v>
      </c>
      <c r="L26" s="625"/>
      <c r="V26" s="212"/>
      <c r="W26" s="212"/>
      <c r="X26" s="212"/>
      <c r="Y26" s="212"/>
      <c r="AA26" s="209"/>
      <c r="AB26" s="209"/>
      <c r="AC26" s="209"/>
      <c r="AD26" s="209"/>
      <c r="AE26" s="209"/>
      <c r="AF26" s="212"/>
      <c r="AG26" s="209"/>
      <c r="AH26" s="209"/>
      <c r="AI26" s="209"/>
      <c r="AJ26" s="209"/>
    </row>
    <row r="27" spans="2:36" s="208" customFormat="1" ht="16.5" customHeight="1">
      <c r="C27" s="491"/>
      <c r="D27" s="620"/>
      <c r="E27" s="621"/>
      <c r="F27" s="622"/>
      <c r="G27" s="623"/>
      <c r="H27" s="222">
        <v>2</v>
      </c>
      <c r="I27" s="620" t="s">
        <v>107</v>
      </c>
      <c r="J27" s="621"/>
      <c r="K27" s="620">
        <v>98</v>
      </c>
      <c r="L27" s="621"/>
      <c r="V27" s="212"/>
      <c r="W27" s="212"/>
      <c r="X27" s="212"/>
      <c r="Y27" s="212"/>
      <c r="AA27" s="209"/>
      <c r="AB27" s="209"/>
      <c r="AC27" s="209"/>
      <c r="AD27" s="209"/>
      <c r="AE27" s="209"/>
      <c r="AF27" s="212"/>
      <c r="AG27" s="209"/>
      <c r="AH27" s="209"/>
      <c r="AI27" s="209"/>
      <c r="AJ27" s="209"/>
    </row>
    <row r="28" spans="2:36" s="208" customFormat="1" ht="16.5" customHeight="1">
      <c r="C28" s="491"/>
      <c r="D28" s="620"/>
      <c r="E28" s="621"/>
      <c r="F28" s="622"/>
      <c r="G28" s="623"/>
      <c r="H28" s="222">
        <v>3</v>
      </c>
      <c r="I28" s="620" t="s">
        <v>22</v>
      </c>
      <c r="J28" s="621"/>
      <c r="K28" s="620">
        <v>84</v>
      </c>
      <c r="L28" s="621"/>
      <c r="V28" s="212"/>
      <c r="W28" s="212"/>
      <c r="X28" s="212"/>
      <c r="Y28" s="212"/>
      <c r="AA28" s="209"/>
      <c r="AB28" s="209"/>
      <c r="AC28" s="209"/>
      <c r="AD28" s="209"/>
      <c r="AE28" s="209"/>
      <c r="AF28" s="212"/>
      <c r="AG28" s="209"/>
      <c r="AH28" s="209"/>
      <c r="AI28" s="209"/>
      <c r="AJ28" s="209"/>
    </row>
    <row r="29" spans="2:36" s="208" customFormat="1" ht="16.5" customHeight="1">
      <c r="C29" s="491"/>
      <c r="D29" s="620"/>
      <c r="E29" s="621"/>
      <c r="F29" s="622"/>
      <c r="G29" s="623"/>
      <c r="H29" s="222">
        <v>4</v>
      </c>
      <c r="I29" s="620" t="s">
        <v>409</v>
      </c>
      <c r="J29" s="621"/>
      <c r="K29" s="620">
        <v>73</v>
      </c>
      <c r="L29" s="621"/>
      <c r="V29" s="212"/>
      <c r="W29" s="212"/>
      <c r="X29" s="212"/>
      <c r="Y29" s="212"/>
      <c r="AA29" s="209"/>
      <c r="AB29" s="209"/>
      <c r="AC29" s="209"/>
      <c r="AD29" s="209"/>
      <c r="AE29" s="209"/>
      <c r="AF29" s="212"/>
      <c r="AG29" s="209"/>
      <c r="AH29" s="209"/>
      <c r="AI29" s="209"/>
      <c r="AJ29" s="209"/>
    </row>
    <row r="30" spans="2:36" s="208" customFormat="1" ht="16.5" customHeight="1">
      <c r="C30" s="491"/>
      <c r="D30" s="620"/>
      <c r="E30" s="621"/>
      <c r="F30" s="622"/>
      <c r="G30" s="623"/>
      <c r="H30" s="222">
        <v>5</v>
      </c>
      <c r="I30" s="620" t="s">
        <v>408</v>
      </c>
      <c r="J30" s="621"/>
      <c r="K30" s="620">
        <v>65</v>
      </c>
      <c r="L30" s="621"/>
      <c r="V30" s="212"/>
      <c r="W30" s="212"/>
      <c r="X30" s="212"/>
      <c r="Y30" s="212"/>
      <c r="AA30" s="209"/>
      <c r="AB30" s="209"/>
      <c r="AC30" s="209"/>
      <c r="AD30" s="209"/>
      <c r="AE30" s="209"/>
      <c r="AF30" s="212"/>
      <c r="AG30" s="209"/>
      <c r="AH30" s="209"/>
      <c r="AI30" s="209"/>
      <c r="AJ30" s="209"/>
    </row>
    <row r="31" spans="2:36" s="208" customFormat="1" ht="16.5" customHeight="1">
      <c r="C31" s="221"/>
      <c r="D31" s="620"/>
      <c r="E31" s="621"/>
      <c r="F31" s="622"/>
      <c r="G31" s="623"/>
      <c r="H31" s="222"/>
      <c r="I31" s="620"/>
      <c r="J31" s="621"/>
      <c r="K31" s="620"/>
      <c r="L31" s="621"/>
      <c r="V31" s="212"/>
      <c r="W31" s="212"/>
      <c r="X31" s="212"/>
      <c r="Y31" s="212"/>
      <c r="AA31" s="209"/>
      <c r="AB31" s="209"/>
      <c r="AC31" s="209"/>
      <c r="AD31" s="209"/>
      <c r="AE31" s="209"/>
      <c r="AF31" s="212"/>
      <c r="AG31" s="209"/>
      <c r="AH31" s="209"/>
      <c r="AI31" s="209"/>
      <c r="AJ31" s="209"/>
    </row>
    <row r="32" spans="2:36" s="208" customFormat="1" ht="16.5" customHeight="1">
      <c r="C32" s="221"/>
      <c r="D32" s="620"/>
      <c r="E32" s="621"/>
      <c r="F32" s="622"/>
      <c r="G32" s="623"/>
      <c r="H32" s="222"/>
      <c r="I32" s="620"/>
      <c r="J32" s="621"/>
      <c r="K32" s="620"/>
      <c r="L32" s="621"/>
      <c r="V32" s="212"/>
      <c r="W32" s="212"/>
      <c r="X32" s="212"/>
      <c r="Y32" s="212"/>
      <c r="AA32" s="209"/>
      <c r="AB32" s="209"/>
      <c r="AC32" s="209"/>
      <c r="AD32" s="209"/>
      <c r="AE32" s="209"/>
      <c r="AF32" s="212"/>
      <c r="AG32" s="209"/>
      <c r="AH32" s="209"/>
      <c r="AI32" s="209"/>
      <c r="AJ32" s="209"/>
    </row>
    <row r="33" spans="2:36" s="208" customFormat="1" ht="16.5" customHeight="1">
      <c r="C33" s="223"/>
      <c r="D33" s="616"/>
      <c r="E33" s="617"/>
      <c r="F33" s="618"/>
      <c r="G33" s="619"/>
      <c r="H33" s="224"/>
      <c r="I33" s="616"/>
      <c r="J33" s="617"/>
      <c r="K33" s="616"/>
      <c r="L33" s="617"/>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234</v>
      </c>
      <c r="C35" s="210"/>
    </row>
    <row r="36" spans="2:36" s="208" customFormat="1" ht="16.5" customHeight="1">
      <c r="C36" s="211"/>
      <c r="L36" s="214" t="s">
        <v>146</v>
      </c>
    </row>
    <row r="37" spans="2:36" s="208" customFormat="1" ht="16.5" customHeight="1">
      <c r="C37" s="215" t="s">
        <v>142</v>
      </c>
      <c r="D37" s="628" t="s">
        <v>144</v>
      </c>
      <c r="E37" s="629"/>
      <c r="F37" s="648" t="s">
        <v>143</v>
      </c>
      <c r="G37" s="649"/>
      <c r="H37" s="213" t="s">
        <v>142</v>
      </c>
      <c r="I37" s="628" t="s">
        <v>144</v>
      </c>
      <c r="J37" s="629"/>
      <c r="K37" s="628" t="s">
        <v>145</v>
      </c>
      <c r="L37" s="629"/>
    </row>
    <row r="38" spans="2:36" s="208" customFormat="1" ht="16.5" customHeight="1">
      <c r="C38" s="492"/>
      <c r="D38" s="624"/>
      <c r="E38" s="625"/>
      <c r="F38" s="626"/>
      <c r="G38" s="627"/>
      <c r="H38" s="220">
        <v>1</v>
      </c>
      <c r="I38" s="624" t="s">
        <v>19</v>
      </c>
      <c r="J38" s="625"/>
      <c r="K38" s="624">
        <v>1688</v>
      </c>
      <c r="L38" s="625"/>
      <c r="V38" s="212"/>
      <c r="W38" s="212"/>
      <c r="X38" s="212"/>
      <c r="Y38" s="212"/>
      <c r="AA38" s="209"/>
      <c r="AB38" s="209"/>
      <c r="AC38" s="209"/>
      <c r="AD38" s="209"/>
      <c r="AE38" s="209"/>
      <c r="AF38" s="212"/>
      <c r="AG38" s="209"/>
      <c r="AH38" s="209"/>
      <c r="AI38" s="209"/>
      <c r="AJ38" s="209"/>
    </row>
    <row r="39" spans="2:36" s="208" customFormat="1" ht="16.5" customHeight="1">
      <c r="C39" s="491"/>
      <c r="D39" s="620"/>
      <c r="E39" s="621"/>
      <c r="F39" s="622"/>
      <c r="G39" s="623"/>
      <c r="H39" s="222">
        <v>2</v>
      </c>
      <c r="I39" s="620" t="s">
        <v>22</v>
      </c>
      <c r="J39" s="621"/>
      <c r="K39" s="620">
        <v>419</v>
      </c>
      <c r="L39" s="621"/>
      <c r="V39" s="212"/>
      <c r="W39" s="212"/>
      <c r="X39" s="212"/>
      <c r="Y39" s="212"/>
      <c r="AA39" s="209"/>
      <c r="AB39" s="209"/>
      <c r="AC39" s="209"/>
      <c r="AD39" s="209"/>
      <c r="AE39" s="209"/>
      <c r="AF39" s="212"/>
      <c r="AG39" s="209"/>
      <c r="AH39" s="209"/>
      <c r="AI39" s="209"/>
      <c r="AJ39" s="209"/>
    </row>
    <row r="40" spans="2:36" s="208" customFormat="1" ht="16.5" customHeight="1">
      <c r="C40" s="491"/>
      <c r="D40" s="620"/>
      <c r="E40" s="621"/>
      <c r="F40" s="622"/>
      <c r="G40" s="623"/>
      <c r="H40" s="222">
        <v>3</v>
      </c>
      <c r="I40" s="620" t="s">
        <v>107</v>
      </c>
      <c r="J40" s="621"/>
      <c r="K40" s="620">
        <v>366</v>
      </c>
      <c r="L40" s="621"/>
      <c r="V40" s="212"/>
      <c r="W40" s="212"/>
      <c r="X40" s="212"/>
      <c r="Y40" s="212"/>
      <c r="AA40" s="209"/>
      <c r="AB40" s="209"/>
      <c r="AC40" s="209"/>
      <c r="AD40" s="209"/>
      <c r="AE40" s="209"/>
      <c r="AF40" s="212"/>
      <c r="AG40" s="209"/>
      <c r="AH40" s="209"/>
      <c r="AI40" s="209"/>
      <c r="AJ40" s="209"/>
    </row>
    <row r="41" spans="2:36" s="208" customFormat="1" ht="16.5" customHeight="1">
      <c r="C41" s="508"/>
      <c r="D41" s="620"/>
      <c r="E41" s="621"/>
      <c r="F41" s="622"/>
      <c r="G41" s="623"/>
      <c r="H41" s="222">
        <v>4</v>
      </c>
      <c r="I41" s="620" t="s">
        <v>408</v>
      </c>
      <c r="J41" s="621"/>
      <c r="K41" s="620">
        <v>315</v>
      </c>
      <c r="L41" s="621"/>
      <c r="V41" s="212"/>
      <c r="W41" s="212"/>
      <c r="X41" s="212"/>
      <c r="Y41" s="212"/>
      <c r="AA41" s="209"/>
      <c r="AB41" s="209"/>
      <c r="AC41" s="209"/>
      <c r="AD41" s="209"/>
      <c r="AE41" s="209"/>
      <c r="AF41" s="212"/>
      <c r="AG41" s="209"/>
      <c r="AH41" s="209"/>
      <c r="AI41" s="209"/>
      <c r="AJ41" s="209"/>
    </row>
    <row r="42" spans="2:36" s="208" customFormat="1" ht="16.5" customHeight="1">
      <c r="C42" s="508"/>
      <c r="D42" s="620"/>
      <c r="E42" s="621"/>
      <c r="F42" s="622"/>
      <c r="G42" s="623"/>
      <c r="H42" s="222">
        <v>5</v>
      </c>
      <c r="I42" s="620" t="s">
        <v>409</v>
      </c>
      <c r="J42" s="621"/>
      <c r="K42" s="620">
        <v>249</v>
      </c>
      <c r="L42" s="621"/>
      <c r="V42" s="212"/>
      <c r="W42" s="212"/>
      <c r="X42" s="212"/>
      <c r="Y42" s="212"/>
      <c r="AA42" s="209"/>
      <c r="AB42" s="209"/>
      <c r="AC42" s="209"/>
      <c r="AD42" s="209"/>
      <c r="AE42" s="209"/>
      <c r="AF42" s="212"/>
      <c r="AG42" s="209"/>
      <c r="AH42" s="209"/>
      <c r="AI42" s="209"/>
      <c r="AJ42" s="209"/>
    </row>
    <row r="43" spans="2:36" s="208" customFormat="1" ht="16.5" customHeight="1">
      <c r="C43" s="491"/>
      <c r="D43" s="620"/>
      <c r="E43" s="621"/>
      <c r="F43" s="622"/>
      <c r="G43" s="623"/>
      <c r="H43" s="222"/>
      <c r="I43" s="620"/>
      <c r="J43" s="621"/>
      <c r="K43" s="620"/>
      <c r="L43" s="621"/>
      <c r="V43" s="212"/>
      <c r="W43" s="212"/>
      <c r="X43" s="212"/>
      <c r="Y43" s="212"/>
      <c r="AA43" s="209"/>
      <c r="AB43" s="209"/>
      <c r="AC43" s="209"/>
      <c r="AD43" s="209"/>
      <c r="AE43" s="209"/>
      <c r="AF43" s="212"/>
      <c r="AG43" s="209"/>
      <c r="AH43" s="209"/>
      <c r="AI43" s="209"/>
      <c r="AJ43" s="209"/>
    </row>
    <row r="44" spans="2:36" s="208" customFormat="1" ht="16.5" customHeight="1">
      <c r="C44" s="221"/>
      <c r="D44" s="620"/>
      <c r="E44" s="621"/>
      <c r="F44" s="622"/>
      <c r="G44" s="623"/>
      <c r="H44" s="222"/>
      <c r="I44" s="620"/>
      <c r="J44" s="621"/>
      <c r="K44" s="620"/>
      <c r="L44" s="621"/>
      <c r="V44" s="212"/>
      <c r="W44" s="212"/>
      <c r="X44" s="212"/>
      <c r="Y44" s="212"/>
      <c r="AA44" s="209"/>
      <c r="AB44" s="209"/>
      <c r="AC44" s="209"/>
      <c r="AD44" s="209"/>
      <c r="AE44" s="209"/>
      <c r="AF44" s="212"/>
      <c r="AG44" s="209"/>
      <c r="AH44" s="209"/>
      <c r="AI44" s="209"/>
      <c r="AJ44" s="209"/>
    </row>
    <row r="45" spans="2:36" s="208" customFormat="1" ht="16.5" customHeight="1">
      <c r="C45" s="223"/>
      <c r="D45" s="616"/>
      <c r="E45" s="617"/>
      <c r="F45" s="618"/>
      <c r="G45" s="619"/>
      <c r="H45" s="224"/>
      <c r="I45" s="616"/>
      <c r="J45" s="617"/>
      <c r="K45" s="616"/>
      <c r="L45" s="617"/>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51">
        <f>'Ｐ１'!M8</f>
        <v>43191</v>
      </c>
      <c r="J2" s="652"/>
      <c r="K2" s="652"/>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200</v>
      </c>
      <c r="P5"/>
      <c r="Q5"/>
      <c r="Y5" s="89"/>
    </row>
    <row r="6" spans="1:25" s="88" customFormat="1" ht="16.5" customHeight="1">
      <c r="I6" s="264"/>
      <c r="J6" s="265" t="s">
        <v>198</v>
      </c>
      <c r="K6" s="268"/>
      <c r="L6" s="266"/>
      <c r="M6" s="266"/>
      <c r="N6" s="267" t="str">
        <f>'Ｐ8'!E6&amp;"市町村"</f>
        <v>0市町村</v>
      </c>
      <c r="P6"/>
      <c r="Q6"/>
      <c r="Y6" s="89"/>
    </row>
    <row r="7" spans="1:25" s="88" customFormat="1" ht="16.5" customHeight="1">
      <c r="A7" s="91"/>
      <c r="B7" s="91"/>
      <c r="H7"/>
      <c r="I7" s="264"/>
      <c r="J7" s="265" t="s">
        <v>199</v>
      </c>
      <c r="K7" s="268" t="s">
        <v>410</v>
      </c>
      <c r="L7" s="266"/>
      <c r="M7" s="266"/>
      <c r="N7" s="267" t="str">
        <f>'Ｐ8'!G6&amp;"市町村"</f>
        <v>25市町村</v>
      </c>
      <c r="V7" s="92"/>
      <c r="Y7" s="89"/>
    </row>
    <row r="8" spans="1:25" s="88" customFormat="1" ht="16.5" customHeight="1">
      <c r="A8" s="91"/>
      <c r="B8" s="91"/>
      <c r="H8"/>
      <c r="I8" s="264"/>
      <c r="J8" s="265" t="s">
        <v>197</v>
      </c>
      <c r="K8" s="268"/>
      <c r="L8" s="266"/>
      <c r="M8" s="266"/>
      <c r="N8" s="267" t="str">
        <f>'Ｐ8'!I6&amp;"市町村"</f>
        <v>0市町村</v>
      </c>
      <c r="V8" s="92"/>
      <c r="Y8" s="89"/>
    </row>
    <row r="9" spans="1:25" ht="15" customHeight="1">
      <c r="C9" s="653" t="s">
        <v>64</v>
      </c>
      <c r="D9" s="653" t="s">
        <v>66</v>
      </c>
      <c r="E9" s="93" t="s">
        <v>14</v>
      </c>
      <c r="F9" s="94"/>
      <c r="G9" s="95" t="s">
        <v>15</v>
      </c>
      <c r="H9" s="656" t="s">
        <v>67</v>
      </c>
      <c r="I9" s="656" t="s">
        <v>68</v>
      </c>
      <c r="J9" s="96" t="s">
        <v>62</v>
      </c>
      <c r="K9" s="96"/>
      <c r="L9" s="96" t="s">
        <v>63</v>
      </c>
      <c r="M9" s="96"/>
      <c r="N9" s="655" t="s">
        <v>164</v>
      </c>
      <c r="O9" s="97"/>
      <c r="P9" s="98"/>
      <c r="Q9" s="2"/>
      <c r="R9" s="98"/>
      <c r="S9" s="2"/>
      <c r="T9" s="2"/>
      <c r="U9" s="98"/>
      <c r="V9" s="98"/>
      <c r="W9" s="98"/>
      <c r="X9" s="98"/>
      <c r="Y9" s="99"/>
    </row>
    <row r="10" spans="1:25" ht="15" customHeight="1">
      <c r="C10" s="654"/>
      <c r="D10" s="654"/>
      <c r="E10" s="96" t="s">
        <v>65</v>
      </c>
      <c r="F10" s="100" t="s">
        <v>8</v>
      </c>
      <c r="G10" s="96" t="s">
        <v>9</v>
      </c>
      <c r="H10" s="654"/>
      <c r="I10" s="654"/>
      <c r="J10" s="101" t="s">
        <v>69</v>
      </c>
      <c r="K10" s="101" t="s">
        <v>70</v>
      </c>
      <c r="L10" s="101" t="s">
        <v>69</v>
      </c>
      <c r="M10" s="101" t="s">
        <v>70</v>
      </c>
      <c r="N10" s="654"/>
      <c r="O10" s="97"/>
      <c r="P10" s="98"/>
      <c r="Q10" s="98"/>
      <c r="R10" s="98"/>
      <c r="S10" s="98"/>
      <c r="T10" s="98"/>
      <c r="U10" s="98"/>
      <c r="V10" s="98"/>
      <c r="W10" s="98"/>
      <c r="X10" s="98"/>
      <c r="Y10" s="99"/>
    </row>
    <row r="11" spans="1:25" ht="15" customHeight="1">
      <c r="C11" s="102" t="s">
        <v>71</v>
      </c>
      <c r="D11" s="102">
        <f>'Ｐ6'!B6</f>
        <v>387669</v>
      </c>
      <c r="E11" s="102">
        <f>'Ｐ4～5'!B7</f>
        <v>985021</v>
      </c>
      <c r="F11" s="102">
        <f>'Ｐ4～5'!C7</f>
        <v>462778</v>
      </c>
      <c r="G11" s="102">
        <f>'Ｐ4～5'!D7</f>
        <v>522243</v>
      </c>
      <c r="H11" s="102">
        <f>'Ｐ4～5'!H7</f>
        <v>429</v>
      </c>
      <c r="I11" s="102">
        <f>'Ｐ4～5'!K7</f>
        <v>1327</v>
      </c>
      <c r="J11" s="195" t="s">
        <v>130</v>
      </c>
      <c r="K11" s="102">
        <f>'Ｐ4～5'!U7</f>
        <v>2066</v>
      </c>
      <c r="L11" s="195" t="s">
        <v>17</v>
      </c>
      <c r="M11" s="102">
        <f>'Ｐ4～5'!Z7</f>
        <v>5999</v>
      </c>
      <c r="N11" s="103">
        <f>'Ｐ4～5'!E7</f>
        <v>-4831</v>
      </c>
      <c r="O11" s="2"/>
      <c r="P11" s="2"/>
      <c r="Q11" s="2"/>
      <c r="R11" s="2"/>
      <c r="S11" s="2"/>
      <c r="T11" s="2"/>
      <c r="U11" s="2"/>
      <c r="V11" s="2"/>
      <c r="W11" s="2"/>
      <c r="X11" s="2"/>
      <c r="Y11" s="12"/>
    </row>
    <row r="12" spans="1:25" ht="15" customHeight="1">
      <c r="C12" s="104" t="s">
        <v>72</v>
      </c>
      <c r="D12" s="104">
        <f>'Ｐ6'!B7</f>
        <v>355137</v>
      </c>
      <c r="E12" s="104">
        <f>'Ｐ4～5'!B9</f>
        <v>892183</v>
      </c>
      <c r="F12" s="104">
        <f>'Ｐ4～5'!C9</f>
        <v>419141</v>
      </c>
      <c r="G12" s="104">
        <f>'Ｐ4～5'!D9</f>
        <v>473042</v>
      </c>
      <c r="H12" s="104">
        <f>'Ｐ4～5'!H9</f>
        <v>399</v>
      </c>
      <c r="I12" s="104">
        <f>'Ｐ4～5'!K9</f>
        <v>1162</v>
      </c>
      <c r="J12" s="104">
        <f>'Ｐ4～5'!T9</f>
        <v>2159</v>
      </c>
      <c r="K12" s="104">
        <f>'Ｐ4～5'!U9</f>
        <v>1950</v>
      </c>
      <c r="L12" s="104">
        <f>'Ｐ4～5'!Y9</f>
        <v>2661</v>
      </c>
      <c r="M12" s="104">
        <f>'Ｐ4～5'!Z9</f>
        <v>5622</v>
      </c>
      <c r="N12" s="103">
        <f>'Ｐ4～5'!E9</f>
        <v>-4937</v>
      </c>
      <c r="O12" s="2"/>
      <c r="P12" s="2"/>
      <c r="Q12" s="2"/>
      <c r="R12" s="2"/>
      <c r="S12" s="2"/>
      <c r="T12" s="2"/>
      <c r="U12" s="2"/>
      <c r="V12" s="2"/>
      <c r="W12" s="2"/>
      <c r="X12" s="2"/>
      <c r="Y12" s="105"/>
    </row>
    <row r="13" spans="1:25" ht="15" customHeight="1">
      <c r="C13" s="106" t="s">
        <v>73</v>
      </c>
      <c r="D13" s="106">
        <f>'Ｐ6'!B8</f>
        <v>32532</v>
      </c>
      <c r="E13" s="106">
        <f>'Ｐ4～5'!B10</f>
        <v>92291</v>
      </c>
      <c r="F13" s="106">
        <f>'Ｐ4～5'!C10</f>
        <v>43346</v>
      </c>
      <c r="G13" s="106">
        <f>'Ｐ4～5'!D10</f>
        <v>48945</v>
      </c>
      <c r="H13" s="106">
        <f>'Ｐ4～5'!H10</f>
        <v>30</v>
      </c>
      <c r="I13" s="106">
        <f>'Ｐ4～5'!K10</f>
        <v>165</v>
      </c>
      <c r="J13" s="106">
        <f>'Ｐ4～5'!T10</f>
        <v>183</v>
      </c>
      <c r="K13" s="106">
        <f>'Ｐ4～5'!U10</f>
        <v>116</v>
      </c>
      <c r="L13" s="106">
        <f>'Ｐ4～5'!Y10</f>
        <v>287</v>
      </c>
      <c r="M13" s="106">
        <f>'Ｐ4～5'!Z10</f>
        <v>377</v>
      </c>
      <c r="N13" s="107">
        <f>'Ｐ4～5'!E10</f>
        <v>-500</v>
      </c>
      <c r="O13" s="2"/>
      <c r="P13" s="2"/>
      <c r="Q13" s="2"/>
      <c r="R13" s="2"/>
      <c r="S13" s="2"/>
      <c r="T13" s="2"/>
      <c r="U13" s="2"/>
      <c r="V13" s="2"/>
      <c r="W13" s="2"/>
      <c r="X13" s="2"/>
      <c r="Y13" s="12"/>
    </row>
    <row r="14" spans="1:25" ht="15" customHeight="1">
      <c r="C14" s="104" t="s">
        <v>74</v>
      </c>
      <c r="D14" s="104">
        <f>'Ｐ6'!B9</f>
        <v>135256</v>
      </c>
      <c r="E14" s="104">
        <f>'Ｐ4～5'!B11</f>
        <v>308052</v>
      </c>
      <c r="F14" s="104">
        <f>'Ｐ4～5'!C11</f>
        <v>145049</v>
      </c>
      <c r="G14" s="104">
        <f>'Ｐ4～5'!D11</f>
        <v>163003</v>
      </c>
      <c r="H14" s="104">
        <f>'Ｐ4～5'!H11</f>
        <v>154</v>
      </c>
      <c r="I14" s="104">
        <f>'Ｐ4～5'!K11</f>
        <v>292</v>
      </c>
      <c r="J14" s="104">
        <f>'Ｐ4～5'!T11</f>
        <v>876</v>
      </c>
      <c r="K14" s="104">
        <f>'Ｐ4～5'!U11</f>
        <v>985</v>
      </c>
      <c r="L14" s="104">
        <f>'Ｐ4～5'!Y11</f>
        <v>776</v>
      </c>
      <c r="M14" s="104">
        <f>'Ｐ4～5'!Z11</f>
        <v>2773</v>
      </c>
      <c r="N14" s="108">
        <f>'Ｐ4～5'!E11</f>
        <v>-1826</v>
      </c>
      <c r="O14" s="2"/>
      <c r="P14" s="2"/>
      <c r="Q14" s="2"/>
      <c r="R14" s="2"/>
      <c r="S14" s="2"/>
      <c r="T14" s="2"/>
      <c r="U14" s="2"/>
      <c r="V14" s="2"/>
      <c r="W14" s="2"/>
      <c r="X14" s="2"/>
      <c r="Y14" s="105"/>
    </row>
    <row r="15" spans="1:25" ht="15" customHeight="1">
      <c r="C15" s="104" t="s">
        <v>75</v>
      </c>
      <c r="D15" s="104">
        <f>'Ｐ6'!B10</f>
        <v>22122</v>
      </c>
      <c r="E15" s="104">
        <f>'Ｐ4～5'!B12</f>
        <v>52199</v>
      </c>
      <c r="F15" s="104">
        <f>'Ｐ4～5'!C12</f>
        <v>23968</v>
      </c>
      <c r="G15" s="104">
        <f>'Ｐ4～5'!D12</f>
        <v>28231</v>
      </c>
      <c r="H15" s="104">
        <f>'Ｐ4～5'!H12</f>
        <v>23</v>
      </c>
      <c r="I15" s="104">
        <f>'Ｐ4～5'!K12</f>
        <v>85</v>
      </c>
      <c r="J15" s="104">
        <f>'Ｐ4～5'!T12</f>
        <v>144</v>
      </c>
      <c r="K15" s="104">
        <f>'Ｐ4～5'!U12</f>
        <v>101</v>
      </c>
      <c r="L15" s="104">
        <f>'Ｐ4～5'!Y12</f>
        <v>196</v>
      </c>
      <c r="M15" s="104">
        <f>'Ｐ4～5'!Z12</f>
        <v>297</v>
      </c>
      <c r="N15" s="108">
        <f>'Ｐ4～5'!E12</f>
        <v>-310</v>
      </c>
      <c r="O15" s="2"/>
      <c r="P15" s="2"/>
      <c r="Q15" s="2"/>
      <c r="R15" s="2"/>
      <c r="S15" s="2"/>
      <c r="T15" s="2"/>
      <c r="U15" s="2"/>
      <c r="V15" s="2"/>
      <c r="W15" s="2"/>
      <c r="X15" s="2"/>
      <c r="Y15" s="105"/>
    </row>
    <row r="16" spans="1:25" ht="15" customHeight="1">
      <c r="C16" s="104" t="s">
        <v>76</v>
      </c>
      <c r="D16" s="104">
        <f>'Ｐ6'!B11</f>
        <v>31230</v>
      </c>
      <c r="E16" s="104">
        <f>'Ｐ4～5'!B13</f>
        <v>88420</v>
      </c>
      <c r="F16" s="104">
        <f>'Ｐ4～5'!C13</f>
        <v>41518</v>
      </c>
      <c r="G16" s="104">
        <f>'Ｐ4～5'!D13</f>
        <v>46902</v>
      </c>
      <c r="H16" s="104">
        <f>'Ｐ4～5'!H13</f>
        <v>40</v>
      </c>
      <c r="I16" s="104">
        <f>'Ｐ4～5'!K13</f>
        <v>138</v>
      </c>
      <c r="J16" s="104">
        <f>'Ｐ4～5'!T13</f>
        <v>190</v>
      </c>
      <c r="K16" s="104">
        <f>'Ｐ4～5'!U13</f>
        <v>132</v>
      </c>
      <c r="L16" s="104">
        <f>'Ｐ4～5'!Y13</f>
        <v>251</v>
      </c>
      <c r="M16" s="104">
        <f>'Ｐ4～5'!Z13</f>
        <v>437</v>
      </c>
      <c r="N16" s="108">
        <f>'Ｐ4～5'!E13</f>
        <v>-464</v>
      </c>
      <c r="O16" s="2"/>
      <c r="P16" s="2"/>
      <c r="Q16" s="2"/>
      <c r="R16" s="2"/>
      <c r="S16" s="2"/>
      <c r="T16" s="2"/>
      <c r="U16" s="2"/>
      <c r="V16" s="2"/>
      <c r="W16" s="2"/>
      <c r="X16" s="2"/>
      <c r="Y16" s="105"/>
    </row>
    <row r="17" spans="3:25" ht="15" customHeight="1">
      <c r="C17" s="104" t="s">
        <v>77</v>
      </c>
      <c r="D17" s="104">
        <f>'Ｐ6'!B12</f>
        <v>28134</v>
      </c>
      <c r="E17" s="104">
        <f>'Ｐ4～5'!B14</f>
        <v>71329</v>
      </c>
      <c r="F17" s="104">
        <f>'Ｐ4～5'!C14</f>
        <v>33364</v>
      </c>
      <c r="G17" s="104">
        <f>'Ｐ4～5'!D14</f>
        <v>37965</v>
      </c>
      <c r="H17" s="104">
        <f>'Ｐ4～5'!H14</f>
        <v>32</v>
      </c>
      <c r="I17" s="104">
        <f>'Ｐ4～5'!K14</f>
        <v>116</v>
      </c>
      <c r="J17" s="104">
        <f>'Ｐ4～5'!T14</f>
        <v>173</v>
      </c>
      <c r="K17" s="104">
        <f>'Ｐ4～5'!U14</f>
        <v>157</v>
      </c>
      <c r="L17" s="104">
        <f>'Ｐ4～5'!Y14</f>
        <v>283</v>
      </c>
      <c r="M17" s="104">
        <f>'Ｐ4～5'!Z14</f>
        <v>466</v>
      </c>
      <c r="N17" s="108">
        <f>'Ｐ4～5'!E14</f>
        <v>-503</v>
      </c>
      <c r="O17" s="2"/>
      <c r="P17" s="2"/>
      <c r="Q17" s="2"/>
      <c r="R17" s="2"/>
      <c r="S17" s="2"/>
      <c r="T17" s="2"/>
      <c r="U17" s="2"/>
      <c r="V17" s="2"/>
      <c r="W17" s="2"/>
      <c r="X17" s="2"/>
      <c r="Y17" s="12"/>
    </row>
    <row r="18" spans="3:25" ht="15" customHeight="1">
      <c r="C18" s="104" t="s">
        <v>78</v>
      </c>
      <c r="D18" s="104">
        <f>'Ｐ6'!B13</f>
        <v>10955</v>
      </c>
      <c r="E18" s="104">
        <f>'Ｐ4～5'!B15</f>
        <v>26722</v>
      </c>
      <c r="F18" s="104">
        <f>'Ｐ4～5'!C15</f>
        <v>12552</v>
      </c>
      <c r="G18" s="104">
        <f>'Ｐ4～5'!D15</f>
        <v>14170</v>
      </c>
      <c r="H18" s="104">
        <f>'Ｐ4～5'!H15</f>
        <v>12</v>
      </c>
      <c r="I18" s="104">
        <f>'Ｐ4～5'!K15</f>
        <v>49</v>
      </c>
      <c r="J18" s="104">
        <f>'Ｐ4～5'!T15</f>
        <v>53</v>
      </c>
      <c r="K18" s="104">
        <f>'Ｐ4～5'!U15</f>
        <v>52</v>
      </c>
      <c r="L18" s="104">
        <f>'Ｐ4～5'!Y15</f>
        <v>98</v>
      </c>
      <c r="M18" s="104">
        <f>'Ｐ4～5'!Z15</f>
        <v>125</v>
      </c>
      <c r="N18" s="108">
        <f>'Ｐ4～5'!E15</f>
        <v>-155</v>
      </c>
      <c r="O18" s="2"/>
      <c r="P18" s="2"/>
      <c r="Q18" s="2"/>
      <c r="R18" s="2"/>
      <c r="S18" s="2"/>
      <c r="T18" s="2"/>
      <c r="U18" s="2"/>
      <c r="V18" s="2"/>
      <c r="W18" s="2"/>
      <c r="X18" s="2"/>
      <c r="Y18" s="105"/>
    </row>
    <row r="19" spans="3:25" ht="15" customHeight="1">
      <c r="C19" s="104" t="s">
        <v>79</v>
      </c>
      <c r="D19" s="104">
        <f>'Ｐ6'!B14</f>
        <v>16894</v>
      </c>
      <c r="E19" s="104">
        <f>'Ｐ4～5'!B16</f>
        <v>44279</v>
      </c>
      <c r="F19" s="104">
        <f>'Ｐ4～5'!C16</f>
        <v>21081</v>
      </c>
      <c r="G19" s="104">
        <f>'Ｐ4～5'!D16</f>
        <v>23198</v>
      </c>
      <c r="H19" s="104">
        <f>'Ｐ4～5'!H16</f>
        <v>17</v>
      </c>
      <c r="I19" s="104">
        <f>'Ｐ4～5'!K16</f>
        <v>65</v>
      </c>
      <c r="J19" s="104">
        <f>'Ｐ4～5'!T16</f>
        <v>84</v>
      </c>
      <c r="K19" s="104">
        <f>'Ｐ4～5'!U16</f>
        <v>80</v>
      </c>
      <c r="L19" s="104">
        <f>'Ｐ4～5'!Y16</f>
        <v>156</v>
      </c>
      <c r="M19" s="104">
        <f>'Ｐ4～5'!Z16</f>
        <v>200</v>
      </c>
      <c r="N19" s="108">
        <f>'Ｐ4～5'!E16</f>
        <v>-240</v>
      </c>
      <c r="O19" s="2"/>
      <c r="P19" s="2"/>
      <c r="Q19" s="2"/>
      <c r="R19" s="2"/>
      <c r="S19" s="2"/>
      <c r="T19" s="2"/>
      <c r="U19" s="2"/>
      <c r="V19" s="2"/>
      <c r="W19" s="2"/>
      <c r="X19" s="2"/>
      <c r="Y19" s="105"/>
    </row>
    <row r="20" spans="3:25" ht="15" customHeight="1">
      <c r="C20" s="104" t="s">
        <v>80</v>
      </c>
      <c r="D20" s="104">
        <f>'Ｐ6'!B15</f>
        <v>11296</v>
      </c>
      <c r="E20" s="104">
        <f>'Ｐ4～5'!B17</f>
        <v>30504</v>
      </c>
      <c r="F20" s="104">
        <f>'Ｐ4～5'!C17</f>
        <v>14278</v>
      </c>
      <c r="G20" s="104">
        <f>'Ｐ4～5'!D17</f>
        <v>16226</v>
      </c>
      <c r="H20" s="104">
        <f>'Ｐ4～5'!H17</f>
        <v>14</v>
      </c>
      <c r="I20" s="104">
        <f>'Ｐ4～5'!K17</f>
        <v>37</v>
      </c>
      <c r="J20" s="104">
        <f>'Ｐ4～5'!T17</f>
        <v>53</v>
      </c>
      <c r="K20" s="104">
        <f>'Ｐ4～5'!U17</f>
        <v>52</v>
      </c>
      <c r="L20" s="104">
        <f>'Ｐ4～5'!Y17</f>
        <v>121</v>
      </c>
      <c r="M20" s="104">
        <f>'Ｐ4～5'!Z17</f>
        <v>145</v>
      </c>
      <c r="N20" s="108">
        <f>'Ｐ4～5'!E17</f>
        <v>-184</v>
      </c>
      <c r="O20" s="2"/>
      <c r="P20" s="2"/>
      <c r="Q20" s="2"/>
      <c r="R20" s="2"/>
      <c r="S20" s="2"/>
      <c r="T20" s="2"/>
      <c r="U20" s="2"/>
      <c r="V20" s="2"/>
      <c r="W20" s="2"/>
      <c r="X20" s="2"/>
      <c r="Y20" s="105"/>
    </row>
    <row r="21" spans="3:25" ht="15" customHeight="1">
      <c r="C21" s="104" t="s">
        <v>81</v>
      </c>
      <c r="D21" s="104">
        <f>'Ｐ6'!B16</f>
        <v>28392</v>
      </c>
      <c r="E21" s="104">
        <f>'Ｐ4～5'!B18</f>
        <v>76904</v>
      </c>
      <c r="F21" s="104">
        <f>'Ｐ4～5'!C18</f>
        <v>36720</v>
      </c>
      <c r="G21" s="104">
        <f>'Ｐ4～5'!D18</f>
        <v>40184</v>
      </c>
      <c r="H21" s="104">
        <f>'Ｐ4～5'!H18</f>
        <v>39</v>
      </c>
      <c r="I21" s="104">
        <f>'Ｐ4～5'!K18</f>
        <v>104</v>
      </c>
      <c r="J21" s="104">
        <f>'Ｐ4～5'!T18</f>
        <v>140</v>
      </c>
      <c r="K21" s="104">
        <f>'Ｐ4～5'!U18</f>
        <v>128</v>
      </c>
      <c r="L21" s="104">
        <f>'Ｐ4～5'!Y18</f>
        <v>209</v>
      </c>
      <c r="M21" s="104">
        <f>'Ｐ4～5'!Z18</f>
        <v>374</v>
      </c>
      <c r="N21" s="108">
        <f>'Ｐ4～5'!E18</f>
        <v>-380</v>
      </c>
      <c r="O21" s="2"/>
      <c r="P21" s="2"/>
      <c r="Q21" s="2"/>
      <c r="R21" s="2"/>
      <c r="S21" s="2"/>
      <c r="T21" s="2"/>
      <c r="U21" s="2"/>
      <c r="V21" s="2"/>
      <c r="W21" s="2"/>
      <c r="X21" s="2"/>
      <c r="Y21" s="105"/>
    </row>
    <row r="22" spans="3:25" ht="15" customHeight="1">
      <c r="C22" s="104" t="s">
        <v>82</v>
      </c>
      <c r="D22" s="104">
        <f>'Ｐ6'!B17</f>
        <v>12255</v>
      </c>
      <c r="E22" s="104">
        <f>'Ｐ4～5'!B19</f>
        <v>32330</v>
      </c>
      <c r="F22" s="104">
        <f>'Ｐ4～5'!C19</f>
        <v>15211</v>
      </c>
      <c r="G22" s="104">
        <f>'Ｐ4～5'!D19</f>
        <v>17119</v>
      </c>
      <c r="H22" s="104">
        <f>'Ｐ4～5'!H19</f>
        <v>13</v>
      </c>
      <c r="I22" s="104">
        <f>'Ｐ4～5'!K19</f>
        <v>35</v>
      </c>
      <c r="J22" s="104">
        <f>'Ｐ4～5'!T19</f>
        <v>97</v>
      </c>
      <c r="K22" s="104">
        <f>'Ｐ4～5'!U19</f>
        <v>33</v>
      </c>
      <c r="L22" s="104">
        <f>'Ｐ4～5'!Y19</f>
        <v>95</v>
      </c>
      <c r="M22" s="104">
        <f>'Ｐ4～5'!Z19</f>
        <v>151</v>
      </c>
      <c r="N22" s="108">
        <f>'Ｐ4～5'!E19</f>
        <v>-138</v>
      </c>
      <c r="O22" s="2"/>
      <c r="P22" s="2"/>
      <c r="Q22" s="2"/>
      <c r="R22" s="2"/>
      <c r="S22" s="2"/>
      <c r="T22" s="2"/>
      <c r="U22" s="2"/>
      <c r="V22" s="2"/>
      <c r="W22" s="2"/>
      <c r="X22" s="2"/>
      <c r="Y22" s="105"/>
    </row>
    <row r="23" spans="3:25" ht="15" customHeight="1">
      <c r="C23" s="109" t="s">
        <v>83</v>
      </c>
      <c r="D23" s="109">
        <f>'Ｐ6'!B18</f>
        <v>28357</v>
      </c>
      <c r="E23" s="109">
        <f>'Ｐ4～5'!B20</f>
        <v>79634</v>
      </c>
      <c r="F23" s="109">
        <f>'Ｐ4～5'!C20</f>
        <v>37123</v>
      </c>
      <c r="G23" s="109">
        <f>'Ｐ4～5'!D20</f>
        <v>42511</v>
      </c>
      <c r="H23" s="109">
        <f>'Ｐ4～5'!H20</f>
        <v>37</v>
      </c>
      <c r="I23" s="109">
        <f>'Ｐ4～5'!K20</f>
        <v>110</v>
      </c>
      <c r="J23" s="109">
        <f>'Ｐ4～5'!T20</f>
        <v>169</v>
      </c>
      <c r="K23" s="109">
        <f>'Ｐ4～5'!U20</f>
        <v>116</v>
      </c>
      <c r="L23" s="109">
        <f>'Ｐ4～5'!Y20</f>
        <v>211</v>
      </c>
      <c r="M23" s="109">
        <f>'Ｐ4～5'!Z20</f>
        <v>323</v>
      </c>
      <c r="N23" s="108">
        <f>'Ｐ4～5'!E20</f>
        <v>-322</v>
      </c>
      <c r="O23" s="2"/>
      <c r="P23" s="2"/>
      <c r="Q23" s="2"/>
      <c r="R23" s="2"/>
      <c r="S23" s="2"/>
      <c r="T23" s="2"/>
      <c r="U23" s="2"/>
      <c r="V23" s="2"/>
      <c r="W23" s="2"/>
      <c r="X23" s="2"/>
      <c r="Y23" s="105"/>
    </row>
    <row r="24" spans="3:25" ht="15" customHeight="1">
      <c r="C24" s="109" t="s">
        <v>84</v>
      </c>
      <c r="D24" s="109">
        <f>'Ｐ6'!B19</f>
        <v>12074</v>
      </c>
      <c r="E24" s="109">
        <f>'Ｐ4～5'!B21</f>
        <v>31526</v>
      </c>
      <c r="F24" s="109">
        <f>'Ｐ4～5'!C21</f>
        <v>14727</v>
      </c>
      <c r="G24" s="109">
        <f>'Ｐ4～5'!D21</f>
        <v>16799</v>
      </c>
      <c r="H24" s="109">
        <f>'Ｐ4～5'!H21</f>
        <v>3</v>
      </c>
      <c r="I24" s="109">
        <f>'Ｐ4～5'!K21</f>
        <v>57</v>
      </c>
      <c r="J24" s="109">
        <f>'Ｐ4～5'!T21</f>
        <v>80</v>
      </c>
      <c r="K24" s="109">
        <f>'Ｐ4～5'!U21</f>
        <v>43</v>
      </c>
      <c r="L24" s="109">
        <f>'Ｐ4～5'!Y21</f>
        <v>116</v>
      </c>
      <c r="M24" s="109">
        <f>'Ｐ4～5'!Z21</f>
        <v>121</v>
      </c>
      <c r="N24" s="108">
        <f>'Ｐ4～5'!E21</f>
        <v>-168</v>
      </c>
      <c r="O24" s="2"/>
      <c r="P24" s="2"/>
      <c r="Q24" s="2"/>
      <c r="R24" s="2"/>
      <c r="S24" s="2"/>
      <c r="T24" s="2"/>
      <c r="U24" s="2"/>
      <c r="V24" s="2"/>
      <c r="W24" s="2"/>
      <c r="X24" s="2"/>
      <c r="Y24" s="105"/>
    </row>
    <row r="25" spans="3:25" ht="15" customHeight="1">
      <c r="C25" s="109" t="s">
        <v>85</v>
      </c>
      <c r="D25" s="109">
        <f>'Ｐ6'!B20</f>
        <v>8748</v>
      </c>
      <c r="E25" s="109">
        <f>'Ｐ4～5'!B22</f>
        <v>24199</v>
      </c>
      <c r="F25" s="109">
        <f>'Ｐ4～5'!C22</f>
        <v>11484</v>
      </c>
      <c r="G25" s="109">
        <f>'Ｐ4～5'!D22</f>
        <v>12715</v>
      </c>
      <c r="H25" s="109">
        <f>'Ｐ4～5'!H22</f>
        <v>9</v>
      </c>
      <c r="I25" s="109">
        <f>'Ｐ4～5'!K22</f>
        <v>35</v>
      </c>
      <c r="J25" s="109">
        <f>'Ｐ4～5'!T22</f>
        <v>37</v>
      </c>
      <c r="K25" s="109">
        <f>'Ｐ4～5'!U22</f>
        <v>41</v>
      </c>
      <c r="L25" s="109">
        <f>'Ｐ4～5'!Y22</f>
        <v>55</v>
      </c>
      <c r="M25" s="109">
        <f>'Ｐ4～5'!Z22</f>
        <v>100</v>
      </c>
      <c r="N25" s="108">
        <f>'Ｐ4～5'!E22</f>
        <v>-103</v>
      </c>
      <c r="O25" s="2"/>
      <c r="P25" s="2"/>
      <c r="Q25" s="2"/>
      <c r="R25" s="2"/>
      <c r="S25" s="2"/>
      <c r="T25" s="2"/>
      <c r="U25" s="2"/>
      <c r="V25" s="2"/>
      <c r="W25" s="2"/>
      <c r="X25" s="2"/>
      <c r="Y25" s="105"/>
    </row>
    <row r="26" spans="3:25" ht="15" customHeight="1">
      <c r="C26" s="109" t="s">
        <v>86</v>
      </c>
      <c r="D26" s="104">
        <f>'Ｐ6'!B21</f>
        <v>9424</v>
      </c>
      <c r="E26" s="104">
        <f>'Ｐ4～5'!B23</f>
        <v>26085</v>
      </c>
      <c r="F26" s="104">
        <f>'Ｐ4～5'!C23</f>
        <v>12066</v>
      </c>
      <c r="G26" s="104">
        <f>'Ｐ4～5'!D23</f>
        <v>14019</v>
      </c>
      <c r="H26" s="104">
        <f>'Ｐ4～5'!H23</f>
        <v>6</v>
      </c>
      <c r="I26" s="104">
        <f>'Ｐ4～5'!K23</f>
        <v>39</v>
      </c>
      <c r="J26" s="104">
        <f>'Ｐ4～5'!T23</f>
        <v>63</v>
      </c>
      <c r="K26" s="104">
        <f>'Ｐ4～5'!U23</f>
        <v>30</v>
      </c>
      <c r="L26" s="104">
        <f>'Ｐ4～5'!Y23</f>
        <v>94</v>
      </c>
      <c r="M26" s="104">
        <f>'Ｐ4～5'!Z23</f>
        <v>110</v>
      </c>
      <c r="N26" s="108">
        <f>'Ｐ4～5'!E23</f>
        <v>-144</v>
      </c>
      <c r="O26" s="2"/>
      <c r="P26" s="2"/>
      <c r="Q26" s="2"/>
      <c r="R26" s="2"/>
      <c r="S26" s="2"/>
      <c r="T26" s="2"/>
      <c r="U26" s="2"/>
      <c r="V26" s="2"/>
      <c r="W26" s="2"/>
      <c r="X26" s="2"/>
      <c r="Y26" s="12"/>
    </row>
    <row r="27" spans="3:25" ht="15" customHeight="1">
      <c r="C27" s="112" t="s">
        <v>87</v>
      </c>
      <c r="D27" s="112">
        <f>'Ｐ6'!B22</f>
        <v>2059</v>
      </c>
      <c r="E27" s="112">
        <f>'Ｐ4～5'!B24</f>
        <v>5015</v>
      </c>
      <c r="F27" s="112">
        <f>'Ｐ4～5'!C24</f>
        <v>2331</v>
      </c>
      <c r="G27" s="112">
        <f>'Ｐ4～5'!D24</f>
        <v>2684</v>
      </c>
      <c r="H27" s="112">
        <f>'Ｐ4～5'!H24</f>
        <v>2</v>
      </c>
      <c r="I27" s="112">
        <f>'Ｐ4～5'!K24</f>
        <v>12</v>
      </c>
      <c r="J27" s="112">
        <f>'Ｐ4～5'!T24</f>
        <v>17</v>
      </c>
      <c r="K27" s="112">
        <f>'Ｐ4～5'!U24</f>
        <v>8</v>
      </c>
      <c r="L27" s="112">
        <f>'Ｐ4～5'!Y24</f>
        <v>18</v>
      </c>
      <c r="M27" s="112">
        <f>'Ｐ4～5'!Z24</f>
        <v>19</v>
      </c>
      <c r="N27" s="113">
        <f>'Ｐ4～5'!E24</f>
        <v>-22</v>
      </c>
      <c r="O27" s="2"/>
      <c r="P27" s="2"/>
      <c r="Q27" s="2"/>
      <c r="R27" s="2"/>
      <c r="S27" s="2"/>
      <c r="T27" s="2"/>
      <c r="U27" s="2"/>
      <c r="V27" s="2"/>
      <c r="W27" s="2"/>
      <c r="X27" s="2"/>
      <c r="Y27" s="105"/>
    </row>
    <row r="28" spans="3:25" ht="15" customHeight="1">
      <c r="C28" s="186" t="s">
        <v>88</v>
      </c>
      <c r="D28" s="186">
        <f>'Ｐ6'!B23</f>
        <v>2059</v>
      </c>
      <c r="E28" s="186">
        <f>'Ｐ4～5'!B25</f>
        <v>5015</v>
      </c>
      <c r="F28" s="186">
        <f>'Ｐ4～5'!C25</f>
        <v>2331</v>
      </c>
      <c r="G28" s="186">
        <f>'Ｐ4～5'!D25</f>
        <v>2684</v>
      </c>
      <c r="H28" s="186">
        <f>'Ｐ4～5'!H25</f>
        <v>2</v>
      </c>
      <c r="I28" s="186">
        <f>'Ｐ4～5'!K25</f>
        <v>12</v>
      </c>
      <c r="J28" s="186">
        <f>'Ｐ4～5'!T25</f>
        <v>17</v>
      </c>
      <c r="K28" s="186">
        <f>'Ｐ4～5'!U25</f>
        <v>8</v>
      </c>
      <c r="L28" s="186">
        <f>'Ｐ4～5'!Y25</f>
        <v>18</v>
      </c>
      <c r="M28" s="186">
        <f>'Ｐ4～5'!Z25</f>
        <v>19</v>
      </c>
      <c r="N28" s="187">
        <f>'Ｐ4～5'!E25</f>
        <v>-22</v>
      </c>
      <c r="O28" s="2"/>
      <c r="P28" s="2"/>
      <c r="Q28" s="2"/>
      <c r="R28" s="2"/>
      <c r="S28" s="2"/>
      <c r="T28" s="2"/>
      <c r="U28" s="2"/>
      <c r="V28" s="2"/>
      <c r="W28" s="2"/>
      <c r="X28" s="2"/>
      <c r="Y28" s="105"/>
    </row>
    <row r="29" spans="3:25" ht="15" customHeight="1">
      <c r="C29" s="112" t="s">
        <v>89</v>
      </c>
      <c r="D29" s="112">
        <f>'Ｐ6'!B24</f>
        <v>876</v>
      </c>
      <c r="E29" s="112">
        <f>'Ｐ4～5'!B26</f>
        <v>2195</v>
      </c>
      <c r="F29" s="112">
        <f>'Ｐ4～5'!C26</f>
        <v>1019</v>
      </c>
      <c r="G29" s="112">
        <f>'Ｐ4～5'!D26</f>
        <v>1176</v>
      </c>
      <c r="H29" s="112">
        <f>'Ｐ4～5'!H26</f>
        <v>0</v>
      </c>
      <c r="I29" s="112">
        <f>'Ｐ4～5'!K26</f>
        <v>4</v>
      </c>
      <c r="J29" s="112">
        <f>'Ｐ4～5'!T26</f>
        <v>2</v>
      </c>
      <c r="K29" s="112">
        <f>'Ｐ4～5'!U26</f>
        <v>4</v>
      </c>
      <c r="L29" s="112">
        <f>'Ｐ4～5'!Y26</f>
        <v>10</v>
      </c>
      <c r="M29" s="112">
        <f>'Ｐ4～5'!Z26</f>
        <v>7</v>
      </c>
      <c r="N29" s="113">
        <f>'Ｐ4～5'!E26</f>
        <v>-15</v>
      </c>
      <c r="O29" s="16"/>
      <c r="P29" s="16"/>
      <c r="Q29" s="16"/>
      <c r="R29" s="16"/>
      <c r="S29" s="16"/>
      <c r="T29" s="16"/>
      <c r="U29" s="16"/>
      <c r="V29" s="16"/>
      <c r="W29" s="16"/>
      <c r="X29" s="16"/>
      <c r="Y29" s="111"/>
    </row>
    <row r="30" spans="3:25" ht="15" customHeight="1">
      <c r="C30" s="186" t="s">
        <v>90</v>
      </c>
      <c r="D30" s="186">
        <f>'Ｐ6'!B25</f>
        <v>876</v>
      </c>
      <c r="E30" s="186">
        <f>'Ｐ4～5'!B27</f>
        <v>2195</v>
      </c>
      <c r="F30" s="186">
        <f>'Ｐ4～5'!C27</f>
        <v>1019</v>
      </c>
      <c r="G30" s="186">
        <f>'Ｐ4～5'!D27</f>
        <v>1176</v>
      </c>
      <c r="H30" s="186">
        <f>'Ｐ4～5'!H27</f>
        <v>0</v>
      </c>
      <c r="I30" s="186">
        <f>'Ｐ4～5'!K27</f>
        <v>4</v>
      </c>
      <c r="J30" s="186">
        <f>'Ｐ4～5'!T27</f>
        <v>2</v>
      </c>
      <c r="K30" s="186">
        <f>'Ｐ4～5'!U27</f>
        <v>4</v>
      </c>
      <c r="L30" s="186">
        <f>'Ｐ4～5'!Y27</f>
        <v>10</v>
      </c>
      <c r="M30" s="186">
        <f>'Ｐ4～5'!Z27</f>
        <v>7</v>
      </c>
      <c r="N30" s="187">
        <f>'Ｐ4～5'!E27</f>
        <v>-15</v>
      </c>
      <c r="O30" s="16"/>
      <c r="P30" s="16"/>
      <c r="Q30" s="16"/>
      <c r="R30" s="16"/>
      <c r="S30" s="16"/>
      <c r="T30" s="16"/>
      <c r="U30" s="16"/>
      <c r="V30" s="16"/>
      <c r="W30" s="16"/>
      <c r="X30" s="16"/>
      <c r="Y30" s="111"/>
    </row>
    <row r="31" spans="3:25" ht="15" customHeight="1">
      <c r="C31" s="112" t="s">
        <v>91</v>
      </c>
      <c r="D31" s="112">
        <f>'Ｐ6'!B26</f>
        <v>9870</v>
      </c>
      <c r="E31" s="112">
        <f>'Ｐ4～5'!B28</f>
        <v>26215</v>
      </c>
      <c r="F31" s="112">
        <f>'Ｐ4～5'!C28</f>
        <v>12194</v>
      </c>
      <c r="G31" s="112">
        <f>'Ｐ4～5'!D28</f>
        <v>14021</v>
      </c>
      <c r="H31" s="112">
        <f>'Ｐ4～5'!H28</f>
        <v>7</v>
      </c>
      <c r="I31" s="112">
        <f>'Ｐ4～5'!K28</f>
        <v>52</v>
      </c>
      <c r="J31" s="112">
        <f>'Ｐ4～5'!T28</f>
        <v>36</v>
      </c>
      <c r="K31" s="112">
        <f>'Ｐ4～5'!U28</f>
        <v>31</v>
      </c>
      <c r="L31" s="112">
        <f>'Ｐ4～5'!Y28</f>
        <v>47</v>
      </c>
      <c r="M31" s="112">
        <f>'Ｐ4～5'!Z28</f>
        <v>99</v>
      </c>
      <c r="N31" s="113">
        <f>'Ｐ4～5'!E28</f>
        <v>-124</v>
      </c>
      <c r="O31" s="16"/>
      <c r="P31" s="16"/>
      <c r="Q31" s="16"/>
      <c r="R31" s="16"/>
      <c r="S31" s="16"/>
      <c r="T31" s="16"/>
      <c r="U31" s="16"/>
      <c r="V31" s="16"/>
      <c r="W31" s="16"/>
      <c r="X31" s="16"/>
      <c r="Y31" s="111"/>
    </row>
    <row r="32" spans="3:25" ht="15" customHeight="1">
      <c r="C32" s="104" t="s">
        <v>92</v>
      </c>
      <c r="D32" s="104">
        <f>'Ｐ6'!B27</f>
        <v>1184</v>
      </c>
      <c r="E32" s="104">
        <f>'Ｐ4～5'!B29</f>
        <v>3146</v>
      </c>
      <c r="F32" s="104">
        <f>'Ｐ4～5'!C29</f>
        <v>1508</v>
      </c>
      <c r="G32" s="104">
        <f>'Ｐ4～5'!D29</f>
        <v>1638</v>
      </c>
      <c r="H32" s="104">
        <f>'Ｐ4～5'!H29</f>
        <v>1</v>
      </c>
      <c r="I32" s="104">
        <f>'Ｐ4～5'!K29</f>
        <v>6</v>
      </c>
      <c r="J32" s="104">
        <f>'Ｐ4～5'!T29</f>
        <v>4</v>
      </c>
      <c r="K32" s="104">
        <f>'Ｐ4～5'!U29</f>
        <v>1</v>
      </c>
      <c r="L32" s="104">
        <f>'Ｐ4～5'!Y29</f>
        <v>5</v>
      </c>
      <c r="M32" s="104">
        <f>'Ｐ4～5'!Z29</f>
        <v>10</v>
      </c>
      <c r="N32" s="108">
        <f>'Ｐ4～5'!E29</f>
        <v>-15</v>
      </c>
      <c r="O32" s="2"/>
      <c r="P32" s="2"/>
      <c r="Q32" s="2"/>
      <c r="R32" s="2"/>
      <c r="S32" s="2"/>
      <c r="T32" s="2"/>
      <c r="U32" s="2"/>
      <c r="V32" s="2"/>
      <c r="W32" s="2"/>
      <c r="X32" s="2"/>
      <c r="Y32" s="105"/>
    </row>
    <row r="33" spans="1:26" ht="15" customHeight="1">
      <c r="C33" s="104" t="s">
        <v>93</v>
      </c>
      <c r="D33" s="104">
        <f>'Ｐ6'!B28</f>
        <v>6010</v>
      </c>
      <c r="E33" s="104">
        <f>'Ｐ4～5'!B30</f>
        <v>16191</v>
      </c>
      <c r="F33" s="104">
        <f>'Ｐ4～5'!C30</f>
        <v>7462</v>
      </c>
      <c r="G33" s="104">
        <f>'Ｐ4～5'!D30</f>
        <v>8729</v>
      </c>
      <c r="H33" s="104">
        <f>'Ｐ4～5'!H30</f>
        <v>4</v>
      </c>
      <c r="I33" s="104">
        <f>'Ｐ4～5'!K30</f>
        <v>30</v>
      </c>
      <c r="J33" s="104">
        <f>'Ｐ4～5'!T30</f>
        <v>26</v>
      </c>
      <c r="K33" s="104">
        <f>'Ｐ4～5'!U30</f>
        <v>16</v>
      </c>
      <c r="L33" s="104">
        <f>'Ｐ4～5'!Y30</f>
        <v>23</v>
      </c>
      <c r="M33" s="104">
        <f>'Ｐ4～5'!Z30</f>
        <v>58</v>
      </c>
      <c r="N33" s="108">
        <f>'Ｐ4～5'!E30</f>
        <v>-65</v>
      </c>
      <c r="O33" s="2"/>
      <c r="P33" s="2"/>
      <c r="Q33" s="2"/>
      <c r="R33" s="2"/>
      <c r="S33" s="2"/>
      <c r="T33" s="2"/>
      <c r="U33" s="2"/>
      <c r="V33" s="2"/>
      <c r="W33" s="2"/>
      <c r="X33" s="2"/>
      <c r="Y33" s="105"/>
    </row>
    <row r="34" spans="1:26" ht="15" customHeight="1">
      <c r="C34" s="104" t="s">
        <v>94</v>
      </c>
      <c r="D34" s="104">
        <f>'Ｐ6'!B29</f>
        <v>2676</v>
      </c>
      <c r="E34" s="104">
        <f>'Ｐ4～5'!B31</f>
        <v>6878</v>
      </c>
      <c r="F34" s="104">
        <f>'Ｐ4～5'!C31</f>
        <v>3224</v>
      </c>
      <c r="G34" s="104">
        <f>'Ｐ4～5'!D31</f>
        <v>3654</v>
      </c>
      <c r="H34" s="104">
        <f>'Ｐ4～5'!H31</f>
        <v>2</v>
      </c>
      <c r="I34" s="104">
        <f>'Ｐ4～5'!K31</f>
        <v>16</v>
      </c>
      <c r="J34" s="104">
        <f>'Ｐ4～5'!T31</f>
        <v>6</v>
      </c>
      <c r="K34" s="104">
        <f>'Ｐ4～5'!U31</f>
        <v>14</v>
      </c>
      <c r="L34" s="104">
        <f>'Ｐ4～5'!Y31</f>
        <v>19</v>
      </c>
      <c r="M34" s="104">
        <f>'Ｐ4～5'!Z31</f>
        <v>31</v>
      </c>
      <c r="N34" s="108">
        <f>'Ｐ4～5'!E31</f>
        <v>-44</v>
      </c>
      <c r="O34" s="2"/>
      <c r="P34" s="2"/>
      <c r="Q34" s="2"/>
      <c r="R34" s="2"/>
      <c r="S34" s="2"/>
      <c r="T34" s="2"/>
      <c r="U34" s="2"/>
      <c r="V34" s="2"/>
      <c r="W34" s="2"/>
      <c r="X34" s="2"/>
      <c r="Y34" s="105"/>
    </row>
    <row r="35" spans="1:26" ht="15" customHeight="1">
      <c r="C35" s="112" t="s">
        <v>95</v>
      </c>
      <c r="D35" s="112">
        <f>'Ｐ6'!B30</f>
        <v>8019</v>
      </c>
      <c r="E35" s="112">
        <f>'Ｐ4～5'!B32</f>
        <v>22461</v>
      </c>
      <c r="F35" s="112">
        <f>'Ｐ4～5'!C32</f>
        <v>10536</v>
      </c>
      <c r="G35" s="112">
        <f>'Ｐ4～5'!D32</f>
        <v>11925</v>
      </c>
      <c r="H35" s="112">
        <f>'Ｐ4～5'!H32</f>
        <v>10</v>
      </c>
      <c r="I35" s="112">
        <f>'Ｐ4～5'!K32</f>
        <v>38</v>
      </c>
      <c r="J35" s="112">
        <f>'Ｐ4～5'!T32</f>
        <v>80</v>
      </c>
      <c r="K35" s="112">
        <f>'Ｐ4～5'!U32</f>
        <v>35</v>
      </c>
      <c r="L35" s="112">
        <f>'Ｐ4～5'!Y32</f>
        <v>133</v>
      </c>
      <c r="M35" s="112">
        <f>'Ｐ4～5'!Z32</f>
        <v>116</v>
      </c>
      <c r="N35" s="113">
        <f>'Ｐ4～5'!E32</f>
        <v>-162</v>
      </c>
      <c r="O35" s="2"/>
      <c r="P35" s="2"/>
      <c r="Q35" s="2"/>
      <c r="R35" s="2"/>
      <c r="S35" s="2"/>
      <c r="T35" s="2"/>
      <c r="U35" s="2"/>
      <c r="V35" s="2"/>
      <c r="W35" s="2"/>
      <c r="X35" s="2"/>
      <c r="Y35" s="105"/>
    </row>
    <row r="36" spans="1:26" ht="14.25" customHeight="1">
      <c r="C36" s="104" t="s">
        <v>96</v>
      </c>
      <c r="D36" s="104">
        <f>'Ｐ6'!B31</f>
        <v>3463</v>
      </c>
      <c r="E36" s="104">
        <f>'Ｐ4～5'!B33</f>
        <v>8890</v>
      </c>
      <c r="F36" s="104">
        <f>'Ｐ4～5'!C33</f>
        <v>4147</v>
      </c>
      <c r="G36" s="104">
        <f>'Ｐ4～5'!D33</f>
        <v>4743</v>
      </c>
      <c r="H36" s="104">
        <f>'Ｐ4～5'!H33</f>
        <v>5</v>
      </c>
      <c r="I36" s="104">
        <f>'Ｐ4～5'!K33</f>
        <v>15</v>
      </c>
      <c r="J36" s="104">
        <f>'Ｐ4～5'!T33</f>
        <v>34</v>
      </c>
      <c r="K36" s="104">
        <f>'Ｐ4～5'!U33</f>
        <v>17</v>
      </c>
      <c r="L36" s="104">
        <f>'Ｐ4～5'!Y33</f>
        <v>63</v>
      </c>
      <c r="M36" s="104">
        <f>'Ｐ4～5'!Z33</f>
        <v>22</v>
      </c>
      <c r="N36" s="108">
        <f>'Ｐ4～5'!E33</f>
        <v>-44</v>
      </c>
      <c r="O36" s="2"/>
      <c r="P36" s="2"/>
      <c r="Q36" s="2"/>
      <c r="R36" s="2"/>
      <c r="S36" s="2"/>
      <c r="T36" s="2"/>
      <c r="U36" s="2"/>
      <c r="V36" s="2"/>
      <c r="W36" s="2"/>
      <c r="X36" s="2"/>
      <c r="Y36" s="105"/>
    </row>
    <row r="37" spans="1:26" ht="15" customHeight="1">
      <c r="C37" s="104" t="s">
        <v>97</v>
      </c>
      <c r="D37" s="104">
        <f>'Ｐ6'!B32</f>
        <v>2216</v>
      </c>
      <c r="E37" s="104">
        <f>'Ｐ4～5'!B34</f>
        <v>5809</v>
      </c>
      <c r="F37" s="104">
        <f>'Ｐ4～5'!C34</f>
        <v>2662</v>
      </c>
      <c r="G37" s="104">
        <f>'Ｐ4～5'!D34</f>
        <v>3147</v>
      </c>
      <c r="H37" s="104">
        <f>'Ｐ4～5'!H34</f>
        <v>1</v>
      </c>
      <c r="I37" s="104">
        <f>'Ｐ4～5'!K34</f>
        <v>12</v>
      </c>
      <c r="J37" s="104">
        <f>'Ｐ4～5'!T34</f>
        <v>23</v>
      </c>
      <c r="K37" s="104">
        <f>'Ｐ4～5'!U34</f>
        <v>4</v>
      </c>
      <c r="L37" s="104">
        <f>'Ｐ4～5'!Y34</f>
        <v>28</v>
      </c>
      <c r="M37" s="104">
        <f>'Ｐ4～5'!Z34</f>
        <v>30</v>
      </c>
      <c r="N37" s="108">
        <f>'Ｐ4～5'!E34</f>
        <v>-42</v>
      </c>
      <c r="O37" s="2"/>
      <c r="P37" s="2"/>
      <c r="Q37" s="2"/>
      <c r="R37" s="2"/>
      <c r="S37" s="2"/>
      <c r="T37" s="2"/>
      <c r="U37" s="2"/>
      <c r="V37" s="2"/>
      <c r="W37" s="2"/>
      <c r="X37" s="2"/>
      <c r="Y37" s="105"/>
    </row>
    <row r="38" spans="1:26" ht="15" customHeight="1">
      <c r="C38" s="104" t="s">
        <v>98</v>
      </c>
      <c r="D38" s="104">
        <f>'Ｐ6'!B33</f>
        <v>1569</v>
      </c>
      <c r="E38" s="104">
        <f>'Ｐ4～5'!B35</f>
        <v>4758</v>
      </c>
      <c r="F38" s="104">
        <f>'Ｐ4～5'!C35</f>
        <v>2226</v>
      </c>
      <c r="G38" s="104">
        <f>'Ｐ4～5'!D35</f>
        <v>2532</v>
      </c>
      <c r="H38" s="104">
        <f>'Ｐ4～5'!H35</f>
        <v>3</v>
      </c>
      <c r="I38" s="104">
        <f>'Ｐ4～5'!K35</f>
        <v>9</v>
      </c>
      <c r="J38" s="104">
        <f>'Ｐ4～5'!T35</f>
        <v>8</v>
      </c>
      <c r="K38" s="104">
        <f>'Ｐ4～5'!U35</f>
        <v>6</v>
      </c>
      <c r="L38" s="104">
        <f>'Ｐ4～5'!Y35</f>
        <v>15</v>
      </c>
      <c r="M38" s="104">
        <f>'Ｐ4～5'!Z35</f>
        <v>19</v>
      </c>
      <c r="N38" s="108">
        <f>'Ｐ4～5'!E35</f>
        <v>-26</v>
      </c>
      <c r="O38" s="2"/>
      <c r="P38" s="2"/>
      <c r="Q38" s="2"/>
      <c r="R38" s="2"/>
      <c r="S38" s="2"/>
      <c r="T38" s="2"/>
      <c r="U38" s="2"/>
      <c r="V38" s="2"/>
      <c r="W38" s="2"/>
      <c r="X38" s="2"/>
      <c r="Y38" s="2"/>
    </row>
    <row r="39" spans="1:26" ht="15" customHeight="1">
      <c r="C39" s="104" t="s">
        <v>99</v>
      </c>
      <c r="D39" s="104">
        <f>'Ｐ6'!B34</f>
        <v>771</v>
      </c>
      <c r="E39" s="104">
        <f>'Ｐ4～5'!B36</f>
        <v>3004</v>
      </c>
      <c r="F39" s="104">
        <f>'Ｐ4～5'!C36</f>
        <v>1501</v>
      </c>
      <c r="G39" s="104">
        <f>'Ｐ4～5'!D36</f>
        <v>1503</v>
      </c>
      <c r="H39" s="104">
        <f>'Ｐ4～5'!H36</f>
        <v>1</v>
      </c>
      <c r="I39" s="104">
        <f>'Ｐ4～5'!K36</f>
        <v>2</v>
      </c>
      <c r="J39" s="104">
        <f>'Ｐ4～5'!T36</f>
        <v>15</v>
      </c>
      <c r="K39" s="104">
        <f>'Ｐ4～5'!U36</f>
        <v>8</v>
      </c>
      <c r="L39" s="104">
        <f>'Ｐ4～5'!Y36</f>
        <v>27</v>
      </c>
      <c r="M39" s="104">
        <f>'Ｐ4～5'!Z36</f>
        <v>45</v>
      </c>
      <c r="N39" s="108">
        <f>'Ｐ4～5'!E36</f>
        <v>-50</v>
      </c>
      <c r="O39" s="2"/>
      <c r="P39" s="2"/>
      <c r="Q39" s="2"/>
      <c r="R39" s="2"/>
      <c r="S39" s="2"/>
      <c r="T39" s="2"/>
      <c r="U39" s="2"/>
      <c r="V39" s="2"/>
      <c r="W39" s="2"/>
      <c r="X39" s="2"/>
      <c r="Y39" s="105"/>
    </row>
    <row r="40" spans="1:26" ht="15" customHeight="1">
      <c r="C40" s="112" t="s">
        <v>100</v>
      </c>
      <c r="D40" s="114">
        <f>'Ｐ6'!B35</f>
        <v>6121</v>
      </c>
      <c r="E40" s="115">
        <f>'Ｐ4～5'!B37</f>
        <v>19404</v>
      </c>
      <c r="F40" s="112">
        <f>'Ｐ4～5'!C37</f>
        <v>9103</v>
      </c>
      <c r="G40" s="112">
        <f>'Ｐ4～5'!D37</f>
        <v>10301</v>
      </c>
      <c r="H40" s="112">
        <f>'Ｐ4～5'!H37</f>
        <v>7</v>
      </c>
      <c r="I40" s="112">
        <f>'Ｐ4～5'!K37</f>
        <v>29</v>
      </c>
      <c r="J40" s="112">
        <f>'Ｐ4～5'!T37</f>
        <v>24</v>
      </c>
      <c r="K40" s="112">
        <f>'Ｐ4～5'!U37</f>
        <v>22</v>
      </c>
      <c r="L40" s="112">
        <f>'Ｐ4～5'!Y37</f>
        <v>46</v>
      </c>
      <c r="M40" s="112">
        <f>'Ｐ4～5'!Z37</f>
        <v>60</v>
      </c>
      <c r="N40" s="113">
        <f>'Ｐ4～5'!E37</f>
        <v>-82</v>
      </c>
      <c r="O40" s="2"/>
      <c r="P40" s="2"/>
      <c r="Q40" s="2"/>
      <c r="R40" s="2"/>
      <c r="S40" s="2"/>
      <c r="T40" s="2"/>
      <c r="U40" s="2"/>
      <c r="V40" s="2"/>
      <c r="W40" s="2"/>
      <c r="X40" s="2"/>
      <c r="Y40" s="105"/>
    </row>
    <row r="41" spans="1:26" ht="15" customHeight="1">
      <c r="C41" s="104" t="s">
        <v>101</v>
      </c>
      <c r="D41" s="109">
        <f>'Ｐ6'!B36</f>
        <v>6121</v>
      </c>
      <c r="E41" s="116">
        <f>'Ｐ4～5'!B38</f>
        <v>19404</v>
      </c>
      <c r="F41" s="104">
        <f>'Ｐ4～5'!C38</f>
        <v>9103</v>
      </c>
      <c r="G41" s="104">
        <f>'Ｐ4～5'!D38</f>
        <v>10301</v>
      </c>
      <c r="H41" s="104">
        <f>'Ｐ4～5'!H38</f>
        <v>7</v>
      </c>
      <c r="I41" s="104">
        <f>'Ｐ4～5'!K38</f>
        <v>29</v>
      </c>
      <c r="J41" s="104">
        <f>'Ｐ4～5'!T38</f>
        <v>24</v>
      </c>
      <c r="K41" s="104">
        <f>'Ｐ4～5'!U38</f>
        <v>22</v>
      </c>
      <c r="L41" s="104">
        <f>'Ｐ4～5'!Y38</f>
        <v>46</v>
      </c>
      <c r="M41" s="104">
        <f>'Ｐ4～5'!Z38</f>
        <v>60</v>
      </c>
      <c r="N41" s="108">
        <f>'Ｐ4～5'!E38</f>
        <v>-82</v>
      </c>
      <c r="O41" s="2"/>
      <c r="P41" s="2"/>
      <c r="Q41" s="2"/>
      <c r="R41" s="2"/>
      <c r="S41" s="2"/>
      <c r="T41" s="2"/>
      <c r="U41" s="2"/>
      <c r="V41" s="2"/>
      <c r="W41" s="2"/>
      <c r="X41" s="2"/>
      <c r="Y41" s="105"/>
    </row>
    <row r="42" spans="1:26" ht="15" customHeight="1">
      <c r="C42" s="112" t="s">
        <v>102</v>
      </c>
      <c r="D42" s="114">
        <f>'Ｐ6'!B37</f>
        <v>5587</v>
      </c>
      <c r="E42" s="115">
        <f>'Ｐ4～5'!B39</f>
        <v>17001</v>
      </c>
      <c r="F42" s="112">
        <f>'Ｐ4～5'!C39</f>
        <v>8163</v>
      </c>
      <c r="G42" s="112">
        <f>'Ｐ4～5'!D39</f>
        <v>8838</v>
      </c>
      <c r="H42" s="112">
        <f>'Ｐ4～5'!H39</f>
        <v>4</v>
      </c>
      <c r="I42" s="112">
        <f>'Ｐ4～5'!K39</f>
        <v>30</v>
      </c>
      <c r="J42" s="112">
        <f>'Ｐ4～5'!T39</f>
        <v>24</v>
      </c>
      <c r="K42" s="112">
        <f>'Ｐ4～5'!U39</f>
        <v>16</v>
      </c>
      <c r="L42" s="112">
        <f>'Ｐ4～5'!Y39</f>
        <v>33</v>
      </c>
      <c r="M42" s="112">
        <f>'Ｐ4～5'!Z39</f>
        <v>76</v>
      </c>
      <c r="N42" s="113">
        <f>'Ｐ4～5'!E39</f>
        <v>-95</v>
      </c>
      <c r="O42" s="2"/>
      <c r="P42" s="2"/>
      <c r="Q42" s="2"/>
      <c r="R42" s="2"/>
      <c r="S42" s="2"/>
      <c r="T42" s="2"/>
      <c r="U42" s="2"/>
      <c r="V42" s="2"/>
      <c r="W42" s="2"/>
      <c r="X42" s="2"/>
      <c r="Y42" s="105"/>
    </row>
    <row r="43" spans="1:26" ht="15" customHeight="1">
      <c r="C43" s="104" t="s">
        <v>103</v>
      </c>
      <c r="D43" s="109">
        <f>'Ｐ6'!B38</f>
        <v>4776</v>
      </c>
      <c r="E43" s="116">
        <f>'Ｐ4～5'!B40</f>
        <v>14468</v>
      </c>
      <c r="F43" s="104">
        <f>'Ｐ4～5'!C40</f>
        <v>6953</v>
      </c>
      <c r="G43" s="104">
        <f>'Ｐ4～5'!D40</f>
        <v>7515</v>
      </c>
      <c r="H43" s="104">
        <f>'Ｐ4～5'!H40</f>
        <v>3</v>
      </c>
      <c r="I43" s="104">
        <f>'Ｐ4～5'!K40</f>
        <v>26</v>
      </c>
      <c r="J43" s="104">
        <f>'Ｐ4～5'!T40</f>
        <v>24</v>
      </c>
      <c r="K43" s="104">
        <f>'Ｐ4～5'!U40</f>
        <v>12</v>
      </c>
      <c r="L43" s="104">
        <f>'Ｐ4～5'!Y40</f>
        <v>31</v>
      </c>
      <c r="M43" s="104">
        <f>'Ｐ4～5'!Z40</f>
        <v>71</v>
      </c>
      <c r="N43" s="108">
        <f>'Ｐ4～5'!E40</f>
        <v>-89</v>
      </c>
      <c r="O43" s="2"/>
      <c r="P43" s="2"/>
      <c r="Q43" s="2"/>
      <c r="R43" s="2"/>
      <c r="S43" s="2"/>
      <c r="T43" s="2"/>
      <c r="U43" s="2"/>
      <c r="V43" s="2"/>
      <c r="W43" s="2"/>
      <c r="X43" s="2"/>
      <c r="Y43" s="105"/>
    </row>
    <row r="44" spans="1:26" ht="15" customHeight="1">
      <c r="C44" s="106" t="s">
        <v>104</v>
      </c>
      <c r="D44" s="107">
        <f>'Ｐ6'!B39</f>
        <v>811</v>
      </c>
      <c r="E44" s="117">
        <f>'Ｐ4～5'!B41</f>
        <v>2533</v>
      </c>
      <c r="F44" s="106">
        <f>'Ｐ4～5'!C41</f>
        <v>1210</v>
      </c>
      <c r="G44" s="106">
        <f>'Ｐ4～5'!D41</f>
        <v>1323</v>
      </c>
      <c r="H44" s="106">
        <f>'Ｐ4～5'!H41</f>
        <v>1</v>
      </c>
      <c r="I44" s="106">
        <f>'Ｐ4～5'!K41</f>
        <v>4</v>
      </c>
      <c r="J44" s="106">
        <f>'Ｐ4～5'!T41</f>
        <v>0</v>
      </c>
      <c r="K44" s="106">
        <f>'Ｐ4～5'!U41</f>
        <v>4</v>
      </c>
      <c r="L44" s="106">
        <f>'Ｐ4～5'!Y41</f>
        <v>2</v>
      </c>
      <c r="M44" s="106">
        <f>'Ｐ4～5'!Z41</f>
        <v>5</v>
      </c>
      <c r="N44" s="110">
        <f>'Ｐ4～5'!E41</f>
        <v>-6</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267</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167</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170</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D16" sqref="D16"/>
    </sheetView>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258</v>
      </c>
      <c r="B1" s="436"/>
      <c r="C1" s="437"/>
      <c r="E1" s="219" t="s">
        <v>260</v>
      </c>
    </row>
    <row r="2" spans="1:5" ht="36">
      <c r="A2" s="438"/>
      <c r="B2" s="439" t="s">
        <v>227</v>
      </c>
      <c r="C2" s="440" t="s">
        <v>228</v>
      </c>
    </row>
    <row r="3" spans="1:5">
      <c r="A3" s="269" t="s">
        <v>362</v>
      </c>
      <c r="B3" s="447">
        <v>1013.64</v>
      </c>
      <c r="C3" s="448">
        <v>-1.3</v>
      </c>
      <c r="D3" s="219" t="s">
        <v>299</v>
      </c>
    </row>
    <row r="4" spans="1:5">
      <c r="A4" s="270"/>
      <c r="B4" s="447">
        <v>1012.9059999999999</v>
      </c>
      <c r="C4" s="448">
        <v>-1.29</v>
      </c>
    </row>
    <row r="5" spans="1:5">
      <c r="A5" s="270" t="s">
        <v>207</v>
      </c>
      <c r="B5" s="449">
        <v>1012.116</v>
      </c>
      <c r="C5" s="450">
        <v>-1.3</v>
      </c>
    </row>
    <row r="6" spans="1:5">
      <c r="A6" s="270"/>
      <c r="B6" s="449">
        <v>1011.378</v>
      </c>
      <c r="C6" s="450">
        <v>-1.31</v>
      </c>
    </row>
    <row r="7" spans="1:5">
      <c r="A7" s="270"/>
      <c r="B7" s="449">
        <v>1010.62</v>
      </c>
      <c r="C7" s="450">
        <v>-1.31</v>
      </c>
    </row>
    <row r="8" spans="1:5">
      <c r="A8" s="270" t="s">
        <v>203</v>
      </c>
      <c r="B8" s="449">
        <v>1009.659</v>
      </c>
      <c r="C8" s="450">
        <v>-1.32</v>
      </c>
    </row>
    <row r="9" spans="1:5">
      <c r="A9" s="269"/>
      <c r="B9" s="449">
        <v>1008.843</v>
      </c>
      <c r="C9" s="450">
        <v>-1.32</v>
      </c>
    </row>
    <row r="10" spans="1:5">
      <c r="A10" s="270"/>
      <c r="B10" s="449">
        <v>1007.862</v>
      </c>
      <c r="C10" s="450">
        <v>-1.33</v>
      </c>
    </row>
    <row r="11" spans="1:5">
      <c r="A11" s="269" t="s">
        <v>291</v>
      </c>
      <c r="B11" s="449">
        <v>1006.617</v>
      </c>
      <c r="C11" s="450">
        <v>-1.36</v>
      </c>
      <c r="D11" s="219" t="s">
        <v>297</v>
      </c>
    </row>
    <row r="12" spans="1:5">
      <c r="A12" s="270"/>
      <c r="B12" s="449">
        <v>1005.367</v>
      </c>
      <c r="C12" s="450">
        <v>-1.37</v>
      </c>
    </row>
    <row r="13" spans="1:5">
      <c r="A13" s="270"/>
      <c r="B13" s="449">
        <v>1004.31</v>
      </c>
      <c r="C13" s="450">
        <v>-1.37</v>
      </c>
    </row>
    <row r="14" spans="1:5">
      <c r="A14" s="270" t="s">
        <v>329</v>
      </c>
      <c r="B14" s="449">
        <v>1000</v>
      </c>
      <c r="C14" s="450">
        <v>-1.39</v>
      </c>
    </row>
    <row r="15" spans="1:5">
      <c r="A15" s="270"/>
      <c r="B15" s="449">
        <v>999.44399999999996</v>
      </c>
      <c r="C15" s="450">
        <v>-1.4</v>
      </c>
    </row>
    <row r="16" spans="1:5">
      <c r="A16" s="270"/>
      <c r="B16" s="449">
        <v>998.63300000000004</v>
      </c>
      <c r="C16" s="450">
        <v>-1.41</v>
      </c>
    </row>
    <row r="17" spans="1:6">
      <c r="A17" s="270" t="s">
        <v>207</v>
      </c>
      <c r="B17" s="449">
        <v>997.71799999999996</v>
      </c>
      <c r="C17" s="450">
        <v>-1.42</v>
      </c>
    </row>
    <row r="18" spans="1:6">
      <c r="A18" s="270"/>
      <c r="B18" s="449">
        <v>996.98299999999995</v>
      </c>
      <c r="C18" s="450">
        <v>-1.42</v>
      </c>
    </row>
    <row r="19" spans="1:6">
      <c r="A19" s="270"/>
      <c r="B19" s="449">
        <v>996.30700000000002</v>
      </c>
      <c r="C19" s="450">
        <v>-1.42</v>
      </c>
    </row>
    <row r="20" spans="1:6">
      <c r="A20" s="270" t="s">
        <v>203</v>
      </c>
      <c r="B20" s="449">
        <v>995.37400000000002</v>
      </c>
      <c r="C20" s="450">
        <v>-1.41</v>
      </c>
    </row>
    <row r="21" spans="1:6">
      <c r="A21" s="270"/>
      <c r="B21" s="449">
        <v>994.62800000000004</v>
      </c>
      <c r="C21" s="450">
        <v>-1.41</v>
      </c>
    </row>
    <row r="22" spans="1:6">
      <c r="A22" s="270"/>
      <c r="B22" s="449">
        <v>993.66899999999998</v>
      </c>
      <c r="C22" s="450">
        <v>-1.41</v>
      </c>
    </row>
    <row r="23" spans="1:6">
      <c r="A23" s="270" t="s">
        <v>291</v>
      </c>
      <c r="B23" s="449">
        <v>992.46199999999999</v>
      </c>
      <c r="C23" s="450">
        <v>-1.41</v>
      </c>
      <c r="D23" s="219" t="s">
        <v>298</v>
      </c>
    </row>
    <row r="24" spans="1:6">
      <c r="A24" s="271"/>
      <c r="B24" s="449">
        <v>991.16200000000003</v>
      </c>
      <c r="C24" s="450">
        <v>-1.41</v>
      </c>
    </row>
    <row r="25" spans="1:6">
      <c r="A25" s="271"/>
      <c r="B25" s="449">
        <v>989.85199999999998</v>
      </c>
      <c r="C25" s="450">
        <v>-1.44</v>
      </c>
    </row>
    <row r="26" spans="1:6">
      <c r="A26" s="499" t="s">
        <v>363</v>
      </c>
      <c r="B26" s="417">
        <f>'Ｐ4～5'!B7/1000</f>
        <v>985.02099999999996</v>
      </c>
      <c r="C26" s="418">
        <f>ROUND('Ｐ2'!G49,2)</f>
        <v>-1.46</v>
      </c>
      <c r="E26" s="451"/>
    </row>
    <row r="29" spans="1:6">
      <c r="A29" s="219" t="s">
        <v>259</v>
      </c>
      <c r="F29" s="219" t="s">
        <v>261</v>
      </c>
    </row>
    <row r="30" spans="1:6" s="444" customFormat="1" ht="42" customHeight="1">
      <c r="A30" s="438"/>
      <c r="B30" s="441" t="s">
        <v>5</v>
      </c>
      <c r="C30" s="442" t="s">
        <v>6</v>
      </c>
      <c r="D30" s="443" t="s">
        <v>183</v>
      </c>
    </row>
    <row r="31" spans="1:6" s="444" customFormat="1">
      <c r="A31" s="250" t="s">
        <v>205</v>
      </c>
      <c r="B31" s="225">
        <v>-861</v>
      </c>
      <c r="C31" s="226">
        <v>669</v>
      </c>
      <c r="D31" s="227">
        <v>-192</v>
      </c>
    </row>
    <row r="32" spans="1:6" s="444" customFormat="1" ht="16.5" customHeight="1">
      <c r="A32" s="231" t="s">
        <v>206</v>
      </c>
      <c r="B32" s="228">
        <v>-864</v>
      </c>
      <c r="C32" s="229">
        <v>53</v>
      </c>
      <c r="D32" s="230">
        <v>-811</v>
      </c>
    </row>
    <row r="33" spans="1:4" s="444" customFormat="1" ht="16.5" customHeight="1">
      <c r="A33" s="250" t="s">
        <v>208</v>
      </c>
      <c r="B33" s="228">
        <v>-709</v>
      </c>
      <c r="C33" s="229">
        <v>-206</v>
      </c>
      <c r="D33" s="230">
        <v>-915</v>
      </c>
    </row>
    <row r="34" spans="1:4" s="444" customFormat="1" ht="16.5" customHeight="1">
      <c r="A34" s="231" t="s">
        <v>209</v>
      </c>
      <c r="B34" s="228">
        <v>-651</v>
      </c>
      <c r="C34" s="229">
        <v>-84</v>
      </c>
      <c r="D34" s="230">
        <v>-735</v>
      </c>
    </row>
    <row r="35" spans="1:4" s="444" customFormat="1" ht="16.5" customHeight="1">
      <c r="A35" s="231" t="s">
        <v>210</v>
      </c>
      <c r="B35" s="228">
        <v>-697</v>
      </c>
      <c r="C35" s="229">
        <v>21</v>
      </c>
      <c r="D35" s="230">
        <v>-676</v>
      </c>
    </row>
    <row r="36" spans="1:4" s="444" customFormat="1" ht="16.5" customHeight="1">
      <c r="A36" s="231" t="s">
        <v>256</v>
      </c>
      <c r="B36" s="228">
        <v>-677</v>
      </c>
      <c r="C36" s="229">
        <v>-256</v>
      </c>
      <c r="D36" s="230">
        <v>-933</v>
      </c>
    </row>
    <row r="37" spans="1:4" s="444" customFormat="1">
      <c r="A37" s="250" t="s">
        <v>264</v>
      </c>
      <c r="B37" s="228">
        <v>-777</v>
      </c>
      <c r="C37" s="229">
        <v>31</v>
      </c>
      <c r="D37" s="230">
        <v>-746</v>
      </c>
    </row>
    <row r="38" spans="1:4" s="444" customFormat="1" ht="16.5" customHeight="1">
      <c r="A38" s="231" t="s">
        <v>347</v>
      </c>
      <c r="B38" s="228">
        <v>-885</v>
      </c>
      <c r="C38" s="229">
        <v>-74</v>
      </c>
      <c r="D38" s="230">
        <v>-959</v>
      </c>
    </row>
    <row r="39" spans="1:4" s="444" customFormat="1" ht="16.5" customHeight="1">
      <c r="A39" s="231" t="s">
        <v>352</v>
      </c>
      <c r="B39" s="228">
        <v>-1044</v>
      </c>
      <c r="C39" s="229">
        <v>-163</v>
      </c>
      <c r="D39" s="230">
        <v>-1207</v>
      </c>
    </row>
    <row r="40" spans="1:4" s="444" customFormat="1" ht="16.5" customHeight="1">
      <c r="A40" s="231" t="s">
        <v>358</v>
      </c>
      <c r="B40" s="228">
        <v>-1081</v>
      </c>
      <c r="C40" s="229">
        <v>-219</v>
      </c>
      <c r="D40" s="230">
        <v>-1300</v>
      </c>
    </row>
    <row r="41" spans="1:4" s="444" customFormat="1" ht="16.5" customHeight="1">
      <c r="A41" s="231" t="s">
        <v>364</v>
      </c>
      <c r="B41" s="228">
        <v>-993</v>
      </c>
      <c r="C41" s="229">
        <v>-317</v>
      </c>
      <c r="D41" s="230">
        <v>-1310</v>
      </c>
    </row>
    <row r="42" spans="1:4" s="444" customFormat="1" ht="16.5" customHeight="1">
      <c r="A42" s="505" t="s">
        <v>365</v>
      </c>
      <c r="B42" s="417">
        <f>'Ｐ4～5'!N7</f>
        <v>-898</v>
      </c>
      <c r="C42" s="445">
        <f>'Ｐ4～5'!AA7</f>
        <v>-3933</v>
      </c>
      <c r="D42" s="446">
        <f>B42+C42</f>
        <v>-4831</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Ｐ１</vt:lpstr>
      <vt:lpstr>Ｐ2</vt:lpstr>
      <vt:lpstr>Ｐ3</vt:lpstr>
      <vt:lpstr>Ｐ4～5</vt:lpstr>
      <vt:lpstr>Ｐ6</vt:lpstr>
      <vt:lpstr>Ｐ7</vt:lpstr>
      <vt:lpstr>Ｐ8</vt:lpstr>
      <vt:lpstr>【要約表】</vt:lpstr>
      <vt:lpstr>図１・図２作成用</vt:lpstr>
      <vt:lpstr>市町村別人口増減ランキング</vt:lpstr>
      <vt:lpstr>Sheet1</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2018-04-17T01:06:14Z</cp:lastPrinted>
  <dcterms:created xsi:type="dcterms:W3CDTF">1999-11-22T06:59:10Z</dcterms:created>
  <dcterms:modified xsi:type="dcterms:W3CDTF">2018-04-17T05:18:00Z</dcterms:modified>
</cp:coreProperties>
</file>