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/>
  <mc:AlternateContent xmlns:mc="http://schemas.openxmlformats.org/markup-compatibility/2006">
    <mc:Choice Requires="x15">
      <x15ac:absPath xmlns:x15ac="http://schemas.microsoft.com/office/spreadsheetml/2010/11/ac" url="\\10.18.2.11\長寿社会課\R07\B_調整・長寿社会推進チーム\B-16_老人月間・老人の日記念事業関係\B-16-0001_老人月間\01_高齢化率等調査\03_公表\"/>
    </mc:Choice>
  </mc:AlternateContent>
  <xr:revisionPtr revIDLastSave="0" documentId="13_ncr:1_{8D8107DA-4707-4326-8959-DC78080F4193}" xr6:coauthVersionLast="47" xr6:coauthVersionMax="47" xr10:uidLastSave="{00000000-0000-0000-0000-000000000000}"/>
  <bookViews>
    <workbookView xWindow="-110" yWindow="-110" windowWidth="19420" windowHeight="11500" tabRatio="843" xr2:uid="{00000000-000D-0000-FFFF-FFFF00000000}"/>
  </bookViews>
  <sheets>
    <sheet name="表紙" sheetId="28" r:id="rId1"/>
    <sheet name="表1-1" sheetId="23" r:id="rId2"/>
    <sheet name="表1-2" sheetId="1" r:id="rId3"/>
    <sheet name="表1-3" sheetId="32" r:id="rId4"/>
    <sheet name="表1-4" sheetId="33" r:id="rId5"/>
    <sheet name="表2-1" sheetId="34" r:id="rId6"/>
    <sheet name="表2-2" sheetId="35" r:id="rId7"/>
    <sheet name="表3-1" sheetId="30" r:id="rId8"/>
    <sheet name="表3-2" sheetId="39" r:id="rId9"/>
    <sheet name="表3-3" sheetId="24" r:id="rId10"/>
    <sheet name="表3-4" sheetId="37" r:id="rId11"/>
    <sheet name="表3-5" sheetId="40" r:id="rId12"/>
    <sheet name="表4-1" sheetId="36" r:id="rId13"/>
    <sheet name="人口推移ｸﾞﾗﾌ" sheetId="3" state="hidden" r:id="rId14"/>
    <sheet name="動態推移ｸﾞﾗﾌ" sheetId="7" state="hidden" r:id="rId15"/>
  </sheets>
  <definedNames>
    <definedName name="_xlnm._FilterDatabase" localSheetId="2" hidden="1">'表1-2'!$A$7:$K$39</definedName>
    <definedName name="_xlnm._FilterDatabase" localSheetId="3" hidden="1">'表1-3'!$A$6:$E$31</definedName>
    <definedName name="_xlnm.Print_Area" localSheetId="1">'表1-1'!$A$1:$J$44</definedName>
    <definedName name="_xlnm.Print_Area" localSheetId="2">'表1-2'!$A$1:$J$42</definedName>
    <definedName name="_xlnm.Print_Area" localSheetId="3">'表1-3'!$A$1:$E$36</definedName>
    <definedName name="_xlnm.Print_Area" localSheetId="4">'表1-4'!$A$1:$T$40</definedName>
    <definedName name="_xlnm.Print_Area" localSheetId="5">'表2-1'!$A$1:$I$17</definedName>
    <definedName name="_xlnm.Print_Area" localSheetId="6">'表2-2'!$A$1:$H$62</definedName>
    <definedName name="_xlnm.Print_Area" localSheetId="8">'表3-2'!$A$1:$J$44</definedName>
    <definedName name="_xlnm.Print_Area" localSheetId="11">'表3-5'!$A$1:$J$42</definedName>
    <definedName name="_xlnm.Print_Area" localSheetId="12">'表4-1'!$A$1:$H$28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12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6" l="1"/>
  <c r="F7" i="36"/>
  <c r="B52" i="35"/>
  <c r="H52" i="35" s="1"/>
  <c r="D52" i="35" l="1"/>
  <c r="F52" i="35"/>
  <c r="G6" i="36" l="1"/>
  <c r="I22" i="24"/>
  <c r="K12" i="34"/>
  <c r="F13" i="34"/>
  <c r="F14" i="34" s="1"/>
  <c r="G29" i="23"/>
  <c r="C30" i="32"/>
  <c r="E14" i="3"/>
  <c r="D14" i="3"/>
  <c r="C14" i="3"/>
  <c r="B14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E5" i="3"/>
  <c r="D5" i="3"/>
  <c r="C5" i="3"/>
  <c r="B5" i="3"/>
  <c r="E4" i="3"/>
  <c r="D4" i="3"/>
  <c r="C4" i="3"/>
  <c r="B4" i="3"/>
  <c r="E3" i="3"/>
  <c r="D3" i="3"/>
  <c r="C3" i="3"/>
  <c r="B3" i="3"/>
  <c r="C17" i="36"/>
  <c r="C16" i="36"/>
  <c r="C18" i="36" s="1"/>
  <c r="E15" i="36"/>
  <c r="D15" i="36"/>
  <c r="C15" i="36"/>
  <c r="G14" i="36"/>
  <c r="F14" i="36"/>
  <c r="G13" i="36"/>
  <c r="F13" i="36"/>
  <c r="B8" i="36"/>
  <c r="D6" i="36"/>
  <c r="A1" i="36"/>
  <c r="I40" i="40"/>
  <c r="F40" i="40"/>
  <c r="C40" i="40"/>
  <c r="I39" i="40"/>
  <c r="F39" i="40"/>
  <c r="I38" i="40"/>
  <c r="F38" i="40"/>
  <c r="C38" i="40" s="1"/>
  <c r="I36" i="40"/>
  <c r="I35" i="40" s="1"/>
  <c r="F36" i="40"/>
  <c r="C36" i="40" s="1"/>
  <c r="C35" i="40" s="1"/>
  <c r="F35" i="40"/>
  <c r="I34" i="40"/>
  <c r="F34" i="40"/>
  <c r="I33" i="40"/>
  <c r="F33" i="40"/>
  <c r="I32" i="40"/>
  <c r="F32" i="40"/>
  <c r="I30" i="40"/>
  <c r="F30" i="40"/>
  <c r="I29" i="40"/>
  <c r="F29" i="40"/>
  <c r="I27" i="40"/>
  <c r="F27" i="40"/>
  <c r="I26" i="40"/>
  <c r="F26" i="40"/>
  <c r="I25" i="40"/>
  <c r="F25" i="40"/>
  <c r="C25" i="40" s="1"/>
  <c r="I24" i="40"/>
  <c r="J24" i="40" s="1"/>
  <c r="F24" i="40"/>
  <c r="I23" i="40"/>
  <c r="F23" i="40"/>
  <c r="I22" i="40"/>
  <c r="F22" i="40"/>
  <c r="I21" i="40"/>
  <c r="F21" i="40"/>
  <c r="I19" i="40"/>
  <c r="F19" i="40"/>
  <c r="I18" i="40"/>
  <c r="F18" i="40"/>
  <c r="C18" i="40" s="1"/>
  <c r="I17" i="40"/>
  <c r="F17" i="40"/>
  <c r="I16" i="40"/>
  <c r="F16" i="40"/>
  <c r="I14" i="40"/>
  <c r="F14" i="40"/>
  <c r="I13" i="40"/>
  <c r="F13" i="40"/>
  <c r="I11" i="40"/>
  <c r="F11" i="40"/>
  <c r="I10" i="40"/>
  <c r="F10" i="40"/>
  <c r="I9" i="40"/>
  <c r="F9" i="40"/>
  <c r="J2" i="40"/>
  <c r="A1" i="40"/>
  <c r="I40" i="37"/>
  <c r="H40" i="37"/>
  <c r="F40" i="37"/>
  <c r="I39" i="37"/>
  <c r="H39" i="37"/>
  <c r="H38" i="37" s="1"/>
  <c r="F39" i="37"/>
  <c r="I37" i="37"/>
  <c r="H37" i="37"/>
  <c r="H36" i="37" s="1"/>
  <c r="F37" i="37"/>
  <c r="C37" i="37"/>
  <c r="C36" i="37" s="1"/>
  <c r="I36" i="37"/>
  <c r="I35" i="37"/>
  <c r="H35" i="37"/>
  <c r="F35" i="37"/>
  <c r="I34" i="37"/>
  <c r="H34" i="37"/>
  <c r="F34" i="37"/>
  <c r="I33" i="37"/>
  <c r="H33" i="37"/>
  <c r="J33" i="37" s="1"/>
  <c r="F33" i="37"/>
  <c r="C33" i="37"/>
  <c r="I32" i="37"/>
  <c r="H32" i="37"/>
  <c r="F32" i="37"/>
  <c r="I30" i="37"/>
  <c r="H30" i="37"/>
  <c r="F30" i="37"/>
  <c r="I29" i="37"/>
  <c r="H29" i="37"/>
  <c r="J29" i="37" s="1"/>
  <c r="F29" i="37"/>
  <c r="I28" i="37"/>
  <c r="H28" i="37"/>
  <c r="F28" i="37"/>
  <c r="C28" i="37" s="1"/>
  <c r="I26" i="37"/>
  <c r="H26" i="37"/>
  <c r="H25" i="37" s="1"/>
  <c r="F26" i="37"/>
  <c r="F25" i="37" s="1"/>
  <c r="I24" i="37"/>
  <c r="I23" i="37" s="1"/>
  <c r="H24" i="37"/>
  <c r="H23" i="37" s="1"/>
  <c r="F24" i="37"/>
  <c r="F23" i="37" s="1"/>
  <c r="I22" i="37"/>
  <c r="H22" i="37"/>
  <c r="F22" i="37"/>
  <c r="C22" i="37" s="1"/>
  <c r="I21" i="37"/>
  <c r="H21" i="37"/>
  <c r="J21" i="37" s="1"/>
  <c r="F21" i="37"/>
  <c r="C21" i="37" s="1"/>
  <c r="I20" i="37"/>
  <c r="H20" i="37"/>
  <c r="F20" i="37"/>
  <c r="I19" i="37"/>
  <c r="H19" i="37"/>
  <c r="F19" i="37"/>
  <c r="I18" i="37"/>
  <c r="H18" i="37"/>
  <c r="F18" i="37"/>
  <c r="I17" i="37"/>
  <c r="H17" i="37"/>
  <c r="F17" i="37"/>
  <c r="C17" i="37" s="1"/>
  <c r="I16" i="37"/>
  <c r="H16" i="37"/>
  <c r="F16" i="37"/>
  <c r="I15" i="37"/>
  <c r="H15" i="37"/>
  <c r="F15" i="37"/>
  <c r="I14" i="37"/>
  <c r="H14" i="37"/>
  <c r="F14" i="37"/>
  <c r="C14" i="37" s="1"/>
  <c r="I13" i="37"/>
  <c r="H13" i="37"/>
  <c r="F13" i="37"/>
  <c r="I12" i="37"/>
  <c r="H12" i="37"/>
  <c r="F12" i="37"/>
  <c r="I11" i="37"/>
  <c r="H11" i="37"/>
  <c r="F11" i="37"/>
  <c r="I10" i="37"/>
  <c r="H10" i="37"/>
  <c r="F10" i="37"/>
  <c r="C10" i="37" s="1"/>
  <c r="J2" i="37"/>
  <c r="A1" i="37"/>
  <c r="I40" i="24"/>
  <c r="H40" i="40" s="1"/>
  <c r="F40" i="24"/>
  <c r="E40" i="24"/>
  <c r="D40" i="24"/>
  <c r="B40" i="24"/>
  <c r="I39" i="24"/>
  <c r="F39" i="24"/>
  <c r="E39" i="24"/>
  <c r="G39" i="24" s="1"/>
  <c r="D39" i="24"/>
  <c r="B39" i="24"/>
  <c r="J38" i="24"/>
  <c r="H38" i="24"/>
  <c r="I37" i="24"/>
  <c r="H34" i="40" s="1"/>
  <c r="F37" i="24"/>
  <c r="F36" i="24" s="1"/>
  <c r="E37" i="24"/>
  <c r="D37" i="24"/>
  <c r="B37" i="24"/>
  <c r="B36" i="24" s="1"/>
  <c r="J36" i="24"/>
  <c r="H36" i="24"/>
  <c r="I35" i="24"/>
  <c r="H27" i="40" s="1"/>
  <c r="F35" i="24"/>
  <c r="E35" i="24"/>
  <c r="D35" i="24"/>
  <c r="B35" i="24"/>
  <c r="I34" i="24"/>
  <c r="H26" i="40" s="1"/>
  <c r="F34" i="24"/>
  <c r="E34" i="24"/>
  <c r="D34" i="24"/>
  <c r="B34" i="24"/>
  <c r="I33" i="24"/>
  <c r="F33" i="24"/>
  <c r="E33" i="24"/>
  <c r="D33" i="24"/>
  <c r="B33" i="24"/>
  <c r="I32" i="24"/>
  <c r="H24" i="40" s="1"/>
  <c r="F32" i="24"/>
  <c r="E32" i="24"/>
  <c r="D32" i="24"/>
  <c r="B32" i="24"/>
  <c r="J31" i="24"/>
  <c r="H31" i="24"/>
  <c r="D31" i="24" s="1"/>
  <c r="I30" i="24"/>
  <c r="H19" i="40" s="1"/>
  <c r="F30" i="24"/>
  <c r="E30" i="24"/>
  <c r="G30" i="24" s="1"/>
  <c r="D30" i="24"/>
  <c r="B30" i="24"/>
  <c r="I29" i="24"/>
  <c r="H18" i="40" s="1"/>
  <c r="F29" i="24"/>
  <c r="E29" i="24"/>
  <c r="D29" i="24"/>
  <c r="B29" i="24"/>
  <c r="I28" i="24"/>
  <c r="F28" i="24"/>
  <c r="E28" i="24"/>
  <c r="D28" i="24"/>
  <c r="B28" i="24"/>
  <c r="J27" i="24"/>
  <c r="H27" i="24"/>
  <c r="I26" i="24"/>
  <c r="H14" i="40" s="1"/>
  <c r="F26" i="24"/>
  <c r="F25" i="24" s="1"/>
  <c r="E26" i="24"/>
  <c r="E25" i="24" s="1"/>
  <c r="D26" i="24"/>
  <c r="B26" i="24"/>
  <c r="B25" i="24" s="1"/>
  <c r="J25" i="24"/>
  <c r="H25" i="24"/>
  <c r="I24" i="24"/>
  <c r="I23" i="24" s="1"/>
  <c r="F24" i="24"/>
  <c r="E24" i="24"/>
  <c r="E23" i="24" s="1"/>
  <c r="D24" i="24"/>
  <c r="B24" i="24"/>
  <c r="B23" i="24" s="1"/>
  <c r="J23" i="24"/>
  <c r="H23" i="24"/>
  <c r="H33" i="40"/>
  <c r="F22" i="24"/>
  <c r="E22" i="24"/>
  <c r="D22" i="24"/>
  <c r="B22" i="24"/>
  <c r="I21" i="24"/>
  <c r="H30" i="40" s="1"/>
  <c r="F21" i="24"/>
  <c r="E21" i="24"/>
  <c r="D21" i="24"/>
  <c r="B21" i="24"/>
  <c r="I20" i="24"/>
  <c r="H13" i="40" s="1"/>
  <c r="F20" i="24"/>
  <c r="E20" i="24"/>
  <c r="D20" i="24"/>
  <c r="B20" i="24"/>
  <c r="I19" i="24"/>
  <c r="H32" i="40" s="1"/>
  <c r="F19" i="24"/>
  <c r="E19" i="24"/>
  <c r="D19" i="24"/>
  <c r="B19" i="24"/>
  <c r="I18" i="24"/>
  <c r="H23" i="40" s="1"/>
  <c r="F18" i="24"/>
  <c r="E18" i="24"/>
  <c r="D18" i="24"/>
  <c r="B18" i="24"/>
  <c r="I17" i="24"/>
  <c r="H29" i="40" s="1"/>
  <c r="F17" i="24"/>
  <c r="E17" i="24"/>
  <c r="G17" i="24" s="1"/>
  <c r="D17" i="24"/>
  <c r="B17" i="24"/>
  <c r="I16" i="24"/>
  <c r="H10" i="40" s="1"/>
  <c r="F16" i="24"/>
  <c r="E16" i="24"/>
  <c r="D16" i="24"/>
  <c r="B16" i="24"/>
  <c r="I15" i="24"/>
  <c r="H38" i="40" s="1"/>
  <c r="F15" i="24"/>
  <c r="E15" i="24"/>
  <c r="D15" i="24"/>
  <c r="B15" i="24"/>
  <c r="I14" i="24"/>
  <c r="H22" i="40" s="1"/>
  <c r="F14" i="24"/>
  <c r="E14" i="24"/>
  <c r="C14" i="24" s="1"/>
  <c r="D14" i="24"/>
  <c r="B14" i="24"/>
  <c r="I13" i="24"/>
  <c r="H9" i="40" s="1"/>
  <c r="F13" i="24"/>
  <c r="D13" i="24"/>
  <c r="B13" i="24"/>
  <c r="I12" i="24"/>
  <c r="H36" i="40" s="1"/>
  <c r="H35" i="40" s="1"/>
  <c r="F12" i="24"/>
  <c r="E12" i="24"/>
  <c r="G12" i="24" s="1"/>
  <c r="D12" i="24"/>
  <c r="B12" i="24"/>
  <c r="I11" i="24"/>
  <c r="H16" i="40" s="1"/>
  <c r="F11" i="24"/>
  <c r="E11" i="24"/>
  <c r="D11" i="24"/>
  <c r="B11" i="24"/>
  <c r="I10" i="24"/>
  <c r="F10" i="24"/>
  <c r="E10" i="24"/>
  <c r="D10" i="24"/>
  <c r="B10" i="24"/>
  <c r="J8" i="24"/>
  <c r="H8" i="24"/>
  <c r="J2" i="24"/>
  <c r="A1" i="24"/>
  <c r="I40" i="39"/>
  <c r="F40" i="39"/>
  <c r="E40" i="39"/>
  <c r="B40" i="39"/>
  <c r="I39" i="39"/>
  <c r="F39" i="39"/>
  <c r="E39" i="39"/>
  <c r="B39" i="39"/>
  <c r="I38" i="39"/>
  <c r="F38" i="39"/>
  <c r="E38" i="39"/>
  <c r="G38" i="39" s="1"/>
  <c r="B38" i="39"/>
  <c r="I36" i="39"/>
  <c r="F36" i="39"/>
  <c r="E36" i="39"/>
  <c r="E35" i="39" s="1"/>
  <c r="B36" i="39"/>
  <c r="B35" i="39" s="1"/>
  <c r="I35" i="39"/>
  <c r="I34" i="39"/>
  <c r="F34" i="39"/>
  <c r="E34" i="39"/>
  <c r="B34" i="39"/>
  <c r="I33" i="39"/>
  <c r="F33" i="39"/>
  <c r="E33" i="39"/>
  <c r="B33" i="39"/>
  <c r="I32" i="39"/>
  <c r="F32" i="39"/>
  <c r="E32" i="39"/>
  <c r="B32" i="39"/>
  <c r="I30" i="39"/>
  <c r="F30" i="39"/>
  <c r="E30" i="39"/>
  <c r="B30" i="39"/>
  <c r="I29" i="39"/>
  <c r="F29" i="39"/>
  <c r="E29" i="39"/>
  <c r="E28" i="39" s="1"/>
  <c r="B29" i="39"/>
  <c r="I27" i="39"/>
  <c r="F27" i="39"/>
  <c r="E27" i="39"/>
  <c r="B27" i="39"/>
  <c r="I26" i="39"/>
  <c r="F26" i="39"/>
  <c r="E26" i="39"/>
  <c r="B26" i="39"/>
  <c r="I25" i="39"/>
  <c r="F25" i="39"/>
  <c r="E25" i="39"/>
  <c r="G25" i="39" s="1"/>
  <c r="B25" i="39"/>
  <c r="I24" i="39"/>
  <c r="F24" i="39"/>
  <c r="E24" i="39"/>
  <c r="G24" i="39" s="1"/>
  <c r="B24" i="39"/>
  <c r="I23" i="39"/>
  <c r="F23" i="39"/>
  <c r="E23" i="39"/>
  <c r="B23" i="39"/>
  <c r="I22" i="39"/>
  <c r="F22" i="39"/>
  <c r="E22" i="39"/>
  <c r="B22" i="39"/>
  <c r="I21" i="39"/>
  <c r="F21" i="39"/>
  <c r="E21" i="39"/>
  <c r="B21" i="39"/>
  <c r="I19" i="39"/>
  <c r="F19" i="39"/>
  <c r="E19" i="39"/>
  <c r="B19" i="39"/>
  <c r="I18" i="39"/>
  <c r="F18" i="39"/>
  <c r="E18" i="39"/>
  <c r="G18" i="39" s="1"/>
  <c r="B18" i="39"/>
  <c r="I17" i="39"/>
  <c r="F17" i="39"/>
  <c r="E17" i="39"/>
  <c r="B17" i="39"/>
  <c r="I16" i="39"/>
  <c r="F16" i="39"/>
  <c r="E16" i="39"/>
  <c r="G16" i="39" s="1"/>
  <c r="B16" i="39"/>
  <c r="I14" i="39"/>
  <c r="F14" i="39"/>
  <c r="E14" i="39"/>
  <c r="B14" i="39"/>
  <c r="I13" i="39"/>
  <c r="F13" i="39"/>
  <c r="E13" i="39"/>
  <c r="B13" i="39"/>
  <c r="I11" i="39"/>
  <c r="F11" i="39"/>
  <c r="E11" i="39"/>
  <c r="B11" i="39"/>
  <c r="I10" i="39"/>
  <c r="F10" i="39"/>
  <c r="E10" i="39"/>
  <c r="B10" i="39"/>
  <c r="I9" i="39"/>
  <c r="F9" i="39"/>
  <c r="B9" i="39"/>
  <c r="J2" i="39"/>
  <c r="A1" i="39"/>
  <c r="J40" i="30"/>
  <c r="G40" i="30"/>
  <c r="E40" i="37" s="1"/>
  <c r="J39" i="30"/>
  <c r="G39" i="30"/>
  <c r="I38" i="30"/>
  <c r="J38" i="30" s="1"/>
  <c r="F38" i="30"/>
  <c r="E38" i="30"/>
  <c r="J37" i="30"/>
  <c r="G37" i="30"/>
  <c r="G36" i="30" s="1"/>
  <c r="H36" i="30" s="1"/>
  <c r="I36" i="30"/>
  <c r="J36" i="30" s="1"/>
  <c r="F36" i="30"/>
  <c r="E36" i="30"/>
  <c r="J35" i="30"/>
  <c r="G35" i="30"/>
  <c r="E35" i="37" s="1"/>
  <c r="J34" i="30"/>
  <c r="G34" i="30"/>
  <c r="H34" i="30" s="1"/>
  <c r="J33" i="30"/>
  <c r="G33" i="30"/>
  <c r="J32" i="30"/>
  <c r="G32" i="30"/>
  <c r="H32" i="30" s="1"/>
  <c r="I31" i="30"/>
  <c r="J31" i="30" s="1"/>
  <c r="F31" i="30"/>
  <c r="E31" i="30"/>
  <c r="J30" i="30"/>
  <c r="G30" i="30"/>
  <c r="H30" i="30" s="1"/>
  <c r="J29" i="30"/>
  <c r="G29" i="30"/>
  <c r="E29" i="37" s="1"/>
  <c r="J28" i="30"/>
  <c r="G28" i="30"/>
  <c r="C28" i="30" s="1"/>
  <c r="D28" i="30" s="1"/>
  <c r="I27" i="30"/>
  <c r="J27" i="30" s="1"/>
  <c r="F27" i="30"/>
  <c r="E27" i="30"/>
  <c r="J26" i="30"/>
  <c r="G26" i="30"/>
  <c r="G25" i="30" s="1"/>
  <c r="H25" i="30" s="1"/>
  <c r="I25" i="30"/>
  <c r="J25" i="30" s="1"/>
  <c r="F25" i="30"/>
  <c r="E25" i="30"/>
  <c r="J24" i="30"/>
  <c r="G24" i="30"/>
  <c r="H24" i="30" s="1"/>
  <c r="C24" i="30"/>
  <c r="D24" i="30" s="1"/>
  <c r="I23" i="30"/>
  <c r="F23" i="30"/>
  <c r="E23" i="30"/>
  <c r="J22" i="30"/>
  <c r="G22" i="30"/>
  <c r="E22" i="37" s="1"/>
  <c r="C22" i="30"/>
  <c r="D22" i="30" s="1"/>
  <c r="J21" i="30"/>
  <c r="G21" i="30"/>
  <c r="C21" i="30"/>
  <c r="D21" i="30" s="1"/>
  <c r="J20" i="30"/>
  <c r="G20" i="30"/>
  <c r="E20" i="37" s="1"/>
  <c r="C20" i="30"/>
  <c r="D20" i="30" s="1"/>
  <c r="J19" i="30"/>
  <c r="G19" i="30"/>
  <c r="E19" i="37" s="1"/>
  <c r="C19" i="30"/>
  <c r="D19" i="30" s="1"/>
  <c r="J18" i="30"/>
  <c r="G18" i="30"/>
  <c r="H18" i="30" s="1"/>
  <c r="C18" i="30"/>
  <c r="D18" i="30" s="1"/>
  <c r="J17" i="30"/>
  <c r="G17" i="30"/>
  <c r="C17" i="30"/>
  <c r="D17" i="30" s="1"/>
  <c r="J16" i="30"/>
  <c r="G16" i="30"/>
  <c r="E16" i="37" s="1"/>
  <c r="C16" i="30"/>
  <c r="D16" i="30" s="1"/>
  <c r="J15" i="30"/>
  <c r="G15" i="30"/>
  <c r="H15" i="30" s="1"/>
  <c r="C15" i="30"/>
  <c r="J14" i="30"/>
  <c r="G14" i="30"/>
  <c r="H14" i="30" s="1"/>
  <c r="C14" i="30"/>
  <c r="D14" i="30" s="1"/>
  <c r="J13" i="30"/>
  <c r="J12" i="30"/>
  <c r="G12" i="30"/>
  <c r="E12" i="37" s="1"/>
  <c r="B12" i="37" s="1"/>
  <c r="C12" i="30"/>
  <c r="D12" i="30" s="1"/>
  <c r="J11" i="30"/>
  <c r="G11" i="30"/>
  <c r="H11" i="30" s="1"/>
  <c r="C11" i="30"/>
  <c r="D11" i="30" s="1"/>
  <c r="J10" i="30"/>
  <c r="G10" i="30"/>
  <c r="C10" i="30"/>
  <c r="D10" i="30" s="1"/>
  <c r="I8" i="30"/>
  <c r="J8" i="30" s="1"/>
  <c r="F8" i="30"/>
  <c r="J2" i="30"/>
  <c r="H50" i="35"/>
  <c r="F50" i="35"/>
  <c r="D50" i="35"/>
  <c r="H13" i="34"/>
  <c r="C12" i="34"/>
  <c r="C11" i="34"/>
  <c r="C13" i="34" s="1"/>
  <c r="E2" i="32"/>
  <c r="A1" i="32"/>
  <c r="F39" i="1"/>
  <c r="E39" i="1"/>
  <c r="G39" i="1" s="1"/>
  <c r="D28" i="32" s="1"/>
  <c r="C39" i="1"/>
  <c r="B39" i="1"/>
  <c r="F38" i="1"/>
  <c r="E38" i="1"/>
  <c r="C38" i="1"/>
  <c r="B38" i="1"/>
  <c r="F37" i="1"/>
  <c r="E37" i="1"/>
  <c r="C37" i="1"/>
  <c r="B37" i="1"/>
  <c r="F35" i="1"/>
  <c r="F34" i="1" s="1"/>
  <c r="E35" i="1"/>
  <c r="C35" i="1"/>
  <c r="C34" i="1" s="1"/>
  <c r="B35" i="1"/>
  <c r="F33" i="1"/>
  <c r="E33" i="1"/>
  <c r="G33" i="1" s="1"/>
  <c r="D22" i="32" s="1"/>
  <c r="C33" i="1"/>
  <c r="I33" i="1" s="1"/>
  <c r="B33" i="1"/>
  <c r="E32" i="1"/>
  <c r="C32" i="1"/>
  <c r="B32" i="1"/>
  <c r="F31" i="1"/>
  <c r="E31" i="1"/>
  <c r="C31" i="1"/>
  <c r="B31" i="1"/>
  <c r="E29" i="1"/>
  <c r="C29" i="1"/>
  <c r="B29" i="1"/>
  <c r="F28" i="1"/>
  <c r="E28" i="1"/>
  <c r="C28" i="1"/>
  <c r="B28" i="1"/>
  <c r="F26" i="1"/>
  <c r="E26" i="1"/>
  <c r="C26" i="1"/>
  <c r="B26" i="1"/>
  <c r="D26" i="1" s="1"/>
  <c r="F25" i="1"/>
  <c r="E25" i="1"/>
  <c r="C25" i="1"/>
  <c r="B25" i="1"/>
  <c r="D25" i="1" s="1"/>
  <c r="F24" i="1"/>
  <c r="E24" i="1"/>
  <c r="C24" i="1"/>
  <c r="B24" i="1"/>
  <c r="H24" i="1" s="1"/>
  <c r="F23" i="1"/>
  <c r="E23" i="1"/>
  <c r="C23" i="1"/>
  <c r="B23" i="1"/>
  <c r="F22" i="1"/>
  <c r="E22" i="1"/>
  <c r="C22" i="1"/>
  <c r="I22" i="1" s="1"/>
  <c r="B22" i="1"/>
  <c r="F21" i="1"/>
  <c r="E21" i="1"/>
  <c r="C21" i="1"/>
  <c r="B21" i="1"/>
  <c r="F20" i="1"/>
  <c r="I20" i="1" s="1"/>
  <c r="E20" i="1"/>
  <c r="C20" i="1"/>
  <c r="B20" i="1"/>
  <c r="D20" i="1" s="1"/>
  <c r="F18" i="1"/>
  <c r="E18" i="1"/>
  <c r="G18" i="1" s="1"/>
  <c r="D9" i="32" s="1"/>
  <c r="C18" i="1"/>
  <c r="B18" i="1"/>
  <c r="F17" i="1"/>
  <c r="E17" i="1"/>
  <c r="C17" i="1"/>
  <c r="B17" i="1"/>
  <c r="F16" i="1"/>
  <c r="E16" i="1"/>
  <c r="C16" i="1"/>
  <c r="B16" i="1"/>
  <c r="D16" i="1" s="1"/>
  <c r="F15" i="1"/>
  <c r="E15" i="1"/>
  <c r="C15" i="1"/>
  <c r="B15" i="1"/>
  <c r="F13" i="1"/>
  <c r="E13" i="1"/>
  <c r="C13" i="1"/>
  <c r="B13" i="1"/>
  <c r="D13" i="1" s="1"/>
  <c r="F12" i="1"/>
  <c r="E12" i="1"/>
  <c r="C12" i="1"/>
  <c r="B12" i="1"/>
  <c r="H12" i="1" s="1"/>
  <c r="F10" i="1"/>
  <c r="E10" i="1"/>
  <c r="C10" i="1"/>
  <c r="B10" i="1"/>
  <c r="F9" i="1"/>
  <c r="E9" i="1"/>
  <c r="C9" i="1"/>
  <c r="B9" i="1"/>
  <c r="F8" i="1"/>
  <c r="E8" i="1"/>
  <c r="C8" i="1"/>
  <c r="B8" i="1"/>
  <c r="C6" i="1"/>
  <c r="B6" i="1"/>
  <c r="J2" i="1"/>
  <c r="A1" i="1"/>
  <c r="I39" i="23"/>
  <c r="H39" i="23"/>
  <c r="G39" i="23"/>
  <c r="D39" i="23"/>
  <c r="C28" i="32" s="1"/>
  <c r="I38" i="23"/>
  <c r="H38" i="23"/>
  <c r="G38" i="23"/>
  <c r="D38" i="23"/>
  <c r="C18" i="32" s="1"/>
  <c r="F37" i="23"/>
  <c r="I37" i="23" s="1"/>
  <c r="E37" i="23"/>
  <c r="H37" i="23" s="1"/>
  <c r="D37" i="23"/>
  <c r="I36" i="23"/>
  <c r="H36" i="23"/>
  <c r="G36" i="23"/>
  <c r="D36" i="23"/>
  <c r="C22" i="32" s="1"/>
  <c r="F35" i="23"/>
  <c r="I35" i="23" s="1"/>
  <c r="E35" i="23"/>
  <c r="H35" i="23" s="1"/>
  <c r="D35" i="23"/>
  <c r="I34" i="23"/>
  <c r="H34" i="23"/>
  <c r="G34" i="23"/>
  <c r="D34" i="23"/>
  <c r="J34" i="23" s="1"/>
  <c r="E30" i="32" s="1"/>
  <c r="I33" i="23"/>
  <c r="H33" i="23"/>
  <c r="G33" i="23"/>
  <c r="D33" i="23"/>
  <c r="C17" i="32" s="1"/>
  <c r="I32" i="23"/>
  <c r="H32" i="23"/>
  <c r="G32" i="23"/>
  <c r="D32" i="23"/>
  <c r="C15" i="32" s="1"/>
  <c r="I31" i="23"/>
  <c r="H31" i="23"/>
  <c r="G31" i="23"/>
  <c r="D31" i="23"/>
  <c r="C11" i="32" s="1"/>
  <c r="F30" i="23"/>
  <c r="I30" i="23" s="1"/>
  <c r="E30" i="23"/>
  <c r="H30" i="23" s="1"/>
  <c r="D30" i="23"/>
  <c r="I29" i="23"/>
  <c r="H29" i="23"/>
  <c r="D29" i="23"/>
  <c r="C9" i="32" s="1"/>
  <c r="I28" i="23"/>
  <c r="H28" i="23"/>
  <c r="G28" i="23"/>
  <c r="D28" i="23"/>
  <c r="C12" i="32" s="1"/>
  <c r="I27" i="23"/>
  <c r="H27" i="23"/>
  <c r="G27" i="23"/>
  <c r="D27" i="23"/>
  <c r="C8" i="32" s="1"/>
  <c r="F26" i="23"/>
  <c r="I26" i="23" s="1"/>
  <c r="E26" i="23"/>
  <c r="H26" i="23" s="1"/>
  <c r="D26" i="23"/>
  <c r="I25" i="23"/>
  <c r="H25" i="23"/>
  <c r="G25" i="23"/>
  <c r="D25" i="23"/>
  <c r="C7" i="32" s="1"/>
  <c r="F24" i="23"/>
  <c r="I24" i="23" s="1"/>
  <c r="E24" i="23"/>
  <c r="H24" i="23" s="1"/>
  <c r="D24" i="23"/>
  <c r="I23" i="23"/>
  <c r="H23" i="23"/>
  <c r="G23" i="23"/>
  <c r="D23" i="23"/>
  <c r="C16" i="32" s="1"/>
  <c r="F22" i="23"/>
  <c r="E22" i="23"/>
  <c r="H22" i="23" s="1"/>
  <c r="D22" i="23"/>
  <c r="H21" i="23"/>
  <c r="D21" i="23"/>
  <c r="C14" i="32" s="1"/>
  <c r="H20" i="23"/>
  <c r="D20" i="23"/>
  <c r="C25" i="32" s="1"/>
  <c r="I19" i="23"/>
  <c r="H19" i="23"/>
  <c r="G19" i="23"/>
  <c r="D19" i="23"/>
  <c r="C13" i="32" s="1"/>
  <c r="I18" i="23"/>
  <c r="H18" i="23"/>
  <c r="G18" i="23"/>
  <c r="D18" i="23"/>
  <c r="C26" i="32" s="1"/>
  <c r="I17" i="23"/>
  <c r="H17" i="23"/>
  <c r="G17" i="23"/>
  <c r="D17" i="23"/>
  <c r="C29" i="32" s="1"/>
  <c r="I16" i="23"/>
  <c r="H16" i="23"/>
  <c r="G16" i="23"/>
  <c r="D16" i="23"/>
  <c r="C27" i="32" s="1"/>
  <c r="I15" i="23"/>
  <c r="H15" i="23"/>
  <c r="G15" i="23"/>
  <c r="D15" i="23"/>
  <c r="J15" i="23" s="1"/>
  <c r="E20" i="32" s="1"/>
  <c r="I14" i="23"/>
  <c r="H14" i="23"/>
  <c r="G14" i="23"/>
  <c r="D14" i="23"/>
  <c r="C19" i="32" s="1"/>
  <c r="I13" i="23"/>
  <c r="H13" i="23"/>
  <c r="G13" i="23"/>
  <c r="D13" i="23"/>
  <c r="C10" i="32" s="1"/>
  <c r="I12" i="23"/>
  <c r="H12" i="23"/>
  <c r="G12" i="23"/>
  <c r="D12" i="23"/>
  <c r="C24" i="32" s="1"/>
  <c r="I11" i="23"/>
  <c r="H11" i="23"/>
  <c r="G11" i="23"/>
  <c r="D11" i="23"/>
  <c r="C23" i="32" s="1"/>
  <c r="I10" i="23"/>
  <c r="H10" i="23"/>
  <c r="G10" i="23"/>
  <c r="D10" i="23"/>
  <c r="I9" i="23"/>
  <c r="H9" i="23"/>
  <c r="G9" i="23"/>
  <c r="D9" i="23"/>
  <c r="C31" i="32" s="1"/>
  <c r="E7" i="23"/>
  <c r="D6" i="23"/>
  <c r="D6" i="1" s="1"/>
  <c r="J40" i="37" l="1"/>
  <c r="C29" i="37"/>
  <c r="C26" i="37"/>
  <c r="C25" i="37" s="1"/>
  <c r="J20" i="37"/>
  <c r="C16" i="40"/>
  <c r="J27" i="40"/>
  <c r="J35" i="37"/>
  <c r="J14" i="40"/>
  <c r="C35" i="30"/>
  <c r="D35" i="30" s="1"/>
  <c r="G34" i="24"/>
  <c r="C34" i="24" s="1"/>
  <c r="I12" i="39"/>
  <c r="G20" i="24"/>
  <c r="J32" i="39"/>
  <c r="C22" i="39"/>
  <c r="B22" i="40" s="1"/>
  <c r="F27" i="24"/>
  <c r="C26" i="30"/>
  <c r="C25" i="30" s="1"/>
  <c r="D25" i="30" s="1"/>
  <c r="H27" i="37"/>
  <c r="G39" i="39"/>
  <c r="E27" i="24"/>
  <c r="J33" i="39"/>
  <c r="B16" i="37"/>
  <c r="C29" i="39"/>
  <c r="D29" i="39" s="1"/>
  <c r="C19" i="24"/>
  <c r="G22" i="39"/>
  <c r="H22" i="39" s="1"/>
  <c r="G21" i="24"/>
  <c r="G10" i="24"/>
  <c r="J22" i="39"/>
  <c r="B15" i="39"/>
  <c r="J27" i="39"/>
  <c r="J18" i="39"/>
  <c r="I13" i="34"/>
  <c r="C21" i="32"/>
  <c r="D7" i="23"/>
  <c r="D35" i="1"/>
  <c r="C6" i="32"/>
  <c r="G13" i="1"/>
  <c r="D7" i="32" s="1"/>
  <c r="D10" i="1"/>
  <c r="I26" i="1"/>
  <c r="G17" i="1"/>
  <c r="D12" i="32" s="1"/>
  <c r="H16" i="1"/>
  <c r="I13" i="1"/>
  <c r="C11" i="1"/>
  <c r="H10" i="1"/>
  <c r="D37" i="1"/>
  <c r="G9" i="1"/>
  <c r="D20" i="32" s="1"/>
  <c r="D21" i="1"/>
  <c r="D15" i="1"/>
  <c r="D22" i="1"/>
  <c r="D29" i="1"/>
  <c r="B34" i="1"/>
  <c r="C20" i="32"/>
  <c r="C30" i="24"/>
  <c r="K11" i="34"/>
  <c r="G12" i="34"/>
  <c r="J39" i="39"/>
  <c r="B37" i="39"/>
  <c r="B12" i="39"/>
  <c r="B28" i="39"/>
  <c r="J30" i="39"/>
  <c r="J10" i="39"/>
  <c r="B8" i="39"/>
  <c r="B8" i="24"/>
  <c r="B20" i="39"/>
  <c r="J38" i="23"/>
  <c r="E18" i="32" s="1"/>
  <c r="I24" i="1"/>
  <c r="J29" i="23"/>
  <c r="E9" i="32" s="1"/>
  <c r="C14" i="1"/>
  <c r="D17" i="1"/>
  <c r="I16" i="1"/>
  <c r="D8" i="23"/>
  <c r="I10" i="1"/>
  <c r="H29" i="1"/>
  <c r="B27" i="1"/>
  <c r="D28" i="1"/>
  <c r="D27" i="1" s="1"/>
  <c r="D34" i="1"/>
  <c r="J11" i="23"/>
  <c r="E23" i="32" s="1"/>
  <c r="J9" i="23"/>
  <c r="E31" i="32" s="1"/>
  <c r="C30" i="37"/>
  <c r="D27" i="24"/>
  <c r="J30" i="37"/>
  <c r="G19" i="39"/>
  <c r="E19" i="40" s="1"/>
  <c r="G19" i="40" s="1"/>
  <c r="E14" i="37"/>
  <c r="B14" i="37" s="1"/>
  <c r="D14" i="37" s="1"/>
  <c r="I21" i="1"/>
  <c r="G21" i="1"/>
  <c r="D10" i="32" s="1"/>
  <c r="C14" i="40"/>
  <c r="F12" i="39"/>
  <c r="J25" i="23"/>
  <c r="E7" i="32" s="1"/>
  <c r="D38" i="24"/>
  <c r="F37" i="39"/>
  <c r="C23" i="30"/>
  <c r="D23" i="30" s="1"/>
  <c r="J23" i="23"/>
  <c r="E16" i="32" s="1"/>
  <c r="C21" i="24"/>
  <c r="G30" i="39"/>
  <c r="E30" i="40" s="1"/>
  <c r="G30" i="40" s="1"/>
  <c r="E27" i="1"/>
  <c r="H32" i="1"/>
  <c r="F29" i="1"/>
  <c r="I20" i="23"/>
  <c r="F7" i="23"/>
  <c r="I7" i="23" s="1"/>
  <c r="G20" i="23"/>
  <c r="J20" i="23" s="1"/>
  <c r="E25" i="32" s="1"/>
  <c r="F32" i="1"/>
  <c r="G32" i="1" s="1"/>
  <c r="D14" i="32" s="1"/>
  <c r="G21" i="23"/>
  <c r="J21" i="23" s="1"/>
  <c r="E14" i="32" s="1"/>
  <c r="I21" i="23"/>
  <c r="I29" i="1"/>
  <c r="I38" i="24"/>
  <c r="B40" i="37"/>
  <c r="G37" i="24"/>
  <c r="G36" i="24" s="1"/>
  <c r="J36" i="23"/>
  <c r="E22" i="32" s="1"/>
  <c r="H31" i="37"/>
  <c r="F31" i="24"/>
  <c r="J31" i="23"/>
  <c r="E11" i="32" s="1"/>
  <c r="H23" i="1"/>
  <c r="B29" i="37"/>
  <c r="D29" i="37" s="1"/>
  <c r="G29" i="24"/>
  <c r="C29" i="24" s="1"/>
  <c r="I17" i="1"/>
  <c r="G17" i="39"/>
  <c r="E17" i="40" s="1"/>
  <c r="G17" i="40" s="1"/>
  <c r="J27" i="23"/>
  <c r="E8" i="32" s="1"/>
  <c r="I31" i="40"/>
  <c r="I12" i="40"/>
  <c r="B20" i="37"/>
  <c r="C13" i="39"/>
  <c r="B13" i="40" s="1"/>
  <c r="F31" i="39"/>
  <c r="J18" i="37"/>
  <c r="J17" i="37"/>
  <c r="I28" i="1"/>
  <c r="J16" i="23"/>
  <c r="E27" i="32" s="1"/>
  <c r="C10" i="39"/>
  <c r="B10" i="40" s="1"/>
  <c r="H9" i="1"/>
  <c r="J35" i="40"/>
  <c r="I8" i="37"/>
  <c r="G36" i="39"/>
  <c r="E36" i="40" s="1"/>
  <c r="I35" i="1"/>
  <c r="H8" i="37"/>
  <c r="F8" i="24"/>
  <c r="C16" i="24"/>
  <c r="G15" i="36"/>
  <c r="C40" i="37"/>
  <c r="F27" i="37"/>
  <c r="C24" i="37"/>
  <c r="C23" i="37" s="1"/>
  <c r="C12" i="37"/>
  <c r="D12" i="37" s="1"/>
  <c r="C16" i="37"/>
  <c r="C20" i="37"/>
  <c r="F37" i="40"/>
  <c r="C32" i="40"/>
  <c r="I37" i="40"/>
  <c r="C24" i="40"/>
  <c r="C26" i="40"/>
  <c r="J19" i="40"/>
  <c r="D25" i="24"/>
  <c r="J9" i="24"/>
  <c r="J7" i="24" s="1"/>
  <c r="D23" i="24"/>
  <c r="J23" i="40"/>
  <c r="C18" i="37"/>
  <c r="I28" i="40"/>
  <c r="D8" i="24"/>
  <c r="I15" i="40"/>
  <c r="C13" i="37"/>
  <c r="C19" i="37"/>
  <c r="J13" i="37"/>
  <c r="J16" i="37"/>
  <c r="C16" i="39"/>
  <c r="B16" i="40" s="1"/>
  <c r="E11" i="37"/>
  <c r="B11" i="37" s="1"/>
  <c r="H39" i="39"/>
  <c r="J40" i="39"/>
  <c r="J34" i="39"/>
  <c r="B38" i="24"/>
  <c r="C40" i="30"/>
  <c r="D40" i="30" s="1"/>
  <c r="F38" i="24"/>
  <c r="G34" i="39"/>
  <c r="E34" i="40" s="1"/>
  <c r="G34" i="40" s="1"/>
  <c r="J39" i="37"/>
  <c r="C39" i="24"/>
  <c r="J37" i="37"/>
  <c r="I31" i="39"/>
  <c r="I36" i="24"/>
  <c r="J36" i="37"/>
  <c r="I31" i="24"/>
  <c r="B35" i="37"/>
  <c r="H25" i="40"/>
  <c r="J25" i="40" s="1"/>
  <c r="J25" i="39"/>
  <c r="C25" i="39"/>
  <c r="B25" i="40" s="1"/>
  <c r="D25" i="40" s="1"/>
  <c r="G33" i="24"/>
  <c r="C33" i="24" s="1"/>
  <c r="G26" i="39"/>
  <c r="C26" i="39" s="1"/>
  <c r="H35" i="30"/>
  <c r="E9" i="30"/>
  <c r="G27" i="39"/>
  <c r="E27" i="40" s="1"/>
  <c r="G27" i="40" s="1"/>
  <c r="G32" i="24"/>
  <c r="C32" i="24" s="1"/>
  <c r="E34" i="37"/>
  <c r="B34" i="37" s="1"/>
  <c r="C34" i="30"/>
  <c r="D34" i="30" s="1"/>
  <c r="G35" i="24"/>
  <c r="C35" i="24" s="1"/>
  <c r="J26" i="39"/>
  <c r="J24" i="39"/>
  <c r="J19" i="39"/>
  <c r="B27" i="24"/>
  <c r="J17" i="39"/>
  <c r="J14" i="39"/>
  <c r="G11" i="39"/>
  <c r="E11" i="40" s="1"/>
  <c r="G11" i="40" s="1"/>
  <c r="G26" i="24"/>
  <c r="E26" i="37"/>
  <c r="B26" i="37" s="1"/>
  <c r="B25" i="37" s="1"/>
  <c r="D25" i="37" s="1"/>
  <c r="H26" i="30"/>
  <c r="H29" i="30"/>
  <c r="G28" i="24"/>
  <c r="C28" i="24" s="1"/>
  <c r="F15" i="39"/>
  <c r="F9" i="30"/>
  <c r="F7" i="30" s="1"/>
  <c r="E17" i="36" s="1"/>
  <c r="F17" i="36" s="1"/>
  <c r="C29" i="30"/>
  <c r="D29" i="30" s="1"/>
  <c r="I25" i="24"/>
  <c r="I8" i="39"/>
  <c r="J24" i="37"/>
  <c r="J11" i="39"/>
  <c r="J35" i="39"/>
  <c r="J22" i="37"/>
  <c r="C33" i="39"/>
  <c r="B33" i="40" s="1"/>
  <c r="J11" i="37"/>
  <c r="J14" i="37"/>
  <c r="J32" i="40"/>
  <c r="J10" i="37"/>
  <c r="B19" i="37"/>
  <c r="C30" i="39"/>
  <c r="J15" i="37"/>
  <c r="I8" i="24"/>
  <c r="J16" i="39"/>
  <c r="B22" i="37"/>
  <c r="D22" i="37" s="1"/>
  <c r="J21" i="39"/>
  <c r="E38" i="40"/>
  <c r="G38" i="40" s="1"/>
  <c r="H38" i="39"/>
  <c r="F28" i="39"/>
  <c r="F35" i="39"/>
  <c r="G16" i="24"/>
  <c r="E18" i="37"/>
  <c r="G10" i="39"/>
  <c r="E10" i="40" s="1"/>
  <c r="G10" i="40" s="1"/>
  <c r="G14" i="24"/>
  <c r="H19" i="30"/>
  <c r="E12" i="39"/>
  <c r="H16" i="30"/>
  <c r="C23" i="39"/>
  <c r="B23" i="40" s="1"/>
  <c r="C10" i="24"/>
  <c r="C36" i="39"/>
  <c r="C35" i="39" s="1"/>
  <c r="D35" i="39" s="1"/>
  <c r="C20" i="24"/>
  <c r="F8" i="39"/>
  <c r="G33" i="39"/>
  <c r="E33" i="40" s="1"/>
  <c r="G33" i="40" s="1"/>
  <c r="E15" i="37"/>
  <c r="B15" i="37" s="1"/>
  <c r="G22" i="37"/>
  <c r="J36" i="39"/>
  <c r="J23" i="39"/>
  <c r="J29" i="39"/>
  <c r="K13" i="34"/>
  <c r="H14" i="34"/>
  <c r="J10" i="23"/>
  <c r="E21" i="32" s="1"/>
  <c r="G11" i="34"/>
  <c r="I11" i="34"/>
  <c r="I39" i="1"/>
  <c r="H33" i="1"/>
  <c r="E30" i="1"/>
  <c r="E19" i="1"/>
  <c r="G24" i="1"/>
  <c r="D15" i="32" s="1"/>
  <c r="F14" i="1"/>
  <c r="G16" i="1"/>
  <c r="D8" i="32" s="1"/>
  <c r="H18" i="1"/>
  <c r="F8" i="23"/>
  <c r="G10" i="1"/>
  <c r="F7" i="1"/>
  <c r="I22" i="23"/>
  <c r="G28" i="1"/>
  <c r="D27" i="32" s="1"/>
  <c r="G20" i="1"/>
  <c r="D31" i="32" s="1"/>
  <c r="G31" i="1"/>
  <c r="D26" i="32" s="1"/>
  <c r="G12" i="1"/>
  <c r="D13" i="32" s="1"/>
  <c r="H20" i="1"/>
  <c r="H31" i="1"/>
  <c r="F36" i="1"/>
  <c r="G29" i="1"/>
  <c r="D25" i="32" s="1"/>
  <c r="F27" i="1"/>
  <c r="J13" i="1"/>
  <c r="K13" i="1"/>
  <c r="D33" i="1"/>
  <c r="J33" i="1" s="1"/>
  <c r="H25" i="1"/>
  <c r="I25" i="1"/>
  <c r="J28" i="23"/>
  <c r="E12" i="32" s="1"/>
  <c r="D38" i="1"/>
  <c r="I18" i="1"/>
  <c r="C30" i="1"/>
  <c r="H38" i="1"/>
  <c r="D24" i="1"/>
  <c r="I38" i="1"/>
  <c r="H17" i="1"/>
  <c r="J17" i="23"/>
  <c r="E29" i="32" s="1"/>
  <c r="D9" i="1"/>
  <c r="J12" i="23"/>
  <c r="E24" i="32" s="1"/>
  <c r="I9" i="1"/>
  <c r="H22" i="1"/>
  <c r="I37" i="1"/>
  <c r="B30" i="1"/>
  <c r="J18" i="23"/>
  <c r="E26" i="32" s="1"/>
  <c r="H28" i="1"/>
  <c r="J13" i="23"/>
  <c r="E10" i="32" s="1"/>
  <c r="B19" i="1"/>
  <c r="C19" i="1"/>
  <c r="D31" i="1"/>
  <c r="C7" i="1"/>
  <c r="C36" i="1"/>
  <c r="J14" i="23"/>
  <c r="E19" i="32" s="1"/>
  <c r="H21" i="1"/>
  <c r="E17" i="37"/>
  <c r="B17" i="37" s="1"/>
  <c r="D17" i="37" s="1"/>
  <c r="H17" i="30"/>
  <c r="J32" i="37"/>
  <c r="C32" i="37"/>
  <c r="I31" i="37"/>
  <c r="J39" i="23"/>
  <c r="E28" i="32" s="1"/>
  <c r="I23" i="1"/>
  <c r="H16" i="39"/>
  <c r="E16" i="40"/>
  <c r="I20" i="40"/>
  <c r="J22" i="40"/>
  <c r="J32" i="23"/>
  <c r="E15" i="32" s="1"/>
  <c r="D16" i="39"/>
  <c r="H26" i="39"/>
  <c r="E26" i="40"/>
  <c r="G26" i="40" s="1"/>
  <c r="G40" i="39"/>
  <c r="E37" i="39"/>
  <c r="G25" i="24"/>
  <c r="C26" i="24"/>
  <c r="C25" i="24" s="1"/>
  <c r="H7" i="23"/>
  <c r="F11" i="1"/>
  <c r="I12" i="1"/>
  <c r="J19" i="23"/>
  <c r="E13" i="32" s="1"/>
  <c r="H33" i="30"/>
  <c r="E33" i="37"/>
  <c r="B33" i="37" s="1"/>
  <c r="D33" i="37" s="1"/>
  <c r="C33" i="30"/>
  <c r="D33" i="30" s="1"/>
  <c r="F23" i="24"/>
  <c r="G24" i="24"/>
  <c r="D8" i="1"/>
  <c r="K8" i="1" s="1"/>
  <c r="B7" i="1"/>
  <c r="E14" i="1"/>
  <c r="H15" i="1"/>
  <c r="G15" i="1"/>
  <c r="D21" i="32" s="1"/>
  <c r="F21" i="32" s="1"/>
  <c r="J21" i="1"/>
  <c r="G37" i="1"/>
  <c r="D19" i="32" s="1"/>
  <c r="E36" i="1"/>
  <c r="H37" i="1"/>
  <c r="I34" i="1"/>
  <c r="J38" i="40"/>
  <c r="C22" i="24"/>
  <c r="G22" i="24"/>
  <c r="J9" i="40"/>
  <c r="G18" i="24"/>
  <c r="C18" i="24"/>
  <c r="D15" i="30"/>
  <c r="C18" i="39"/>
  <c r="E18" i="40"/>
  <c r="G18" i="40" s="1"/>
  <c r="H18" i="39"/>
  <c r="H26" i="1"/>
  <c r="I31" i="1"/>
  <c r="E25" i="40"/>
  <c r="G25" i="40" s="1"/>
  <c r="H25" i="39"/>
  <c r="B31" i="39"/>
  <c r="G40" i="24"/>
  <c r="C40" i="24" s="1"/>
  <c r="E38" i="24"/>
  <c r="H11" i="40"/>
  <c r="J11" i="40" s="1"/>
  <c r="H17" i="40"/>
  <c r="J17" i="40" s="1"/>
  <c r="J34" i="40"/>
  <c r="H8" i="1"/>
  <c r="E7" i="1"/>
  <c r="G8" i="1"/>
  <c r="D24" i="32" s="1"/>
  <c r="E11" i="1"/>
  <c r="B14" i="1"/>
  <c r="G23" i="1"/>
  <c r="D11" i="32" s="1"/>
  <c r="D39" i="1"/>
  <c r="J39" i="1" s="1"/>
  <c r="B36" i="1"/>
  <c r="E28" i="37"/>
  <c r="H28" i="30"/>
  <c r="G27" i="30"/>
  <c r="H27" i="30" s="1"/>
  <c r="G23" i="39"/>
  <c r="I37" i="39"/>
  <c r="J38" i="39"/>
  <c r="J33" i="40"/>
  <c r="H31" i="40"/>
  <c r="G19" i="37"/>
  <c r="C35" i="37"/>
  <c r="G35" i="37"/>
  <c r="G30" i="23"/>
  <c r="J30" i="23" s="1"/>
  <c r="D18" i="1"/>
  <c r="F19" i="1"/>
  <c r="I9" i="30"/>
  <c r="J9" i="30" s="1"/>
  <c r="D26" i="30"/>
  <c r="E37" i="37"/>
  <c r="G37" i="37" s="1"/>
  <c r="C37" i="30"/>
  <c r="E20" i="39"/>
  <c r="J23" i="37"/>
  <c r="J28" i="37"/>
  <c r="G37" i="23"/>
  <c r="J37" i="23" s="1"/>
  <c r="I8" i="1"/>
  <c r="I15" i="1"/>
  <c r="E10" i="37"/>
  <c r="H10" i="30"/>
  <c r="J23" i="30"/>
  <c r="H37" i="30"/>
  <c r="H40" i="30"/>
  <c r="J13" i="39"/>
  <c r="F20" i="39"/>
  <c r="I27" i="24"/>
  <c r="J19" i="37"/>
  <c r="F8" i="40"/>
  <c r="C9" i="40"/>
  <c r="E8" i="23"/>
  <c r="H8" i="23" s="1"/>
  <c r="G22" i="23"/>
  <c r="G24" i="23"/>
  <c r="J24" i="23" s="1"/>
  <c r="G26" i="23"/>
  <c r="J26" i="23" s="1"/>
  <c r="G35" i="23"/>
  <c r="J35" i="23" s="1"/>
  <c r="G22" i="1"/>
  <c r="D29" i="32" s="1"/>
  <c r="G26" i="1"/>
  <c r="D30" i="32" s="1"/>
  <c r="D32" i="1"/>
  <c r="H21" i="30"/>
  <c r="E21" i="37"/>
  <c r="B21" i="37" s="1"/>
  <c r="D21" i="37" s="1"/>
  <c r="I15" i="39"/>
  <c r="E36" i="24"/>
  <c r="F31" i="37"/>
  <c r="G40" i="37"/>
  <c r="H21" i="40"/>
  <c r="J26" i="40"/>
  <c r="F15" i="36"/>
  <c r="J33" i="23"/>
  <c r="E17" i="32" s="1"/>
  <c r="H39" i="1"/>
  <c r="I12" i="34"/>
  <c r="E24" i="37"/>
  <c r="G23" i="30"/>
  <c r="I20" i="39"/>
  <c r="H24" i="39"/>
  <c r="C24" i="39"/>
  <c r="H9" i="24"/>
  <c r="G11" i="24"/>
  <c r="C11" i="24"/>
  <c r="G15" i="24"/>
  <c r="C17" i="24"/>
  <c r="G19" i="24"/>
  <c r="B31" i="24"/>
  <c r="D36" i="24"/>
  <c r="G12" i="37"/>
  <c r="G16" i="37"/>
  <c r="G20" i="37"/>
  <c r="F12" i="40"/>
  <c r="C13" i="40"/>
  <c r="E24" i="40"/>
  <c r="G24" i="40" s="1"/>
  <c r="J34" i="37"/>
  <c r="C34" i="37"/>
  <c r="C39" i="37"/>
  <c r="H12" i="30"/>
  <c r="H20" i="30"/>
  <c r="J9" i="39"/>
  <c r="G31" i="30"/>
  <c r="H31" i="30" s="1"/>
  <c r="E32" i="37"/>
  <c r="C32" i="30"/>
  <c r="E39" i="40"/>
  <c r="G39" i="40" s="1"/>
  <c r="C39" i="39"/>
  <c r="F8" i="37"/>
  <c r="F38" i="37"/>
  <c r="H12" i="40"/>
  <c r="J13" i="40"/>
  <c r="C22" i="40"/>
  <c r="F31" i="40"/>
  <c r="C33" i="40"/>
  <c r="H39" i="30"/>
  <c r="E39" i="37"/>
  <c r="C39" i="30"/>
  <c r="C15" i="37"/>
  <c r="F15" i="40"/>
  <c r="C17" i="40"/>
  <c r="C15" i="40" s="1"/>
  <c r="B11" i="1"/>
  <c r="D12" i="1"/>
  <c r="D11" i="1" s="1"/>
  <c r="G13" i="34"/>
  <c r="E31" i="39"/>
  <c r="G32" i="39"/>
  <c r="C32" i="39"/>
  <c r="C38" i="39"/>
  <c r="H28" i="40"/>
  <c r="J29" i="40"/>
  <c r="G25" i="1"/>
  <c r="D17" i="32" s="1"/>
  <c r="C27" i="1"/>
  <c r="H35" i="1"/>
  <c r="E34" i="1"/>
  <c r="G35" i="1"/>
  <c r="D23" i="32" s="1"/>
  <c r="G38" i="30"/>
  <c r="H38" i="30" s="1"/>
  <c r="G21" i="39"/>
  <c r="C21" i="39"/>
  <c r="J12" i="37"/>
  <c r="I27" i="37"/>
  <c r="J27" i="37" s="1"/>
  <c r="H13" i="1"/>
  <c r="D23" i="1"/>
  <c r="G38" i="1"/>
  <c r="D18" i="32" s="1"/>
  <c r="H22" i="30"/>
  <c r="C30" i="30"/>
  <c r="D30" i="30" s="1"/>
  <c r="E30" i="37"/>
  <c r="G14" i="39"/>
  <c r="C12" i="24"/>
  <c r="I38" i="37"/>
  <c r="J38" i="37" s="1"/>
  <c r="I8" i="40"/>
  <c r="J10" i="40"/>
  <c r="J30" i="40"/>
  <c r="C34" i="40"/>
  <c r="J36" i="40"/>
  <c r="H39" i="40"/>
  <c r="J39" i="40" s="1"/>
  <c r="C19" i="36"/>
  <c r="F36" i="37"/>
  <c r="E15" i="39"/>
  <c r="I28" i="39"/>
  <c r="C11" i="37"/>
  <c r="I25" i="37"/>
  <c r="J25" i="37" s="1"/>
  <c r="J26" i="37"/>
  <c r="J16" i="40"/>
  <c r="F28" i="40"/>
  <c r="C29" i="40"/>
  <c r="G13" i="39"/>
  <c r="C10" i="40"/>
  <c r="J18" i="40"/>
  <c r="E31" i="24"/>
  <c r="F20" i="40"/>
  <c r="C21" i="40"/>
  <c r="G29" i="39"/>
  <c r="G29" i="37"/>
  <c r="C30" i="40"/>
  <c r="J40" i="40"/>
  <c r="C15" i="24"/>
  <c r="C11" i="40"/>
  <c r="C19" i="40"/>
  <c r="C23" i="40"/>
  <c r="C27" i="40"/>
  <c r="C39" i="40"/>
  <c r="F14" i="32" l="1"/>
  <c r="C27" i="37"/>
  <c r="D40" i="37"/>
  <c r="H37" i="40"/>
  <c r="J37" i="40" s="1"/>
  <c r="G37" i="39"/>
  <c r="H37" i="39" s="1"/>
  <c r="C27" i="39"/>
  <c r="C20" i="39" s="1"/>
  <c r="D20" i="39" s="1"/>
  <c r="H27" i="39"/>
  <c r="H9" i="37"/>
  <c r="H7" i="37" s="1"/>
  <c r="J12" i="39"/>
  <c r="C28" i="39"/>
  <c r="D28" i="39" s="1"/>
  <c r="B29" i="40"/>
  <c r="D29" i="40" s="1"/>
  <c r="D16" i="37"/>
  <c r="D22" i="40"/>
  <c r="D22" i="39"/>
  <c r="E22" i="40"/>
  <c r="G22" i="40" s="1"/>
  <c r="C34" i="39"/>
  <c r="B34" i="40" s="1"/>
  <c r="D34" i="40" s="1"/>
  <c r="H17" i="39"/>
  <c r="C17" i="39"/>
  <c r="D17" i="39" s="1"/>
  <c r="J28" i="40"/>
  <c r="G14" i="37"/>
  <c r="D10" i="39"/>
  <c r="J15" i="39"/>
  <c r="F13" i="32"/>
  <c r="F51" i="35"/>
  <c r="D51" i="35"/>
  <c r="H51" i="35"/>
  <c r="G11" i="1"/>
  <c r="J11" i="1" s="1"/>
  <c r="K33" i="1"/>
  <c r="J17" i="1"/>
  <c r="K17" i="1"/>
  <c r="H7" i="1"/>
  <c r="K21" i="1"/>
  <c r="H34" i="1"/>
  <c r="D14" i="1"/>
  <c r="J9" i="1"/>
  <c r="J20" i="1"/>
  <c r="F20" i="32"/>
  <c r="F30" i="1"/>
  <c r="I30" i="1" s="1"/>
  <c r="K20" i="1"/>
  <c r="I32" i="1"/>
  <c r="K9" i="1"/>
  <c r="H27" i="1"/>
  <c r="D33" i="40"/>
  <c r="B9" i="24"/>
  <c r="B7" i="24" s="1"/>
  <c r="J37" i="39"/>
  <c r="J28" i="39"/>
  <c r="J8" i="39"/>
  <c r="J20" i="39"/>
  <c r="B7" i="39"/>
  <c r="D30" i="1"/>
  <c r="D19" i="1"/>
  <c r="I14" i="1"/>
  <c r="I27" i="1"/>
  <c r="H36" i="1"/>
  <c r="H19" i="1"/>
  <c r="G15" i="39"/>
  <c r="H15" i="39" s="1"/>
  <c r="C19" i="39"/>
  <c r="H19" i="39"/>
  <c r="G26" i="37"/>
  <c r="E25" i="37"/>
  <c r="G25" i="37" s="1"/>
  <c r="F6" i="23"/>
  <c r="D12" i="34" s="1"/>
  <c r="C38" i="24"/>
  <c r="J10" i="1"/>
  <c r="D16" i="32"/>
  <c r="F15" i="32" s="1"/>
  <c r="H30" i="39"/>
  <c r="G7" i="23"/>
  <c r="G38" i="24"/>
  <c r="J31" i="40"/>
  <c r="C37" i="24"/>
  <c r="C36" i="24" s="1"/>
  <c r="H34" i="39"/>
  <c r="D25" i="39"/>
  <c r="J31" i="37"/>
  <c r="I9" i="24"/>
  <c r="I7" i="24" s="1"/>
  <c r="F9" i="24"/>
  <c r="F7" i="24" s="1"/>
  <c r="G27" i="24"/>
  <c r="C27" i="24"/>
  <c r="C27" i="30"/>
  <c r="D27" i="30" s="1"/>
  <c r="H15" i="40"/>
  <c r="J15" i="40" s="1"/>
  <c r="J16" i="1"/>
  <c r="K16" i="1"/>
  <c r="H33" i="39"/>
  <c r="J12" i="40"/>
  <c r="D20" i="37"/>
  <c r="D13" i="39"/>
  <c r="D19" i="37"/>
  <c r="G30" i="1"/>
  <c r="H30" i="1"/>
  <c r="G27" i="1"/>
  <c r="J27" i="1" s="1"/>
  <c r="J28" i="1"/>
  <c r="K28" i="1"/>
  <c r="G15" i="37"/>
  <c r="D10" i="40"/>
  <c r="J8" i="37"/>
  <c r="H36" i="39"/>
  <c r="G35" i="39"/>
  <c r="H35" i="39" s="1"/>
  <c r="C8" i="37"/>
  <c r="C31" i="40"/>
  <c r="D11" i="37"/>
  <c r="G11" i="37"/>
  <c r="E9" i="24"/>
  <c r="D35" i="37"/>
  <c r="C31" i="24"/>
  <c r="D34" i="37"/>
  <c r="G31" i="24"/>
  <c r="G33" i="37"/>
  <c r="G34" i="37"/>
  <c r="C11" i="39"/>
  <c r="H11" i="39"/>
  <c r="I7" i="30"/>
  <c r="J7" i="30" s="1"/>
  <c r="B36" i="40"/>
  <c r="D36" i="40" s="1"/>
  <c r="D30" i="39"/>
  <c r="D15" i="37"/>
  <c r="B30" i="40"/>
  <c r="B28" i="40" s="1"/>
  <c r="D33" i="39"/>
  <c r="D23" i="39"/>
  <c r="H10" i="39"/>
  <c r="G18" i="37"/>
  <c r="B18" i="37"/>
  <c r="D18" i="37" s="1"/>
  <c r="D36" i="39"/>
  <c r="D23" i="40"/>
  <c r="F7" i="39"/>
  <c r="C14" i="34"/>
  <c r="I8" i="23"/>
  <c r="K10" i="1"/>
  <c r="I7" i="1"/>
  <c r="J29" i="1"/>
  <c r="K29" i="1"/>
  <c r="I36" i="1"/>
  <c r="G19" i="1"/>
  <c r="K31" i="1"/>
  <c r="J24" i="1"/>
  <c r="K24" i="1"/>
  <c r="H14" i="1"/>
  <c r="I19" i="1"/>
  <c r="D7" i="1"/>
  <c r="J31" i="1"/>
  <c r="I7" i="39"/>
  <c r="C38" i="37"/>
  <c r="E23" i="40"/>
  <c r="G23" i="40" s="1"/>
  <c r="H23" i="39"/>
  <c r="D16" i="40"/>
  <c r="E36" i="37"/>
  <c r="G36" i="37" s="1"/>
  <c r="B37" i="37"/>
  <c r="D26" i="37"/>
  <c r="G17" i="37"/>
  <c r="C12" i="40"/>
  <c r="D13" i="40"/>
  <c r="K32" i="1"/>
  <c r="J32" i="1"/>
  <c r="C8" i="40"/>
  <c r="B10" i="37"/>
  <c r="G10" i="37"/>
  <c r="G21" i="37"/>
  <c r="B18" i="40"/>
  <c r="D18" i="40" s="1"/>
  <c r="D18" i="39"/>
  <c r="K15" i="1"/>
  <c r="G14" i="1"/>
  <c r="J15" i="1"/>
  <c r="H23" i="30"/>
  <c r="G9" i="30"/>
  <c r="C20" i="40"/>
  <c r="B39" i="37"/>
  <c r="B38" i="37" s="1"/>
  <c r="E38" i="37"/>
  <c r="G38" i="37" s="1"/>
  <c r="B24" i="37"/>
  <c r="E23" i="37"/>
  <c r="G24" i="37"/>
  <c r="H14" i="39"/>
  <c r="E14" i="40"/>
  <c r="G14" i="40" s="1"/>
  <c r="C14" i="39"/>
  <c r="E21" i="40"/>
  <c r="G20" i="39"/>
  <c r="H20" i="39" s="1"/>
  <c r="H21" i="39"/>
  <c r="D32" i="39"/>
  <c r="B32" i="40"/>
  <c r="E29" i="40"/>
  <c r="G28" i="39"/>
  <c r="H28" i="39" s="1"/>
  <c r="H29" i="39"/>
  <c r="K38" i="1"/>
  <c r="J38" i="1"/>
  <c r="K35" i="1"/>
  <c r="G34" i="1"/>
  <c r="J34" i="1" s="1"/>
  <c r="J35" i="1"/>
  <c r="H32" i="39"/>
  <c r="G31" i="39"/>
  <c r="H31" i="39" s="1"/>
  <c r="E32" i="40"/>
  <c r="D9" i="24"/>
  <c r="D7" i="24" s="1"/>
  <c r="H7" i="24"/>
  <c r="K26" i="1"/>
  <c r="J26" i="1"/>
  <c r="F7" i="40"/>
  <c r="K39" i="1"/>
  <c r="K18" i="1"/>
  <c r="J18" i="1"/>
  <c r="H40" i="39"/>
  <c r="C40" i="39"/>
  <c r="E40" i="40"/>
  <c r="D36" i="1"/>
  <c r="C38" i="30"/>
  <c r="D38" i="30" s="1"/>
  <c r="D39" i="30"/>
  <c r="G36" i="1"/>
  <c r="K37" i="1"/>
  <c r="J37" i="1"/>
  <c r="E13" i="40"/>
  <c r="G12" i="39"/>
  <c r="H12" i="39" s="1"/>
  <c r="H13" i="39"/>
  <c r="C31" i="30"/>
  <c r="D31" i="30" s="1"/>
  <c r="D32" i="30"/>
  <c r="B38" i="40"/>
  <c r="D38" i="39"/>
  <c r="H8" i="40"/>
  <c r="J8" i="40" s="1"/>
  <c r="I9" i="37"/>
  <c r="B21" i="40"/>
  <c r="D21" i="40" s="1"/>
  <c r="D21" i="39"/>
  <c r="E35" i="40"/>
  <c r="G35" i="40" s="1"/>
  <c r="G36" i="40"/>
  <c r="K23" i="1"/>
  <c r="J23" i="1"/>
  <c r="H20" i="40"/>
  <c r="J20" i="40" s="1"/>
  <c r="J21" i="40"/>
  <c r="J22" i="23"/>
  <c r="G8" i="23"/>
  <c r="J8" i="23" s="1"/>
  <c r="B32" i="37"/>
  <c r="B31" i="37" s="1"/>
  <c r="G32" i="37"/>
  <c r="E31" i="37"/>
  <c r="G31" i="37" s="1"/>
  <c r="J25" i="1"/>
  <c r="K25" i="1"/>
  <c r="G23" i="24"/>
  <c r="C24" i="24"/>
  <c r="C23" i="24" s="1"/>
  <c r="C31" i="37"/>
  <c r="C36" i="30"/>
  <c r="D36" i="30" s="1"/>
  <c r="D37" i="30"/>
  <c r="I11" i="1"/>
  <c r="F6" i="1"/>
  <c r="I6" i="1" s="1"/>
  <c r="E15" i="40"/>
  <c r="G15" i="40" s="1"/>
  <c r="G16" i="40"/>
  <c r="F9" i="37"/>
  <c r="B28" i="37"/>
  <c r="E27" i="37"/>
  <c r="G27" i="37" s="1"/>
  <c r="G28" i="37"/>
  <c r="E6" i="23"/>
  <c r="G30" i="37"/>
  <c r="B30" i="37"/>
  <c r="D30" i="37" s="1"/>
  <c r="C28" i="40"/>
  <c r="B39" i="40"/>
  <c r="D39" i="40" s="1"/>
  <c r="D39" i="39"/>
  <c r="D24" i="39"/>
  <c r="B24" i="40"/>
  <c r="D24" i="40" s="1"/>
  <c r="K22" i="1"/>
  <c r="J22" i="1"/>
  <c r="H11" i="1"/>
  <c r="J12" i="1"/>
  <c r="C37" i="40"/>
  <c r="G7" i="1"/>
  <c r="J8" i="1"/>
  <c r="I7" i="40"/>
  <c r="G39" i="37"/>
  <c r="E6" i="1"/>
  <c r="H6" i="1" s="1"/>
  <c r="J31" i="39"/>
  <c r="B26" i="40"/>
  <c r="D26" i="40" s="1"/>
  <c r="D26" i="39"/>
  <c r="K12" i="1"/>
  <c r="F16" i="32" l="1"/>
  <c r="J7" i="23"/>
  <c r="G6" i="23"/>
  <c r="C31" i="39"/>
  <c r="D31" i="39" s="1"/>
  <c r="B27" i="40"/>
  <c r="D27" i="40" s="1"/>
  <c r="D27" i="39"/>
  <c r="D34" i="39"/>
  <c r="B17" i="40"/>
  <c r="D17" i="40" s="1"/>
  <c r="C15" i="39"/>
  <c r="D15" i="39" s="1"/>
  <c r="J19" i="1"/>
  <c r="J14" i="1"/>
  <c r="I6" i="23"/>
  <c r="D17" i="36"/>
  <c r="G17" i="36" s="1"/>
  <c r="D19" i="39"/>
  <c r="B19" i="40"/>
  <c r="D19" i="40" s="1"/>
  <c r="J7" i="39"/>
  <c r="J30" i="1"/>
  <c r="D30" i="40"/>
  <c r="G9" i="24"/>
  <c r="C9" i="24" s="1"/>
  <c r="D38" i="37"/>
  <c r="B11" i="40"/>
  <c r="D11" i="40" s="1"/>
  <c r="D11" i="39"/>
  <c r="B35" i="40"/>
  <c r="D35" i="40" s="1"/>
  <c r="E12" i="34"/>
  <c r="L12" i="34"/>
  <c r="D31" i="37"/>
  <c r="B14" i="40"/>
  <c r="D14" i="39"/>
  <c r="C12" i="39"/>
  <c r="D12" i="39" s="1"/>
  <c r="C9" i="37"/>
  <c r="E12" i="40"/>
  <c r="G12" i="40" s="1"/>
  <c r="G13" i="40"/>
  <c r="E31" i="40"/>
  <c r="G31" i="40" s="1"/>
  <c r="G32" i="40"/>
  <c r="D32" i="40"/>
  <c r="B31" i="40"/>
  <c r="D31" i="40" s="1"/>
  <c r="D10" i="37"/>
  <c r="J7" i="1"/>
  <c r="G6" i="1"/>
  <c r="J6" i="1" s="1"/>
  <c r="D28" i="40"/>
  <c r="J9" i="37"/>
  <c r="I7" i="37"/>
  <c r="J7" i="37" s="1"/>
  <c r="E9" i="37"/>
  <c r="G23" i="37"/>
  <c r="C9" i="30"/>
  <c r="H9" i="30"/>
  <c r="B27" i="37"/>
  <c r="D27" i="37" s="1"/>
  <c r="D28" i="37"/>
  <c r="G40" i="40"/>
  <c r="E37" i="40"/>
  <c r="G37" i="40" s="1"/>
  <c r="H7" i="40"/>
  <c r="J7" i="40" s="1"/>
  <c r="J36" i="1"/>
  <c r="B23" i="37"/>
  <c r="D24" i="37"/>
  <c r="C7" i="40"/>
  <c r="D39" i="37"/>
  <c r="D32" i="37"/>
  <c r="B20" i="40"/>
  <c r="D20" i="40" s="1"/>
  <c r="D40" i="39"/>
  <c r="B40" i="40"/>
  <c r="D40" i="40" s="1"/>
  <c r="G21" i="40"/>
  <c r="E20" i="40"/>
  <c r="G20" i="40" s="1"/>
  <c r="F7" i="37"/>
  <c r="E28" i="40"/>
  <c r="G28" i="40" s="1"/>
  <c r="G29" i="40"/>
  <c r="C37" i="39"/>
  <c r="D37" i="39" s="1"/>
  <c r="D16" i="36"/>
  <c r="D11" i="34"/>
  <c r="H6" i="23"/>
  <c r="D38" i="40"/>
  <c r="B36" i="37"/>
  <c r="D36" i="37" s="1"/>
  <c r="D37" i="37"/>
  <c r="B15" i="40" l="1"/>
  <c r="D15" i="40" s="1"/>
  <c r="B37" i="40"/>
  <c r="D37" i="40" s="1"/>
  <c r="D14" i="40"/>
  <c r="B12" i="40"/>
  <c r="B9" i="37"/>
  <c r="D9" i="37" s="1"/>
  <c r="D23" i="37"/>
  <c r="D9" i="30"/>
  <c r="D13" i="34"/>
  <c r="E11" i="34"/>
  <c r="L11" i="34"/>
  <c r="D18" i="36"/>
  <c r="J6" i="23"/>
  <c r="E6" i="32" s="1"/>
  <c r="D6" i="32"/>
  <c r="C7" i="37"/>
  <c r="G9" i="37"/>
  <c r="D19" i="36" l="1"/>
  <c r="D12" i="40"/>
  <c r="E13" i="34"/>
  <c r="D14" i="34"/>
  <c r="L13" i="34"/>
  <c r="E8" i="30"/>
  <c r="E7" i="30" s="1"/>
  <c r="E16" i="36" s="1"/>
  <c r="G13" i="30"/>
  <c r="G8" i="30" s="1"/>
  <c r="E9" i="39"/>
  <c r="G9" i="39" s="1"/>
  <c r="E8" i="39"/>
  <c r="E7" i="39" s="1"/>
  <c r="E13" i="24"/>
  <c r="E8" i="24" s="1"/>
  <c r="E7" i="24" s="1"/>
  <c r="C13" i="30"/>
  <c r="C8" i="30" s="1"/>
  <c r="C9" i="39" l="1"/>
  <c r="C8" i="39" s="1"/>
  <c r="D8" i="39" s="1"/>
  <c r="H13" i="30"/>
  <c r="E13" i="37"/>
  <c r="G13" i="37" s="1"/>
  <c r="D13" i="30"/>
  <c r="G7" i="30"/>
  <c r="H8" i="30"/>
  <c r="E18" i="36"/>
  <c r="F16" i="36"/>
  <c r="G16" i="36"/>
  <c r="C7" i="30"/>
  <c r="D8" i="30"/>
  <c r="E9" i="40"/>
  <c r="H9" i="39"/>
  <c r="G8" i="39"/>
  <c r="C13" i="24"/>
  <c r="C8" i="24" s="1"/>
  <c r="C7" i="24" s="1"/>
  <c r="G13" i="24"/>
  <c r="G8" i="24" s="1"/>
  <c r="G7" i="24" s="1"/>
  <c r="D9" i="39" l="1"/>
  <c r="B9" i="40"/>
  <c r="B8" i="40" s="1"/>
  <c r="D8" i="40" s="1"/>
  <c r="C7" i="39"/>
  <c r="D7" i="39" s="1"/>
  <c r="E8" i="37"/>
  <c r="E7" i="37" s="1"/>
  <c r="G7" i="37" s="1"/>
  <c r="B13" i="37"/>
  <c r="D13" i="37" s="1"/>
  <c r="D7" i="30"/>
  <c r="C7" i="36"/>
  <c r="G9" i="40"/>
  <c r="E8" i="40"/>
  <c r="B8" i="37"/>
  <c r="E19" i="36"/>
  <c r="F18" i="36"/>
  <c r="G18" i="36"/>
  <c r="H8" i="39"/>
  <c r="G7" i="39"/>
  <c r="H7" i="39" s="1"/>
  <c r="H7" i="30"/>
  <c r="E7" i="36"/>
  <c r="B7" i="40" l="1"/>
  <c r="D7" i="40" s="1"/>
  <c r="D9" i="40"/>
  <c r="G8" i="37"/>
  <c r="B7" i="37"/>
  <c r="D7" i="37" s="1"/>
  <c r="D8" i="37"/>
  <c r="E8" i="36"/>
  <c r="G7" i="36"/>
  <c r="E7" i="40"/>
  <c r="G7" i="40" s="1"/>
  <c r="G8" i="40"/>
  <c r="C8" i="36"/>
  <c r="D7" i="36"/>
</calcChain>
</file>

<file path=xl/sharedStrings.xml><?xml version="1.0" encoding="utf-8"?>
<sst xmlns="http://schemas.openxmlformats.org/spreadsheetml/2006/main" count="897" uniqueCount="342">
  <si>
    <t>６５歳以上の高齢者だけの世帯</t>
  </si>
  <si>
    <t>1月</t>
  </si>
  <si>
    <t xml:space="preserve">三種町 </t>
    <rPh sb="0" eb="1">
      <t>ミ</t>
    </rPh>
    <rPh sb="1" eb="2">
      <t>タネ</t>
    </rPh>
    <phoneticPr fontId="45"/>
  </si>
  <si>
    <t xml:space="preserve">山本郡 </t>
  </si>
  <si>
    <t xml:space="preserve">横手市 </t>
  </si>
  <si>
    <t>2月</t>
  </si>
  <si>
    <t>Ｒ２</t>
  </si>
  <si>
    <t xml:space="preserve">        いるため、市町村間の合計とは一致しない。</t>
  </si>
  <si>
    <t xml:space="preserve">藤里町 </t>
  </si>
  <si>
    <t>大館市</t>
    <rPh sb="0" eb="3">
      <t>オオダテシ</t>
    </rPh>
    <phoneticPr fontId="45"/>
  </si>
  <si>
    <t>由利本荘
・にかほ</t>
    <rPh sb="0" eb="2">
      <t>ユリ</t>
    </rPh>
    <rPh sb="2" eb="4">
      <t>ホンジョウ</t>
    </rPh>
    <phoneticPr fontId="52"/>
  </si>
  <si>
    <t>潟上市　</t>
    <rPh sb="0" eb="2">
      <t>カタガミ</t>
    </rPh>
    <rPh sb="2" eb="3">
      <t>シ</t>
    </rPh>
    <phoneticPr fontId="45"/>
  </si>
  <si>
    <t>3月</t>
  </si>
  <si>
    <t>⑦</t>
  </si>
  <si>
    <t>8月</t>
  </si>
  <si>
    <t>　表２－１</t>
    <rPh sb="1" eb="2">
      <t>ヒョウ</t>
    </rPh>
    <phoneticPr fontId="45"/>
  </si>
  <si>
    <t>7月</t>
  </si>
  <si>
    <t>9月</t>
  </si>
  <si>
    <t>4月</t>
  </si>
  <si>
    <t>　○秋田県人口・世帯数：</t>
    <rPh sb="2" eb="4">
      <t>アキタ</t>
    </rPh>
    <rPh sb="4" eb="5">
      <t>ケン</t>
    </rPh>
    <rPh sb="5" eb="7">
      <t>ジンコウ</t>
    </rPh>
    <rPh sb="8" eb="11">
      <t>セタイスウ</t>
    </rPh>
    <phoneticPr fontId="45"/>
  </si>
  <si>
    <t>Ｈ２２</t>
  </si>
  <si>
    <t>5月</t>
  </si>
  <si>
    <t>　表１－４</t>
    <rPh sb="1" eb="2">
      <t>ヒョウ</t>
    </rPh>
    <phoneticPr fontId="45"/>
  </si>
  <si>
    <t xml:space="preserve">雄勝郡 </t>
  </si>
  <si>
    <t xml:space="preserve">仙北郡 </t>
  </si>
  <si>
    <t>6月</t>
  </si>
  <si>
    <t>人口</t>
  </si>
  <si>
    <t>10月</t>
  </si>
  <si>
    <t>市町村名</t>
  </si>
  <si>
    <t>大館・鹿角</t>
    <rPh sb="0" eb="2">
      <t>オオダテ</t>
    </rPh>
    <rPh sb="3" eb="4">
      <t>シカ</t>
    </rPh>
    <rPh sb="4" eb="5">
      <t>ツノ</t>
    </rPh>
    <phoneticPr fontId="52"/>
  </si>
  <si>
    <t>順位</t>
    <rPh sb="0" eb="2">
      <t>ジュンイ</t>
    </rPh>
    <phoneticPr fontId="57"/>
  </si>
  <si>
    <t>11月</t>
  </si>
  <si>
    <t>Ｒ１</t>
  </si>
  <si>
    <t>市町村名等</t>
    <rPh sb="0" eb="3">
      <t>シチョウソン</t>
    </rPh>
    <rPh sb="3" eb="4">
      <t>メイ</t>
    </rPh>
    <rPh sb="4" eb="5">
      <t>トウ</t>
    </rPh>
    <phoneticPr fontId="45"/>
  </si>
  <si>
    <t>12月</t>
  </si>
  <si>
    <t>計</t>
    <rPh sb="0" eb="1">
      <t>ケイ</t>
    </rPh>
    <phoneticPr fontId="45"/>
  </si>
  <si>
    <t xml:space="preserve">井川町 </t>
  </si>
  <si>
    <t>ひとり暮らし高齢者</t>
    <rPh sb="0" eb="4">
      <t>ヒトリグ</t>
    </rPh>
    <rPh sb="6" eb="9">
      <t>コウレイシャ</t>
    </rPh>
    <phoneticPr fontId="54"/>
  </si>
  <si>
    <t>自然増減</t>
    <rPh sb="2" eb="4">
      <t>ゾウゲン</t>
    </rPh>
    <phoneticPr fontId="56"/>
  </si>
  <si>
    <t>北秋田</t>
    <rPh sb="0" eb="3">
      <t>キタアキタ</t>
    </rPh>
    <phoneticPr fontId="52"/>
  </si>
  <si>
    <t xml:space="preserve">北秋田郡 </t>
  </si>
  <si>
    <t>潟上市</t>
    <rPh sb="0" eb="3">
      <t>カタガミシ</t>
    </rPh>
    <phoneticPr fontId="45"/>
  </si>
  <si>
    <t>社会増減</t>
    <rPh sb="2" eb="4">
      <t>ゾウゲン</t>
    </rPh>
    <phoneticPr fontId="56"/>
  </si>
  <si>
    <t>　表１－３</t>
    <rPh sb="1" eb="2">
      <t>ヒョウ</t>
    </rPh>
    <phoneticPr fontId="45"/>
  </si>
  <si>
    <t>人口増減</t>
    <rPh sb="2" eb="4">
      <t>ゾウゲン</t>
    </rPh>
    <phoneticPr fontId="56"/>
  </si>
  <si>
    <t>秋田県健康福祉部長寿社会課</t>
    <rPh sb="0" eb="3">
      <t>アキタケン</t>
    </rPh>
    <rPh sb="3" eb="5">
      <t>ケンコウ</t>
    </rPh>
    <rPh sb="5" eb="8">
      <t>フクシブ</t>
    </rPh>
    <rPh sb="8" eb="13">
      <t>チョウジュシャカイカ</t>
    </rPh>
    <phoneticPr fontId="45"/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</si>
  <si>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13" eb="15">
      <t>ジュンイ</t>
    </rPh>
    <phoneticPr fontId="45"/>
  </si>
  <si>
    <t>男</t>
  </si>
  <si>
    <t>北秋田市</t>
    <rPh sb="0" eb="3">
      <t>キタアキタ</t>
    </rPh>
    <rPh sb="3" eb="4">
      <t>シ</t>
    </rPh>
    <phoneticPr fontId="45"/>
  </si>
  <si>
    <t xml:space="preserve">羽後町 </t>
  </si>
  <si>
    <t>大館市</t>
    <rPh sb="0" eb="3">
      <t>オオダテシ</t>
    </rPh>
    <phoneticPr fontId="52"/>
  </si>
  <si>
    <t>総世帯数</t>
    <rPh sb="0" eb="1">
      <t>ソウ</t>
    </rPh>
    <rPh sb="1" eb="4">
      <t>セタイスウ</t>
    </rPh>
    <phoneticPr fontId="45"/>
  </si>
  <si>
    <t xml:space="preserve">小坂町 </t>
  </si>
  <si>
    <t>Ｈ１</t>
  </si>
  <si>
    <t>女</t>
  </si>
  <si>
    <t>H19</t>
  </si>
  <si>
    <t>③
(=②÷①)</t>
  </si>
  <si>
    <t>４月</t>
  </si>
  <si>
    <t xml:space="preserve">県計 </t>
  </si>
  <si>
    <t xml:space="preserve">五城目町 </t>
  </si>
  <si>
    <t xml:space="preserve">市部計 </t>
  </si>
  <si>
    <t>65歳以上人口に占める割合(ｆ÷ｅ)</t>
    <rPh sb="2" eb="5">
      <t>サイイジョウ</t>
    </rPh>
    <rPh sb="5" eb="7">
      <t>ジンコウ</t>
    </rPh>
    <rPh sb="8" eb="9">
      <t>シ</t>
    </rPh>
    <rPh sb="11" eb="13">
      <t>ワリアイ</t>
    </rPh>
    <phoneticPr fontId="54"/>
  </si>
  <si>
    <t xml:space="preserve">郡部計 </t>
  </si>
  <si>
    <t>H19人口(H18.10～H19.9)</t>
    <rPh sb="3" eb="5">
      <t>ジンコウ</t>
    </rPh>
    <phoneticPr fontId="56"/>
  </si>
  <si>
    <t xml:space="preserve">能代市 </t>
  </si>
  <si>
    <t>五城目町</t>
    <rPh sb="0" eb="3">
      <t>ゴジョウメ</t>
    </rPh>
    <rPh sb="3" eb="4">
      <t>マチ</t>
    </rPh>
    <phoneticPr fontId="45"/>
  </si>
  <si>
    <t xml:space="preserve">大館市 </t>
  </si>
  <si>
    <t>Ｈ２４</t>
  </si>
  <si>
    <t xml:space="preserve">南秋田郡 </t>
  </si>
  <si>
    <t>④</t>
  </si>
  <si>
    <t xml:space="preserve">上小阿仁村 </t>
  </si>
  <si>
    <t>能代・山本</t>
    <rPh sb="0" eb="2">
      <t>ノシロ</t>
    </rPh>
    <phoneticPr fontId="52"/>
  </si>
  <si>
    <t xml:space="preserve">男鹿市 </t>
  </si>
  <si>
    <t xml:space="preserve">湯沢市 </t>
  </si>
  <si>
    <t>６５歳以上人口
②</t>
    <rPh sb="2" eb="5">
      <t>サイイジョウ</t>
    </rPh>
    <rPh sb="5" eb="7">
      <t>ジンコウ</t>
    </rPh>
    <phoneticPr fontId="57"/>
  </si>
  <si>
    <t xml:space="preserve">由利本荘市 </t>
    <rPh sb="0" eb="2">
      <t>ユリ</t>
    </rPh>
    <phoneticPr fontId="45"/>
  </si>
  <si>
    <t xml:space="preserve">鹿角市 </t>
  </si>
  <si>
    <t xml:space="preserve">鹿角郡 </t>
  </si>
  <si>
    <t>H19(世帯)</t>
  </si>
  <si>
    <t>総人口に占める割合(ｆ÷d)</t>
    <rPh sb="0" eb="3">
      <t>ソウジンコウ</t>
    </rPh>
    <rPh sb="4" eb="5">
      <t>シ</t>
    </rPh>
    <rPh sb="7" eb="9">
      <t>ワリアイ</t>
    </rPh>
    <phoneticPr fontId="54"/>
  </si>
  <si>
    <t>にかほ市</t>
    <rPh sb="3" eb="4">
      <t>シ</t>
    </rPh>
    <phoneticPr fontId="45"/>
  </si>
  <si>
    <t xml:space="preserve">八郎潟町 </t>
  </si>
  <si>
    <t>横手市</t>
    <rPh sb="0" eb="3">
      <t>ヨコテシ</t>
    </rPh>
    <phoneticPr fontId="45"/>
  </si>
  <si>
    <t xml:space="preserve">大潟村 </t>
  </si>
  <si>
    <t xml:space="preserve">美郷町 </t>
    <rPh sb="0" eb="1">
      <t>ビ</t>
    </rPh>
    <rPh sb="1" eb="3">
      <t>ゴウマチ</t>
    </rPh>
    <phoneticPr fontId="45"/>
  </si>
  <si>
    <t xml:space="preserve">秋田市 </t>
  </si>
  <si>
    <t xml:space="preserve">八峰町 </t>
    <rPh sb="1" eb="2">
      <t>ミネ</t>
    </rPh>
    <phoneticPr fontId="45"/>
  </si>
  <si>
    <t>Ｓ６３</t>
  </si>
  <si>
    <t>仙北市　</t>
    <rPh sb="0" eb="2">
      <t>センボク</t>
    </rPh>
    <rPh sb="2" eb="3">
      <t>シ</t>
    </rPh>
    <phoneticPr fontId="45"/>
  </si>
  <si>
    <t>H20</t>
  </si>
  <si>
    <t>⑤</t>
  </si>
  <si>
    <t>H20(世帯)</t>
  </si>
  <si>
    <t>５月</t>
    <rPh sb="1" eb="2">
      <t>ガツ</t>
    </rPh>
    <phoneticPr fontId="56"/>
  </si>
  <si>
    <t>H20人口(H19.10～H20.7)</t>
    <rPh sb="3" eb="5">
      <t>ジンコウ</t>
    </rPh>
    <phoneticPr fontId="56"/>
  </si>
  <si>
    <t>６月</t>
    <rPh sb="1" eb="2">
      <t>ガツ</t>
    </rPh>
    <phoneticPr fontId="56"/>
  </si>
  <si>
    <t>割合</t>
    <rPh sb="0" eb="2">
      <t>ワリアイ</t>
    </rPh>
    <phoneticPr fontId="55"/>
  </si>
  <si>
    <t>大仙市　</t>
    <rPh sb="0" eb="1">
      <t>ダイ</t>
    </rPh>
    <rPh sb="1" eb="2">
      <t>セン</t>
    </rPh>
    <rPh sb="2" eb="3">
      <t>シ</t>
    </rPh>
    <phoneticPr fontId="45"/>
  </si>
  <si>
    <t xml:space="preserve">東成瀬村 </t>
  </si>
  <si>
    <t>人口
①</t>
    <rPh sb="0" eb="2">
      <t>ジンコウ</t>
    </rPh>
    <phoneticPr fontId="57"/>
  </si>
  <si>
    <t>高齢化率
②÷①</t>
    <rPh sb="0" eb="3">
      <t>コウレイカ</t>
    </rPh>
    <rPh sb="3" eb="4">
      <t>リツ</t>
    </rPh>
    <phoneticPr fontId="57"/>
  </si>
  <si>
    <t>美郷町</t>
    <rPh sb="0" eb="3">
      <t>ミサトマチ</t>
    </rPh>
    <phoneticPr fontId="52"/>
  </si>
  <si>
    <t>人口
①</t>
    <rPh sb="0" eb="2">
      <t>ジンコウ</t>
    </rPh>
    <phoneticPr fontId="45"/>
  </si>
  <si>
    <t>順位</t>
  </si>
  <si>
    <t>高齢化率</t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</si>
  <si>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9" eb="12">
      <t>シチョウソン</t>
    </rPh>
    <rPh sb="12" eb="15">
      <t>ベツジュンイ</t>
    </rPh>
    <phoneticPr fontId="52"/>
  </si>
  <si>
    <t>総人口に占める高齢者の割合</t>
  </si>
  <si>
    <t>区分</t>
  </si>
  <si>
    <t>大仙市</t>
    <rPh sb="0" eb="3">
      <t>ダイセンシ</t>
    </rPh>
    <phoneticPr fontId="45"/>
  </si>
  <si>
    <t>７５歳以上</t>
  </si>
  <si>
    <t>計</t>
  </si>
  <si>
    <t>東成瀬村</t>
    <rPh sb="0" eb="4">
      <t>ヒガシナルセムラ</t>
    </rPh>
    <phoneticPr fontId="52"/>
  </si>
  <si>
    <t>⑨</t>
  </si>
  <si>
    <t>前年度比</t>
  </si>
  <si>
    <t>令和２年度高齢化率市町村別順位</t>
  </si>
  <si>
    <t>能代市</t>
    <rPh sb="0" eb="3">
      <t>ノシロシ</t>
    </rPh>
    <phoneticPr fontId="52"/>
  </si>
  <si>
    <t>順位</t>
    <rPh sb="0" eb="2">
      <t>ジュンイ</t>
    </rPh>
    <phoneticPr fontId="45"/>
  </si>
  <si>
    <t>男</t>
    <rPh sb="0" eb="1">
      <t>オトコ</t>
    </rPh>
    <phoneticPr fontId="54"/>
  </si>
  <si>
    <t>６５歳以上７５歳未満</t>
    <rPh sb="7" eb="8">
      <t>サイ</t>
    </rPh>
    <rPh sb="8" eb="10">
      <t>ミマン</t>
    </rPh>
    <phoneticPr fontId="52"/>
  </si>
  <si>
    <t>年度</t>
  </si>
  <si>
    <t>Ｒ３</t>
  </si>
  <si>
    <t>Ｓ５０</t>
  </si>
  <si>
    <t>Ｓ５５</t>
  </si>
  <si>
    <t>Ｓ５７</t>
  </si>
  <si>
    <t>Ｓ５８</t>
  </si>
  <si>
    <t>令和４年度高齢化率市町村別順位</t>
  </si>
  <si>
    <t>Ｈ１７</t>
  </si>
  <si>
    <t>Ｓ５９</t>
  </si>
  <si>
    <t>Ｓ６０</t>
  </si>
  <si>
    <t>Ｓ６１</t>
  </si>
  <si>
    <t>Ｈ１３</t>
  </si>
  <si>
    <t>Ｓ６２</t>
  </si>
  <si>
    <t>Ｈ２</t>
  </si>
  <si>
    <t>Ｈ３</t>
  </si>
  <si>
    <t>Ｈ４</t>
  </si>
  <si>
    <t>Ｈ５</t>
  </si>
  <si>
    <t>Ｈ６</t>
  </si>
  <si>
    <t>Ｈ７</t>
  </si>
  <si>
    <t>Ｈ８</t>
  </si>
  <si>
    <t>Ｈ９</t>
  </si>
  <si>
    <t>Ｈ１０</t>
  </si>
  <si>
    <t>　○高齢者数・高齢者世帯数及び要支援・要介護者世帯数：</t>
    <rPh sb="2" eb="5">
      <t>コウレイシャ</t>
    </rPh>
    <rPh sb="5" eb="6">
      <t>スウ</t>
    </rPh>
    <rPh sb="7" eb="10">
      <t>コウレイシャ</t>
    </rPh>
    <rPh sb="10" eb="13">
      <t>セタイスウ</t>
    </rPh>
    <rPh sb="13" eb="14">
      <t>オヨ</t>
    </rPh>
    <rPh sb="15" eb="18">
      <t>ヨウシエン</t>
    </rPh>
    <rPh sb="19" eb="23">
      <t>ヨウカイゴシャ</t>
    </rPh>
    <rPh sb="23" eb="25">
      <t>セタイ</t>
    </rPh>
    <rPh sb="25" eb="26">
      <t>スウ</t>
    </rPh>
    <phoneticPr fontId="45"/>
  </si>
  <si>
    <t>Ｈ１２</t>
  </si>
  <si>
    <t>Ｈ１４</t>
  </si>
  <si>
    <t>Ｈ１５</t>
  </si>
  <si>
    <t>ひとり暮らし高齢者世帯</t>
    <rPh sb="0" eb="4">
      <t>ヒトリグ</t>
    </rPh>
    <rPh sb="6" eb="9">
      <t>コウレイシャ</t>
    </rPh>
    <rPh sb="9" eb="11">
      <t>セタイ</t>
    </rPh>
    <phoneticPr fontId="54"/>
  </si>
  <si>
    <t>県計</t>
    <rPh sb="0" eb="1">
      <t>ケン</t>
    </rPh>
    <rPh sb="1" eb="2">
      <t>ケイ</t>
    </rPh>
    <phoneticPr fontId="52"/>
  </si>
  <si>
    <t>Ｈ１６</t>
  </si>
  <si>
    <t>Ｈ１８</t>
  </si>
  <si>
    <t>６５歳以上</t>
  </si>
  <si>
    <t>６５歳以上７５歳未満</t>
    <rPh sb="7" eb="8">
      <t>サイ</t>
    </rPh>
    <rPh sb="8" eb="10">
      <t>ミマン</t>
    </rPh>
    <phoneticPr fontId="55"/>
  </si>
  <si>
    <t>総世帯数に占める割合(b÷a)</t>
    <rPh sb="0" eb="3">
      <t>ソウセタイ</t>
    </rPh>
    <rPh sb="3" eb="4">
      <t>スウ</t>
    </rPh>
    <rPh sb="5" eb="6">
      <t>シ</t>
    </rPh>
    <rPh sb="8" eb="10">
      <t>ワリアイ</t>
    </rPh>
    <phoneticPr fontId="54"/>
  </si>
  <si>
    <t>総人口
①</t>
  </si>
  <si>
    <t>　表３－３</t>
    <rPh sb="1" eb="2">
      <t>ヒョウ</t>
    </rPh>
    <phoneticPr fontId="45"/>
  </si>
  <si>
    <t>人口（人）</t>
    <rPh sb="3" eb="4">
      <t>ヒト</t>
    </rPh>
    <phoneticPr fontId="55"/>
  </si>
  <si>
    <t>②</t>
  </si>
  <si>
    <t>割合（％）</t>
    <rPh sb="0" eb="2">
      <t>ワリアイ</t>
    </rPh>
    <phoneticPr fontId="55"/>
  </si>
  <si>
    <t>②÷①</t>
  </si>
  <si>
    <t>（４）秋田県高齢者世帯数等前年度比較</t>
    <rPh sb="3" eb="5">
      <t>アキタ</t>
    </rPh>
    <rPh sb="5" eb="6">
      <t>ケン</t>
    </rPh>
    <rPh sb="6" eb="9">
      <t>コウレイシャ</t>
    </rPh>
    <rPh sb="9" eb="12">
      <t>セタイスウ</t>
    </rPh>
    <rPh sb="12" eb="13">
      <t>トウ</t>
    </rPh>
    <rPh sb="13" eb="16">
      <t>ゼンネンド</t>
    </rPh>
    <rPh sb="16" eb="18">
      <t>ヒカク</t>
    </rPh>
    <phoneticPr fontId="45"/>
  </si>
  <si>
    <t>③</t>
  </si>
  <si>
    <t>③÷①</t>
  </si>
  <si>
    <t>　表１－２</t>
    <rPh sb="1" eb="2">
      <t>ヒョウ</t>
    </rPh>
    <phoneticPr fontId="45"/>
  </si>
  <si>
    <t>④÷①</t>
  </si>
  <si>
    <t>総世帯数に占める割合(ｃ÷ａ)</t>
  </si>
  <si>
    <t>各年度７月１日現在</t>
    <rPh sb="0" eb="3">
      <t>カクネンド</t>
    </rPh>
    <rPh sb="4" eb="5">
      <t>ガツ</t>
    </rPh>
    <rPh sb="6" eb="7">
      <t>ニチ</t>
    </rPh>
    <rPh sb="7" eb="9">
      <t>ゲンザイ</t>
    </rPh>
    <phoneticPr fontId="55"/>
  </si>
  <si>
    <t>Ｈ１１</t>
  </si>
  <si>
    <t>世帯数</t>
    <rPh sb="0" eb="3">
      <t>セタイスウ</t>
    </rPh>
    <phoneticPr fontId="45"/>
  </si>
  <si>
    <t>総世帯数に占める高齢者世帯の割合</t>
    <rPh sb="1" eb="4">
      <t>セタイスウ</t>
    </rPh>
    <rPh sb="11" eb="13">
      <t>セタイ</t>
    </rPh>
    <phoneticPr fontId="54"/>
  </si>
  <si>
    <t>男</t>
    <rPh sb="0" eb="1">
      <t>オトコ</t>
    </rPh>
    <phoneticPr fontId="45"/>
  </si>
  <si>
    <t>女</t>
    <rPh sb="0" eb="1">
      <t>オンナ</t>
    </rPh>
    <phoneticPr fontId="45"/>
  </si>
  <si>
    <t>Ｈ１９</t>
  </si>
  <si>
    <t>Ｈ２０</t>
  </si>
  <si>
    <t>２人以上の世帯</t>
    <rPh sb="1" eb="2">
      <t>ニン</t>
    </rPh>
    <rPh sb="2" eb="4">
      <t>イジョウ</t>
    </rPh>
    <rPh sb="5" eb="7">
      <t>セタイ</t>
    </rPh>
    <phoneticPr fontId="45"/>
  </si>
  <si>
    <t>男女計</t>
    <rPh sb="0" eb="2">
      <t>ダンジョ</t>
    </rPh>
    <rPh sb="2" eb="3">
      <t>ケイ</t>
    </rPh>
    <phoneticPr fontId="45"/>
  </si>
  <si>
    <t>６５歳以上人口
（高齢者数）②</t>
    <rPh sb="2" eb="3">
      <t>サイ</t>
    </rPh>
    <rPh sb="3" eb="5">
      <t>イジョウ</t>
    </rPh>
    <rPh sb="5" eb="7">
      <t>ジンコウ</t>
    </rPh>
    <rPh sb="9" eb="12">
      <t>コウレイシャ</t>
    </rPh>
    <rPh sb="12" eb="13">
      <t>スウ</t>
    </rPh>
    <phoneticPr fontId="45"/>
  </si>
  <si>
    <t>６５歳以上人口割合
（高齢化率）②÷①</t>
    <rPh sb="2" eb="3">
      <t>サイ</t>
    </rPh>
    <rPh sb="3" eb="5">
      <t>イジョウ</t>
    </rPh>
    <rPh sb="5" eb="7">
      <t>ジンコウ</t>
    </rPh>
    <rPh sb="7" eb="9">
      <t>ワリアイ</t>
    </rPh>
    <rPh sb="11" eb="14">
      <t>コウレイカ</t>
    </rPh>
    <rPh sb="14" eb="15">
      <t>リツ</t>
    </rPh>
    <phoneticPr fontId="45"/>
  </si>
  <si>
    <t>参考</t>
    <rPh sb="0" eb="2">
      <t>サンコウ</t>
    </rPh>
    <phoneticPr fontId="52"/>
  </si>
  <si>
    <t>ひとり暮らし（人＝世帯）</t>
    <rPh sb="3" eb="4">
      <t>グ</t>
    </rPh>
    <rPh sb="7" eb="8">
      <t>ニン</t>
    </rPh>
    <rPh sb="9" eb="11">
      <t>セタイ</t>
    </rPh>
    <phoneticPr fontId="45"/>
  </si>
  <si>
    <t>八郎潟町</t>
    <rPh sb="0" eb="4">
      <t>ハチロウガタマチ</t>
    </rPh>
    <phoneticPr fontId="52"/>
  </si>
  <si>
    <t>６５歳以上の
高齢者だけの世帯</t>
    <rPh sb="2" eb="3">
      <t>サイ</t>
    </rPh>
    <rPh sb="3" eb="5">
      <t>イジョウ</t>
    </rPh>
    <rPh sb="7" eb="10">
      <t>コウレイシャ</t>
    </rPh>
    <rPh sb="13" eb="15">
      <t>セタイ</t>
    </rPh>
    <phoneticPr fontId="45"/>
  </si>
  <si>
    <t>秋田県の高齢者数・高齢化率の推移</t>
    <rPh sb="0" eb="3">
      <t>アキタケン</t>
    </rPh>
    <rPh sb="7" eb="8">
      <t>スウ</t>
    </rPh>
    <phoneticPr fontId="55"/>
  </si>
  <si>
    <t>（２）秋田県高齢者数・高齢化率前年度等比較及び推移</t>
    <rPh sb="3" eb="5">
      <t>アキタ</t>
    </rPh>
    <rPh sb="5" eb="6">
      <t>ケン</t>
    </rPh>
    <rPh sb="6" eb="9">
      <t>コウレイシャ</t>
    </rPh>
    <rPh sb="9" eb="10">
      <t>スウ</t>
    </rPh>
    <rPh sb="11" eb="14">
      <t>コウレイカ</t>
    </rPh>
    <rPh sb="14" eb="15">
      <t>リツ</t>
    </rPh>
    <rPh sb="15" eb="18">
      <t>ゼンネンド</t>
    </rPh>
    <rPh sb="18" eb="19">
      <t>トウ</t>
    </rPh>
    <rPh sb="19" eb="21">
      <t>ヒカク</t>
    </rPh>
    <rPh sb="21" eb="22">
      <t>オヨ</t>
    </rPh>
    <rPh sb="23" eb="25">
      <t>スイイ</t>
    </rPh>
    <phoneticPr fontId="45"/>
  </si>
  <si>
    <t>潟上市</t>
    <rPh sb="0" eb="3">
      <t>カタガミシ</t>
    </rPh>
    <phoneticPr fontId="52"/>
  </si>
  <si>
    <t>秋田県の高齢者数・高齢化率の推移</t>
    <rPh sb="0" eb="3">
      <t>アキタケン</t>
    </rPh>
    <rPh sb="4" eb="7">
      <t>コウレイシャ</t>
    </rPh>
    <rPh sb="7" eb="8">
      <t>スウ</t>
    </rPh>
    <rPh sb="9" eb="12">
      <t>コウレイカ</t>
    </rPh>
    <rPh sb="12" eb="13">
      <t>リツ</t>
    </rPh>
    <rPh sb="14" eb="16">
      <t>スイイ</t>
    </rPh>
    <phoneticPr fontId="45"/>
  </si>
  <si>
    <t>Ｈ２１</t>
  </si>
  <si>
    <t>①</t>
  </si>
  <si>
    <t>⑥
(=④＋⑤)</t>
  </si>
  <si>
    <t>⑧</t>
  </si>
  <si>
    <t>大館・鹿角</t>
    <rPh sb="0" eb="2">
      <t>オオダテ</t>
    </rPh>
    <rPh sb="3" eb="5">
      <t>カヅノ</t>
    </rPh>
    <phoneticPr fontId="45"/>
  </si>
  <si>
    <t>北秋田</t>
    <rPh sb="0" eb="3">
      <t>キタアキタ</t>
    </rPh>
    <phoneticPr fontId="45"/>
  </si>
  <si>
    <t>能代・山本</t>
    <rPh sb="0" eb="2">
      <t>ノシロ</t>
    </rPh>
    <rPh sb="3" eb="5">
      <t>ヤマモト</t>
    </rPh>
    <phoneticPr fontId="45"/>
  </si>
  <si>
    <t>秋田周辺</t>
    <rPh sb="0" eb="2">
      <t>アキタ</t>
    </rPh>
    <rPh sb="2" eb="4">
      <t>シュウヘン</t>
    </rPh>
    <phoneticPr fontId="45"/>
  </si>
  <si>
    <t>割合(ｄ÷ａ)</t>
    <rPh sb="0" eb="2">
      <t>ワリアイ</t>
    </rPh>
    <phoneticPr fontId="52"/>
  </si>
  <si>
    <t>由利本荘
・にかほ</t>
    <rPh sb="0" eb="2">
      <t>ユリ</t>
    </rPh>
    <rPh sb="2" eb="4">
      <t>ホンジョウ</t>
    </rPh>
    <phoneticPr fontId="45"/>
  </si>
  <si>
    <t>⑥※
(=④＋⑤)</t>
  </si>
  <si>
    <t>大仙・仙北</t>
    <rPh sb="0" eb="2">
      <t>ダイセン</t>
    </rPh>
    <rPh sb="3" eb="5">
      <t>センボク</t>
    </rPh>
    <phoneticPr fontId="45"/>
  </si>
  <si>
    <t>横手</t>
  </si>
  <si>
    <t>湯沢・雄勝</t>
    <rPh sb="0" eb="2">
      <t>ユザワ</t>
    </rPh>
    <rPh sb="3" eb="5">
      <t>オガチ</t>
    </rPh>
    <phoneticPr fontId="45"/>
  </si>
  <si>
    <t>公表資料</t>
    <rPh sb="0" eb="2">
      <t>コウヒョウ</t>
    </rPh>
    <rPh sb="2" eb="4">
      <t>シリョウ</t>
    </rPh>
    <phoneticPr fontId="45"/>
  </si>
  <si>
    <t>６５歳以上の人口・割合
②</t>
    <rPh sb="6" eb="8">
      <t>ジンコウ</t>
    </rPh>
    <rPh sb="9" eb="11">
      <t>ワリアイ</t>
    </rPh>
    <phoneticPr fontId="52"/>
  </si>
  <si>
    <t>Ｈ２３</t>
  </si>
  <si>
    <t>　　　より、過去の数値とは整合性が取れない場合があるためご了承ください。</t>
    <rPh sb="6" eb="8">
      <t>カコ</t>
    </rPh>
    <rPh sb="9" eb="11">
      <t>スウチ</t>
    </rPh>
    <rPh sb="13" eb="16">
      <t>セイゴウセイ</t>
    </rPh>
    <rPh sb="17" eb="18">
      <t>ト</t>
    </rPh>
    <rPh sb="21" eb="23">
      <t>バアイ</t>
    </rPh>
    <rPh sb="29" eb="31">
      <t>リョウショウ</t>
    </rPh>
    <phoneticPr fontId="45"/>
  </si>
  <si>
    <t>③
(=⑦+⑨)</t>
  </si>
  <si>
    <t>②
(=⑥+⑧)</t>
  </si>
  <si>
    <t>割合</t>
    <rPh sb="0" eb="2">
      <t>ワリアイ</t>
    </rPh>
    <phoneticPr fontId="52"/>
  </si>
  <si>
    <t>③÷②</t>
  </si>
  <si>
    <t>⑦÷⑥</t>
  </si>
  <si>
    <t>⑨÷⑧</t>
  </si>
  <si>
    <t>総人口に占めるひとり暮らし高齢者の割合</t>
    <rPh sb="1" eb="3">
      <t>ジンコウ</t>
    </rPh>
    <rPh sb="7" eb="11">
      <t>ヒトリグ</t>
    </rPh>
    <rPh sb="13" eb="16">
      <t>コウレイシャ</t>
    </rPh>
    <phoneticPr fontId="54"/>
  </si>
  <si>
    <t>北秋田市</t>
    <rPh sb="0" eb="1">
      <t>キタ</t>
    </rPh>
    <rPh sb="1" eb="4">
      <t>アキタシ</t>
    </rPh>
    <phoneticPr fontId="45"/>
  </si>
  <si>
    <t>区　　分</t>
  </si>
  <si>
    <t>女</t>
    <rPh sb="0" eb="1">
      <t>オンナ</t>
    </rPh>
    <phoneticPr fontId="54"/>
  </si>
  <si>
    <t>人口（ｃ）</t>
  </si>
  <si>
    <t>計</t>
    <rPh sb="0" eb="1">
      <t>ケイ</t>
    </rPh>
    <phoneticPr fontId="54"/>
  </si>
  <si>
    <t>割合</t>
    <rPh sb="0" eb="2">
      <t>ワリアイ</t>
    </rPh>
    <phoneticPr fontId="45"/>
  </si>
  <si>
    <t>⑦
(=⑥÷①)</t>
  </si>
  <si>
    <t>⑨
(=⑧÷①)</t>
  </si>
  <si>
    <t>五城目町</t>
    <rPh sb="0" eb="4">
      <t>ゴジョウメマチ</t>
    </rPh>
    <phoneticPr fontId="45"/>
  </si>
  <si>
    <t>北秋田</t>
  </si>
  <si>
    <t>小坂町</t>
    <rPh sb="0" eb="3">
      <t>コサカマチ</t>
    </rPh>
    <phoneticPr fontId="45"/>
  </si>
  <si>
    <t>秋田周辺</t>
    <rPh sb="2" eb="4">
      <t>シュウヘン</t>
    </rPh>
    <phoneticPr fontId="52"/>
  </si>
  <si>
    <t>湯沢・雄勝</t>
    <rPh sb="0" eb="2">
      <t>ユザワ</t>
    </rPh>
    <phoneticPr fontId="52"/>
  </si>
  <si>
    <t>横手</t>
    <rPh sb="0" eb="2">
      <t>ヨコテ</t>
    </rPh>
    <phoneticPr fontId="52"/>
  </si>
  <si>
    <t>大仙・仙北</t>
    <rPh sb="0" eb="2">
      <t>ダイセン</t>
    </rPh>
    <rPh sb="3" eb="5">
      <t>センポク</t>
    </rPh>
    <phoneticPr fontId="52"/>
  </si>
  <si>
    <t>由利本荘
・にかほ</t>
    <rPh sb="0" eb="2">
      <t>ユリ</t>
    </rPh>
    <phoneticPr fontId="45"/>
  </si>
  <si>
    <t>能代・山本</t>
    <rPh sb="0" eb="2">
      <t>ノシロ</t>
    </rPh>
    <rPh sb="3" eb="5">
      <t>ヤマモト</t>
    </rPh>
    <phoneticPr fontId="52"/>
  </si>
  <si>
    <t>秋田周辺</t>
    <rPh sb="0" eb="2">
      <t>アキタ</t>
    </rPh>
    <rPh sb="2" eb="4">
      <t>シュウヘン</t>
    </rPh>
    <phoneticPr fontId="52"/>
  </si>
  <si>
    <t>左のうち要支援・要介護認定を受けている者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phoneticPr fontId="45"/>
  </si>
  <si>
    <t>左のうち要支援・要介護認定を受けている者のいる　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4" eb="27">
      <t>セタイスウ</t>
    </rPh>
    <phoneticPr fontId="45"/>
  </si>
  <si>
    <t>人口（ｂ）</t>
  </si>
  <si>
    <t>人口（ｄ）</t>
  </si>
  <si>
    <t>②は、住民基本台帳に基づく市町村からの報告による。</t>
    <rPh sb="3" eb="5">
      <t>ジュウミン</t>
    </rPh>
    <rPh sb="5" eb="7">
      <t>キホン</t>
    </rPh>
    <rPh sb="7" eb="9">
      <t>ダイチョウ</t>
    </rPh>
    <rPh sb="10" eb="11">
      <t>モト</t>
    </rPh>
    <rPh sb="13" eb="16">
      <t>シチョウソン</t>
    </rPh>
    <rPh sb="19" eb="21">
      <t>ホウコク</t>
    </rPh>
    <phoneticPr fontId="52"/>
  </si>
  <si>
    <t>総世帯数
（ａ）</t>
    <rPh sb="0" eb="3">
      <t>ソウセタイ</t>
    </rPh>
    <rPh sb="3" eb="4">
      <t>スウ</t>
    </rPh>
    <phoneticPr fontId="54"/>
  </si>
  <si>
    <t>世帯数（ｂ）</t>
    <rPh sb="0" eb="3">
      <t>セタイスウ</t>
    </rPh>
    <phoneticPr fontId="54"/>
  </si>
  <si>
    <t>世帯数（ｃ）</t>
    <rPh sb="0" eb="3">
      <t>セタイスウ</t>
    </rPh>
    <phoneticPr fontId="54"/>
  </si>
  <si>
    <t>総人口
（ｄ）</t>
    <rPh sb="0" eb="3">
      <t>ソウジンコウ</t>
    </rPh>
    <phoneticPr fontId="54"/>
  </si>
  <si>
    <t>65歳以上人口（ｅ）</t>
    <rPh sb="2" eb="3">
      <t>サイ</t>
    </rPh>
    <rPh sb="3" eb="5">
      <t>イジョウ</t>
    </rPh>
    <rPh sb="5" eb="7">
      <t>ジンコウ</t>
    </rPh>
    <phoneticPr fontId="54"/>
  </si>
  <si>
    <t>人数（ｆ）</t>
    <rPh sb="0" eb="2">
      <t>ニンズウ</t>
    </rPh>
    <phoneticPr fontId="54"/>
  </si>
  <si>
    <t>割合(ｂ÷ａ)</t>
    <rPh sb="0" eb="2">
      <t>ワリアイ</t>
    </rPh>
    <phoneticPr fontId="52"/>
  </si>
  <si>
    <t>割合(ｃ÷ａ)</t>
    <rPh sb="0" eb="2">
      <t>ワリアイ</t>
    </rPh>
    <phoneticPr fontId="52"/>
  </si>
  <si>
    <t>高齢者だけ世帯数に占める割合(ｃ÷ｂ)</t>
    <rPh sb="0" eb="3">
      <t>コウレイシャ</t>
    </rPh>
    <rPh sb="5" eb="7">
      <t>ソウセタイ</t>
    </rPh>
    <rPh sb="7" eb="8">
      <t>スウ</t>
    </rPh>
    <rPh sb="9" eb="10">
      <t>シ</t>
    </rPh>
    <rPh sb="12" eb="14">
      <t>ワリアイ</t>
    </rPh>
    <phoneticPr fontId="54"/>
  </si>
  <si>
    <t>Ｈ２５</t>
  </si>
  <si>
    <t>総人口
①
（ａ）</t>
    <rPh sb="0" eb="1">
      <t>ソウ</t>
    </rPh>
    <phoneticPr fontId="52"/>
  </si>
  <si>
    <t>0.6ポイント増</t>
    <rPh sb="7" eb="8">
      <t>ゾウ</t>
    </rPh>
    <phoneticPr fontId="54"/>
  </si>
  <si>
    <t>鹿角市</t>
    <rPh sb="0" eb="3">
      <t>カヅノシ</t>
    </rPh>
    <phoneticPr fontId="52"/>
  </si>
  <si>
    <t>Ｈ２６</t>
  </si>
  <si>
    <t>Ｈ２７</t>
  </si>
  <si>
    <t>井川町</t>
    <rPh sb="0" eb="3">
      <t>イカワマチ</t>
    </rPh>
    <phoneticPr fontId="52"/>
  </si>
  <si>
    <t>羽後町</t>
    <rPh sb="0" eb="3">
      <t>ウゴマチ</t>
    </rPh>
    <phoneticPr fontId="52"/>
  </si>
  <si>
    <t>左のうち要支援・要介護認定を受けている者のいる世帯数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3" eb="26">
      <t>セタイスウ</t>
    </rPh>
    <phoneticPr fontId="45"/>
  </si>
  <si>
    <t>鹿角郡</t>
    <rPh sb="0" eb="3">
      <t>カヅノグン</t>
    </rPh>
    <phoneticPr fontId="45"/>
  </si>
  <si>
    <t>美郷町</t>
    <rPh sb="0" eb="3">
      <t>ミサトチョウ</t>
    </rPh>
    <phoneticPr fontId="45"/>
  </si>
  <si>
    <t>Ｈ２８</t>
  </si>
  <si>
    <t>※②は、住民基本台帳に基づく市町村からの報告による。</t>
  </si>
  <si>
    <t>　人口①の県計算出にあたっては、県内市町村間の転入及び転出を除いているため、市町村間の合計とは一致しない。</t>
    <rPh sb="1" eb="3">
      <t>ジンコウ</t>
    </rPh>
    <rPh sb="7" eb="9">
      <t>サンシュツ</t>
    </rPh>
    <rPh sb="23" eb="25">
      <t>テンニュウ</t>
    </rPh>
    <rPh sb="25" eb="26">
      <t>オヨ</t>
    </rPh>
    <rPh sb="27" eb="29">
      <t>テンシュツ</t>
    </rPh>
    <rPh sb="30" eb="31">
      <t>ノゾ</t>
    </rPh>
    <rPh sb="38" eb="41">
      <t>シチョウソン</t>
    </rPh>
    <rPh sb="41" eb="42">
      <t>カン</t>
    </rPh>
    <rPh sb="43" eb="45">
      <t>ゴウケイ</t>
    </rPh>
    <rPh sb="47" eb="49">
      <t>イッチ</t>
    </rPh>
    <phoneticPr fontId="45"/>
  </si>
  <si>
    <t>鹿角市</t>
    <rPh sb="0" eb="3">
      <t>カズノシ</t>
    </rPh>
    <phoneticPr fontId="52"/>
  </si>
  <si>
    <t>※①以外は、住民基本台帳に基づく市町村からの報告による。</t>
    <rPh sb="2" eb="4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phoneticPr fontId="55"/>
  </si>
  <si>
    <t>　表３－４</t>
    <rPh sb="1" eb="2">
      <t>ヒョウ</t>
    </rPh>
    <phoneticPr fontId="45"/>
  </si>
  <si>
    <t>美郷町</t>
    <rPh sb="0" eb="2">
      <t>ミサト</t>
    </rPh>
    <rPh sb="2" eb="3">
      <t>マチ</t>
    </rPh>
    <phoneticPr fontId="52"/>
  </si>
  <si>
    <t>※</t>
  </si>
  <si>
    <t>　　</t>
  </si>
  <si>
    <t>　※人口①の県計算出にあたっては、県内市町村間の転入及び転出を除いて</t>
  </si>
  <si>
    <t>　表１－１</t>
    <rPh sb="1" eb="2">
      <t>ヒョウ</t>
    </rPh>
    <phoneticPr fontId="45"/>
  </si>
  <si>
    <t>　表２－２</t>
    <rPh sb="1" eb="2">
      <t>ヒョウ</t>
    </rPh>
    <phoneticPr fontId="45"/>
  </si>
  <si>
    <t>　表３－１</t>
    <rPh sb="1" eb="2">
      <t>ヒョウ</t>
    </rPh>
    <phoneticPr fontId="45"/>
  </si>
  <si>
    <t>　表３－２</t>
    <rPh sb="1" eb="2">
      <t>ヒョウ</t>
    </rPh>
    <phoneticPr fontId="45"/>
  </si>
  <si>
    <t>　表３－５</t>
    <rPh sb="1" eb="2">
      <t>ヒョウ</t>
    </rPh>
    <phoneticPr fontId="45"/>
  </si>
  <si>
    <t>八峰町</t>
    <rPh sb="0" eb="3">
      <t>ハッポウチョウ</t>
    </rPh>
    <phoneticPr fontId="45"/>
  </si>
  <si>
    <t>　表４－１</t>
    <rPh sb="1" eb="2">
      <t>ヒョウ</t>
    </rPh>
    <phoneticPr fontId="45"/>
  </si>
  <si>
    <t>※出典及び利用上の注意</t>
    <rPh sb="1" eb="3">
      <t>シュッテン</t>
    </rPh>
    <rPh sb="3" eb="4">
      <t>オヨ</t>
    </rPh>
    <rPh sb="5" eb="8">
      <t>リヨウジョウ</t>
    </rPh>
    <rPh sb="9" eb="11">
      <t>チュウイ</t>
    </rPh>
    <phoneticPr fontId="45"/>
  </si>
  <si>
    <t>　　の集計結果による。</t>
    <rPh sb="3" eb="5">
      <t>シュウケイ</t>
    </rPh>
    <rPh sb="5" eb="7">
      <t>ケッカ</t>
    </rPh>
    <phoneticPr fontId="45"/>
  </si>
  <si>
    <t>　　※なお、各市町村毎に把握可能でかつ実態に近いデータを集計しているが、集計方法の変更等に</t>
    <rPh sb="6" eb="7">
      <t>カク</t>
    </rPh>
    <rPh sb="7" eb="10">
      <t>シチョウソン</t>
    </rPh>
    <rPh sb="10" eb="11">
      <t>ゴト</t>
    </rPh>
    <rPh sb="12" eb="14">
      <t>ハアク</t>
    </rPh>
    <rPh sb="14" eb="16">
      <t>カノウ</t>
    </rPh>
    <rPh sb="19" eb="21">
      <t>ジッタイ</t>
    </rPh>
    <rPh sb="22" eb="23">
      <t>チカ</t>
    </rPh>
    <rPh sb="28" eb="30">
      <t>シュウケイ</t>
    </rPh>
    <rPh sb="36" eb="38">
      <t>シュウケイ</t>
    </rPh>
    <rPh sb="38" eb="40">
      <t>ホウホウ</t>
    </rPh>
    <rPh sb="41" eb="43">
      <t>ヘンコウ</t>
    </rPh>
    <rPh sb="43" eb="44">
      <t>トウ</t>
    </rPh>
    <phoneticPr fontId="45"/>
  </si>
  <si>
    <t>男鹿市</t>
    <rPh sb="0" eb="3">
      <t>オガシ</t>
    </rPh>
    <phoneticPr fontId="52"/>
  </si>
  <si>
    <t>羽後町</t>
    <rPh sb="0" eb="3">
      <t>ウゴマチ</t>
    </rPh>
    <phoneticPr fontId="45"/>
  </si>
  <si>
    <t>Ｈ３０</t>
  </si>
  <si>
    <t>Ｈ２９</t>
  </si>
  <si>
    <t>湯沢市</t>
    <rPh sb="0" eb="3">
      <t>ユザワシ</t>
    </rPh>
    <phoneticPr fontId="52"/>
  </si>
  <si>
    <t>　上記以外は住民基本台帳に基づく市町村からの報告による。（施設を住所地としている者は除く。）</t>
    <rPh sb="1" eb="3">
      <t>ジョウキ</t>
    </rPh>
    <rPh sb="3" eb="5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rPh sb="29" eb="31">
      <t>シセツ</t>
    </rPh>
    <rPh sb="32" eb="35">
      <t>ジュウショチ</t>
    </rPh>
    <rPh sb="40" eb="41">
      <t>モノ</t>
    </rPh>
    <rPh sb="42" eb="43">
      <t>ノゾ</t>
    </rPh>
    <phoneticPr fontId="54"/>
  </si>
  <si>
    <t>大仙市</t>
    <rPh sb="0" eb="2">
      <t>ダイセン</t>
    </rPh>
    <rPh sb="2" eb="3">
      <t>シ</t>
    </rPh>
    <phoneticPr fontId="45"/>
  </si>
  <si>
    <t>大潟村</t>
    <rPh sb="0" eb="3">
      <t>オオガタムラ</t>
    </rPh>
    <phoneticPr fontId="45"/>
  </si>
  <si>
    <t>平成30年度高齢化率市町村別順位</t>
  </si>
  <si>
    <t>（平成30年7月1日現在）</t>
  </si>
  <si>
    <t>令和元年度高齢化率市町村別順位</t>
    <rPh sb="2" eb="3">
      <t>ガン</t>
    </rPh>
    <phoneticPr fontId="52"/>
  </si>
  <si>
    <t>（令和元年7月1日現在）</t>
    <rPh sb="3" eb="4">
      <t>ガン</t>
    </rPh>
    <phoneticPr fontId="52"/>
  </si>
  <si>
    <t>※総人口・総世帯数は、「秋田県の人口と世帯（月報）」（各年度７月１日現在：秋田県調査統計課）による。</t>
    <rPh sb="1" eb="2">
      <t>ソウ</t>
    </rPh>
    <rPh sb="2" eb="4">
      <t>ジンコウ</t>
    </rPh>
    <rPh sb="5" eb="6">
      <t>ソウ</t>
    </rPh>
    <rPh sb="6" eb="9">
      <t>セタイスウ</t>
    </rPh>
    <rPh sb="12" eb="15">
      <t>アキタケン</t>
    </rPh>
    <rPh sb="16" eb="18">
      <t>ジンコウ</t>
    </rPh>
    <rPh sb="19" eb="21">
      <t>セタイ</t>
    </rPh>
    <rPh sb="22" eb="24">
      <t>ゲッポウ</t>
    </rPh>
    <rPh sb="27" eb="28">
      <t>カク</t>
    </rPh>
    <rPh sb="28" eb="29">
      <t>ネン</t>
    </rPh>
    <rPh sb="29" eb="30">
      <t>ド</t>
    </rPh>
    <rPh sb="31" eb="32">
      <t>ガツ</t>
    </rPh>
    <rPh sb="33" eb="34">
      <t>ニチ</t>
    </rPh>
    <rPh sb="34" eb="36">
      <t>ゲンザイ</t>
    </rPh>
    <rPh sb="37" eb="39">
      <t>アキタ</t>
    </rPh>
    <rPh sb="39" eb="40">
      <t>ケン</t>
    </rPh>
    <rPh sb="40" eb="42">
      <t>チョウサ</t>
    </rPh>
    <rPh sb="42" eb="44">
      <t>トウケイ</t>
    </rPh>
    <rPh sb="44" eb="45">
      <t>カ</t>
    </rPh>
    <phoneticPr fontId="45"/>
  </si>
  <si>
    <t xml:space="preserve"> ※①以外は、住民基本台帳に基づく市町村からの報告による。（施設を住所地としている者は除く。）</t>
    <rPh sb="3" eb="5">
      <t>イガイ</t>
    </rPh>
    <rPh sb="30" eb="32">
      <t>シセツ</t>
    </rPh>
    <rPh sb="33" eb="36">
      <t>ジュウショチ</t>
    </rPh>
    <rPh sb="41" eb="42">
      <t>モノ</t>
    </rPh>
    <rPh sb="43" eb="44">
      <t>ノゾ</t>
    </rPh>
    <phoneticPr fontId="45"/>
  </si>
  <si>
    <t>各年度７月１日現在　(人)</t>
    <rPh sb="0" eb="2">
      <t>カクネン</t>
    </rPh>
    <rPh sb="2" eb="3">
      <t>ド</t>
    </rPh>
    <rPh sb="4" eb="5">
      <t>ガツ</t>
    </rPh>
    <rPh sb="6" eb="7">
      <t>ニチ</t>
    </rPh>
    <rPh sb="7" eb="9">
      <t>ゲンザイ</t>
    </rPh>
    <rPh sb="11" eb="12">
      <t>ニン</t>
    </rPh>
    <phoneticPr fontId="45"/>
  </si>
  <si>
    <t>①は、「秋田県の人口と世帯（月報）」（各年度７月１日現在：秋田県調査統計課）による。</t>
    <rPh sb="19" eb="20">
      <t>カク</t>
    </rPh>
    <rPh sb="20" eb="21">
      <t>ネン</t>
    </rPh>
    <rPh sb="21" eb="22">
      <t>ド</t>
    </rPh>
    <rPh sb="29" eb="31">
      <t>アキタ</t>
    </rPh>
    <phoneticPr fontId="52"/>
  </si>
  <si>
    <t>※①は、「秋田県の人口と世帯（月報）」（各年度７月１日現在：秋田県調査統計課）による。</t>
    <rPh sb="5" eb="8">
      <t>アキタケン</t>
    </rPh>
    <rPh sb="9" eb="11">
      <t>ジンコウ</t>
    </rPh>
    <rPh sb="12" eb="14">
      <t>セタイ</t>
    </rPh>
    <rPh sb="15" eb="17">
      <t>ゲッポウ</t>
    </rPh>
    <rPh sb="20" eb="21">
      <t>カク</t>
    </rPh>
    <rPh sb="21" eb="22">
      <t>ネン</t>
    </rPh>
    <rPh sb="22" eb="23">
      <t>ド</t>
    </rPh>
    <rPh sb="24" eb="25">
      <t>ガツ</t>
    </rPh>
    <rPh sb="26" eb="27">
      <t>ニチ</t>
    </rPh>
    <rPh sb="27" eb="29">
      <t>ゲンザイ</t>
    </rPh>
    <rPh sb="30" eb="32">
      <t>アキタ</t>
    </rPh>
    <rPh sb="32" eb="33">
      <t>ケン</t>
    </rPh>
    <rPh sb="33" eb="35">
      <t>チョウサ</t>
    </rPh>
    <rPh sb="35" eb="37">
      <t>トウケイ</t>
    </rPh>
    <rPh sb="37" eb="38">
      <t>カ</t>
    </rPh>
    <phoneticPr fontId="45"/>
  </si>
  <si>
    <t>（令和２年7月1日現在）</t>
  </si>
  <si>
    <t>令和３年度高齢化率市町村別順位</t>
  </si>
  <si>
    <t>Ｒ４</t>
  </si>
  <si>
    <t>横手市</t>
    <rPh sb="0" eb="3">
      <t>ヨコテシ</t>
    </rPh>
    <phoneticPr fontId="52"/>
  </si>
  <si>
    <t>にかほ市</t>
    <rPh sb="3" eb="4">
      <t>シ</t>
    </rPh>
    <phoneticPr fontId="52"/>
  </si>
  <si>
    <t>東成瀬村</t>
    <rPh sb="0" eb="4">
      <t>ヒガシナルセムラ</t>
    </rPh>
    <phoneticPr fontId="45"/>
  </si>
  <si>
    <t>由利本荘市</t>
    <rPh sb="0" eb="2">
      <t>ユリ</t>
    </rPh>
    <rPh sb="2" eb="4">
      <t>ホンジョウ</t>
    </rPh>
    <rPh sb="4" eb="5">
      <t>シ</t>
    </rPh>
    <phoneticPr fontId="45"/>
  </si>
  <si>
    <t>五城目町</t>
    <rPh sb="0" eb="3">
      <t>ゴジョウメ</t>
    </rPh>
    <rPh sb="3" eb="4">
      <t>マチ</t>
    </rPh>
    <phoneticPr fontId="52"/>
  </si>
  <si>
    <t>令和５年度高齢化率市町村別順位</t>
  </si>
  <si>
    <t>Ｒ５</t>
  </si>
  <si>
    <t>令和６年度高齢化率市町村別順位</t>
    <phoneticPr fontId="52"/>
  </si>
  <si>
    <t>令和６年度</t>
    <phoneticPr fontId="54"/>
  </si>
  <si>
    <t>○</t>
  </si>
  <si>
    <t>Ｒ６</t>
  </si>
  <si>
    <t>潟上市</t>
  </si>
  <si>
    <t>潟上市</t>
    <phoneticPr fontId="45"/>
  </si>
  <si>
    <t>令和７年度市町村別高齢者数・高齢化率（市郡別）</t>
    <phoneticPr fontId="45"/>
  </si>
  <si>
    <t>令和７年７月１日現在</t>
    <phoneticPr fontId="45"/>
  </si>
  <si>
    <t>令和７年度高齢化率市町村別順位</t>
    <phoneticPr fontId="52"/>
  </si>
  <si>
    <t>（令和7年7月1日現在）</t>
    <phoneticPr fontId="52"/>
  </si>
  <si>
    <t>令和６年度</t>
    <rPh sb="0" eb="2">
      <t>レイワ</t>
    </rPh>
    <rPh sb="3" eb="5">
      <t>ネンド</t>
    </rPh>
    <phoneticPr fontId="52"/>
  </si>
  <si>
    <t>※人口①は、「秋田県の人口と世帯（月報）」（令和７年７月１日現在：秋田県調査統計課）による。</t>
    <phoneticPr fontId="45"/>
  </si>
  <si>
    <t>令和７年度</t>
    <phoneticPr fontId="54"/>
  </si>
  <si>
    <t>Ｒ７</t>
    <phoneticPr fontId="55"/>
  </si>
  <si>
    <t>令和６年度</t>
    <rPh sb="0" eb="2">
      <t>レイワ</t>
    </rPh>
    <rPh sb="3" eb="4">
      <t>トシ</t>
    </rPh>
    <rPh sb="4" eb="5">
      <t>ド</t>
    </rPh>
    <phoneticPr fontId="54"/>
  </si>
  <si>
    <t>令和７年度老人月間関係資料</t>
    <phoneticPr fontId="45"/>
  </si>
  <si>
    <t>（１）市町村別高齢者数（令和７年７月１日現在）等</t>
    <phoneticPr fontId="45"/>
  </si>
  <si>
    <t>令和７年度市町村別高齢者数・高齢化率（圏域別）</t>
    <phoneticPr fontId="45"/>
  </si>
  <si>
    <t>令和７年度高齢化率市町村別順位</t>
    <phoneticPr fontId="45"/>
  </si>
  <si>
    <t>令和７年度高齢者数・高齢化率の前年度比較</t>
    <phoneticPr fontId="45"/>
  </si>
  <si>
    <t>（３）市町村別高齢者世帯数（令和７年７月１日現在）</t>
    <phoneticPr fontId="45"/>
  </si>
  <si>
    <t>令和７年度市町村別高齢者世帯数・世帯割合（市郡別）</t>
    <phoneticPr fontId="45"/>
  </si>
  <si>
    <t>令和７年度市町村別高齢者世帯数・世帯割合（圏域別）</t>
    <phoneticPr fontId="45"/>
  </si>
  <si>
    <t>令和７年度市町村別高齢者世帯における要支援・要介護世帯数（市郡別）</t>
    <phoneticPr fontId="45"/>
  </si>
  <si>
    <t>令和７年度市町村別高齢者世帯に占める要支援・要介護世帯数割合（市郡別）</t>
    <phoneticPr fontId="45"/>
  </si>
  <si>
    <t>令和７年度市町村別高齢者世帯に占める要支援・要介護世帯数割合（圏域別）</t>
    <phoneticPr fontId="45"/>
  </si>
  <si>
    <t>令和７年度高齢者世帯数・高齢者世帯割合の前年度比較</t>
    <phoneticPr fontId="45"/>
  </si>
  <si>
    <t>　　調査統計課「秋田県の人口と世帯（月報）」（令和７年７月１日現在）</t>
    <phoneticPr fontId="45"/>
  </si>
  <si>
    <t xml:space="preserve"> ※総世帯①は、「秋田県の人口と世帯（月報）」（令和７年７月１日現在：秋田県調査統計課）による。</t>
    <phoneticPr fontId="45"/>
  </si>
  <si>
    <t xml:space="preserve"> ※総世帯①は、「秋田県の人口と世帯（月報）」（令和７年７月１日現在：秋田県調査統計課）による。</t>
    <phoneticPr fontId="52"/>
  </si>
  <si>
    <t>※表３－３「令和７年度市町村別高齢者世帯に占める要支援・要介護者数（市郡別）」の割合を算出したもの。</t>
    <phoneticPr fontId="52"/>
  </si>
  <si>
    <t>令和７年度高齢者数・高齢化率の前年度比較</t>
    <phoneticPr fontId="54"/>
  </si>
  <si>
    <t>（令和6年7月1日現在）</t>
    <phoneticPr fontId="52"/>
  </si>
  <si>
    <t>（令和5年7月1日現在）</t>
    <phoneticPr fontId="52"/>
  </si>
  <si>
    <t>（令和4年7月1日現在）</t>
    <phoneticPr fontId="52"/>
  </si>
  <si>
    <t>（令和3年7月1日現在）</t>
    <phoneticPr fontId="52"/>
  </si>
  <si>
    <t>0.3ポイント増</t>
    <rPh sb="7" eb="8">
      <t>ゾウ</t>
    </rPh>
    <phoneticPr fontId="54"/>
  </si>
  <si>
    <t>0.4ポイント減</t>
    <rPh sb="7" eb="8">
      <t>ゲン</t>
    </rPh>
    <phoneticPr fontId="54"/>
  </si>
  <si>
    <t>　　長寿社会課が各市町村に対して行った「令和７年度高齢者数・高齢者世帯数調査」</t>
    <phoneticPr fontId="45"/>
  </si>
  <si>
    <t>0.9ポイント増</t>
    <rPh sb="7" eb="8">
      <t>ゾウ</t>
    </rPh>
    <phoneticPr fontId="54"/>
  </si>
  <si>
    <t>0.2ポイント増</t>
    <rPh sb="7" eb="8">
      <t>ゾウ</t>
    </rPh>
    <phoneticPr fontId="54"/>
  </si>
  <si>
    <t>0.4ポイント増</t>
    <rPh sb="7" eb="8">
      <t>ゾウ</t>
    </rPh>
    <phoneticPr fontId="54"/>
  </si>
  <si>
    <t>0.1ポイント減</t>
    <rPh sb="7" eb="8">
      <t>ゲン</t>
    </rPh>
    <phoneticPr fontId="54"/>
  </si>
  <si>
    <t>令和７年８月２８日（木）</t>
    <rPh sb="10" eb="11">
      <t>モク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</si>
</sst>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00_ "/>
    <numFmt numFmtId="178" formatCode="0.00000000%"/>
    <numFmt numFmtId="179" formatCode="#,##0_ "/>
    <numFmt numFmtId="180" formatCode="#,##0;&quot;▲ &quot;#,##0"/>
  </numFmts>
  <fonts count="64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60"/>
      <name val="ＭＳ Ｐ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b/>
      <sz val="18"/>
      <color indexed="56"/>
      <name val="ＭＳ Ｐゴシック"/>
      <family val="3"/>
    </font>
    <font>
      <b/>
      <sz val="18"/>
      <color indexed="62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56"/>
      <name val="ＭＳ Ｐ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2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10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</font>
    <font>
      <sz val="14"/>
      <name val="ＭＳ ゴシック"/>
      <family val="3"/>
    </font>
    <font>
      <b/>
      <sz val="10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4"/>
      <name val="ＭＳ Ｐゴシック"/>
      <family val="3"/>
    </font>
    <font>
      <sz val="16"/>
      <name val="ＭＳ 明朝"/>
      <family val="1"/>
    </font>
    <font>
      <sz val="11"/>
      <name val="ＭＳ Ｐゴシック"/>
      <family val="3"/>
    </font>
    <font>
      <sz val="8"/>
      <name val="ＤＨＰ平成ゴシックW5"/>
      <family val="3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</font>
    <font>
      <b/>
      <sz val="16"/>
      <name val="ＭＳ Ｐゴシック"/>
      <family val="3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11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38" fontId="12" fillId="0" borderId="0" applyFill="0" applyBorder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22" fillId="0" borderId="0">
      <alignment vertical="center"/>
    </xf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61">
    <xf numFmtId="0" fontId="0" fillId="0" borderId="0" xfId="0"/>
    <xf numFmtId="37" fontId="24" fillId="0" borderId="0" xfId="164" applyNumberFormat="1" applyFont="1" applyAlignment="1" applyProtection="1">
      <alignment vertical="center"/>
    </xf>
    <xf numFmtId="37" fontId="24" fillId="0" borderId="0" xfId="164" applyNumberFormat="1" applyFont="1" applyAlignment="1">
      <alignment vertical="center"/>
    </xf>
    <xf numFmtId="37" fontId="46" fillId="0" borderId="0" xfId="164" applyNumberFormat="1" applyFont="1" applyAlignment="1">
      <alignment vertical="center"/>
    </xf>
    <xf numFmtId="37" fontId="24" fillId="0" borderId="0" xfId="164" applyNumberFormat="1" applyFont="1" applyAlignment="1" applyProtection="1">
      <alignment horizontal="center" vertical="center"/>
    </xf>
    <xf numFmtId="37" fontId="46" fillId="0" borderId="15" xfId="164" applyNumberFormat="1" applyFont="1" applyBorder="1" applyAlignment="1" applyProtection="1">
      <alignment vertical="center"/>
    </xf>
    <xf numFmtId="37" fontId="46" fillId="0" borderId="16" xfId="164" applyNumberFormat="1" applyFont="1" applyBorder="1" applyAlignment="1" applyProtection="1">
      <alignment vertical="center"/>
    </xf>
    <xf numFmtId="37" fontId="46" fillId="0" borderId="16" xfId="164" applyNumberFormat="1" applyFont="1" applyBorder="1" applyAlignment="1">
      <alignment vertical="center"/>
    </xf>
    <xf numFmtId="37" fontId="46" fillId="0" borderId="17" xfId="164" applyNumberFormat="1" applyFont="1" applyBorder="1" applyAlignment="1">
      <alignment vertical="center"/>
    </xf>
    <xf numFmtId="37" fontId="24" fillId="0" borderId="0" xfId="164" applyNumberFormat="1" applyFont="1" applyBorder="1" applyAlignment="1">
      <alignment vertical="center"/>
    </xf>
    <xf numFmtId="37" fontId="46" fillId="0" borderId="18" xfId="164" applyNumberFormat="1" applyFont="1" applyBorder="1" applyAlignment="1">
      <alignment vertical="center"/>
    </xf>
    <xf numFmtId="37" fontId="46" fillId="0" borderId="19" xfId="164" applyNumberFormat="1" applyFont="1" applyBorder="1" applyAlignment="1">
      <alignment vertical="center"/>
    </xf>
    <xf numFmtId="37" fontId="24" fillId="0" borderId="0" xfId="164" applyNumberFormat="1" applyFont="1" applyAlignment="1">
      <alignment horizontal="right" vertical="center"/>
    </xf>
    <xf numFmtId="37" fontId="24" fillId="0" borderId="0" xfId="164" applyNumberFormat="1" applyFont="1" applyBorder="1" applyAlignment="1">
      <alignment horizontal="center" vertical="center"/>
    </xf>
    <xf numFmtId="37" fontId="24" fillId="0" borderId="0" xfId="164" applyNumberFormat="1" applyFont="1" applyAlignment="1">
      <alignment horizontal="left" vertical="center"/>
    </xf>
    <xf numFmtId="37" fontId="24" fillId="0" borderId="20" xfId="164" applyNumberFormat="1" applyFont="1" applyBorder="1" applyAlignment="1">
      <alignment horizontal="center" vertical="center"/>
    </xf>
    <xf numFmtId="37" fontId="46" fillId="0" borderId="21" xfId="164" applyNumberFormat="1" applyFont="1" applyBorder="1" applyAlignment="1">
      <alignment vertical="center"/>
    </xf>
    <xf numFmtId="37" fontId="46" fillId="0" borderId="22" xfId="164" applyNumberFormat="1" applyFont="1" applyBorder="1" applyAlignment="1">
      <alignment vertical="center"/>
    </xf>
    <xf numFmtId="37" fontId="46" fillId="0" borderId="23" xfId="164" applyNumberFormat="1" applyFont="1" applyBorder="1" applyAlignment="1">
      <alignment vertical="center"/>
    </xf>
    <xf numFmtId="37" fontId="46" fillId="0" borderId="0" xfId="164" applyNumberFormat="1" applyFont="1" applyAlignment="1" applyProtection="1">
      <alignment vertical="center"/>
    </xf>
    <xf numFmtId="37" fontId="46" fillId="0" borderId="0" xfId="164" applyNumberFormat="1" applyFont="1" applyAlignment="1" applyProtection="1">
      <alignment vertical="center"/>
      <protection locked="0"/>
    </xf>
    <xf numFmtId="37" fontId="49" fillId="28" borderId="27" xfId="164" applyNumberFormat="1" applyFont="1" applyFill="1" applyBorder="1" applyAlignment="1" applyProtection="1">
      <alignment horizontal="center" vertical="center"/>
    </xf>
    <xf numFmtId="37" fontId="49" fillId="28" borderId="20" xfId="164" applyNumberFormat="1" applyFont="1" applyFill="1" applyBorder="1" applyAlignment="1" applyProtection="1">
      <alignment horizontal="center" vertical="center"/>
    </xf>
    <xf numFmtId="37" fontId="46" fillId="0" borderId="24" xfId="164" applyNumberFormat="1" applyFont="1" applyFill="1" applyBorder="1" applyAlignment="1" applyProtection="1">
      <alignment vertical="center"/>
    </xf>
    <xf numFmtId="37" fontId="46" fillId="0" borderId="25" xfId="164" applyNumberFormat="1" applyFont="1" applyFill="1" applyBorder="1" applyAlignment="1" applyProtection="1">
      <alignment vertical="center"/>
    </xf>
    <xf numFmtId="37" fontId="46" fillId="0" borderId="28" xfId="164" applyNumberFormat="1" applyFont="1" applyFill="1" applyBorder="1" applyAlignment="1" applyProtection="1">
      <alignment vertical="center"/>
    </xf>
    <xf numFmtId="37" fontId="46" fillId="0" borderId="29" xfId="164" applyNumberFormat="1" applyFont="1" applyFill="1" applyBorder="1" applyAlignment="1" applyProtection="1">
      <alignment vertical="center"/>
    </xf>
    <xf numFmtId="37" fontId="46" fillId="0" borderId="20" xfId="164" applyNumberFormat="1" applyFont="1" applyFill="1" applyBorder="1" applyAlignment="1" applyProtection="1">
      <alignment vertical="center"/>
    </xf>
    <xf numFmtId="37" fontId="46" fillId="0" borderId="26" xfId="164" applyNumberFormat="1" applyFont="1" applyFill="1" applyBorder="1" applyAlignment="1" applyProtection="1">
      <alignment vertical="center"/>
    </xf>
    <xf numFmtId="37" fontId="50" fillId="0" borderId="0" xfId="164" applyNumberFormat="1" applyFont="1" applyAlignment="1" applyProtection="1">
      <alignment vertical="center"/>
    </xf>
    <xf numFmtId="37" fontId="46" fillId="0" borderId="0" xfId="164" applyNumberFormat="1" applyFont="1" applyAlignment="1">
      <alignment horizontal="centerContinuous" vertical="center"/>
    </xf>
    <xf numFmtId="37" fontId="46" fillId="0" borderId="32" xfId="164" applyNumberFormat="1" applyFont="1" applyBorder="1" applyAlignment="1">
      <alignment horizontal="centerContinuous" vertical="center"/>
    </xf>
    <xf numFmtId="37" fontId="49" fillId="28" borderId="33" xfId="165" applyNumberFormat="1" applyFont="1" applyFill="1" applyBorder="1" applyAlignment="1" applyProtection="1">
      <alignment vertical="center"/>
    </xf>
    <xf numFmtId="37" fontId="49" fillId="28" borderId="34" xfId="164" applyNumberFormat="1" applyFont="1" applyFill="1" applyBorder="1" applyAlignment="1" applyProtection="1">
      <alignment vertical="center"/>
    </xf>
    <xf numFmtId="37" fontId="46" fillId="0" borderId="35" xfId="164" applyNumberFormat="1" applyFont="1" applyFill="1" applyBorder="1" applyAlignment="1" applyProtection="1">
      <alignment vertical="center"/>
    </xf>
    <xf numFmtId="37" fontId="46" fillId="0" borderId="36" xfId="164" applyNumberFormat="1" applyFont="1" applyFill="1" applyBorder="1" applyAlignment="1" applyProtection="1">
      <alignment vertical="center"/>
    </xf>
    <xf numFmtId="37" fontId="46" fillId="0" borderId="31" xfId="164" applyNumberFormat="1" applyFont="1" applyFill="1" applyBorder="1" applyAlignment="1" applyProtection="1">
      <alignment vertical="center"/>
    </xf>
    <xf numFmtId="37" fontId="46" fillId="0" borderId="0" xfId="164" applyNumberFormat="1" applyFont="1" applyFill="1" applyBorder="1" applyAlignment="1" applyProtection="1">
      <alignment vertical="center"/>
    </xf>
    <xf numFmtId="37" fontId="49" fillId="28" borderId="37" xfId="164" applyNumberFormat="1" applyFont="1" applyFill="1" applyBorder="1" applyAlignment="1" applyProtection="1">
      <alignment vertical="center"/>
    </xf>
    <xf numFmtId="37" fontId="49" fillId="28" borderId="38" xfId="164" applyNumberFormat="1" applyFont="1" applyFill="1" applyBorder="1" applyAlignment="1" applyProtection="1">
      <alignment vertical="center"/>
    </xf>
    <xf numFmtId="37" fontId="49" fillId="28" borderId="39" xfId="164" applyNumberFormat="1" applyFont="1" applyFill="1" applyBorder="1" applyAlignment="1" applyProtection="1">
      <alignment vertical="center"/>
    </xf>
    <xf numFmtId="37" fontId="46" fillId="0" borderId="40" xfId="164" applyNumberFormat="1" applyFont="1" applyFill="1" applyBorder="1" applyAlignment="1" applyProtection="1">
      <alignment vertical="center"/>
    </xf>
    <xf numFmtId="37" fontId="46" fillId="0" borderId="41" xfId="164" applyNumberFormat="1" applyFont="1" applyFill="1" applyBorder="1" applyAlignment="1" applyProtection="1">
      <alignment vertical="center"/>
    </xf>
    <xf numFmtId="37" fontId="46" fillId="0" borderId="42" xfId="164" applyNumberFormat="1" applyFont="1" applyFill="1" applyBorder="1" applyAlignment="1" applyProtection="1">
      <alignment vertical="center"/>
    </xf>
    <xf numFmtId="37" fontId="49" fillId="28" borderId="43" xfId="164" applyNumberFormat="1" applyFont="1" applyFill="1" applyBorder="1" applyAlignment="1" applyProtection="1">
      <alignment vertical="center"/>
    </xf>
    <xf numFmtId="37" fontId="46" fillId="0" borderId="30" xfId="164" applyNumberFormat="1" applyFont="1" applyFill="1" applyBorder="1" applyAlignment="1" applyProtection="1">
      <alignment vertical="center"/>
    </xf>
    <xf numFmtId="37" fontId="46" fillId="0" borderId="34" xfId="164" applyNumberFormat="1" applyFont="1" applyFill="1" applyBorder="1" applyAlignment="1" applyProtection="1">
      <alignment vertical="center"/>
    </xf>
    <xf numFmtId="37" fontId="51" fillId="0" borderId="0" xfId="164" applyNumberFormat="1" applyFont="1" applyFill="1" applyAlignment="1">
      <alignment vertical="center"/>
    </xf>
    <xf numFmtId="37" fontId="49" fillId="28" borderId="19" xfId="165" applyNumberFormat="1" applyFont="1" applyFill="1" applyBorder="1" applyAlignment="1" applyProtection="1">
      <alignment vertical="center"/>
    </xf>
    <xf numFmtId="37" fontId="49" fillId="28" borderId="45" xfId="164" applyNumberFormat="1" applyFont="1" applyFill="1" applyBorder="1" applyAlignment="1" applyProtection="1">
      <alignment vertical="center"/>
    </xf>
    <xf numFmtId="37" fontId="46" fillId="0" borderId="51" xfId="164" applyNumberFormat="1" applyFont="1" applyBorder="1" applyAlignment="1">
      <alignment horizontal="centerContinuous" vertical="center"/>
    </xf>
    <xf numFmtId="37" fontId="49" fillId="28" borderId="52" xfId="164" applyNumberFormat="1" applyFont="1" applyFill="1" applyBorder="1" applyAlignment="1" applyProtection="1">
      <alignment vertical="center"/>
    </xf>
    <xf numFmtId="37" fontId="49" fillId="28" borderId="53" xfId="164" applyNumberFormat="1" applyFont="1" applyFill="1" applyBorder="1" applyAlignment="1" applyProtection="1">
      <alignment vertical="center"/>
    </xf>
    <xf numFmtId="37" fontId="46" fillId="0" borderId="55" xfId="164" applyNumberFormat="1" applyFont="1" applyFill="1" applyBorder="1" applyAlignment="1" applyProtection="1">
      <alignment vertical="center"/>
    </xf>
    <xf numFmtId="37" fontId="46" fillId="0" borderId="56" xfId="164" applyNumberFormat="1" applyFont="1" applyFill="1" applyBorder="1" applyAlignment="1" applyProtection="1">
      <alignment vertical="center"/>
    </xf>
    <xf numFmtId="37" fontId="46" fillId="0" borderId="59" xfId="164" applyNumberFormat="1" applyFont="1" applyFill="1" applyBorder="1" applyAlignment="1" applyProtection="1">
      <alignment vertical="center"/>
    </xf>
    <xf numFmtId="37" fontId="46" fillId="0" borderId="60" xfId="164" applyNumberFormat="1" applyFont="1" applyFill="1" applyBorder="1" applyAlignment="1" applyProtection="1">
      <alignment vertical="center"/>
    </xf>
    <xf numFmtId="37" fontId="46" fillId="0" borderId="51" xfId="164" applyNumberFormat="1" applyFont="1" applyFill="1" applyBorder="1" applyAlignment="1" applyProtection="1">
      <alignment vertical="center"/>
    </xf>
    <xf numFmtId="37" fontId="46" fillId="0" borderId="61" xfId="164" applyNumberFormat="1" applyFont="1" applyBorder="1" applyAlignment="1">
      <alignment horizontal="centerContinuous" vertical="center"/>
    </xf>
    <xf numFmtId="37" fontId="49" fillId="28" borderId="62" xfId="164" applyNumberFormat="1" applyFont="1" applyFill="1" applyBorder="1" applyAlignment="1">
      <alignment vertical="center"/>
    </xf>
    <xf numFmtId="38" fontId="46" fillId="0" borderId="35" xfId="209" applyFont="1" applyFill="1" applyBorder="1" applyAlignment="1">
      <alignment vertical="center"/>
    </xf>
    <xf numFmtId="37" fontId="46" fillId="0" borderId="36" xfId="164" applyNumberFormat="1" applyFont="1" applyFill="1" applyBorder="1" applyAlignment="1">
      <alignment vertical="center"/>
    </xf>
    <xf numFmtId="37" fontId="49" fillId="28" borderId="33" xfId="164" applyNumberFormat="1" applyFont="1" applyFill="1" applyBorder="1" applyAlignment="1">
      <alignment vertical="center"/>
    </xf>
    <xf numFmtId="37" fontId="46" fillId="0" borderId="35" xfId="164" applyNumberFormat="1" applyFont="1" applyFill="1" applyBorder="1" applyAlignment="1">
      <alignment vertical="center"/>
    </xf>
    <xf numFmtId="37" fontId="46" fillId="0" borderId="42" xfId="164" applyNumberFormat="1" applyFont="1" applyBorder="1" applyAlignment="1">
      <alignment horizontal="centerContinuous" vertical="center"/>
    </xf>
    <xf numFmtId="37" fontId="49" fillId="28" borderId="45" xfId="164" applyNumberFormat="1" applyFont="1" applyFill="1" applyBorder="1" applyAlignment="1">
      <alignment vertical="center"/>
    </xf>
    <xf numFmtId="37" fontId="49" fillId="28" borderId="66" xfId="164" applyNumberFormat="1" applyFont="1" applyFill="1" applyBorder="1" applyAlignment="1" applyProtection="1">
      <alignment vertical="center"/>
    </xf>
    <xf numFmtId="37" fontId="46" fillId="0" borderId="50" xfId="164" applyNumberFormat="1" applyFont="1" applyFill="1" applyBorder="1" applyAlignment="1">
      <alignment vertical="center"/>
    </xf>
    <xf numFmtId="38" fontId="46" fillId="0" borderId="41" xfId="209" applyFont="1" applyFill="1" applyBorder="1" applyAlignment="1">
      <alignment vertical="center"/>
    </xf>
    <xf numFmtId="37" fontId="49" fillId="28" borderId="37" xfId="164" applyNumberFormat="1" applyFont="1" applyFill="1" applyBorder="1" applyAlignment="1">
      <alignment vertical="center"/>
    </xf>
    <xf numFmtId="37" fontId="49" fillId="28" borderId="38" xfId="164" applyNumberFormat="1" applyFont="1" applyFill="1" applyBorder="1" applyAlignment="1">
      <alignment vertical="center"/>
    </xf>
    <xf numFmtId="37" fontId="49" fillId="28" borderId="52" xfId="164" applyNumberFormat="1" applyFont="1" applyFill="1" applyBorder="1" applyAlignment="1">
      <alignment vertical="center"/>
    </xf>
    <xf numFmtId="37" fontId="46" fillId="0" borderId="56" xfId="164" applyNumberFormat="1" applyFont="1" applyFill="1" applyBorder="1" applyAlignment="1">
      <alignment vertical="center"/>
    </xf>
    <xf numFmtId="37" fontId="46" fillId="0" borderId="53" xfId="164" applyNumberFormat="1" applyFont="1" applyFill="1" applyBorder="1" applyAlignment="1">
      <alignment vertical="center"/>
    </xf>
    <xf numFmtId="37" fontId="46" fillId="0" borderId="71" xfId="164" applyNumberFormat="1" applyFont="1" applyFill="1" applyBorder="1" applyAlignment="1">
      <alignment vertical="center"/>
    </xf>
    <xf numFmtId="37" fontId="46" fillId="0" borderId="51" xfId="164" applyNumberFormat="1" applyFont="1" applyFill="1" applyBorder="1" applyAlignment="1">
      <alignment vertical="center"/>
    </xf>
    <xf numFmtId="176" fontId="49" fillId="28" borderId="38" xfId="210" applyNumberFormat="1" applyFont="1" applyFill="1" applyBorder="1" applyAlignment="1" applyProtection="1">
      <alignment vertical="center"/>
    </xf>
    <xf numFmtId="176" fontId="49" fillId="28" borderId="37" xfId="210" applyNumberFormat="1" applyFont="1" applyFill="1" applyBorder="1" applyAlignment="1" applyProtection="1">
      <alignment vertical="center"/>
    </xf>
    <xf numFmtId="176" fontId="46" fillId="0" borderId="30" xfId="210" applyNumberFormat="1" applyFont="1" applyFill="1" applyBorder="1" applyAlignment="1" applyProtection="1">
      <alignment vertical="center"/>
    </xf>
    <xf numFmtId="176" fontId="46" fillId="0" borderId="31" xfId="210" applyNumberFormat="1" applyFont="1" applyFill="1" applyBorder="1" applyAlignment="1" applyProtection="1">
      <alignment vertical="center"/>
    </xf>
    <xf numFmtId="176" fontId="46" fillId="0" borderId="32" xfId="210" applyNumberFormat="1" applyFont="1" applyFill="1" applyBorder="1" applyAlignment="1" applyProtection="1">
      <alignment vertical="center"/>
    </xf>
    <xf numFmtId="176" fontId="49" fillId="28" borderId="43" xfId="210" applyNumberFormat="1" applyFont="1" applyFill="1" applyBorder="1" applyAlignment="1" applyProtection="1">
      <alignment vertical="center"/>
    </xf>
    <xf numFmtId="176" fontId="49" fillId="28" borderId="34" xfId="210" applyNumberFormat="1" applyFont="1" applyFill="1" applyBorder="1" applyAlignment="1" applyProtection="1">
      <alignment vertical="center"/>
    </xf>
    <xf numFmtId="176" fontId="46" fillId="0" borderId="40" xfId="210" applyNumberFormat="1" applyFont="1" applyFill="1" applyBorder="1" applyAlignment="1" applyProtection="1">
      <alignment vertical="center"/>
    </xf>
    <xf numFmtId="176" fontId="46" fillId="0" borderId="41" xfId="210" applyNumberFormat="1" applyFont="1" applyFill="1" applyBorder="1" applyAlignment="1" applyProtection="1">
      <alignment vertical="center"/>
    </xf>
    <xf numFmtId="176" fontId="46" fillId="0" borderId="42" xfId="210" applyNumberFormat="1" applyFont="1" applyFill="1" applyBorder="1" applyAlignment="1" applyProtection="1">
      <alignment vertical="center"/>
    </xf>
    <xf numFmtId="37" fontId="46" fillId="0" borderId="0" xfId="164" applyNumberFormat="1" applyFont="1" applyAlignment="1">
      <alignment horizontal="right" vertical="center"/>
    </xf>
    <xf numFmtId="176" fontId="49" fillId="28" borderId="53" xfId="210" applyNumberFormat="1" applyFont="1" applyFill="1" applyBorder="1" applyAlignment="1" applyProtection="1">
      <alignment vertical="center"/>
    </xf>
    <xf numFmtId="176" fontId="49" fillId="28" borderId="52" xfId="210" applyNumberFormat="1" applyFont="1" applyFill="1" applyBorder="1" applyAlignment="1" applyProtection="1">
      <alignment vertical="center"/>
    </xf>
    <xf numFmtId="176" fontId="46" fillId="0" borderId="59" xfId="210" applyNumberFormat="1" applyFont="1" applyFill="1" applyBorder="1" applyAlignment="1" applyProtection="1">
      <alignment vertical="center"/>
    </xf>
    <xf numFmtId="176" fontId="46" fillId="0" borderId="56" xfId="210" applyNumberFormat="1" applyFont="1" applyFill="1" applyBorder="1" applyAlignment="1" applyProtection="1">
      <alignment vertical="center"/>
    </xf>
    <xf numFmtId="176" fontId="46" fillId="0" borderId="51" xfId="210" applyNumberFormat="1" applyFont="1" applyFill="1" applyBorder="1" applyAlignment="1" applyProtection="1">
      <alignment vertical="center"/>
    </xf>
    <xf numFmtId="37" fontId="46" fillId="0" borderId="76" xfId="164" applyNumberFormat="1" applyFont="1" applyBorder="1" applyAlignment="1" applyProtection="1">
      <alignment vertical="center"/>
    </xf>
    <xf numFmtId="37" fontId="46" fillId="0" borderId="77" xfId="164" applyNumberFormat="1" applyFont="1" applyBorder="1" applyAlignment="1" applyProtection="1">
      <alignment vertical="center"/>
    </xf>
    <xf numFmtId="37" fontId="49" fillId="28" borderId="20" xfId="164" applyNumberFormat="1" applyFont="1" applyFill="1" applyBorder="1" applyAlignment="1" applyProtection="1">
      <alignment horizontal="center" vertical="center" wrapText="1"/>
    </xf>
    <xf numFmtId="37" fontId="49" fillId="28" borderId="78" xfId="164" applyNumberFormat="1" applyFont="1" applyFill="1" applyBorder="1" applyAlignment="1">
      <alignment vertical="center"/>
    </xf>
    <xf numFmtId="37" fontId="46" fillId="0" borderId="79" xfId="164" applyNumberFormat="1" applyFont="1" applyBorder="1" applyAlignment="1" applyProtection="1">
      <alignment vertical="center"/>
    </xf>
    <xf numFmtId="37" fontId="46" fillId="0" borderId="17" xfId="164" applyNumberFormat="1" applyFont="1" applyBorder="1" applyAlignment="1" applyProtection="1">
      <alignment vertical="center"/>
    </xf>
    <xf numFmtId="37" fontId="46" fillId="0" borderId="80" xfId="164" applyNumberFormat="1" applyFont="1" applyBorder="1" applyAlignment="1" applyProtection="1">
      <alignment vertical="center"/>
    </xf>
    <xf numFmtId="37" fontId="46" fillId="0" borderId="32" xfId="164" applyNumberFormat="1" applyFont="1" applyBorder="1" applyAlignment="1" applyProtection="1">
      <alignment vertical="center"/>
    </xf>
    <xf numFmtId="37" fontId="46" fillId="0" borderId="81" xfId="164" applyNumberFormat="1" applyFont="1" applyBorder="1" applyAlignment="1" applyProtection="1">
      <alignment vertical="center"/>
    </xf>
    <xf numFmtId="37" fontId="46" fillId="0" borderId="63" xfId="164" applyNumberFormat="1" applyFont="1" applyBorder="1" applyAlignment="1" applyProtection="1">
      <alignment vertical="center"/>
    </xf>
    <xf numFmtId="37" fontId="46" fillId="0" borderId="82" xfId="164" applyNumberFormat="1" applyFont="1" applyBorder="1" applyAlignment="1" applyProtection="1">
      <alignment vertical="center"/>
    </xf>
    <xf numFmtId="37" fontId="46" fillId="0" borderId="75" xfId="164" applyNumberFormat="1" applyFont="1" applyBorder="1" applyAlignment="1" applyProtection="1">
      <alignment vertical="center"/>
    </xf>
    <xf numFmtId="37" fontId="49" fillId="28" borderId="66" xfId="164" applyNumberFormat="1" applyFont="1" applyFill="1" applyBorder="1" applyAlignment="1">
      <alignment vertical="center"/>
    </xf>
    <xf numFmtId="37" fontId="46" fillId="0" borderId="83" xfId="164" applyNumberFormat="1" applyFont="1" applyBorder="1" applyAlignment="1" applyProtection="1">
      <alignment vertical="center"/>
    </xf>
    <xf numFmtId="37" fontId="46" fillId="0" borderId="84" xfId="164" applyNumberFormat="1" applyFont="1" applyBorder="1" applyAlignment="1" applyProtection="1">
      <alignment vertical="center"/>
    </xf>
    <xf numFmtId="37" fontId="46" fillId="0" borderId="85" xfId="164" applyNumberFormat="1" applyFont="1" applyBorder="1" applyAlignment="1" applyProtection="1">
      <alignment vertical="center"/>
    </xf>
    <xf numFmtId="37" fontId="46" fillId="0" borderId="67" xfId="164" applyNumberFormat="1" applyFont="1" applyBorder="1" applyAlignment="1" applyProtection="1">
      <alignment vertical="center"/>
    </xf>
    <xf numFmtId="37" fontId="49" fillId="28" borderId="71" xfId="164" applyNumberFormat="1" applyFont="1" applyFill="1" applyBorder="1" applyAlignment="1">
      <alignment vertical="center"/>
    </xf>
    <xf numFmtId="37" fontId="46" fillId="0" borderId="86" xfId="164" applyNumberFormat="1" applyFont="1" applyBorder="1" applyAlignment="1" applyProtection="1">
      <alignment vertical="center"/>
    </xf>
    <xf numFmtId="37" fontId="46" fillId="0" borderId="70" xfId="164" applyNumberFormat="1" applyFont="1" applyBorder="1" applyAlignment="1" applyProtection="1">
      <alignment vertical="center"/>
    </xf>
    <xf numFmtId="37" fontId="46" fillId="0" borderId="71" xfId="164" applyNumberFormat="1" applyFont="1" applyBorder="1" applyAlignment="1" applyProtection="1">
      <alignment vertical="center"/>
    </xf>
    <xf numFmtId="38" fontId="46" fillId="0" borderId="87" xfId="0" applyNumberFormat="1" applyFont="1" applyBorder="1" applyAlignment="1">
      <alignment vertical="center"/>
    </xf>
    <xf numFmtId="38" fontId="46" fillId="0" borderId="88" xfId="0" applyNumberFormat="1" applyFont="1" applyBorder="1" applyAlignment="1">
      <alignment vertical="center"/>
    </xf>
    <xf numFmtId="37" fontId="46" fillId="0" borderId="61" xfId="164" applyNumberFormat="1" applyFont="1" applyBorder="1" applyAlignment="1" applyProtection="1">
      <alignment vertical="center"/>
    </xf>
    <xf numFmtId="38" fontId="46" fillId="0" borderId="89" xfId="209" applyFont="1" applyBorder="1" applyAlignment="1">
      <alignment vertical="center"/>
    </xf>
    <xf numFmtId="37" fontId="46" fillId="0" borderId="90" xfId="164" applyNumberFormat="1" applyFont="1" applyBorder="1" applyAlignment="1" applyProtection="1">
      <alignment vertical="center"/>
    </xf>
    <xf numFmtId="37" fontId="46" fillId="0" borderId="91" xfId="164" applyNumberFormat="1" applyFont="1" applyBorder="1" applyAlignment="1" applyProtection="1">
      <alignment vertical="center"/>
    </xf>
    <xf numFmtId="38" fontId="46" fillId="0" borderId="0" xfId="0" applyNumberFormat="1" applyFont="1" applyAlignment="1">
      <alignment vertical="center"/>
    </xf>
    <xf numFmtId="37" fontId="46" fillId="0" borderId="74" xfId="164" applyNumberFormat="1" applyFont="1" applyBorder="1" applyAlignment="1" applyProtection="1">
      <alignment vertical="center"/>
    </xf>
    <xf numFmtId="37" fontId="46" fillId="0" borderId="40" xfId="164" applyNumberFormat="1" applyFont="1" applyBorder="1" applyAlignment="1">
      <alignment vertical="center"/>
    </xf>
    <xf numFmtId="37" fontId="46" fillId="0" borderId="62" xfId="164" applyNumberFormat="1" applyFont="1" applyBorder="1" applyAlignment="1">
      <alignment vertical="center"/>
    </xf>
    <xf numFmtId="37" fontId="46" fillId="0" borderId="60" xfId="164" applyNumberFormat="1" applyFont="1" applyBorder="1" applyAlignment="1">
      <alignment vertical="center"/>
    </xf>
    <xf numFmtId="176" fontId="46" fillId="0" borderId="35" xfId="210" applyNumberFormat="1" applyFont="1" applyFill="1" applyBorder="1" applyAlignment="1" applyProtection="1">
      <alignment vertical="center"/>
    </xf>
    <xf numFmtId="178" fontId="46" fillId="0" borderId="0" xfId="164" applyNumberFormat="1" applyFont="1" applyAlignment="1">
      <alignment vertical="center"/>
    </xf>
    <xf numFmtId="0" fontId="24" fillId="0" borderId="0" xfId="0" applyFont="1" applyAlignment="1">
      <alignment vertical="center"/>
    </xf>
    <xf numFmtId="38" fontId="24" fillId="0" borderId="0" xfId="0" applyNumberFormat="1" applyFont="1" applyAlignment="1">
      <alignment vertical="center"/>
    </xf>
    <xf numFmtId="0" fontId="24" fillId="0" borderId="0" xfId="209" applyNumberFormat="1" applyFont="1" applyBorder="1" applyAlignment="1">
      <alignment horizontal="center" vertical="center"/>
    </xf>
    <xf numFmtId="0" fontId="24" fillId="0" borderId="20" xfId="209" applyNumberFormat="1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38" fontId="53" fillId="0" borderId="0" xfId="0" applyNumberFormat="1" applyFont="1" applyAlignment="1">
      <alignment vertical="center"/>
    </xf>
    <xf numFmtId="0" fontId="24" fillId="0" borderId="19" xfId="209" applyNumberFormat="1" applyFont="1" applyBorder="1" applyAlignment="1">
      <alignment horizontal="center" vertical="center"/>
    </xf>
    <xf numFmtId="38" fontId="24" fillId="0" borderId="37" xfId="209" applyFont="1" applyBorder="1" applyAlignment="1">
      <alignment horizontal="center" vertical="center" wrapText="1"/>
    </xf>
    <xf numFmtId="3" fontId="24" fillId="0" borderId="0" xfId="0" applyNumberFormat="1" applyFont="1" applyAlignment="1">
      <alignment vertical="center"/>
    </xf>
    <xf numFmtId="38" fontId="24" fillId="0" borderId="34" xfId="209" applyFont="1" applyBorder="1" applyAlignment="1">
      <alignment horizontal="center" vertical="center" wrapText="1"/>
    </xf>
    <xf numFmtId="37" fontId="24" fillId="0" borderId="0" xfId="209" applyNumberFormat="1" applyFont="1" applyBorder="1" applyAlignment="1">
      <alignment horizontal="right" vertical="center"/>
    </xf>
    <xf numFmtId="0" fontId="24" fillId="0" borderId="0" xfId="209" applyNumberFormat="1" applyFont="1" applyBorder="1" applyAlignment="1">
      <alignment horizontal="right" vertical="center"/>
    </xf>
    <xf numFmtId="0" fontId="24" fillId="0" borderId="52" xfId="209" applyNumberFormat="1" applyFont="1" applyBorder="1" applyAlignment="1">
      <alignment horizontal="center" vertical="center" wrapText="1"/>
    </xf>
    <xf numFmtId="10" fontId="24" fillId="0" borderId="0" xfId="0" applyNumberFormat="1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19" xfId="0" applyFont="1" applyBorder="1" applyAlignment="1">
      <alignment horizontal="right" vertical="center"/>
    </xf>
    <xf numFmtId="176" fontId="24" fillId="0" borderId="24" xfId="210" applyNumberFormat="1" applyFont="1" applyBorder="1" applyAlignment="1">
      <alignment horizontal="distributed" vertical="center"/>
    </xf>
    <xf numFmtId="176" fontId="24" fillId="0" borderId="77" xfId="210" applyNumberFormat="1" applyFont="1" applyBorder="1" applyAlignment="1">
      <alignment horizontal="distributed" vertical="center"/>
    </xf>
    <xf numFmtId="176" fontId="24" fillId="0" borderId="25" xfId="210" applyNumberFormat="1" applyFont="1" applyBorder="1" applyAlignment="1">
      <alignment horizontal="distributed" vertical="center"/>
    </xf>
    <xf numFmtId="176" fontId="24" fillId="0" borderId="26" xfId="210" applyNumberFormat="1" applyFont="1" applyBorder="1" applyAlignment="1">
      <alignment horizontal="distributed" vertical="center"/>
    </xf>
    <xf numFmtId="176" fontId="24" fillId="0" borderId="97" xfId="210" applyNumberFormat="1" applyFont="1" applyBorder="1" applyAlignment="1">
      <alignment horizontal="distributed" vertical="center"/>
    </xf>
    <xf numFmtId="176" fontId="24" fillId="0" borderId="54" xfId="210" applyNumberFormat="1" applyFont="1" applyBorder="1" applyAlignment="1">
      <alignment horizontal="distributed" vertical="center"/>
    </xf>
    <xf numFmtId="176" fontId="24" fillId="0" borderId="55" xfId="210" applyNumberFormat="1" applyFont="1" applyBorder="1" applyAlignment="1">
      <alignment horizontal="distributed" vertical="center"/>
    </xf>
    <xf numFmtId="176" fontId="24" fillId="0" borderId="22" xfId="210" applyNumberFormat="1" applyFont="1" applyBorder="1" applyAlignment="1">
      <alignment horizontal="distributed" vertical="center"/>
    </xf>
    <xf numFmtId="176" fontId="24" fillId="0" borderId="93" xfId="210" applyNumberFormat="1" applyFont="1" applyBorder="1" applyAlignment="1">
      <alignment horizontal="distributed" vertical="center"/>
    </xf>
    <xf numFmtId="0" fontId="24" fillId="0" borderId="45" xfId="0" applyFont="1" applyFill="1" applyBorder="1" applyAlignment="1">
      <alignment horizontal="distributed" vertical="center"/>
    </xf>
    <xf numFmtId="0" fontId="24" fillId="0" borderId="0" xfId="167" applyNumberFormat="1" applyFont="1" applyBorder="1" applyAlignment="1" applyProtection="1">
      <alignment horizontal="distributed" vertical="center"/>
    </xf>
    <xf numFmtId="176" fontId="24" fillId="0" borderId="20" xfId="0" applyNumberFormat="1" applyFont="1" applyBorder="1" applyAlignment="1">
      <alignment horizontal="center" vertical="center"/>
    </xf>
    <xf numFmtId="176" fontId="24" fillId="0" borderId="24" xfId="210" applyNumberFormat="1" applyFont="1" applyBorder="1" applyAlignment="1">
      <alignment vertical="center"/>
    </xf>
    <xf numFmtId="176" fontId="24" fillId="0" borderId="25" xfId="210" applyNumberFormat="1" applyFont="1" applyBorder="1" applyAlignment="1">
      <alignment vertical="center"/>
    </xf>
    <xf numFmtId="176" fontId="24" fillId="0" borderId="26" xfId="210" applyNumberFormat="1" applyFont="1" applyBorder="1" applyAlignment="1">
      <alignment vertical="center"/>
    </xf>
    <xf numFmtId="176" fontId="24" fillId="0" borderId="27" xfId="210" applyNumberFormat="1" applyFont="1" applyBorder="1" applyAlignment="1">
      <alignment vertical="center"/>
    </xf>
    <xf numFmtId="176" fontId="24" fillId="0" borderId="77" xfId="210" applyNumberFormat="1" applyFont="1" applyBorder="1" applyAlignment="1">
      <alignment vertical="center"/>
    </xf>
    <xf numFmtId="176" fontId="24" fillId="0" borderId="20" xfId="210" applyNumberFormat="1" applyFont="1" applyBorder="1" applyAlignment="1">
      <alignment vertical="center"/>
    </xf>
    <xf numFmtId="176" fontId="24" fillId="0" borderId="0" xfId="210" applyNumberFormat="1" applyFont="1" applyBorder="1" applyAlignment="1">
      <alignment horizontal="right" vertical="center"/>
    </xf>
    <xf numFmtId="176" fontId="24" fillId="0" borderId="0" xfId="0" applyNumberFormat="1" applyFont="1" applyBorder="1" applyAlignment="1">
      <alignment horizontal="center" vertical="center"/>
    </xf>
    <xf numFmtId="176" fontId="24" fillId="0" borderId="22" xfId="0" applyNumberFormat="1" applyFont="1" applyBorder="1" applyAlignment="1">
      <alignment horizontal="center" vertical="center"/>
    </xf>
    <xf numFmtId="176" fontId="24" fillId="0" borderId="76" xfId="210" applyNumberFormat="1" applyFont="1" applyBorder="1" applyAlignment="1">
      <alignment horizontal="distributed" vertical="center"/>
    </xf>
    <xf numFmtId="0" fontId="48" fillId="0" borderId="0" xfId="209" applyNumberFormat="1" applyFont="1" applyBorder="1" applyAlignment="1">
      <alignment vertical="center"/>
    </xf>
    <xf numFmtId="0" fontId="24" fillId="0" borderId="55" xfId="0" applyFont="1" applyBorder="1" applyAlignment="1">
      <alignment horizontal="center" vertical="center"/>
    </xf>
    <xf numFmtId="0" fontId="24" fillId="0" borderId="94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97" xfId="0" applyFont="1" applyBorder="1" applyAlignment="1">
      <alignment horizontal="center" vertical="center"/>
    </xf>
    <xf numFmtId="0" fontId="24" fillId="0" borderId="93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39" xfId="0" applyFont="1" applyBorder="1" applyAlignment="1">
      <alignment horizontal="center" vertical="center"/>
    </xf>
    <xf numFmtId="176" fontId="46" fillId="0" borderId="71" xfId="0" applyNumberFormat="1" applyFont="1" applyBorder="1" applyAlignment="1">
      <alignment vertical="center"/>
    </xf>
    <xf numFmtId="176" fontId="46" fillId="0" borderId="56" xfId="0" applyNumberFormat="1" applyFont="1" applyBorder="1" applyAlignment="1">
      <alignment vertical="center"/>
    </xf>
    <xf numFmtId="176" fontId="46" fillId="0" borderId="53" xfId="0" applyNumberFormat="1" applyFont="1" applyBorder="1" applyAlignment="1">
      <alignment vertical="center"/>
    </xf>
    <xf numFmtId="176" fontId="46" fillId="0" borderId="57" xfId="0" applyNumberFormat="1" applyFont="1" applyBorder="1" applyAlignment="1">
      <alignment vertical="center"/>
    </xf>
    <xf numFmtId="0" fontId="46" fillId="0" borderId="19" xfId="166" applyFont="1" applyBorder="1" applyAlignment="1">
      <alignment vertical="center"/>
    </xf>
    <xf numFmtId="0" fontId="46" fillId="0" borderId="29" xfId="166" applyFont="1" applyBorder="1" applyAlignment="1" applyProtection="1">
      <alignment horizontal="center" vertical="center"/>
    </xf>
    <xf numFmtId="0" fontId="46" fillId="0" borderId="150" xfId="166" applyFont="1" applyBorder="1" applyAlignment="1" applyProtection="1">
      <alignment vertical="center" wrapText="1"/>
    </xf>
    <xf numFmtId="37" fontId="49" fillId="28" borderId="17" xfId="166" applyNumberFormat="1" applyFont="1" applyFill="1" applyBorder="1" applyAlignment="1" applyProtection="1">
      <alignment horizontal="right" vertical="center"/>
    </xf>
    <xf numFmtId="37" fontId="49" fillId="28" borderId="95" xfId="166" applyNumberFormat="1" applyFont="1" applyFill="1" applyBorder="1" applyAlignment="1" applyProtection="1">
      <alignment vertical="center"/>
    </xf>
    <xf numFmtId="37" fontId="46" fillId="0" borderId="96" xfId="166" applyNumberFormat="1" applyFont="1" applyFill="1" applyBorder="1" applyAlignment="1" applyProtection="1">
      <alignment vertical="center"/>
    </xf>
    <xf numFmtId="37" fontId="49" fillId="28" borderId="95" xfId="166" applyNumberFormat="1" applyFont="1" applyFill="1" applyBorder="1" applyAlignment="1" applyProtection="1">
      <alignment vertical="center"/>
      <protection locked="0"/>
    </xf>
    <xf numFmtId="0" fontId="46" fillId="0" borderId="92" xfId="166" applyFont="1" applyBorder="1" applyAlignment="1">
      <alignment horizontal="center" vertical="center"/>
    </xf>
    <xf numFmtId="37" fontId="49" fillId="28" borderId="33" xfId="166" applyNumberFormat="1" applyFont="1" applyFill="1" applyBorder="1" applyAlignment="1" applyProtection="1">
      <alignment horizontal="right" vertical="center"/>
    </xf>
    <xf numFmtId="38" fontId="49" fillId="28" borderId="33" xfId="166" applyNumberFormat="1" applyFont="1" applyFill="1" applyBorder="1" applyAlignment="1">
      <alignment horizontal="right" vertical="center"/>
    </xf>
    <xf numFmtId="38" fontId="46" fillId="0" borderId="78" xfId="166" applyNumberFormat="1" applyFont="1" applyFill="1" applyBorder="1" applyAlignment="1">
      <alignment vertical="center"/>
    </xf>
    <xf numFmtId="38" fontId="46" fillId="0" borderId="36" xfId="166" applyNumberFormat="1" applyFont="1" applyFill="1" applyBorder="1" applyAlignment="1">
      <alignment vertical="center"/>
    </xf>
    <xf numFmtId="38" fontId="46" fillId="0" borderId="92" xfId="166" applyNumberFormat="1" applyFont="1" applyFill="1" applyBorder="1" applyAlignment="1">
      <alignment vertical="center"/>
    </xf>
    <xf numFmtId="38" fontId="46" fillId="0" borderId="63" xfId="166" applyNumberFormat="1" applyFont="1" applyFill="1" applyBorder="1" applyAlignment="1">
      <alignment vertical="center"/>
    </xf>
    <xf numFmtId="37" fontId="49" fillId="28" borderId="35" xfId="166" applyNumberFormat="1" applyFont="1" applyFill="1" applyBorder="1" applyAlignment="1" applyProtection="1">
      <alignment vertical="center"/>
    </xf>
    <xf numFmtId="38" fontId="46" fillId="0" borderId="81" xfId="166" applyNumberFormat="1" applyFont="1" applyFill="1" applyBorder="1" applyAlignment="1">
      <alignment vertical="center"/>
    </xf>
    <xf numFmtId="38" fontId="46" fillId="0" borderId="61" xfId="166" applyNumberFormat="1" applyFont="1" applyFill="1" applyBorder="1" applyAlignment="1">
      <alignment vertical="center"/>
    </xf>
    <xf numFmtId="0" fontId="46" fillId="0" borderId="57" xfId="166" applyFont="1" applyBorder="1" applyAlignment="1">
      <alignment horizontal="center" vertical="center"/>
    </xf>
    <xf numFmtId="0" fontId="46" fillId="0" borderId="70" xfId="166" applyFont="1" applyBorder="1" applyAlignment="1">
      <alignment horizontal="center" vertical="center" wrapText="1"/>
    </xf>
    <xf numFmtId="176" fontId="49" fillId="28" borderId="52" xfId="210" applyNumberFormat="1" applyFont="1" applyFill="1" applyBorder="1" applyAlignment="1" applyProtection="1">
      <alignment horizontal="right" vertical="center"/>
    </xf>
    <xf numFmtId="176" fontId="46" fillId="0" borderId="51" xfId="210" applyNumberFormat="1" applyFont="1" applyFill="1" applyBorder="1" applyAlignment="1">
      <alignment vertical="center"/>
    </xf>
    <xf numFmtId="0" fontId="46" fillId="0" borderId="18" xfId="166" applyFont="1" applyBorder="1" applyAlignment="1">
      <alignment vertical="center"/>
    </xf>
    <xf numFmtId="0" fontId="46" fillId="0" borderId="78" xfId="166" applyFont="1" applyBorder="1" applyAlignment="1">
      <alignment horizontal="center" vertical="center"/>
    </xf>
    <xf numFmtId="38" fontId="49" fillId="28" borderId="33" xfId="166" applyNumberFormat="1" applyFont="1" applyFill="1" applyBorder="1" applyAlignment="1">
      <alignment vertical="center"/>
    </xf>
    <xf numFmtId="38" fontId="46" fillId="0" borderId="31" xfId="209" applyFont="1" applyFill="1" applyBorder="1" applyAlignment="1">
      <alignment vertical="center"/>
    </xf>
    <xf numFmtId="38" fontId="49" fillId="28" borderId="81" xfId="166" applyNumberFormat="1" applyFont="1" applyFill="1" applyBorder="1" applyAlignment="1">
      <alignment vertical="center"/>
    </xf>
    <xf numFmtId="0" fontId="46" fillId="0" borderId="43" xfId="166" applyFont="1" applyBorder="1" applyAlignment="1">
      <alignment horizontal="center" vertical="center"/>
    </xf>
    <xf numFmtId="0" fontId="46" fillId="0" borderId="75" xfId="166" applyFont="1" applyBorder="1" applyAlignment="1">
      <alignment horizontal="center" vertical="center"/>
    </xf>
    <xf numFmtId="38" fontId="49" fillId="28" borderId="34" xfId="166" applyNumberFormat="1" applyFont="1" applyFill="1" applyBorder="1" applyAlignment="1">
      <alignment vertical="center"/>
    </xf>
    <xf numFmtId="38" fontId="46" fillId="0" borderId="40" xfId="209" applyFont="1" applyFill="1" applyBorder="1" applyAlignment="1">
      <alignment vertical="center"/>
    </xf>
    <xf numFmtId="38" fontId="46" fillId="0" borderId="42" xfId="209" applyFont="1" applyFill="1" applyBorder="1" applyAlignment="1">
      <alignment vertical="center"/>
    </xf>
    <xf numFmtId="38" fontId="49" fillId="28" borderId="85" xfId="166" applyNumberFormat="1" applyFont="1" applyFill="1" applyBorder="1" applyAlignment="1">
      <alignment vertical="center"/>
    </xf>
    <xf numFmtId="0" fontId="46" fillId="0" borderId="75" xfId="166" applyFont="1" applyBorder="1" applyAlignment="1">
      <alignment horizontal="center" vertical="center" wrapText="1"/>
    </xf>
    <xf numFmtId="38" fontId="46" fillId="0" borderId="85" xfId="166" applyNumberFormat="1" applyFont="1" applyFill="1" applyBorder="1" applyAlignment="1">
      <alignment vertical="center"/>
    </xf>
    <xf numFmtId="38" fontId="49" fillId="28" borderId="40" xfId="166" applyNumberFormat="1" applyFont="1" applyFill="1" applyBorder="1" applyAlignment="1">
      <alignment vertical="center"/>
    </xf>
    <xf numFmtId="0" fontId="46" fillId="0" borderId="66" xfId="166" applyFont="1" applyBorder="1" applyAlignment="1">
      <alignment horizontal="center" vertical="center"/>
    </xf>
    <xf numFmtId="0" fontId="46" fillId="0" borderId="152" xfId="166" applyFont="1" applyBorder="1" applyAlignment="1">
      <alignment horizontal="center" vertical="center" wrapText="1"/>
    </xf>
    <xf numFmtId="176" fontId="49" fillId="28" borderId="45" xfId="210" applyNumberFormat="1" applyFont="1" applyFill="1" applyBorder="1" applyAlignment="1">
      <alignment horizontal="right" vertical="center"/>
    </xf>
    <xf numFmtId="176" fontId="46" fillId="0" borderId="59" xfId="210" applyNumberFormat="1" applyFont="1" applyFill="1" applyBorder="1" applyAlignment="1">
      <alignment vertical="center"/>
    </xf>
    <xf numFmtId="0" fontId="46" fillId="0" borderId="21" xfId="166" applyFont="1" applyBorder="1" applyAlignment="1">
      <alignment vertical="center"/>
    </xf>
    <xf numFmtId="0" fontId="46" fillId="0" borderId="53" xfId="166" applyFont="1" applyBorder="1" applyAlignment="1">
      <alignment horizontal="center" vertical="center"/>
    </xf>
    <xf numFmtId="176" fontId="49" fillId="28" borderId="52" xfId="210" applyNumberFormat="1" applyFont="1" applyFill="1" applyBorder="1" applyAlignment="1">
      <alignment horizontal="right" vertical="center"/>
    </xf>
    <xf numFmtId="176" fontId="46" fillId="0" borderId="60" xfId="210" applyNumberFormat="1" applyFont="1" applyFill="1" applyBorder="1" applyAlignment="1">
      <alignment vertical="center"/>
    </xf>
    <xf numFmtId="37" fontId="49" fillId="28" borderId="29" xfId="164" applyNumberFormat="1" applyFont="1" applyFill="1" applyBorder="1" applyAlignment="1" applyProtection="1">
      <alignment horizontal="center" vertical="center"/>
    </xf>
    <xf numFmtId="37" fontId="46" fillId="0" borderId="82" xfId="166" applyNumberFormat="1" applyFont="1" applyBorder="1" applyAlignment="1" applyProtection="1">
      <alignment vertical="center"/>
      <protection locked="0"/>
    </xf>
    <xf numFmtId="37" fontId="46" fillId="0" borderId="39" xfId="166" applyNumberFormat="1" applyFont="1" applyFill="1" applyBorder="1" applyAlignment="1" applyProtection="1">
      <alignment vertical="center"/>
    </xf>
    <xf numFmtId="37" fontId="46" fillId="0" borderId="63" xfId="166" applyNumberFormat="1" applyFont="1" applyBorder="1" applyAlignment="1" applyProtection="1">
      <alignment vertical="center"/>
      <protection locked="0"/>
    </xf>
    <xf numFmtId="37" fontId="49" fillId="28" borderId="34" xfId="166" applyNumberFormat="1" applyFont="1" applyFill="1" applyBorder="1" applyAlignment="1" applyProtection="1">
      <alignment horizontal="right" vertical="center"/>
    </xf>
    <xf numFmtId="37" fontId="46" fillId="0" borderId="80" xfId="166" applyNumberFormat="1" applyFont="1" applyBorder="1" applyAlignment="1" applyProtection="1">
      <alignment vertical="center"/>
      <protection locked="0"/>
    </xf>
    <xf numFmtId="37" fontId="49" fillId="28" borderId="19" xfId="166" applyNumberFormat="1" applyFont="1" applyFill="1" applyBorder="1" applyAlignment="1" applyProtection="1">
      <alignment horizontal="right" vertical="center"/>
    </xf>
    <xf numFmtId="38" fontId="46" fillId="0" borderId="91" xfId="166" applyNumberFormat="1" applyFont="1" applyBorder="1" applyAlignment="1">
      <alignment vertical="center"/>
    </xf>
    <xf numFmtId="38" fontId="46" fillId="0" borderId="38" xfId="166" applyNumberFormat="1" applyFont="1" applyBorder="1" applyAlignment="1">
      <alignment vertical="center"/>
    </xf>
    <xf numFmtId="38" fontId="46" fillId="0" borderId="32" xfId="166" applyNumberFormat="1" applyFont="1" applyBorder="1" applyAlignment="1">
      <alignment vertical="center"/>
    </xf>
    <xf numFmtId="38" fontId="46" fillId="0" borderId="30" xfId="166" applyNumberFormat="1" applyFont="1" applyBorder="1" applyAlignment="1">
      <alignment vertical="center"/>
    </xf>
    <xf numFmtId="176" fontId="46" fillId="0" borderId="66" xfId="210" applyNumberFormat="1" applyFont="1" applyBorder="1" applyAlignment="1">
      <alignment vertical="center"/>
    </xf>
    <xf numFmtId="176" fontId="46" fillId="0" borderId="153" xfId="210" applyNumberFormat="1" applyFont="1" applyBorder="1" applyAlignment="1">
      <alignment vertical="center"/>
    </xf>
    <xf numFmtId="38" fontId="46" fillId="0" borderId="0" xfId="209" applyFont="1" applyBorder="1" applyAlignment="1" applyProtection="1">
      <alignment vertical="center"/>
    </xf>
    <xf numFmtId="0" fontId="46" fillId="0" borderId="39" xfId="166" applyFont="1" applyBorder="1" applyAlignment="1">
      <alignment horizontal="center" vertical="center" wrapText="1"/>
    </xf>
    <xf numFmtId="0" fontId="46" fillId="0" borderId="43" xfId="166" applyFont="1" applyBorder="1" applyAlignment="1">
      <alignment horizontal="center" vertical="center" wrapText="1"/>
    </xf>
    <xf numFmtId="0" fontId="46" fillId="0" borderId="68" xfId="166" applyFont="1" applyBorder="1" applyAlignment="1">
      <alignment horizontal="center" vertical="center" wrapText="1"/>
    </xf>
    <xf numFmtId="38" fontId="46" fillId="0" borderId="62" xfId="209" applyFont="1" applyFill="1" applyBorder="1" applyAlignment="1">
      <alignment vertical="center"/>
    </xf>
    <xf numFmtId="38" fontId="46" fillId="0" borderId="68" xfId="209" applyFont="1" applyFill="1" applyBorder="1" applyAlignment="1">
      <alignment vertical="center"/>
    </xf>
    <xf numFmtId="38" fontId="46" fillId="0" borderId="44" xfId="209" applyFont="1" applyFill="1" applyBorder="1" applyAlignment="1">
      <alignment vertical="center"/>
    </xf>
    <xf numFmtId="0" fontId="46" fillId="0" borderId="57" xfId="166" applyFont="1" applyBorder="1" applyAlignment="1">
      <alignment horizontal="center" vertical="center" wrapText="1"/>
    </xf>
    <xf numFmtId="0" fontId="46" fillId="0" borderId="53" xfId="166" applyFont="1" applyBorder="1" applyAlignment="1">
      <alignment horizontal="center" vertical="center" wrapText="1"/>
    </xf>
    <xf numFmtId="0" fontId="46" fillId="0" borderId="38" xfId="166" applyFont="1" applyBorder="1" applyAlignment="1">
      <alignment horizontal="center" vertical="center"/>
    </xf>
    <xf numFmtId="0" fontId="46" fillId="0" borderId="74" xfId="166" applyFont="1" applyBorder="1" applyAlignment="1">
      <alignment horizontal="center" vertical="center" wrapText="1"/>
    </xf>
    <xf numFmtId="176" fontId="49" fillId="28" borderId="45" xfId="210" applyNumberFormat="1" applyFont="1" applyFill="1" applyBorder="1" applyAlignment="1" applyProtection="1">
      <alignment horizontal="right" vertical="center"/>
    </xf>
    <xf numFmtId="176" fontId="46" fillId="0" borderId="68" xfId="210" applyNumberFormat="1" applyFont="1" applyBorder="1" applyAlignment="1">
      <alignment vertical="center"/>
    </xf>
    <xf numFmtId="176" fontId="46" fillId="0" borderId="50" xfId="210" applyNumberFormat="1" applyFont="1" applyBorder="1" applyAlignment="1">
      <alignment vertical="center"/>
    </xf>
    <xf numFmtId="176" fontId="46" fillId="0" borderId="49" xfId="210" applyNumberFormat="1" applyFont="1" applyBorder="1" applyAlignment="1">
      <alignment vertical="center"/>
    </xf>
    <xf numFmtId="176" fontId="46" fillId="0" borderId="44" xfId="210" applyNumberFormat="1" applyFont="1" applyBorder="1" applyAlignment="1">
      <alignment vertical="center"/>
    </xf>
    <xf numFmtId="0" fontId="46" fillId="0" borderId="46" xfId="166" applyFont="1" applyBorder="1" applyAlignment="1">
      <alignment horizontal="center" vertical="center" wrapText="1"/>
    </xf>
    <xf numFmtId="176" fontId="46" fillId="0" borderId="22" xfId="210" applyNumberFormat="1" applyFont="1" applyBorder="1" applyAlignment="1">
      <alignment vertical="center"/>
    </xf>
    <xf numFmtId="176" fontId="46" fillId="0" borderId="94" xfId="210" applyNumberFormat="1" applyFont="1" applyBorder="1" applyAlignment="1">
      <alignment vertical="center"/>
    </xf>
    <xf numFmtId="176" fontId="46" fillId="0" borderId="55" xfId="210" applyNumberFormat="1" applyFont="1" applyBorder="1" applyAlignment="1">
      <alignment vertical="center"/>
    </xf>
    <xf numFmtId="176" fontId="46" fillId="0" borderId="93" xfId="210" applyNumberFormat="1" applyFont="1" applyBorder="1" applyAlignment="1">
      <alignment vertical="center"/>
    </xf>
    <xf numFmtId="176" fontId="49" fillId="28" borderId="58" xfId="210" applyNumberFormat="1" applyFont="1" applyFill="1" applyBorder="1" applyAlignment="1" applyProtection="1">
      <alignment horizontal="right" vertical="center"/>
    </xf>
    <xf numFmtId="176" fontId="46" fillId="0" borderId="54" xfId="210" applyNumberFormat="1" applyFont="1" applyBorder="1" applyAlignment="1">
      <alignment vertical="center"/>
    </xf>
    <xf numFmtId="176" fontId="46" fillId="0" borderId="97" xfId="210" applyNumberFormat="1" applyFont="1" applyBorder="1" applyAlignment="1">
      <alignment vertical="center"/>
    </xf>
    <xf numFmtId="37" fontId="49" fillId="28" borderId="37" xfId="166" applyNumberFormat="1" applyFont="1" applyFill="1" applyBorder="1" applyAlignment="1" applyProtection="1">
      <alignment horizontal="right" vertical="center"/>
    </xf>
    <xf numFmtId="38" fontId="49" fillId="28" borderId="37" xfId="166" applyNumberFormat="1" applyFont="1" applyFill="1" applyBorder="1" applyAlignment="1">
      <alignment vertical="center"/>
    </xf>
    <xf numFmtId="38" fontId="46" fillId="0" borderId="15" xfId="209" applyFont="1" applyBorder="1" applyAlignment="1">
      <alignment vertical="center"/>
    </xf>
    <xf numFmtId="38" fontId="46" fillId="0" borderId="64" xfId="209" applyFont="1" applyBorder="1" applyAlignment="1">
      <alignment vertical="center"/>
    </xf>
    <xf numFmtId="38" fontId="46" fillId="0" borderId="96" xfId="209" applyFont="1" applyBorder="1" applyAlignment="1">
      <alignment vertical="center"/>
    </xf>
    <xf numFmtId="176" fontId="46" fillId="0" borderId="70" xfId="210" applyNumberFormat="1" applyFont="1" applyBorder="1" applyAlignment="1">
      <alignment vertical="center"/>
    </xf>
    <xf numFmtId="180" fontId="0" fillId="0" borderId="0" xfId="0" applyNumberFormat="1"/>
    <xf numFmtId="56" fontId="0" fillId="0" borderId="0" xfId="0" applyNumberFormat="1" applyAlignment="1">
      <alignment horizontal="right"/>
    </xf>
    <xf numFmtId="180" fontId="0" fillId="0" borderId="0" xfId="0" applyNumberFormat="1" applyAlignment="1">
      <alignment wrapText="1"/>
    </xf>
    <xf numFmtId="180" fontId="0" fillId="0" borderId="0" xfId="0" applyNumberFormat="1" applyAlignment="1">
      <alignment horizontal="right"/>
    </xf>
    <xf numFmtId="180" fontId="0" fillId="0" borderId="0" xfId="0" applyNumberFormat="1" applyAlignment="1">
      <alignment horizontal="right" wrapText="1"/>
    </xf>
    <xf numFmtId="37" fontId="45" fillId="0" borderId="16" xfId="164" applyNumberFormat="1" applyFont="1" applyBorder="1" applyAlignment="1" applyProtection="1">
      <alignment vertical="center"/>
    </xf>
    <xf numFmtId="37" fontId="45" fillId="0" borderId="0" xfId="164" applyNumberFormat="1" applyFont="1" applyAlignment="1">
      <alignment horizontal="right" vertical="center"/>
    </xf>
    <xf numFmtId="37" fontId="45" fillId="0" borderId="0" xfId="164" applyNumberFormat="1" applyFont="1" applyAlignment="1" applyProtection="1">
      <alignment vertical="center"/>
    </xf>
    <xf numFmtId="37" fontId="45" fillId="0" borderId="25" xfId="164" applyNumberFormat="1" applyFont="1" applyFill="1" applyBorder="1" applyAlignment="1" applyProtection="1">
      <alignment vertical="center"/>
    </xf>
    <xf numFmtId="0" fontId="24" fillId="0" borderId="158" xfId="209" applyNumberFormat="1" applyFont="1" applyBorder="1" applyAlignment="1">
      <alignment horizontal="center" vertical="center"/>
    </xf>
    <xf numFmtId="0" fontId="24" fillId="0" borderId="158" xfId="167" applyNumberFormat="1" applyFont="1" applyBorder="1" applyAlignment="1" applyProtection="1">
      <alignment horizontal="center" vertical="center"/>
    </xf>
    <xf numFmtId="0" fontId="24" fillId="0" borderId="158" xfId="0" applyFont="1" applyFill="1" applyBorder="1" applyAlignment="1">
      <alignment horizontal="center" vertical="center"/>
    </xf>
    <xf numFmtId="0" fontId="24" fillId="0" borderId="158" xfId="0" applyFont="1" applyFill="1" applyBorder="1" applyAlignment="1">
      <alignment vertical="center"/>
    </xf>
    <xf numFmtId="0" fontId="24" fillId="0" borderId="132" xfId="0" applyFont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10" fontId="24" fillId="0" borderId="16" xfId="0" applyNumberFormat="1" applyFont="1" applyBorder="1" applyAlignment="1">
      <alignment vertical="center"/>
    </xf>
    <xf numFmtId="0" fontId="24" fillId="0" borderId="133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37" fontId="45" fillId="0" borderId="133" xfId="164" applyNumberFormat="1" applyFont="1" applyBorder="1" applyAlignment="1" applyProtection="1">
      <alignment vertical="center"/>
    </xf>
    <xf numFmtId="0" fontId="24" fillId="0" borderId="58" xfId="209" applyNumberFormat="1" applyFont="1" applyBorder="1" applyAlignment="1">
      <alignment horizontal="center" vertical="center"/>
    </xf>
    <xf numFmtId="0" fontId="24" fillId="0" borderId="86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176" fontId="24" fillId="0" borderId="16" xfId="0" applyNumberFormat="1" applyFont="1" applyBorder="1" applyAlignment="1">
      <alignment horizontal="center" vertical="center"/>
    </xf>
    <xf numFmtId="37" fontId="24" fillId="0" borderId="24" xfId="164" applyNumberFormat="1" applyFont="1" applyBorder="1" applyAlignment="1" applyProtection="1">
      <alignment horizontal="distributed" vertical="center"/>
    </xf>
    <xf numFmtId="37" fontId="58" fillId="0" borderId="132" xfId="164" applyNumberFormat="1" applyFont="1" applyFill="1" applyBorder="1" applyAlignment="1" applyProtection="1">
      <alignment horizontal="distributed" vertical="center"/>
    </xf>
    <xf numFmtId="37" fontId="58" fillId="0" borderId="26" xfId="164" applyNumberFormat="1" applyFont="1" applyFill="1" applyBorder="1" applyAlignment="1" applyProtection="1">
      <alignment horizontal="distributed" vertical="center"/>
    </xf>
    <xf numFmtId="37" fontId="58" fillId="0" borderId="76" xfId="164" applyNumberFormat="1" applyFont="1" applyBorder="1" applyAlignment="1" applyProtection="1">
      <alignment horizontal="distributed" vertical="center"/>
    </xf>
    <xf numFmtId="37" fontId="58" fillId="0" borderId="24" xfId="164" applyNumberFormat="1" applyFont="1" applyFill="1" applyBorder="1" applyAlignment="1" applyProtection="1">
      <alignment horizontal="distributed" vertical="center"/>
    </xf>
    <xf numFmtId="37" fontId="58" fillId="0" borderId="133" xfId="164" applyNumberFormat="1" applyFont="1" applyFill="1" applyBorder="1" applyAlignment="1" applyProtection="1">
      <alignment horizontal="distributed" vertical="center"/>
    </xf>
    <xf numFmtId="37" fontId="58" fillId="0" borderId="132" xfId="164" applyNumberFormat="1" applyFont="1" applyBorder="1" applyAlignment="1" applyProtection="1">
      <alignment horizontal="distributed" vertical="center"/>
    </xf>
    <xf numFmtId="37" fontId="58" fillId="0" borderId="29" xfId="164" applyNumberFormat="1" applyFont="1" applyFill="1" applyBorder="1" applyAlignment="1" applyProtection="1">
      <alignment horizontal="distributed" vertical="center"/>
    </xf>
    <xf numFmtId="37" fontId="58" fillId="0" borderId="133" xfId="164" applyNumberFormat="1" applyFont="1" applyBorder="1" applyAlignment="1" applyProtection="1">
      <alignment horizontal="distributed" vertical="center"/>
    </xf>
    <xf numFmtId="37" fontId="58" fillId="0" borderId="150" xfId="164" applyNumberFormat="1" applyFont="1" applyFill="1" applyBorder="1" applyAlignment="1" applyProtection="1">
      <alignment horizontal="distributed" vertical="center"/>
    </xf>
    <xf numFmtId="37" fontId="58" fillId="0" borderId="26" xfId="164" applyNumberFormat="1" applyFont="1" applyBorder="1" applyAlignment="1" applyProtection="1">
      <alignment horizontal="distributed" vertical="center"/>
    </xf>
    <xf numFmtId="0" fontId="24" fillId="0" borderId="0" xfId="0" applyFont="1" applyBorder="1" applyAlignment="1">
      <alignment vertical="center"/>
    </xf>
    <xf numFmtId="37" fontId="45" fillId="0" borderId="0" xfId="164" applyNumberFormat="1" applyFont="1" applyAlignment="1" applyProtection="1">
      <alignment vertical="center"/>
      <protection locked="0"/>
    </xf>
    <xf numFmtId="37" fontId="45" fillId="0" borderId="0" xfId="164" applyNumberFormat="1" applyFont="1" applyAlignment="1">
      <alignment horizontal="centerContinuous" vertical="center"/>
    </xf>
    <xf numFmtId="37" fontId="45" fillId="0" borderId="0" xfId="164" applyNumberFormat="1" applyFont="1" applyAlignment="1">
      <alignment vertical="center"/>
    </xf>
    <xf numFmtId="37" fontId="45" fillId="0" borderId="32" xfId="164" applyNumberFormat="1" applyFont="1" applyBorder="1" applyAlignment="1">
      <alignment horizontal="centerContinuous" vertical="center"/>
    </xf>
    <xf numFmtId="37" fontId="45" fillId="0" borderId="44" xfId="164" applyNumberFormat="1" applyFont="1" applyBorder="1" applyAlignment="1">
      <alignment horizontal="centerContinuous" vertical="center"/>
    </xf>
    <xf numFmtId="37" fontId="45" fillId="0" borderId="51" xfId="164" applyNumberFormat="1" applyFont="1" applyBorder="1" applyAlignment="1">
      <alignment horizontal="centerContinuous" vertical="center"/>
    </xf>
    <xf numFmtId="37" fontId="45" fillId="0" borderId="61" xfId="164" applyNumberFormat="1" applyFont="1" applyBorder="1" applyAlignment="1">
      <alignment horizontal="centerContinuous" vertical="center"/>
    </xf>
    <xf numFmtId="37" fontId="45" fillId="0" borderId="42" xfId="164" applyNumberFormat="1" applyFont="1" applyBorder="1" applyAlignment="1">
      <alignment horizontal="centerContinuous" vertical="center"/>
    </xf>
    <xf numFmtId="177" fontId="45" fillId="0" borderId="0" xfId="164" applyNumberFormat="1" applyFont="1" applyAlignment="1">
      <alignment vertical="center"/>
    </xf>
    <xf numFmtId="37" fontId="45" fillId="0" borderId="24" xfId="164" applyNumberFormat="1" applyFont="1" applyFill="1" applyBorder="1" applyAlignment="1" applyProtection="1">
      <alignment vertical="center"/>
    </xf>
    <xf numFmtId="37" fontId="45" fillId="0" borderId="35" xfId="164" applyNumberFormat="1" applyFont="1" applyFill="1" applyBorder="1" applyAlignment="1" applyProtection="1">
      <alignment vertical="center"/>
    </xf>
    <xf numFmtId="37" fontId="45" fillId="0" borderId="40" xfId="164" applyNumberFormat="1" applyFont="1" applyFill="1" applyBorder="1" applyAlignment="1" applyProtection="1">
      <alignment vertical="center"/>
    </xf>
    <xf numFmtId="37" fontId="45" fillId="0" borderId="54" xfId="164" applyNumberFormat="1" applyFont="1" applyFill="1" applyBorder="1" applyAlignment="1" applyProtection="1">
      <alignment vertical="center"/>
    </xf>
    <xf numFmtId="38" fontId="45" fillId="0" borderId="35" xfId="209" applyFont="1" applyFill="1" applyBorder="1" applyAlignment="1">
      <alignment vertical="center"/>
    </xf>
    <xf numFmtId="37" fontId="45" fillId="0" borderId="67" xfId="164" applyNumberFormat="1" applyFont="1" applyFill="1" applyBorder="1" applyAlignment="1">
      <alignment vertical="center"/>
    </xf>
    <xf numFmtId="37" fontId="45" fillId="0" borderId="59" xfId="164" applyNumberFormat="1" applyFont="1" applyFill="1" applyBorder="1" applyAlignment="1">
      <alignment vertical="center"/>
    </xf>
    <xf numFmtId="176" fontId="45" fillId="0" borderId="30" xfId="210" applyNumberFormat="1" applyFont="1" applyFill="1" applyBorder="1" applyAlignment="1" applyProtection="1">
      <alignment vertical="center"/>
    </xf>
    <xf numFmtId="176" fontId="45" fillId="0" borderId="40" xfId="210" applyNumberFormat="1" applyFont="1" applyFill="1" applyBorder="1" applyAlignment="1" applyProtection="1">
      <alignment vertical="center"/>
    </xf>
    <xf numFmtId="176" fontId="45" fillId="0" borderId="59" xfId="210" applyNumberFormat="1" applyFont="1" applyFill="1" applyBorder="1" applyAlignment="1" applyProtection="1">
      <alignment vertical="center"/>
    </xf>
    <xf numFmtId="37" fontId="45" fillId="27" borderId="0" xfId="0" applyNumberFormat="1" applyFont="1" applyFill="1" applyAlignment="1">
      <alignment vertical="center"/>
    </xf>
    <xf numFmtId="37" fontId="45" fillId="0" borderId="36" xfId="164" applyNumberFormat="1" applyFont="1" applyFill="1" applyBorder="1" applyAlignment="1" applyProtection="1">
      <alignment vertical="center"/>
    </xf>
    <xf numFmtId="37" fontId="45" fillId="0" borderId="41" xfId="164" applyNumberFormat="1" applyFont="1" applyFill="1" applyBorder="1" applyAlignment="1" applyProtection="1">
      <alignment vertical="center"/>
    </xf>
    <xf numFmtId="37" fontId="45" fillId="0" borderId="55" xfId="164" applyNumberFormat="1" applyFont="1" applyFill="1" applyBorder="1" applyAlignment="1" applyProtection="1">
      <alignment vertical="center"/>
    </xf>
    <xf numFmtId="37" fontId="45" fillId="0" borderId="63" xfId="164" applyNumberFormat="1" applyFont="1" applyFill="1" applyBorder="1" applyAlignment="1">
      <alignment vertical="center"/>
    </xf>
    <xf numFmtId="37" fontId="45" fillId="0" borderId="50" xfId="164" applyNumberFormat="1" applyFont="1" applyFill="1" applyBorder="1" applyAlignment="1">
      <alignment vertical="center"/>
    </xf>
    <xf numFmtId="37" fontId="45" fillId="0" borderId="56" xfId="164" applyNumberFormat="1" applyFont="1" applyFill="1" applyBorder="1" applyAlignment="1">
      <alignment vertical="center"/>
    </xf>
    <xf numFmtId="176" fontId="45" fillId="0" borderId="31" xfId="210" applyNumberFormat="1" applyFont="1" applyFill="1" applyBorder="1" applyAlignment="1" applyProtection="1">
      <alignment vertical="center"/>
    </xf>
    <xf numFmtId="176" fontId="45" fillId="0" borderId="41" xfId="210" applyNumberFormat="1" applyFont="1" applyFill="1" applyBorder="1" applyAlignment="1" applyProtection="1">
      <alignment vertical="center"/>
    </xf>
    <xf numFmtId="176" fontId="45" fillId="0" borderId="56" xfId="210" applyNumberFormat="1" applyFont="1" applyFill="1" applyBorder="1" applyAlignment="1" applyProtection="1">
      <alignment vertical="center"/>
    </xf>
    <xf numFmtId="37" fontId="45" fillId="0" borderId="36" xfId="164" applyNumberFormat="1" applyFont="1" applyFill="1" applyBorder="1" applyAlignment="1">
      <alignment vertical="center"/>
    </xf>
    <xf numFmtId="37" fontId="45" fillId="0" borderId="68" xfId="164" applyNumberFormat="1" applyFont="1" applyFill="1" applyBorder="1" applyAlignment="1">
      <alignment vertical="center"/>
    </xf>
    <xf numFmtId="37" fontId="45" fillId="0" borderId="28" xfId="164" applyNumberFormat="1" applyFont="1" applyFill="1" applyBorder="1" applyAlignment="1">
      <alignment vertical="center"/>
    </xf>
    <xf numFmtId="38" fontId="45" fillId="0" borderId="41" xfId="209" applyFont="1" applyFill="1" applyBorder="1" applyAlignment="1">
      <alignment vertical="center"/>
    </xf>
    <xf numFmtId="37" fontId="45" fillId="0" borderId="55" xfId="164" applyNumberFormat="1" applyFont="1" applyFill="1" applyBorder="1" applyAlignment="1">
      <alignment vertical="center"/>
    </xf>
    <xf numFmtId="37" fontId="45" fillId="0" borderId="64" xfId="164" applyNumberFormat="1" applyFont="1" applyFill="1" applyBorder="1" applyAlignment="1">
      <alignment vertical="center"/>
    </xf>
    <xf numFmtId="37" fontId="45" fillId="0" borderId="66" xfId="164" applyNumberFormat="1" applyFont="1" applyFill="1" applyBorder="1" applyAlignment="1">
      <alignment vertical="center"/>
    </xf>
    <xf numFmtId="37" fontId="45" fillId="0" borderId="31" xfId="164" applyNumberFormat="1" applyFont="1" applyFill="1" applyBorder="1" applyAlignment="1" applyProtection="1">
      <alignment vertical="center"/>
    </xf>
    <xf numFmtId="37" fontId="45" fillId="0" borderId="41" xfId="164" applyNumberFormat="1" applyFont="1" applyFill="1" applyBorder="1" applyAlignment="1">
      <alignment vertical="center"/>
    </xf>
    <xf numFmtId="37" fontId="45" fillId="0" borderId="28" xfId="164" applyNumberFormat="1" applyFont="1" applyFill="1" applyBorder="1" applyAlignment="1" applyProtection="1">
      <alignment vertical="center"/>
    </xf>
    <xf numFmtId="37" fontId="45" fillId="0" borderId="56" xfId="164" applyNumberFormat="1" applyFont="1" applyFill="1" applyBorder="1" applyAlignment="1" applyProtection="1">
      <alignment vertical="center"/>
    </xf>
    <xf numFmtId="37" fontId="45" fillId="0" borderId="31" xfId="164" applyNumberFormat="1" applyFont="1" applyFill="1" applyBorder="1" applyAlignment="1">
      <alignment vertical="center"/>
    </xf>
    <xf numFmtId="37" fontId="45" fillId="0" borderId="27" xfId="164" applyNumberFormat="1" applyFont="1" applyFill="1" applyBorder="1" applyAlignment="1" applyProtection="1">
      <alignment vertical="center"/>
    </xf>
    <xf numFmtId="37" fontId="45" fillId="0" borderId="0" xfId="164" applyNumberFormat="1" applyFont="1" applyFill="1" applyBorder="1" applyAlignment="1" applyProtection="1">
      <alignment vertical="center"/>
    </xf>
    <xf numFmtId="37" fontId="45" fillId="0" borderId="46" xfId="164" applyNumberFormat="1" applyFont="1" applyFill="1" applyBorder="1" applyAlignment="1" applyProtection="1">
      <alignment vertical="center"/>
    </xf>
    <xf numFmtId="37" fontId="45" fillId="0" borderId="57" xfId="164" applyNumberFormat="1" applyFont="1" applyFill="1" applyBorder="1" applyAlignment="1" applyProtection="1">
      <alignment vertical="center"/>
    </xf>
    <xf numFmtId="37" fontId="45" fillId="0" borderId="38" xfId="164" applyNumberFormat="1" applyFont="1" applyFill="1" applyBorder="1" applyAlignment="1">
      <alignment vertical="center"/>
    </xf>
    <xf numFmtId="37" fontId="45" fillId="0" borderId="53" xfId="164" applyNumberFormat="1" applyFont="1" applyFill="1" applyBorder="1" applyAlignment="1">
      <alignment vertical="center"/>
    </xf>
    <xf numFmtId="176" fontId="45" fillId="0" borderId="38" xfId="210" applyNumberFormat="1" applyFont="1" applyFill="1" applyBorder="1" applyAlignment="1" applyProtection="1">
      <alignment vertical="center"/>
    </xf>
    <xf numFmtId="176" fontId="45" fillId="0" borderId="43" xfId="210" applyNumberFormat="1" applyFont="1" applyFill="1" applyBorder="1" applyAlignment="1" applyProtection="1">
      <alignment vertical="center"/>
    </xf>
    <xf numFmtId="176" fontId="45" fillId="0" borderId="53" xfId="210" applyNumberFormat="1" applyFont="1" applyFill="1" applyBorder="1" applyAlignment="1" applyProtection="1">
      <alignment vertical="center"/>
    </xf>
    <xf numFmtId="37" fontId="45" fillId="0" borderId="29" xfId="164" applyNumberFormat="1" applyFont="1" applyFill="1" applyBorder="1" applyAlignment="1" applyProtection="1">
      <alignment vertical="center"/>
    </xf>
    <xf numFmtId="37" fontId="45" fillId="0" borderId="17" xfId="164" applyNumberFormat="1" applyFont="1" applyBorder="1" applyAlignment="1">
      <alignment vertical="center"/>
    </xf>
    <xf numFmtId="37" fontId="45" fillId="0" borderId="47" xfId="164" applyNumberFormat="1" applyFont="1" applyFill="1" applyBorder="1" applyAlignment="1">
      <alignment vertical="center"/>
    </xf>
    <xf numFmtId="37" fontId="45" fillId="0" borderId="58" xfId="164" applyNumberFormat="1" applyFont="1" applyFill="1" applyBorder="1" applyAlignment="1" applyProtection="1">
      <alignment vertical="center"/>
    </xf>
    <xf numFmtId="38" fontId="12" fillId="0" borderId="65" xfId="209" applyFont="1" applyFill="1" applyBorder="1" applyAlignment="1" applyProtection="1">
      <alignment vertical="center"/>
    </xf>
    <xf numFmtId="37" fontId="45" fillId="0" borderId="69" xfId="164" applyNumberFormat="1" applyFont="1" applyFill="1" applyBorder="1" applyAlignment="1">
      <alignment vertical="center"/>
    </xf>
    <xf numFmtId="37" fontId="45" fillId="0" borderId="70" xfId="164" applyNumberFormat="1" applyFont="1" applyFill="1" applyBorder="1" applyAlignment="1">
      <alignment vertical="center"/>
    </xf>
    <xf numFmtId="176" fontId="45" fillId="0" borderId="74" xfId="210" applyNumberFormat="1" applyFont="1" applyFill="1" applyBorder="1" applyAlignment="1" applyProtection="1">
      <alignment vertical="center"/>
    </xf>
    <xf numFmtId="176" fontId="45" fillId="0" borderId="75" xfId="210" applyNumberFormat="1" applyFont="1" applyFill="1" applyBorder="1" applyAlignment="1" applyProtection="1">
      <alignment vertical="center"/>
    </xf>
    <xf numFmtId="176" fontId="45" fillId="0" borderId="70" xfId="210" applyNumberFormat="1" applyFont="1" applyFill="1" applyBorder="1" applyAlignment="1" applyProtection="1">
      <alignment vertical="center"/>
    </xf>
    <xf numFmtId="37" fontId="45" fillId="0" borderId="20" xfId="164" applyNumberFormat="1" applyFont="1" applyFill="1" applyBorder="1" applyAlignment="1" applyProtection="1">
      <alignment vertical="center"/>
    </xf>
    <xf numFmtId="37" fontId="45" fillId="0" borderId="37" xfId="164" applyNumberFormat="1" applyFont="1" applyFill="1" applyBorder="1" applyAlignment="1" applyProtection="1">
      <alignment vertical="center"/>
    </xf>
    <xf numFmtId="37" fontId="45" fillId="0" borderId="48" xfId="164" applyNumberFormat="1" applyFont="1" applyFill="1" applyBorder="1" applyAlignment="1" applyProtection="1">
      <alignment vertical="center"/>
    </xf>
    <xf numFmtId="37" fontId="45" fillId="0" borderId="52" xfId="164" applyNumberFormat="1" applyFont="1" applyFill="1" applyBorder="1" applyAlignment="1" applyProtection="1">
      <alignment vertical="center"/>
    </xf>
    <xf numFmtId="37" fontId="45" fillId="0" borderId="33" xfId="164" applyNumberFormat="1" applyFont="1" applyFill="1" applyBorder="1" applyAlignment="1">
      <alignment vertical="center"/>
    </xf>
    <xf numFmtId="37" fontId="45" fillId="0" borderId="45" xfId="164" applyNumberFormat="1" applyFont="1" applyFill="1" applyBorder="1" applyAlignment="1">
      <alignment vertical="center"/>
    </xf>
    <xf numFmtId="37" fontId="45" fillId="0" borderId="52" xfId="164" applyNumberFormat="1" applyFont="1" applyFill="1" applyBorder="1" applyAlignment="1">
      <alignment vertical="center"/>
    </xf>
    <xf numFmtId="176" fontId="45" fillId="0" borderId="37" xfId="210" applyNumberFormat="1" applyFont="1" applyFill="1" applyBorder="1" applyAlignment="1" applyProtection="1">
      <alignment vertical="center"/>
    </xf>
    <xf numFmtId="176" fontId="45" fillId="0" borderId="34" xfId="210" applyNumberFormat="1" applyFont="1" applyFill="1" applyBorder="1" applyAlignment="1" applyProtection="1">
      <alignment vertical="center"/>
    </xf>
    <xf numFmtId="176" fontId="45" fillId="0" borderId="52" xfId="210" applyNumberFormat="1" applyFont="1" applyFill="1" applyBorder="1" applyAlignment="1" applyProtection="1">
      <alignment vertical="center"/>
    </xf>
    <xf numFmtId="37" fontId="45" fillId="0" borderId="49" xfId="164" applyNumberFormat="1" applyFont="1" applyFill="1" applyBorder="1" applyAlignment="1" applyProtection="1">
      <alignment vertical="center"/>
    </xf>
    <xf numFmtId="37" fontId="45" fillId="0" borderId="59" xfId="164" applyNumberFormat="1" applyFont="1" applyFill="1" applyBorder="1" applyAlignment="1" applyProtection="1">
      <alignment vertical="center"/>
    </xf>
    <xf numFmtId="37" fontId="45" fillId="0" borderId="35" xfId="164" applyNumberFormat="1" applyFont="1" applyFill="1" applyBorder="1" applyAlignment="1">
      <alignment vertical="center"/>
    </xf>
    <xf numFmtId="37" fontId="45" fillId="0" borderId="49" xfId="164" applyNumberFormat="1" applyFont="1" applyFill="1" applyBorder="1" applyAlignment="1">
      <alignment vertical="center"/>
    </xf>
    <xf numFmtId="37" fontId="45" fillId="0" borderId="71" xfId="164" applyNumberFormat="1" applyFont="1" applyFill="1" applyBorder="1" applyAlignment="1">
      <alignment vertical="center"/>
    </xf>
    <xf numFmtId="37" fontId="45" fillId="0" borderId="50" xfId="164" applyNumberFormat="1" applyFont="1" applyFill="1" applyBorder="1" applyAlignment="1" applyProtection="1">
      <alignment vertical="center"/>
    </xf>
    <xf numFmtId="37" fontId="45" fillId="0" borderId="60" xfId="164" applyNumberFormat="1" applyFont="1" applyFill="1" applyBorder="1" applyAlignment="1" applyProtection="1">
      <alignment vertical="center"/>
    </xf>
    <xf numFmtId="37" fontId="45" fillId="0" borderId="72" xfId="164" applyNumberFormat="1" applyFont="1" applyFill="1" applyBorder="1" applyAlignment="1">
      <alignment vertical="center"/>
    </xf>
    <xf numFmtId="37" fontId="45" fillId="0" borderId="26" xfId="164" applyNumberFormat="1" applyFont="1" applyFill="1" applyBorder="1" applyAlignment="1" applyProtection="1">
      <alignment vertical="center"/>
    </xf>
    <xf numFmtId="37" fontId="45" fillId="0" borderId="42" xfId="164" applyNumberFormat="1" applyFont="1" applyFill="1" applyBorder="1" applyAlignment="1" applyProtection="1">
      <alignment vertical="center"/>
    </xf>
    <xf numFmtId="37" fontId="45" fillId="0" borderId="44" xfId="164" applyNumberFormat="1" applyFont="1" applyFill="1" applyBorder="1" applyAlignment="1" applyProtection="1">
      <alignment vertical="center"/>
    </xf>
    <xf numFmtId="37" fontId="45" fillId="0" borderId="51" xfId="164" applyNumberFormat="1" applyFont="1" applyFill="1" applyBorder="1" applyAlignment="1" applyProtection="1">
      <alignment vertical="center"/>
    </xf>
    <xf numFmtId="37" fontId="45" fillId="0" borderId="61" xfId="164" applyNumberFormat="1" applyFont="1" applyFill="1" applyBorder="1" applyAlignment="1">
      <alignment vertical="center"/>
    </xf>
    <xf numFmtId="37" fontId="45" fillId="0" borderId="44" xfId="164" applyNumberFormat="1" applyFont="1" applyFill="1" applyBorder="1" applyAlignment="1">
      <alignment vertical="center"/>
    </xf>
    <xf numFmtId="37" fontId="45" fillId="0" borderId="73" xfId="164" applyNumberFormat="1" applyFont="1" applyFill="1" applyBorder="1" applyAlignment="1">
      <alignment vertical="center"/>
    </xf>
    <xf numFmtId="176" fontId="45" fillId="0" borderId="32" xfId="210" applyNumberFormat="1" applyFont="1" applyFill="1" applyBorder="1" applyAlignment="1" applyProtection="1">
      <alignment vertical="center"/>
    </xf>
    <xf numFmtId="176" fontId="45" fillId="0" borderId="42" xfId="210" applyNumberFormat="1" applyFont="1" applyFill="1" applyBorder="1" applyAlignment="1" applyProtection="1">
      <alignment vertical="center"/>
    </xf>
    <xf numFmtId="176" fontId="45" fillId="0" borderId="51" xfId="210" applyNumberFormat="1" applyFont="1" applyFill="1" applyBorder="1" applyAlignment="1" applyProtection="1">
      <alignment vertical="center"/>
    </xf>
    <xf numFmtId="37" fontId="45" fillId="0" borderId="30" xfId="164" applyNumberFormat="1" applyFont="1" applyFill="1" applyBorder="1" applyAlignment="1" applyProtection="1">
      <alignment vertical="center"/>
    </xf>
    <xf numFmtId="37" fontId="45" fillId="0" borderId="51" xfId="164" applyNumberFormat="1" applyFont="1" applyFill="1" applyBorder="1" applyAlignment="1">
      <alignment vertical="center"/>
    </xf>
    <xf numFmtId="37" fontId="45" fillId="0" borderId="34" xfId="164" applyNumberFormat="1" applyFont="1" applyFill="1" applyBorder="1" applyAlignment="1" applyProtection="1">
      <alignment vertical="center"/>
    </xf>
    <xf numFmtId="37" fontId="45" fillId="0" borderId="45" xfId="164" applyNumberFormat="1" applyFont="1" applyFill="1" applyBorder="1" applyAlignment="1" applyProtection="1">
      <alignment vertical="center"/>
    </xf>
    <xf numFmtId="37" fontId="24" fillId="0" borderId="95" xfId="164" applyNumberFormat="1" applyFont="1" applyFill="1" applyBorder="1" applyAlignment="1" applyProtection="1">
      <alignment vertical="center"/>
    </xf>
    <xf numFmtId="37" fontId="24" fillId="0" borderId="34" xfId="164" applyNumberFormat="1" applyFont="1" applyFill="1" applyBorder="1" applyAlignment="1">
      <alignment vertical="center"/>
    </xf>
    <xf numFmtId="176" fontId="24" fillId="0" borderId="52" xfId="210" applyNumberFormat="1" applyFont="1" applyBorder="1" applyAlignment="1">
      <alignment vertical="center"/>
    </xf>
    <xf numFmtId="37" fontId="45" fillId="0" borderId="24" xfId="164" applyNumberFormat="1" applyFont="1" applyBorder="1" applyAlignment="1" applyProtection="1">
      <alignment vertical="center"/>
    </xf>
    <xf numFmtId="3" fontId="24" fillId="0" borderId="79" xfId="0" applyNumberFormat="1" applyFont="1" applyBorder="1" applyAlignment="1">
      <alignment vertical="center"/>
    </xf>
    <xf numFmtId="38" fontId="24" fillId="0" borderId="83" xfId="209" applyFont="1" applyBorder="1" applyAlignment="1">
      <alignment vertical="center"/>
    </xf>
    <xf numFmtId="176" fontId="24" fillId="0" borderId="59" xfId="210" applyNumberFormat="1" applyFont="1" applyBorder="1" applyAlignment="1">
      <alignment vertical="center"/>
    </xf>
    <xf numFmtId="37" fontId="45" fillId="0" borderId="132" xfId="164" applyNumberFormat="1" applyFont="1" applyFill="1" applyBorder="1" applyAlignment="1" applyProtection="1">
      <alignment vertical="center"/>
    </xf>
    <xf numFmtId="3" fontId="24" fillId="0" borderId="82" xfId="0" applyNumberFormat="1" applyFont="1" applyBorder="1" applyAlignment="1">
      <alignment vertical="center"/>
    </xf>
    <xf numFmtId="38" fontId="24" fillId="0" borderId="84" xfId="209" applyFont="1" applyBorder="1" applyAlignment="1">
      <alignment vertical="center"/>
    </xf>
    <xf numFmtId="176" fontId="24" fillId="0" borderId="140" xfId="210" applyNumberFormat="1" applyFont="1" applyBorder="1" applyAlignment="1">
      <alignment vertical="center"/>
    </xf>
    <xf numFmtId="3" fontId="24" fillId="0" borderId="17" xfId="0" applyNumberFormat="1" applyFont="1" applyBorder="1" applyAlignment="1">
      <alignment vertical="center"/>
    </xf>
    <xf numFmtId="38" fontId="24" fillId="0" borderId="75" xfId="209" applyFont="1" applyBorder="1" applyAlignment="1">
      <alignment vertical="center"/>
    </xf>
    <xf numFmtId="176" fontId="24" fillId="0" borderId="70" xfId="210" applyNumberFormat="1" applyFont="1" applyBorder="1" applyAlignment="1">
      <alignment vertical="center"/>
    </xf>
    <xf numFmtId="37" fontId="45" fillId="0" borderId="76" xfId="164" applyNumberFormat="1" applyFont="1" applyBorder="1" applyAlignment="1" applyProtection="1">
      <alignment vertical="center"/>
    </xf>
    <xf numFmtId="37" fontId="45" fillId="0" borderId="133" xfId="164" applyNumberFormat="1" applyFont="1" applyFill="1" applyBorder="1" applyAlignment="1" applyProtection="1">
      <alignment vertical="center"/>
    </xf>
    <xf numFmtId="37" fontId="45" fillId="0" borderId="132" xfId="164" applyNumberFormat="1" applyFont="1" applyBorder="1" applyAlignment="1" applyProtection="1">
      <alignment vertical="center"/>
    </xf>
    <xf numFmtId="37" fontId="45" fillId="0" borderId="150" xfId="164" applyNumberFormat="1" applyFont="1" applyFill="1" applyBorder="1" applyAlignment="1" applyProtection="1">
      <alignment vertical="center"/>
    </xf>
    <xf numFmtId="37" fontId="45" fillId="0" borderId="26" xfId="164" applyNumberFormat="1" applyFont="1" applyBorder="1" applyAlignment="1" applyProtection="1">
      <alignment vertical="center"/>
    </xf>
    <xf numFmtId="38" fontId="45" fillId="0" borderId="0" xfId="164" applyNumberFormat="1" applyFont="1" applyAlignment="1" applyProtection="1">
      <alignment vertical="center"/>
    </xf>
    <xf numFmtId="38" fontId="12" fillId="0" borderId="0" xfId="0" applyNumberFormat="1" applyFont="1" applyAlignment="1">
      <alignment vertical="center" wrapText="1"/>
    </xf>
    <xf numFmtId="176" fontId="58" fillId="0" borderId="24" xfId="210" applyNumberFormat="1" applyFont="1" applyBorder="1" applyAlignment="1">
      <alignment vertical="center"/>
    </xf>
    <xf numFmtId="0" fontId="58" fillId="0" borderId="25" xfId="0" applyFont="1" applyBorder="1" applyAlignment="1">
      <alignment horizontal="center" vertical="center"/>
    </xf>
    <xf numFmtId="176" fontId="58" fillId="0" borderId="25" xfId="210" applyNumberFormat="1" applyFont="1" applyBorder="1" applyAlignment="1">
      <alignment vertical="center"/>
    </xf>
    <xf numFmtId="0" fontId="58" fillId="0" borderId="76" xfId="0" applyFont="1" applyBorder="1" applyAlignment="1">
      <alignment horizontal="center" vertical="center"/>
    </xf>
    <xf numFmtId="176" fontId="58" fillId="0" borderId="26" xfId="210" applyNumberFormat="1" applyFont="1" applyBorder="1" applyAlignment="1">
      <alignment vertical="center"/>
    </xf>
    <xf numFmtId="0" fontId="58" fillId="0" borderId="26" xfId="0" applyFont="1" applyBorder="1" applyAlignment="1">
      <alignment horizontal="center" vertical="center"/>
    </xf>
    <xf numFmtId="0" fontId="58" fillId="0" borderId="77" xfId="0" applyFont="1" applyBorder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176" fontId="58" fillId="0" borderId="27" xfId="210" applyNumberFormat="1" applyFont="1" applyBorder="1" applyAlignment="1">
      <alignment vertical="center"/>
    </xf>
    <xf numFmtId="176" fontId="58" fillId="0" borderId="77" xfId="210" applyNumberFormat="1" applyFont="1" applyBorder="1" applyAlignment="1">
      <alignment vertical="center"/>
    </xf>
    <xf numFmtId="0" fontId="58" fillId="0" borderId="20" xfId="209" applyNumberFormat="1" applyFont="1" applyBorder="1" applyAlignment="1">
      <alignment horizontal="center" vertical="center"/>
    </xf>
    <xf numFmtId="0" fontId="58" fillId="0" borderId="45" xfId="0" applyFont="1" applyFill="1" applyBorder="1" applyAlignment="1">
      <alignment horizontal="distributed" vertical="center"/>
    </xf>
    <xf numFmtId="176" fontId="58" fillId="0" borderId="20" xfId="21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9" fillId="0" borderId="117" xfId="0" applyFont="1" applyBorder="1" applyAlignment="1">
      <alignment vertical="center"/>
    </xf>
    <xf numFmtId="37" fontId="59" fillId="0" borderId="0" xfId="164" applyNumberFormat="1" applyFont="1" applyAlignment="1">
      <alignment horizontal="right" vertical="center"/>
    </xf>
    <xf numFmtId="0" fontId="59" fillId="29" borderId="113" xfId="0" applyFont="1" applyFill="1" applyBorder="1" applyAlignment="1">
      <alignment horizontal="center" vertical="center"/>
    </xf>
    <xf numFmtId="0" fontId="59" fillId="29" borderId="115" xfId="0" applyFont="1" applyFill="1" applyBorder="1" applyAlignment="1">
      <alignment horizontal="center" vertical="center"/>
    </xf>
    <xf numFmtId="0" fontId="59" fillId="29" borderId="120" xfId="0" applyFont="1" applyFill="1" applyBorder="1" applyAlignment="1">
      <alignment horizontal="center" vertical="center"/>
    </xf>
    <xf numFmtId="0" fontId="59" fillId="0" borderId="27" xfId="0" applyFont="1" applyBorder="1" applyAlignment="1">
      <alignment horizontal="center" vertical="center"/>
    </xf>
    <xf numFmtId="179" fontId="59" fillId="0" borderId="111" xfId="0" applyNumberFormat="1" applyFont="1" applyBorder="1" applyAlignment="1">
      <alignment vertical="center"/>
    </xf>
    <xf numFmtId="179" fontId="59" fillId="0" borderId="107" xfId="0" applyNumberFormat="1" applyFont="1" applyBorder="1" applyAlignment="1">
      <alignment vertical="center"/>
    </xf>
    <xf numFmtId="176" fontId="59" fillId="0" borderId="107" xfId="0" applyNumberFormat="1" applyFont="1" applyBorder="1" applyAlignment="1">
      <alignment vertical="center"/>
    </xf>
    <xf numFmtId="179" fontId="59" fillId="0" borderId="109" xfId="0" applyNumberFormat="1" applyFont="1" applyBorder="1" applyAlignment="1">
      <alignment vertical="center"/>
    </xf>
    <xf numFmtId="176" fontId="59" fillId="0" borderId="121" xfId="0" applyNumberFormat="1" applyFont="1" applyBorder="1" applyAlignment="1">
      <alignment vertical="center"/>
    </xf>
    <xf numFmtId="179" fontId="59" fillId="0" borderId="0" xfId="0" applyNumberFormat="1" applyFont="1" applyAlignment="1">
      <alignment vertical="center"/>
    </xf>
    <xf numFmtId="0" fontId="59" fillId="0" borderId="20" xfId="0" applyFont="1" applyBorder="1" applyAlignment="1">
      <alignment horizontal="center" vertical="center"/>
    </xf>
    <xf numFmtId="179" fontId="59" fillId="0" borderId="20" xfId="0" applyNumberFormat="1" applyFont="1" applyBorder="1" applyAlignment="1">
      <alignment vertical="center"/>
    </xf>
    <xf numFmtId="176" fontId="59" fillId="0" borderId="20" xfId="0" applyNumberFormat="1" applyFont="1" applyBorder="1" applyAlignment="1">
      <alignment vertical="center"/>
    </xf>
    <xf numFmtId="176" fontId="59" fillId="0" borderId="122" xfId="0" applyNumberFormat="1" applyFont="1" applyFill="1" applyBorder="1" applyAlignment="1">
      <alignment vertical="center"/>
    </xf>
    <xf numFmtId="179" fontId="59" fillId="0" borderId="19" xfId="0" applyNumberFormat="1" applyFont="1" applyBorder="1" applyAlignment="1">
      <alignment vertical="center"/>
    </xf>
    <xf numFmtId="0" fontId="59" fillId="0" borderId="107" xfId="0" applyFont="1" applyBorder="1" applyAlignment="1">
      <alignment horizontal="center" vertical="center"/>
    </xf>
    <xf numFmtId="0" fontId="59" fillId="0" borderId="108" xfId="0" applyFont="1" applyBorder="1" applyAlignment="1">
      <alignment horizontal="center" vertical="center"/>
    </xf>
    <xf numFmtId="179" fontId="59" fillId="0" borderId="108" xfId="0" applyNumberFormat="1" applyFont="1" applyBorder="1" applyAlignment="1">
      <alignment vertical="center"/>
    </xf>
    <xf numFmtId="0" fontId="61" fillId="0" borderId="108" xfId="0" quotePrefix="1" applyNumberFormat="1" applyFont="1" applyBorder="1" applyAlignment="1">
      <alignment horizontal="center" vertical="center"/>
    </xf>
    <xf numFmtId="0" fontId="61" fillId="0" borderId="123" xfId="0" quotePrefix="1" applyNumberFormat="1" applyFont="1" applyBorder="1" applyAlignment="1">
      <alignment horizontal="center" vertical="center"/>
    </xf>
    <xf numFmtId="0" fontId="59" fillId="0" borderId="0" xfId="0" applyFont="1" applyAlignment="1">
      <alignment horizontal="right" vertical="center"/>
    </xf>
    <xf numFmtId="37" fontId="59" fillId="0" borderId="0" xfId="164" applyNumberFormat="1" applyFont="1" applyAlignment="1" applyProtection="1">
      <alignment vertical="center"/>
    </xf>
    <xf numFmtId="0" fontId="59" fillId="0" borderId="0" xfId="0" applyFont="1" applyAlignment="1">
      <alignment horizontal="center" vertical="center"/>
    </xf>
    <xf numFmtId="10" fontId="58" fillId="0" borderId="0" xfId="0" applyNumberFormat="1" applyFont="1" applyAlignment="1">
      <alignment vertical="center"/>
    </xf>
    <xf numFmtId="0" fontId="61" fillId="0" borderId="116" xfId="0" applyFont="1" applyBorder="1" applyAlignment="1">
      <alignment horizontal="centerContinuous" vertical="center"/>
    </xf>
    <xf numFmtId="0" fontId="61" fillId="0" borderId="118" xfId="0" applyFont="1" applyBorder="1" applyAlignment="1">
      <alignment horizontal="centerContinuous" vertical="center"/>
    </xf>
    <xf numFmtId="0" fontId="59" fillId="0" borderId="81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142" xfId="0" applyFont="1" applyBorder="1" applyAlignment="1">
      <alignment horizontal="center" vertical="center"/>
    </xf>
    <xf numFmtId="0" fontId="59" fillId="0" borderId="39" xfId="0" applyFont="1" applyBorder="1" applyAlignment="1">
      <alignment horizontal="center" vertical="center"/>
    </xf>
    <xf numFmtId="0" fontId="59" fillId="0" borderId="70" xfId="0" applyFont="1" applyBorder="1" applyAlignment="1">
      <alignment horizontal="center" vertical="center"/>
    </xf>
    <xf numFmtId="0" fontId="59" fillId="0" borderId="143" xfId="0" applyFont="1" applyBorder="1" applyAlignment="1">
      <alignment horizontal="center" vertical="center"/>
    </xf>
    <xf numFmtId="0" fontId="59" fillId="0" borderId="102" xfId="0" applyFont="1" applyBorder="1" applyAlignment="1">
      <alignment vertical="center"/>
    </xf>
    <xf numFmtId="179" fontId="59" fillId="0" borderId="0" xfId="0" applyNumberFormat="1" applyFont="1" applyBorder="1" applyAlignment="1">
      <alignment vertical="center"/>
    </xf>
    <xf numFmtId="179" fontId="59" fillId="0" borderId="15" xfId="0" applyNumberFormat="1" applyFont="1" applyBorder="1" applyAlignment="1">
      <alignment vertical="center"/>
    </xf>
    <xf numFmtId="176" fontId="59" fillId="0" borderId="71" xfId="0" applyNumberFormat="1" applyFont="1" applyBorder="1" applyAlignment="1">
      <alignment vertical="center"/>
    </xf>
    <xf numFmtId="176" fontId="59" fillId="0" borderId="144" xfId="0" applyNumberFormat="1" applyFont="1" applyBorder="1" applyAlignment="1">
      <alignment vertical="center"/>
    </xf>
    <xf numFmtId="0" fontId="59" fillId="0" borderId="125" xfId="0" applyFont="1" applyBorder="1" applyAlignment="1">
      <alignment vertical="center"/>
    </xf>
    <xf numFmtId="179" fontId="59" fillId="0" borderId="90" xfId="0" applyNumberFormat="1" applyFont="1" applyBorder="1" applyAlignment="1">
      <alignment vertical="center"/>
    </xf>
    <xf numFmtId="179" fontId="59" fillId="0" borderId="28" xfId="0" applyNumberFormat="1" applyFont="1" applyBorder="1" applyAlignment="1">
      <alignment vertical="center"/>
    </xf>
    <xf numFmtId="176" fontId="59" fillId="0" borderId="56" xfId="0" applyNumberFormat="1" applyFont="1" applyBorder="1" applyAlignment="1">
      <alignment vertical="center"/>
    </xf>
    <xf numFmtId="176" fontId="59" fillId="0" borderId="145" xfId="0" applyNumberFormat="1" applyFont="1" applyBorder="1" applyAlignment="1">
      <alignment vertical="center"/>
    </xf>
    <xf numFmtId="179" fontId="59" fillId="0" borderId="16" xfId="0" applyNumberFormat="1" applyFont="1" applyBorder="1" applyAlignment="1">
      <alignment vertical="center"/>
    </xf>
    <xf numFmtId="176" fontId="59" fillId="0" borderId="53" xfId="0" applyNumberFormat="1" applyFont="1" applyBorder="1" applyAlignment="1">
      <alignment vertical="center"/>
    </xf>
    <xf numFmtId="0" fontId="59" fillId="0" borderId="0" xfId="0" applyFont="1" applyBorder="1" applyAlignment="1">
      <alignment vertical="center"/>
    </xf>
    <xf numFmtId="179" fontId="59" fillId="0" borderId="131" xfId="0" applyNumberFormat="1" applyFont="1" applyBorder="1" applyAlignment="1">
      <alignment vertical="center"/>
    </xf>
    <xf numFmtId="179" fontId="59" fillId="0" borderId="64" xfId="0" applyNumberFormat="1" applyFont="1" applyBorder="1" applyAlignment="1">
      <alignment vertical="center"/>
    </xf>
    <xf numFmtId="0" fontId="59" fillId="0" borderId="126" xfId="0" applyFont="1" applyBorder="1" applyAlignment="1">
      <alignment vertical="center"/>
    </xf>
    <xf numFmtId="179" fontId="59" fillId="0" borderId="25" xfId="0" applyNumberFormat="1" applyFont="1" applyBorder="1" applyAlignment="1">
      <alignment vertical="center"/>
    </xf>
    <xf numFmtId="179" fontId="59" fillId="0" borderId="36" xfId="0" applyNumberFormat="1" applyFont="1" applyBorder="1" applyAlignment="1">
      <alignment vertical="center"/>
    </xf>
    <xf numFmtId="0" fontId="59" fillId="0" borderId="99" xfId="0" applyFont="1" applyBorder="1" applyAlignment="1">
      <alignment vertical="center"/>
    </xf>
    <xf numFmtId="179" fontId="59" fillId="0" borderId="27" xfId="0" applyNumberFormat="1" applyFont="1" applyBorder="1" applyAlignment="1">
      <alignment vertical="center"/>
    </xf>
    <xf numFmtId="179" fontId="59" fillId="0" borderId="78" xfId="0" applyNumberFormat="1" applyFont="1" applyBorder="1" applyAlignment="1">
      <alignment vertical="center"/>
    </xf>
    <xf numFmtId="0" fontId="59" fillId="0" borderId="127" xfId="0" applyFont="1" applyBorder="1" applyAlignment="1">
      <alignment vertical="center"/>
    </xf>
    <xf numFmtId="179" fontId="59" fillId="0" borderId="76" xfId="0" applyNumberFormat="1" applyFont="1" applyBorder="1" applyAlignment="1">
      <alignment vertical="center"/>
    </xf>
    <xf numFmtId="176" fontId="59" fillId="0" borderId="57" xfId="0" applyNumberFormat="1" applyFont="1" applyBorder="1" applyAlignment="1">
      <alignment vertical="center"/>
    </xf>
    <xf numFmtId="179" fontId="59" fillId="0" borderId="92" xfId="0" applyNumberFormat="1" applyFont="1" applyBorder="1" applyAlignment="1">
      <alignment vertical="center"/>
    </xf>
    <xf numFmtId="176" fontId="59" fillId="0" borderId="146" xfId="0" applyNumberFormat="1" applyFont="1" applyBorder="1" applyAlignment="1">
      <alignment vertical="center"/>
    </xf>
    <xf numFmtId="0" fontId="59" fillId="0" borderId="128" xfId="0" applyFont="1" applyBorder="1" applyAlignment="1">
      <alignment vertical="center"/>
    </xf>
    <xf numFmtId="0" fontId="59" fillId="0" borderId="129" xfId="0" applyFont="1" applyBorder="1" applyAlignment="1">
      <alignment vertical="center"/>
    </xf>
    <xf numFmtId="179" fontId="59" fillId="0" borderId="132" xfId="0" applyNumberFormat="1" applyFont="1" applyBorder="1" applyAlignment="1">
      <alignment vertical="center"/>
    </xf>
    <xf numFmtId="179" fontId="59" fillId="0" borderId="135" xfId="0" applyNumberFormat="1" applyFont="1" applyBorder="1" applyAlignment="1">
      <alignment vertical="center"/>
    </xf>
    <xf numFmtId="176" fontId="59" fillId="0" borderId="138" xfId="0" applyNumberFormat="1" applyFont="1" applyBorder="1" applyAlignment="1">
      <alignment vertical="center"/>
    </xf>
    <xf numFmtId="176" fontId="59" fillId="0" borderId="147" xfId="0" applyNumberFormat="1" applyFont="1" applyBorder="1" applyAlignment="1">
      <alignment vertical="center"/>
    </xf>
    <xf numFmtId="0" fontId="59" fillId="0" borderId="130" xfId="0" applyFont="1" applyBorder="1" applyAlignment="1">
      <alignment vertical="center"/>
    </xf>
    <xf numFmtId="179" fontId="59" fillId="0" borderId="133" xfId="0" applyNumberFormat="1" applyFont="1" applyBorder="1" applyAlignment="1">
      <alignment vertical="center"/>
    </xf>
    <xf numFmtId="179" fontId="59" fillId="0" borderId="136" xfId="0" applyNumberFormat="1" applyFont="1" applyBorder="1" applyAlignment="1">
      <alignment vertical="center"/>
    </xf>
    <xf numFmtId="176" fontId="59" fillId="0" borderId="140" xfId="0" applyNumberFormat="1" applyFont="1" applyBorder="1" applyAlignment="1">
      <alignment vertical="center"/>
    </xf>
    <xf numFmtId="176" fontId="59" fillId="0" borderId="148" xfId="0" applyNumberFormat="1" applyFont="1" applyBorder="1" applyAlignment="1">
      <alignment vertical="center"/>
    </xf>
    <xf numFmtId="176" fontId="59" fillId="0" borderId="72" xfId="0" applyNumberFormat="1" applyFont="1" applyBorder="1" applyAlignment="1">
      <alignment vertical="center"/>
    </xf>
    <xf numFmtId="0" fontId="59" fillId="0" borderId="103" xfId="0" applyFont="1" applyBorder="1" applyAlignment="1">
      <alignment vertical="center"/>
    </xf>
    <xf numFmtId="179" fontId="59" fillId="0" borderId="134" xfId="0" applyNumberFormat="1" applyFont="1" applyBorder="1" applyAlignment="1">
      <alignment vertical="center"/>
    </xf>
    <xf numFmtId="179" fontId="59" fillId="0" borderId="137" xfId="0" applyNumberFormat="1" applyFont="1" applyBorder="1" applyAlignment="1">
      <alignment vertical="center"/>
    </xf>
    <xf numFmtId="176" fontId="59" fillId="0" borderId="139" xfId="0" applyNumberFormat="1" applyFont="1" applyBorder="1" applyAlignment="1">
      <alignment vertical="center"/>
    </xf>
    <xf numFmtId="176" fontId="59" fillId="0" borderId="149" xfId="0" applyNumberFormat="1" applyFont="1" applyBorder="1" applyAlignment="1">
      <alignment vertical="center"/>
    </xf>
    <xf numFmtId="176" fontId="59" fillId="0" borderId="0" xfId="0" applyNumberFormat="1" applyFont="1" applyAlignment="1">
      <alignment vertical="center"/>
    </xf>
    <xf numFmtId="0" fontId="59" fillId="0" borderId="19" xfId="166" applyFont="1" applyBorder="1" applyAlignment="1">
      <alignment vertical="center"/>
    </xf>
    <xf numFmtId="0" fontId="59" fillId="0" borderId="150" xfId="166" applyFont="1" applyBorder="1" applyAlignment="1" applyProtection="1">
      <alignment vertical="center" wrapText="1"/>
    </xf>
    <xf numFmtId="0" fontId="59" fillId="0" borderId="18" xfId="166" applyFont="1" applyBorder="1" applyAlignment="1">
      <alignment vertical="center"/>
    </xf>
    <xf numFmtId="0" fontId="59" fillId="0" borderId="21" xfId="166" applyFont="1" applyBorder="1" applyAlignment="1">
      <alignment vertical="center"/>
    </xf>
    <xf numFmtId="0" fontId="59" fillId="0" borderId="92" xfId="166" applyFont="1" applyBorder="1" applyAlignment="1">
      <alignment horizontal="center" vertical="center"/>
    </xf>
    <xf numFmtId="0" fontId="59" fillId="0" borderId="57" xfId="166" applyFont="1" applyBorder="1" applyAlignment="1">
      <alignment horizontal="center" vertical="center"/>
    </xf>
    <xf numFmtId="0" fontId="59" fillId="0" borderId="78" xfId="166" applyFont="1" applyBorder="1" applyAlignment="1">
      <alignment horizontal="center" vertical="center"/>
    </xf>
    <xf numFmtId="0" fontId="59" fillId="0" borderId="43" xfId="166" applyFont="1" applyBorder="1" applyAlignment="1">
      <alignment horizontal="center" vertical="center"/>
    </xf>
    <xf numFmtId="0" fontId="59" fillId="0" borderId="66" xfId="166" applyFont="1" applyBorder="1" applyAlignment="1">
      <alignment horizontal="center" vertical="center"/>
    </xf>
    <xf numFmtId="0" fontId="59" fillId="0" borderId="53" xfId="166" applyFont="1" applyBorder="1" applyAlignment="1">
      <alignment horizontal="center" vertical="center"/>
    </xf>
    <xf numFmtId="0" fontId="59" fillId="0" borderId="29" xfId="166" applyFont="1" applyBorder="1" applyAlignment="1" applyProtection="1">
      <alignment horizontal="center" vertical="center"/>
    </xf>
    <xf numFmtId="0" fontId="59" fillId="0" borderId="70" xfId="166" applyFont="1" applyBorder="1" applyAlignment="1">
      <alignment horizontal="center" vertical="center" wrapText="1"/>
    </xf>
    <xf numFmtId="0" fontId="59" fillId="0" borderId="75" xfId="166" applyFont="1" applyBorder="1" applyAlignment="1">
      <alignment horizontal="center" vertical="center"/>
    </xf>
    <xf numFmtId="0" fontId="59" fillId="0" borderId="75" xfId="166" applyFont="1" applyBorder="1" applyAlignment="1">
      <alignment horizontal="center" vertical="center" wrapText="1"/>
    </xf>
    <xf numFmtId="0" fontId="59" fillId="0" borderId="152" xfId="166" applyFont="1" applyBorder="1" applyAlignment="1">
      <alignment horizontal="center" vertical="center" wrapText="1"/>
    </xf>
    <xf numFmtId="37" fontId="61" fillId="28" borderId="27" xfId="164" applyNumberFormat="1" applyFont="1" applyFill="1" applyBorder="1" applyAlignment="1" applyProtection="1">
      <alignment horizontal="center" vertical="center"/>
    </xf>
    <xf numFmtId="37" fontId="61" fillId="28" borderId="17" xfId="166" applyNumberFormat="1" applyFont="1" applyFill="1" applyBorder="1" applyAlignment="1" applyProtection="1">
      <alignment horizontal="right" vertical="center"/>
    </xf>
    <xf numFmtId="37" fontId="61" fillId="28" borderId="33" xfId="166" applyNumberFormat="1" applyFont="1" applyFill="1" applyBorder="1" applyAlignment="1" applyProtection="1">
      <alignment horizontal="right" vertical="center"/>
    </xf>
    <xf numFmtId="176" fontId="61" fillId="28" borderId="52" xfId="210" applyNumberFormat="1" applyFont="1" applyFill="1" applyBorder="1" applyAlignment="1" applyProtection="1">
      <alignment horizontal="right" vertical="center"/>
    </xf>
    <xf numFmtId="38" fontId="61" fillId="28" borderId="95" xfId="166" applyNumberFormat="1" applyFont="1" applyFill="1" applyBorder="1" applyAlignment="1">
      <alignment horizontal="right" vertical="center"/>
    </xf>
    <xf numFmtId="38" fontId="61" fillId="28" borderId="45" xfId="166" applyNumberFormat="1" applyFont="1" applyFill="1" applyBorder="1" applyAlignment="1">
      <alignment horizontal="right" vertical="center"/>
    </xf>
    <xf numFmtId="176" fontId="61" fillId="28" borderId="45" xfId="210" applyNumberFormat="1" applyFont="1" applyFill="1" applyBorder="1" applyAlignment="1">
      <alignment horizontal="right" vertical="center"/>
    </xf>
    <xf numFmtId="176" fontId="61" fillId="28" borderId="52" xfId="210" applyNumberFormat="1" applyFont="1" applyFill="1" applyBorder="1" applyAlignment="1">
      <alignment horizontal="right" vertical="center"/>
    </xf>
    <xf numFmtId="37" fontId="61" fillId="28" borderId="20" xfId="164" applyNumberFormat="1" applyFont="1" applyFill="1" applyBorder="1" applyAlignment="1" applyProtection="1">
      <alignment horizontal="center" vertical="center"/>
    </xf>
    <xf numFmtId="37" fontId="61" fillId="28" borderId="95" xfId="166" applyNumberFormat="1" applyFont="1" applyFill="1" applyBorder="1" applyAlignment="1" applyProtection="1">
      <alignment vertical="center"/>
    </xf>
    <xf numFmtId="37" fontId="61" fillId="28" borderId="33" xfId="165" applyNumberFormat="1" applyFont="1" applyFill="1" applyBorder="1" applyAlignment="1" applyProtection="1">
      <alignment vertical="center"/>
    </xf>
    <xf numFmtId="38" fontId="61" fillId="28" borderId="33" xfId="166" applyNumberFormat="1" applyFont="1" applyFill="1" applyBorder="1" applyAlignment="1">
      <alignment vertical="center"/>
    </xf>
    <xf numFmtId="38" fontId="61" fillId="28" borderId="34" xfId="166" applyNumberFormat="1" applyFont="1" applyFill="1" applyBorder="1" applyAlignment="1">
      <alignment vertical="center"/>
    </xf>
    <xf numFmtId="38" fontId="61" fillId="28" borderId="95" xfId="166" applyNumberFormat="1" applyFont="1" applyFill="1" applyBorder="1" applyAlignment="1">
      <alignment vertical="center"/>
    </xf>
    <xf numFmtId="38" fontId="61" fillId="28" borderId="33" xfId="166" applyNumberFormat="1" applyFont="1" applyFill="1" applyBorder="1" applyAlignment="1">
      <alignment horizontal="right" vertical="center"/>
    </xf>
    <xf numFmtId="37" fontId="59" fillId="0" borderId="24" xfId="164" applyNumberFormat="1" applyFont="1" applyFill="1" applyBorder="1" applyAlignment="1" applyProtection="1">
      <alignment vertical="center"/>
    </xf>
    <xf numFmtId="37" fontId="59" fillId="0" borderId="16" xfId="164" applyNumberFormat="1" applyFont="1" applyBorder="1" applyAlignment="1" applyProtection="1">
      <alignment vertical="center"/>
    </xf>
    <xf numFmtId="38" fontId="59" fillId="0" borderId="35" xfId="209" applyFont="1" applyFill="1" applyBorder="1" applyAlignment="1">
      <alignment vertical="center"/>
    </xf>
    <xf numFmtId="38" fontId="59" fillId="0" borderId="40" xfId="209" applyFont="1" applyFill="1" applyBorder="1" applyAlignment="1">
      <alignment vertical="center"/>
    </xf>
    <xf numFmtId="38" fontId="59" fillId="0" borderId="85" xfId="166" applyNumberFormat="1" applyFont="1" applyFill="1" applyBorder="1" applyAlignment="1">
      <alignment vertical="center"/>
    </xf>
    <xf numFmtId="176" fontId="59" fillId="0" borderId="59" xfId="210" applyNumberFormat="1" applyFont="1" applyFill="1" applyBorder="1" applyAlignment="1">
      <alignment vertical="center"/>
    </xf>
    <xf numFmtId="38" fontId="59" fillId="0" borderId="81" xfId="166" applyNumberFormat="1" applyFont="1" applyFill="1" applyBorder="1" applyAlignment="1">
      <alignment vertical="center"/>
    </xf>
    <xf numFmtId="37" fontId="59" fillId="0" borderId="25" xfId="164" applyNumberFormat="1" applyFont="1" applyFill="1" applyBorder="1" applyAlignment="1" applyProtection="1">
      <alignment vertical="center"/>
    </xf>
    <xf numFmtId="38" fontId="59" fillId="0" borderId="78" xfId="166" applyNumberFormat="1" applyFont="1" applyFill="1" applyBorder="1" applyAlignment="1">
      <alignment vertical="center"/>
    </xf>
    <xf numFmtId="38" fontId="59" fillId="0" borderId="31" xfId="209" applyFont="1" applyFill="1" applyBorder="1" applyAlignment="1">
      <alignment vertical="center"/>
    </xf>
    <xf numFmtId="38" fontId="59" fillId="0" borderId="41" xfId="209" applyFont="1" applyFill="1" applyBorder="1" applyAlignment="1">
      <alignment vertical="center"/>
    </xf>
    <xf numFmtId="38" fontId="59" fillId="0" borderId="46" xfId="166" applyNumberFormat="1" applyFont="1" applyFill="1" applyBorder="1" applyAlignment="1">
      <alignment vertical="center"/>
    </xf>
    <xf numFmtId="38" fontId="59" fillId="0" borderId="36" xfId="166" applyNumberFormat="1" applyFont="1" applyFill="1" applyBorder="1" applyAlignment="1">
      <alignment vertical="center"/>
    </xf>
    <xf numFmtId="38" fontId="59" fillId="0" borderId="43" xfId="209" applyFont="1" applyFill="1" applyBorder="1" applyAlignment="1">
      <alignment vertical="center"/>
    </xf>
    <xf numFmtId="38" fontId="59" fillId="0" borderId="63" xfId="166" applyNumberFormat="1" applyFont="1" applyFill="1" applyBorder="1" applyAlignment="1">
      <alignment vertical="center"/>
    </xf>
    <xf numFmtId="38" fontId="59" fillId="0" borderId="80" xfId="166" applyNumberFormat="1" applyFont="1" applyFill="1" applyBorder="1" applyAlignment="1">
      <alignment vertical="center"/>
    </xf>
    <xf numFmtId="37" fontId="59" fillId="0" borderId="26" xfId="164" applyNumberFormat="1" applyFont="1" applyFill="1" applyBorder="1" applyAlignment="1" applyProtection="1">
      <alignment vertical="center"/>
    </xf>
    <xf numFmtId="37" fontId="59" fillId="0" borderId="96" xfId="166" applyNumberFormat="1" applyFont="1" applyFill="1" applyBorder="1" applyAlignment="1" applyProtection="1">
      <alignment vertical="center"/>
    </xf>
    <xf numFmtId="38" fontId="59" fillId="0" borderId="92" xfId="166" applyNumberFormat="1" applyFont="1" applyFill="1" applyBorder="1" applyAlignment="1">
      <alignment vertical="center"/>
    </xf>
    <xf numFmtId="38" fontId="59" fillId="0" borderId="61" xfId="166" applyNumberFormat="1" applyFont="1" applyFill="1" applyBorder="1" applyAlignment="1">
      <alignment vertical="center"/>
    </xf>
    <xf numFmtId="38" fontId="59" fillId="0" borderId="42" xfId="209" applyFont="1" applyFill="1" applyBorder="1" applyAlignment="1">
      <alignment vertical="center"/>
    </xf>
    <xf numFmtId="176" fontId="59" fillId="0" borderId="51" xfId="210" applyNumberFormat="1" applyFont="1" applyFill="1" applyBorder="1" applyAlignment="1">
      <alignment vertical="center"/>
    </xf>
    <xf numFmtId="38" fontId="61" fillId="28" borderId="40" xfId="166" applyNumberFormat="1" applyFont="1" applyFill="1" applyBorder="1" applyAlignment="1">
      <alignment vertical="center"/>
    </xf>
    <xf numFmtId="37" fontId="59" fillId="0" borderId="20" xfId="164" applyNumberFormat="1" applyFont="1" applyFill="1" applyBorder="1" applyAlignment="1" applyProtection="1">
      <alignment vertical="center"/>
    </xf>
    <xf numFmtId="37" fontId="59" fillId="0" borderId="95" xfId="166" applyNumberFormat="1" applyFont="1" applyFill="1" applyBorder="1" applyAlignment="1" applyProtection="1">
      <alignment vertical="center"/>
    </xf>
    <xf numFmtId="38" fontId="59" fillId="0" borderId="33" xfId="209" applyFont="1" applyFill="1" applyBorder="1" applyAlignment="1">
      <alignment vertical="center"/>
    </xf>
    <xf numFmtId="38" fontId="59" fillId="0" borderId="34" xfId="209" applyFont="1" applyFill="1" applyBorder="1" applyAlignment="1">
      <alignment vertical="center"/>
    </xf>
    <xf numFmtId="176" fontId="59" fillId="0" borderId="62" xfId="210" applyNumberFormat="1" applyFont="1" applyFill="1" applyBorder="1" applyAlignment="1">
      <alignment vertical="center"/>
    </xf>
    <xf numFmtId="37" fontId="61" fillId="28" borderId="35" xfId="166" applyNumberFormat="1" applyFont="1" applyFill="1" applyBorder="1" applyAlignment="1" applyProtection="1">
      <alignment vertical="center"/>
    </xf>
    <xf numFmtId="37" fontId="61" fillId="28" borderId="15" xfId="166" applyNumberFormat="1" applyFont="1" applyFill="1" applyBorder="1" applyAlignment="1" applyProtection="1">
      <alignment vertical="center"/>
    </xf>
    <xf numFmtId="38" fontId="61" fillId="28" borderId="35" xfId="166" applyNumberFormat="1" applyFont="1" applyFill="1" applyBorder="1" applyAlignment="1">
      <alignment vertical="center"/>
    </xf>
    <xf numFmtId="38" fontId="61" fillId="28" borderId="81" xfId="166" applyNumberFormat="1" applyFont="1" applyFill="1" applyBorder="1" applyAlignment="1">
      <alignment vertical="center"/>
    </xf>
    <xf numFmtId="38" fontId="61" fillId="28" borderId="85" xfId="166" applyNumberFormat="1" applyFont="1" applyFill="1" applyBorder="1" applyAlignment="1">
      <alignment vertical="center"/>
    </xf>
    <xf numFmtId="37" fontId="59" fillId="0" borderId="79" xfId="164" applyNumberFormat="1" applyFont="1" applyBorder="1" applyAlignment="1" applyProtection="1">
      <alignment vertical="center"/>
    </xf>
    <xf numFmtId="37" fontId="59" fillId="0" borderId="28" xfId="164" applyNumberFormat="1" applyFont="1" applyFill="1" applyBorder="1" applyAlignment="1" applyProtection="1">
      <alignment vertical="center"/>
    </xf>
    <xf numFmtId="37" fontId="61" fillId="28" borderId="95" xfId="166" applyNumberFormat="1" applyFont="1" applyFill="1" applyBorder="1" applyAlignment="1" applyProtection="1">
      <alignment vertical="center"/>
      <protection locked="0"/>
    </xf>
    <xf numFmtId="37" fontId="59" fillId="0" borderId="79" xfId="166" applyNumberFormat="1" applyFont="1" applyFill="1" applyBorder="1" applyAlignment="1" applyProtection="1">
      <alignment vertical="center"/>
      <protection locked="0"/>
    </xf>
    <xf numFmtId="176" fontId="59" fillId="0" borderId="60" xfId="210" applyNumberFormat="1" applyFont="1" applyFill="1" applyBorder="1" applyAlignment="1">
      <alignment vertical="center"/>
    </xf>
    <xf numFmtId="37" fontId="61" fillId="28" borderId="34" xfId="164" applyNumberFormat="1" applyFont="1" applyFill="1" applyBorder="1" applyAlignment="1" applyProtection="1">
      <alignment vertical="center"/>
    </xf>
    <xf numFmtId="37" fontId="61" fillId="28" borderId="40" xfId="166" applyNumberFormat="1" applyFont="1" applyFill="1" applyBorder="1" applyAlignment="1" applyProtection="1">
      <alignment vertical="center"/>
    </xf>
    <xf numFmtId="37" fontId="59" fillId="0" borderId="0" xfId="164" applyNumberFormat="1" applyFont="1" applyAlignment="1">
      <alignment vertical="center"/>
    </xf>
    <xf numFmtId="37" fontId="60" fillId="0" borderId="0" xfId="164" applyNumberFormat="1" applyFont="1" applyFill="1" applyAlignment="1">
      <alignment vertical="center"/>
    </xf>
    <xf numFmtId="37" fontId="59" fillId="0" borderId="0" xfId="164" applyNumberFormat="1" applyFont="1" applyFill="1" applyBorder="1" applyAlignment="1" applyProtection="1">
      <alignment vertical="center"/>
    </xf>
    <xf numFmtId="0" fontId="45" fillId="0" borderId="0" xfId="0" applyFont="1" applyAlignment="1">
      <alignment vertical="center"/>
    </xf>
    <xf numFmtId="38" fontId="45" fillId="0" borderId="0" xfId="0" applyNumberFormat="1" applyFont="1" applyAlignment="1">
      <alignment vertical="center"/>
    </xf>
    <xf numFmtId="0" fontId="45" fillId="0" borderId="19" xfId="166" applyFont="1" applyBorder="1" applyAlignment="1">
      <alignment vertical="center"/>
    </xf>
    <xf numFmtId="0" fontId="59" fillId="0" borderId="43" xfId="166" applyFont="1" applyBorder="1" applyAlignment="1">
      <alignment horizontal="center" vertical="center" wrapText="1"/>
    </xf>
    <xf numFmtId="0" fontId="59" fillId="0" borderId="68" xfId="166" applyFont="1" applyBorder="1" applyAlignment="1">
      <alignment horizontal="center" vertical="center" wrapText="1"/>
    </xf>
    <xf numFmtId="0" fontId="59" fillId="0" borderId="57" xfId="166" applyFont="1" applyBorder="1" applyAlignment="1">
      <alignment horizontal="center" vertical="center" wrapText="1"/>
    </xf>
    <xf numFmtId="0" fontId="59" fillId="0" borderId="39" xfId="166" applyFont="1" applyBorder="1" applyAlignment="1">
      <alignment horizontal="center" vertical="center" wrapText="1"/>
    </xf>
    <xf numFmtId="37" fontId="61" fillId="28" borderId="52" xfId="166" applyNumberFormat="1" applyFont="1" applyFill="1" applyBorder="1" applyAlignment="1" applyProtection="1">
      <alignment horizontal="right" vertical="center"/>
    </xf>
    <xf numFmtId="38" fontId="61" fillId="28" borderId="52" xfId="209" applyFont="1" applyFill="1" applyBorder="1" applyAlignment="1">
      <alignment horizontal="right" vertical="center"/>
    </xf>
    <xf numFmtId="37" fontId="61" fillId="28" borderId="52" xfId="164" applyNumberFormat="1" applyFont="1" applyFill="1" applyBorder="1" applyAlignment="1" applyProtection="1">
      <alignment vertical="center"/>
    </xf>
    <xf numFmtId="38" fontId="61" fillId="28" borderId="45" xfId="166" applyNumberFormat="1" applyFont="1" applyFill="1" applyBorder="1" applyAlignment="1">
      <alignment vertical="center"/>
    </xf>
    <xf numFmtId="38" fontId="61" fillId="28" borderId="52" xfId="166" applyNumberFormat="1" applyFont="1" applyFill="1" applyBorder="1" applyAlignment="1">
      <alignment vertical="center"/>
    </xf>
    <xf numFmtId="38" fontId="59" fillId="0" borderId="56" xfId="209" applyFont="1" applyFill="1" applyBorder="1" applyAlignment="1">
      <alignment vertical="center"/>
    </xf>
    <xf numFmtId="37" fontId="59" fillId="0" borderId="40" xfId="164" applyNumberFormat="1" applyFont="1" applyFill="1" applyBorder="1" applyAlignment="1" applyProtection="1">
      <alignment vertical="center"/>
    </xf>
    <xf numFmtId="38" fontId="59" fillId="0" borderId="62" xfId="209" applyFont="1" applyFill="1" applyBorder="1" applyAlignment="1">
      <alignment vertical="center"/>
    </xf>
    <xf numFmtId="38" fontId="59" fillId="0" borderId="71" xfId="209" applyFont="1" applyFill="1" applyBorder="1" applyAlignment="1">
      <alignment vertical="center"/>
    </xf>
    <xf numFmtId="37" fontId="59" fillId="0" borderId="41" xfId="164" applyNumberFormat="1" applyFont="1" applyFill="1" applyBorder="1" applyAlignment="1" applyProtection="1">
      <alignment vertical="center"/>
    </xf>
    <xf numFmtId="38" fontId="59" fillId="0" borderId="68" xfId="209" applyFont="1" applyFill="1" applyBorder="1" applyAlignment="1">
      <alignment vertical="center"/>
    </xf>
    <xf numFmtId="38" fontId="59" fillId="0" borderId="57" xfId="209" applyFont="1" applyFill="1" applyBorder="1" applyAlignment="1">
      <alignment vertical="center"/>
    </xf>
    <xf numFmtId="37" fontId="59" fillId="0" borderId="64" xfId="166" applyNumberFormat="1" applyFont="1" applyFill="1" applyBorder="1" applyAlignment="1" applyProtection="1">
      <alignment vertical="center"/>
    </xf>
    <xf numFmtId="38" fontId="59" fillId="0" borderId="51" xfId="209" applyFont="1" applyFill="1" applyBorder="1" applyAlignment="1">
      <alignment vertical="center"/>
    </xf>
    <xf numFmtId="37" fontId="59" fillId="0" borderId="42" xfId="164" applyNumberFormat="1" applyFont="1" applyFill="1" applyBorder="1" applyAlignment="1" applyProtection="1">
      <alignment vertical="center"/>
    </xf>
    <xf numFmtId="38" fontId="61" fillId="28" borderId="59" xfId="166" applyNumberFormat="1" applyFont="1" applyFill="1" applyBorder="1" applyAlignment="1">
      <alignment vertical="center"/>
    </xf>
    <xf numFmtId="38" fontId="59" fillId="0" borderId="53" xfId="209" applyFont="1" applyFill="1" applyBorder="1" applyAlignment="1">
      <alignment vertical="center"/>
    </xf>
    <xf numFmtId="38" fontId="59" fillId="0" borderId="49" xfId="209" applyFont="1" applyFill="1" applyBorder="1" applyAlignment="1">
      <alignment vertical="center"/>
    </xf>
    <xf numFmtId="38" fontId="59" fillId="0" borderId="59" xfId="209" applyFont="1" applyFill="1" applyBorder="1" applyAlignment="1">
      <alignment vertical="center"/>
    </xf>
    <xf numFmtId="38" fontId="61" fillId="28" borderId="49" xfId="166" applyNumberFormat="1" applyFont="1" applyFill="1" applyBorder="1" applyAlignment="1">
      <alignment vertical="center"/>
    </xf>
    <xf numFmtId="38" fontId="59" fillId="0" borderId="50" xfId="209" applyFont="1" applyFill="1" applyBorder="1" applyAlignment="1">
      <alignment vertical="center"/>
    </xf>
    <xf numFmtId="38" fontId="59" fillId="0" borderId="153" xfId="209" applyFont="1" applyFill="1" applyBorder="1" applyAlignment="1">
      <alignment vertical="center"/>
    </xf>
    <xf numFmtId="38" fontId="59" fillId="0" borderId="66" xfId="209" applyFont="1" applyFill="1" applyBorder="1" applyAlignment="1">
      <alignment vertical="center"/>
    </xf>
    <xf numFmtId="38" fontId="59" fillId="0" borderId="44" xfId="209" applyFont="1" applyFill="1" applyBorder="1" applyAlignment="1">
      <alignment vertical="center"/>
    </xf>
    <xf numFmtId="38" fontId="59" fillId="0" borderId="60" xfId="209" applyFont="1" applyFill="1" applyBorder="1" applyAlignment="1">
      <alignment vertical="center"/>
    </xf>
    <xf numFmtId="37" fontId="61" fillId="28" borderId="49" xfId="166" applyNumberFormat="1" applyFont="1" applyFill="1" applyBorder="1" applyAlignment="1" applyProtection="1">
      <alignment vertical="center"/>
    </xf>
    <xf numFmtId="37" fontId="61" fillId="28" borderId="59" xfId="166" applyNumberFormat="1" applyFont="1" applyFill="1" applyBorder="1" applyAlignment="1" applyProtection="1">
      <alignment vertical="center"/>
    </xf>
    <xf numFmtId="37" fontId="59" fillId="0" borderId="35" xfId="164" applyNumberFormat="1" applyFont="1" applyFill="1" applyBorder="1" applyAlignment="1" applyProtection="1">
      <alignment vertical="center"/>
    </xf>
    <xf numFmtId="37" fontId="59" fillId="0" borderId="29" xfId="164" applyNumberFormat="1" applyFont="1" applyFill="1" applyBorder="1" applyAlignment="1" applyProtection="1">
      <alignment vertical="center"/>
    </xf>
    <xf numFmtId="37" fontId="59" fillId="0" borderId="61" xfId="164" applyNumberFormat="1" applyFont="1" applyBorder="1" applyAlignment="1" applyProtection="1">
      <alignment vertical="center"/>
    </xf>
    <xf numFmtId="38" fontId="59" fillId="0" borderId="0" xfId="209" applyFont="1" applyBorder="1" applyAlignment="1" applyProtection="1">
      <alignment vertical="center"/>
    </xf>
    <xf numFmtId="0" fontId="45" fillId="0" borderId="0" xfId="0" applyFont="1" applyAlignment="1">
      <alignment horizontal="center" vertical="center"/>
    </xf>
    <xf numFmtId="0" fontId="59" fillId="29" borderId="115" xfId="0" applyFont="1" applyFill="1" applyBorder="1" applyAlignment="1">
      <alignment horizontal="left" vertical="center" wrapText="1"/>
    </xf>
    <xf numFmtId="0" fontId="60" fillId="29" borderId="120" xfId="0" applyFont="1" applyFill="1" applyBorder="1" applyAlignment="1">
      <alignment vertical="center" wrapText="1"/>
    </xf>
    <xf numFmtId="0" fontId="59" fillId="0" borderId="124" xfId="0" applyFont="1" applyBorder="1" applyAlignment="1">
      <alignment horizontal="center" vertical="center"/>
    </xf>
    <xf numFmtId="179" fontId="59" fillId="0" borderId="29" xfId="0" applyNumberFormat="1" applyFont="1" applyBorder="1" applyAlignment="1">
      <alignment vertical="center"/>
    </xf>
    <xf numFmtId="176" fontId="59" fillId="0" borderId="19" xfId="0" applyNumberFormat="1" applyFont="1" applyBorder="1" applyAlignment="1">
      <alignment vertical="center"/>
    </xf>
    <xf numFmtId="176" fontId="59" fillId="0" borderId="159" xfId="0" applyNumberFormat="1" applyFont="1" applyBorder="1" applyAlignment="1">
      <alignment vertical="center"/>
    </xf>
    <xf numFmtId="0" fontId="59" fillId="0" borderId="155" xfId="0" applyFont="1" applyBorder="1" applyAlignment="1">
      <alignment horizontal="center" vertical="center"/>
    </xf>
    <xf numFmtId="176" fontId="61" fillId="0" borderId="108" xfId="0" applyNumberFormat="1" applyFont="1" applyBorder="1" applyAlignment="1">
      <alignment horizontal="center" vertical="center"/>
    </xf>
    <xf numFmtId="176" fontId="61" fillId="0" borderId="123" xfId="0" applyNumberFormat="1" applyFont="1" applyBorder="1" applyAlignment="1">
      <alignment horizontal="center" vertical="center"/>
    </xf>
    <xf numFmtId="179" fontId="59" fillId="0" borderId="107" xfId="0" applyNumberFormat="1" applyFont="1" applyBorder="1" applyAlignment="1">
      <alignment horizontal="center" vertical="center"/>
    </xf>
    <xf numFmtId="176" fontId="59" fillId="0" borderId="157" xfId="0" applyNumberFormat="1" applyFont="1" applyBorder="1" applyAlignment="1">
      <alignment vertical="center"/>
    </xf>
    <xf numFmtId="176" fontId="59" fillId="0" borderId="160" xfId="0" applyNumberFormat="1" applyFont="1" applyBorder="1" applyAlignment="1">
      <alignment vertical="center"/>
    </xf>
    <xf numFmtId="179" fontId="59" fillId="0" borderId="27" xfId="0" applyNumberFormat="1" applyFont="1" applyBorder="1" applyAlignment="1">
      <alignment horizontal="center" vertical="center"/>
    </xf>
    <xf numFmtId="179" fontId="59" fillId="0" borderId="48" xfId="0" applyNumberFormat="1" applyFont="1" applyBorder="1" applyAlignment="1">
      <alignment vertical="center"/>
    </xf>
    <xf numFmtId="176" fontId="59" fillId="0" borderId="27" xfId="0" applyNumberFormat="1" applyFont="1" applyBorder="1" applyAlignment="1">
      <alignment vertical="center"/>
    </xf>
    <xf numFmtId="176" fontId="59" fillId="0" borderId="161" xfId="0" applyNumberFormat="1" applyFont="1" applyBorder="1" applyAlignment="1">
      <alignment vertical="center"/>
    </xf>
    <xf numFmtId="179" fontId="59" fillId="0" borderId="20" xfId="0" applyNumberFormat="1" applyFont="1" applyBorder="1" applyAlignment="1">
      <alignment horizontal="center" vertical="center"/>
    </xf>
    <xf numFmtId="176" fontId="59" fillId="0" borderId="158" xfId="0" applyNumberFormat="1" applyFont="1" applyBorder="1" applyAlignment="1">
      <alignment vertical="center"/>
    </xf>
    <xf numFmtId="176" fontId="59" fillId="0" borderId="0" xfId="0" applyNumberFormat="1" applyFont="1" applyBorder="1" applyAlignment="1">
      <alignment vertical="center"/>
    </xf>
    <xf numFmtId="179" fontId="59" fillId="0" borderId="108" xfId="0" applyNumberFormat="1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179" fontId="59" fillId="0" borderId="0" xfId="0" applyNumberFormat="1" applyFont="1" applyBorder="1" applyAlignment="1">
      <alignment horizontal="center" vertical="center"/>
    </xf>
    <xf numFmtId="179" fontId="59" fillId="0" borderId="0" xfId="0" applyNumberFormat="1" applyFont="1" applyBorder="1" applyAlignment="1">
      <alignment horizontal="right" vertical="center"/>
    </xf>
    <xf numFmtId="179" fontId="61" fillId="0" borderId="0" xfId="0" applyNumberFormat="1" applyFont="1" applyBorder="1" applyAlignment="1">
      <alignment horizontal="center" vertical="center"/>
    </xf>
    <xf numFmtId="176" fontId="61" fillId="0" borderId="0" xfId="0" applyNumberFormat="1" applyFont="1" applyBorder="1" applyAlignment="1">
      <alignment horizontal="center" vertical="center"/>
    </xf>
    <xf numFmtId="10" fontId="59" fillId="0" borderId="0" xfId="0" applyNumberFormat="1" applyFont="1" applyAlignment="1">
      <alignment vertical="center"/>
    </xf>
    <xf numFmtId="0" fontId="48" fillId="0" borderId="0" xfId="209" applyNumberFormat="1" applyFont="1" applyBorder="1" applyAlignment="1">
      <alignment horizontal="center" vertical="center"/>
    </xf>
    <xf numFmtId="37" fontId="49" fillId="28" borderId="37" xfId="165" applyNumberFormat="1" applyFont="1" applyFill="1" applyBorder="1" applyAlignment="1" applyProtection="1">
      <alignment vertical="center"/>
    </xf>
    <xf numFmtId="37" fontId="47" fillId="0" borderId="0" xfId="164" applyNumberFormat="1" applyFont="1" applyAlignment="1" applyProtection="1">
      <alignment horizontal="center" vertical="center"/>
    </xf>
    <xf numFmtId="37" fontId="48" fillId="0" borderId="0" xfId="164" applyNumberFormat="1" applyFont="1" applyAlignment="1" applyProtection="1">
      <alignment horizontal="center" vertical="center"/>
    </xf>
    <xf numFmtId="37" fontId="45" fillId="0" borderId="24" xfId="164" applyNumberFormat="1" applyFont="1" applyBorder="1" applyAlignment="1" applyProtection="1">
      <alignment horizontal="center" vertical="center"/>
    </xf>
    <xf numFmtId="37" fontId="45" fillId="0" borderId="25" xfId="164" applyNumberFormat="1" applyFont="1" applyBorder="1" applyAlignment="1" applyProtection="1">
      <alignment horizontal="center" vertical="center"/>
    </xf>
    <xf numFmtId="37" fontId="45" fillId="0" borderId="26" xfId="164" applyNumberFormat="1" applyFont="1" applyBorder="1" applyAlignment="1" applyProtection="1">
      <alignment horizontal="center" vertical="center"/>
    </xf>
    <xf numFmtId="37" fontId="45" fillId="0" borderId="30" xfId="164" applyNumberFormat="1" applyFont="1" applyBorder="1" applyAlignment="1">
      <alignment horizontal="center" vertical="center" wrapText="1"/>
    </xf>
    <xf numFmtId="37" fontId="45" fillId="0" borderId="40" xfId="164" applyNumberFormat="1" applyFont="1" applyBorder="1" applyAlignment="1">
      <alignment horizontal="center" vertical="center"/>
    </xf>
    <xf numFmtId="37" fontId="45" fillId="0" borderId="49" xfId="164" applyNumberFormat="1" applyFont="1" applyBorder="1" applyAlignment="1">
      <alignment horizontal="center" vertical="center"/>
    </xf>
    <xf numFmtId="37" fontId="45" fillId="0" borderId="31" xfId="164" applyNumberFormat="1" applyFont="1" applyBorder="1" applyAlignment="1">
      <alignment horizontal="center" vertical="center"/>
    </xf>
    <xf numFmtId="37" fontId="45" fillId="0" borderId="41" xfId="164" applyNumberFormat="1" applyFont="1" applyBorder="1" applyAlignment="1">
      <alignment horizontal="center" vertical="center"/>
    </xf>
    <xf numFmtId="37" fontId="45" fillId="0" borderId="50" xfId="164" applyNumberFormat="1" applyFont="1" applyBorder="1" applyAlignment="1">
      <alignment horizontal="center" vertical="center"/>
    </xf>
    <xf numFmtId="37" fontId="45" fillId="0" borderId="35" xfId="164" applyNumberFormat="1" applyFont="1" applyBorder="1" applyAlignment="1">
      <alignment horizontal="center" vertical="center" wrapText="1"/>
    </xf>
    <xf numFmtId="37" fontId="45" fillId="0" borderId="59" xfId="164" applyNumberFormat="1" applyFont="1" applyBorder="1" applyAlignment="1">
      <alignment horizontal="center" vertical="center"/>
    </xf>
    <xf numFmtId="37" fontId="45" fillId="0" borderId="36" xfId="164" applyNumberFormat="1" applyFont="1" applyBorder="1" applyAlignment="1">
      <alignment horizontal="center" vertical="center"/>
    </xf>
    <xf numFmtId="37" fontId="45" fillId="0" borderId="56" xfId="164" applyNumberFormat="1" applyFont="1" applyBorder="1" applyAlignment="1">
      <alignment horizontal="center" vertical="center"/>
    </xf>
    <xf numFmtId="37" fontId="46" fillId="0" borderId="16" xfId="164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37" fontId="46" fillId="0" borderId="24" xfId="164" applyNumberFormat="1" applyFont="1" applyBorder="1" applyAlignment="1" applyProtection="1">
      <alignment horizontal="center" vertical="center"/>
    </xf>
    <xf numFmtId="37" fontId="46" fillId="0" borderId="25" xfId="164" applyNumberFormat="1" applyFont="1" applyBorder="1" applyAlignment="1" applyProtection="1">
      <alignment horizontal="center" vertical="center"/>
    </xf>
    <xf numFmtId="37" fontId="46" fillId="0" borderId="26" xfId="164" applyNumberFormat="1" applyFont="1" applyBorder="1" applyAlignment="1" applyProtection="1">
      <alignment horizontal="center" vertical="center"/>
    </xf>
    <xf numFmtId="37" fontId="46" fillId="0" borderId="30" xfId="164" applyNumberFormat="1" applyFont="1" applyBorder="1" applyAlignment="1">
      <alignment horizontal="center" vertical="center" wrapText="1"/>
    </xf>
    <xf numFmtId="37" fontId="46" fillId="0" borderId="40" xfId="164" applyNumberFormat="1" applyFont="1" applyBorder="1" applyAlignment="1">
      <alignment horizontal="center" vertical="center"/>
    </xf>
    <xf numFmtId="37" fontId="46" fillId="0" borderId="59" xfId="164" applyNumberFormat="1" applyFont="1" applyBorder="1" applyAlignment="1">
      <alignment horizontal="center" vertical="center"/>
    </xf>
    <xf numFmtId="37" fontId="46" fillId="0" borderId="31" xfId="164" applyNumberFormat="1" applyFont="1" applyBorder="1" applyAlignment="1">
      <alignment horizontal="center" vertical="center"/>
    </xf>
    <xf numFmtId="37" fontId="46" fillId="0" borderId="41" xfId="164" applyNumberFormat="1" applyFont="1" applyBorder="1" applyAlignment="1">
      <alignment horizontal="center" vertical="center"/>
    </xf>
    <xf numFmtId="37" fontId="46" fillId="0" borderId="56" xfId="164" applyNumberFormat="1" applyFont="1" applyBorder="1" applyAlignment="1">
      <alignment horizontal="center" vertical="center"/>
    </xf>
    <xf numFmtId="37" fontId="46" fillId="0" borderId="35" xfId="164" applyNumberFormat="1" applyFont="1" applyBorder="1" applyAlignment="1">
      <alignment horizontal="center" vertical="center" wrapText="1"/>
    </xf>
    <xf numFmtId="37" fontId="46" fillId="0" borderId="36" xfId="164" applyNumberFormat="1" applyFont="1" applyBorder="1" applyAlignment="1">
      <alignment horizontal="center" vertical="center"/>
    </xf>
    <xf numFmtId="37" fontId="48" fillId="0" borderId="0" xfId="209" applyNumberFormat="1" applyFont="1" applyBorder="1" applyAlignment="1">
      <alignment horizontal="center" vertical="center"/>
    </xf>
    <xf numFmtId="0" fontId="48" fillId="0" borderId="0" xfId="209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2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59" fillId="0" borderId="101" xfId="0" applyFont="1" applyBorder="1" applyAlignment="1">
      <alignment horizontal="center" vertical="center"/>
    </xf>
    <xf numFmtId="0" fontId="59" fillId="0" borderId="102" xfId="0" applyFont="1" applyBorder="1" applyAlignment="1">
      <alignment horizontal="center" vertical="center"/>
    </xf>
    <xf numFmtId="0" fontId="59" fillId="0" borderId="103" xfId="0" applyFont="1" applyBorder="1" applyAlignment="1">
      <alignment horizontal="center" vertical="center"/>
    </xf>
    <xf numFmtId="0" fontId="59" fillId="0" borderId="104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9" fillId="29" borderId="116" xfId="0" applyFont="1" applyFill="1" applyBorder="1" applyAlignment="1">
      <alignment horizontal="center" vertical="center"/>
    </xf>
    <xf numFmtId="0" fontId="59" fillId="29" borderId="118" xfId="0" applyFont="1" applyFill="1" applyBorder="1" applyAlignment="1">
      <alignment horizontal="center" vertical="center"/>
    </xf>
    <xf numFmtId="0" fontId="59" fillId="29" borderId="95" xfId="0" applyFont="1" applyFill="1" applyBorder="1" applyAlignment="1">
      <alignment horizontal="center" vertical="center"/>
    </xf>
    <xf numFmtId="0" fontId="59" fillId="29" borderId="58" xfId="0" applyFont="1" applyFill="1" applyBorder="1" applyAlignment="1">
      <alignment horizontal="center" vertical="center"/>
    </xf>
    <xf numFmtId="0" fontId="59" fillId="29" borderId="0" xfId="0" applyFont="1" applyFill="1" applyBorder="1" applyAlignment="1">
      <alignment horizontal="center" vertical="center"/>
    </xf>
    <xf numFmtId="0" fontId="59" fillId="29" borderId="119" xfId="0" applyFont="1" applyFill="1" applyBorder="1" applyAlignment="1">
      <alignment horizontal="center" vertical="center"/>
    </xf>
    <xf numFmtId="0" fontId="59" fillId="29" borderId="98" xfId="0" applyFont="1" applyFill="1" applyBorder="1" applyAlignment="1">
      <alignment horizontal="center" vertical="center"/>
    </xf>
    <xf numFmtId="0" fontId="59" fillId="29" borderId="105" xfId="0" applyFont="1" applyFill="1" applyBorder="1" applyAlignment="1">
      <alignment horizontal="center" vertical="center"/>
    </xf>
    <xf numFmtId="0" fontId="59" fillId="29" borderId="99" xfId="0" applyFont="1" applyFill="1" applyBorder="1" applyAlignment="1">
      <alignment horizontal="center" vertical="center"/>
    </xf>
    <xf numFmtId="0" fontId="59" fillId="29" borderId="22" xfId="0" applyFont="1" applyFill="1" applyBorder="1" applyAlignment="1">
      <alignment horizontal="center" vertical="center"/>
    </xf>
    <xf numFmtId="0" fontId="59" fillId="29" borderId="100" xfId="0" applyFont="1" applyFill="1" applyBorder="1" applyAlignment="1">
      <alignment horizontal="center" vertical="center"/>
    </xf>
    <xf numFmtId="0" fontId="59" fillId="29" borderId="106" xfId="0" applyFont="1" applyFill="1" applyBorder="1" applyAlignment="1">
      <alignment horizontal="center" vertical="center"/>
    </xf>
    <xf numFmtId="0" fontId="59" fillId="29" borderId="109" xfId="0" applyFont="1" applyFill="1" applyBorder="1" applyAlignment="1">
      <alignment horizontal="center" vertical="center" wrapText="1"/>
    </xf>
    <xf numFmtId="0" fontId="59" fillId="29" borderId="27" xfId="0" applyFont="1" applyFill="1" applyBorder="1" applyAlignment="1">
      <alignment horizontal="center" vertical="center"/>
    </xf>
    <xf numFmtId="0" fontId="59" fillId="29" borderId="110" xfId="0" applyFont="1" applyFill="1" applyBorder="1" applyAlignment="1">
      <alignment horizontal="center" vertical="center"/>
    </xf>
    <xf numFmtId="0" fontId="60" fillId="29" borderId="112" xfId="0" applyFont="1" applyFill="1" applyBorder="1" applyAlignment="1">
      <alignment horizontal="center" vertical="center" wrapText="1"/>
    </xf>
    <xf numFmtId="0" fontId="60" fillId="29" borderId="114" xfId="0" applyFont="1" applyFill="1" applyBorder="1" applyAlignment="1">
      <alignment horizontal="center" vertical="center" wrapText="1"/>
    </xf>
    <xf numFmtId="0" fontId="60" fillId="29" borderId="17" xfId="0" applyFont="1" applyFill="1" applyBorder="1" applyAlignment="1">
      <alignment horizontal="center" vertical="center" wrapText="1"/>
    </xf>
    <xf numFmtId="0" fontId="60" fillId="29" borderId="19" xfId="0" applyFont="1" applyFill="1" applyBorder="1" applyAlignment="1">
      <alignment horizontal="center" vertical="center" wrapText="1"/>
    </xf>
    <xf numFmtId="0" fontId="61" fillId="0" borderId="95" xfId="0" applyFont="1" applyBorder="1" applyAlignment="1">
      <alignment horizontal="center" vertical="center"/>
    </xf>
    <xf numFmtId="0" fontId="61" fillId="0" borderId="58" xfId="0" applyFont="1" applyBorder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0" fontId="61" fillId="0" borderId="141" xfId="0" applyFont="1" applyBorder="1" applyAlignment="1">
      <alignment horizontal="center" vertical="center"/>
    </xf>
    <xf numFmtId="0" fontId="59" fillId="0" borderId="124" xfId="0" applyFont="1" applyBorder="1" applyAlignment="1">
      <alignment horizontal="center" vertical="center"/>
    </xf>
    <xf numFmtId="0" fontId="59" fillId="0" borderId="109" xfId="0" applyFont="1" applyBorder="1" applyAlignment="1">
      <alignment horizontal="center" vertical="center" wrapText="1"/>
    </xf>
    <xf numFmtId="0" fontId="59" fillId="0" borderId="27" xfId="0" applyFont="1" applyBorder="1" applyAlignment="1">
      <alignment horizontal="center" vertical="center"/>
    </xf>
    <xf numFmtId="0" fontId="59" fillId="0" borderId="29" xfId="0" applyFont="1" applyBorder="1" applyAlignment="1">
      <alignment horizontal="center" vertical="center"/>
    </xf>
    <xf numFmtId="0" fontId="61" fillId="0" borderId="112" xfId="0" applyFont="1" applyBorder="1" applyAlignment="1">
      <alignment horizontal="center" vertical="center"/>
    </xf>
    <xf numFmtId="0" fontId="61" fillId="0" borderId="114" xfId="0" applyFont="1" applyBorder="1" applyAlignment="1">
      <alignment horizontal="center" vertical="center"/>
    </xf>
    <xf numFmtId="0" fontId="61" fillId="0" borderId="23" xfId="0" applyFont="1" applyBorder="1" applyAlignment="1">
      <alignment horizontal="center" vertical="center"/>
    </xf>
    <xf numFmtId="0" fontId="48" fillId="0" borderId="0" xfId="166" applyFont="1" applyAlignment="1" applyProtection="1">
      <alignment horizontal="center" vertical="center"/>
      <protection locked="0"/>
    </xf>
    <xf numFmtId="0" fontId="59" fillId="0" borderId="35" xfId="166" applyFont="1" applyBorder="1" applyAlignment="1">
      <alignment horizontal="center" vertical="center"/>
    </xf>
    <xf numFmtId="0" fontId="59" fillId="0" borderId="40" xfId="166" applyFont="1" applyBorder="1" applyAlignment="1">
      <alignment horizontal="center" vertical="center"/>
    </xf>
    <xf numFmtId="0" fontId="59" fillId="0" borderId="59" xfId="166" applyFont="1" applyBorder="1" applyAlignment="1">
      <alignment horizontal="center" vertical="center"/>
    </xf>
    <xf numFmtId="0" fontId="59" fillId="0" borderId="150" xfId="166" applyFont="1" applyBorder="1" applyAlignment="1" applyProtection="1">
      <alignment horizontal="center" vertical="center"/>
    </xf>
    <xf numFmtId="0" fontId="59" fillId="0" borderId="27" xfId="166" applyFont="1" applyBorder="1" applyAlignment="1" applyProtection="1">
      <alignment horizontal="center" vertical="center"/>
    </xf>
    <xf numFmtId="0" fontId="59" fillId="0" borderId="29" xfId="166" applyFont="1" applyBorder="1" applyAlignment="1" applyProtection="1">
      <alignment horizontal="center" vertical="center"/>
    </xf>
    <xf numFmtId="0" fontId="59" fillId="0" borderId="15" xfId="166" applyFont="1" applyBorder="1" applyAlignment="1">
      <alignment horizontal="center" vertical="center" wrapText="1"/>
    </xf>
    <xf numFmtId="0" fontId="59" fillId="0" borderId="18" xfId="166" applyFont="1" applyBorder="1" applyAlignment="1">
      <alignment horizontal="center" vertical="center"/>
    </xf>
    <xf numFmtId="0" fontId="59" fillId="0" borderId="82" xfId="166" applyFont="1" applyBorder="1" applyAlignment="1">
      <alignment horizontal="center" vertical="center"/>
    </xf>
    <xf numFmtId="0" fontId="59" fillId="0" borderId="151" xfId="166" applyFont="1" applyBorder="1" applyAlignment="1">
      <alignment horizontal="center" vertical="center"/>
    </xf>
    <xf numFmtId="0" fontId="59" fillId="0" borderId="27" xfId="166" applyFont="1" applyBorder="1" applyAlignment="1" applyProtection="1">
      <alignment horizontal="center" vertical="center" wrapText="1"/>
    </xf>
    <xf numFmtId="37" fontId="48" fillId="0" borderId="0" xfId="166" applyNumberFormat="1" applyFont="1" applyAlignment="1" applyProtection="1">
      <alignment horizontal="center" vertical="center"/>
      <protection locked="0"/>
    </xf>
    <xf numFmtId="0" fontId="46" fillId="0" borderId="35" xfId="166" applyFont="1" applyBorder="1" applyAlignment="1">
      <alignment horizontal="center" vertical="center"/>
    </xf>
    <xf numFmtId="0" fontId="46" fillId="0" borderId="40" xfId="166" applyFont="1" applyBorder="1" applyAlignment="1">
      <alignment horizontal="center" vertical="center"/>
    </xf>
    <xf numFmtId="0" fontId="46" fillId="0" borderId="59" xfId="166" applyFont="1" applyBorder="1" applyAlignment="1">
      <alignment horizontal="center" vertical="center"/>
    </xf>
    <xf numFmtId="0" fontId="46" fillId="0" borderId="150" xfId="166" applyFont="1" applyBorder="1" applyAlignment="1" applyProtection="1">
      <alignment horizontal="center" vertical="center"/>
    </xf>
    <xf numFmtId="0" fontId="46" fillId="0" borderId="27" xfId="166" applyFont="1" applyBorder="1" applyAlignment="1" applyProtection="1">
      <alignment horizontal="center" vertical="center"/>
    </xf>
    <xf numFmtId="0" fontId="46" fillId="0" borderId="29" xfId="166" applyFont="1" applyBorder="1" applyAlignment="1" applyProtection="1">
      <alignment horizontal="center" vertical="center"/>
    </xf>
    <xf numFmtId="0" fontId="46" fillId="0" borderId="15" xfId="166" applyFont="1" applyBorder="1" applyAlignment="1">
      <alignment horizontal="center" vertical="center" wrapText="1"/>
    </xf>
    <xf numFmtId="0" fontId="46" fillId="0" borderId="18" xfId="166" applyFont="1" applyBorder="1" applyAlignment="1">
      <alignment horizontal="center" vertical="center"/>
    </xf>
    <xf numFmtId="0" fontId="46" fillId="0" borderId="82" xfId="166" applyFont="1" applyBorder="1" applyAlignment="1">
      <alignment horizontal="center" vertical="center"/>
    </xf>
    <xf numFmtId="0" fontId="46" fillId="0" borderId="151" xfId="166" applyFont="1" applyBorder="1" applyAlignment="1">
      <alignment horizontal="center" vertical="center"/>
    </xf>
    <xf numFmtId="0" fontId="46" fillId="0" borderId="27" xfId="166" applyFont="1" applyBorder="1" applyAlignment="1" applyProtection="1">
      <alignment horizontal="center" vertical="center" wrapText="1"/>
    </xf>
    <xf numFmtId="0" fontId="59" fillId="0" borderId="49" xfId="166" applyFont="1" applyBorder="1" applyAlignment="1">
      <alignment horizontal="center" vertical="center"/>
    </xf>
    <xf numFmtId="0" fontId="45" fillId="0" borderId="150" xfId="166" applyFont="1" applyBorder="1" applyAlignment="1" applyProtection="1">
      <alignment horizontal="center" vertical="center"/>
    </xf>
    <xf numFmtId="0" fontId="46" fillId="0" borderId="79" xfId="166" applyFont="1" applyBorder="1" applyAlignment="1">
      <alignment horizontal="center" vertical="center"/>
    </xf>
    <xf numFmtId="0" fontId="46" fillId="0" borderId="67" xfId="166" applyFont="1" applyBorder="1" applyAlignment="1">
      <alignment horizontal="center" vertical="center"/>
    </xf>
    <xf numFmtId="0" fontId="46" fillId="0" borderId="54" xfId="166" applyFont="1" applyBorder="1" applyAlignment="1">
      <alignment horizontal="center" vertical="center"/>
    </xf>
    <xf numFmtId="0" fontId="46" fillId="0" borderId="15" xfId="166" applyFont="1" applyBorder="1" applyAlignment="1">
      <alignment horizontal="center" vertical="center"/>
    </xf>
    <xf numFmtId="0" fontId="46" fillId="0" borderId="21" xfId="166" applyFont="1" applyBorder="1" applyAlignment="1">
      <alignment horizontal="center" vertical="center"/>
    </xf>
    <xf numFmtId="0" fontId="46" fillId="0" borderId="18" xfId="166" applyFont="1" applyBorder="1" applyAlignment="1">
      <alignment horizontal="center" vertical="center" wrapText="1"/>
    </xf>
    <xf numFmtId="0" fontId="46" fillId="0" borderId="82" xfId="166" applyFont="1" applyBorder="1" applyAlignment="1">
      <alignment horizontal="center" vertical="center" wrapText="1"/>
    </xf>
    <xf numFmtId="0" fontId="46" fillId="0" borderId="151" xfId="166" applyFont="1" applyBorder="1" applyAlignment="1">
      <alignment horizontal="center" vertical="center" wrapText="1"/>
    </xf>
    <xf numFmtId="37" fontId="48" fillId="0" borderId="0" xfId="0" applyNumberFormat="1" applyFont="1" applyAlignment="1">
      <alignment horizontal="center" vertical="center"/>
    </xf>
    <xf numFmtId="0" fontId="59" fillId="29" borderId="156" xfId="0" applyFont="1" applyFill="1" applyBorder="1" applyAlignment="1">
      <alignment horizontal="center" vertical="center"/>
    </xf>
    <xf numFmtId="0" fontId="59" fillId="29" borderId="111" xfId="0" applyFont="1" applyFill="1" applyBorder="1" applyAlignment="1">
      <alignment horizontal="center" vertical="center"/>
    </xf>
    <xf numFmtId="0" fontId="59" fillId="29" borderId="104" xfId="0" applyFont="1" applyFill="1" applyBorder="1" applyAlignment="1">
      <alignment horizontal="center" vertical="center"/>
    </xf>
    <xf numFmtId="0" fontId="59" fillId="29" borderId="154" xfId="0" applyFont="1" applyFill="1" applyBorder="1" applyAlignment="1">
      <alignment horizontal="center" vertical="center"/>
    </xf>
    <xf numFmtId="0" fontId="59" fillId="29" borderId="109" xfId="0" applyFont="1" applyFill="1" applyBorder="1" applyAlignment="1">
      <alignment horizontal="center" vertical="center"/>
    </xf>
  </cellXfs>
  <cellStyles count="211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2 4" xfId="4" xr:uid="{00000000-0005-0000-0000-000003000000}"/>
    <cellStyle name="20% - アクセント 1 3" xfId="5" xr:uid="{00000000-0005-0000-0000-000004000000}"/>
    <cellStyle name="20% - アクセント 2 2" xfId="6" xr:uid="{00000000-0005-0000-0000-000005000000}"/>
    <cellStyle name="20% - アクセント 2 2 2" xfId="7" xr:uid="{00000000-0005-0000-0000-000006000000}"/>
    <cellStyle name="20% - アクセント 2 2 3" xfId="8" xr:uid="{00000000-0005-0000-0000-000007000000}"/>
    <cellStyle name="20% - アクセント 2 2 4" xfId="9" xr:uid="{00000000-0005-0000-0000-000008000000}"/>
    <cellStyle name="20% - アクセント 2 3" xfId="10" xr:uid="{00000000-0005-0000-0000-000009000000}"/>
    <cellStyle name="20% - アクセント 3 2" xfId="11" xr:uid="{00000000-0005-0000-0000-00000A000000}"/>
    <cellStyle name="20% - アクセント 3 2 2" xfId="12" xr:uid="{00000000-0005-0000-0000-00000B000000}"/>
    <cellStyle name="20% - アクセント 3 2 3" xfId="13" xr:uid="{00000000-0005-0000-0000-00000C000000}"/>
    <cellStyle name="20% - アクセント 3 2 4" xfId="14" xr:uid="{00000000-0005-0000-0000-00000D000000}"/>
    <cellStyle name="20% - アクセント 3 3" xfId="15" xr:uid="{00000000-0005-0000-0000-00000E000000}"/>
    <cellStyle name="20% - アクセント 4 2" xfId="16" xr:uid="{00000000-0005-0000-0000-00000F000000}"/>
    <cellStyle name="20% - アクセント 4 2 2" xfId="17" xr:uid="{00000000-0005-0000-0000-000010000000}"/>
    <cellStyle name="20% - アクセント 4 2 3" xfId="18" xr:uid="{00000000-0005-0000-0000-000011000000}"/>
    <cellStyle name="20% - アクセント 4 2 4" xfId="19" xr:uid="{00000000-0005-0000-0000-000012000000}"/>
    <cellStyle name="20% - アクセント 4 3" xfId="20" xr:uid="{00000000-0005-0000-0000-000013000000}"/>
    <cellStyle name="20% - アクセント 5 2" xfId="21" xr:uid="{00000000-0005-0000-0000-000014000000}"/>
    <cellStyle name="20% - アクセント 5 2 2" xfId="22" xr:uid="{00000000-0005-0000-0000-000015000000}"/>
    <cellStyle name="20% - アクセント 5 2 3" xfId="23" xr:uid="{00000000-0005-0000-0000-000016000000}"/>
    <cellStyle name="20% - アクセント 6 2" xfId="24" xr:uid="{00000000-0005-0000-0000-000017000000}"/>
    <cellStyle name="20% - アクセント 6 2 2" xfId="25" xr:uid="{00000000-0005-0000-0000-000018000000}"/>
    <cellStyle name="20% - アクセント 6 2 3" xfId="26" xr:uid="{00000000-0005-0000-0000-000019000000}"/>
    <cellStyle name="20% - アクセント 6 2 4" xfId="27" xr:uid="{00000000-0005-0000-0000-00001A000000}"/>
    <cellStyle name="20% - アクセント 6 3" xfId="28" xr:uid="{00000000-0005-0000-0000-00001B000000}"/>
    <cellStyle name="40% - アクセント 1 2" xfId="29" xr:uid="{00000000-0005-0000-0000-00001C000000}"/>
    <cellStyle name="40% - アクセント 1 2 2" xfId="30" xr:uid="{00000000-0005-0000-0000-00001D000000}"/>
    <cellStyle name="40% - アクセント 1 2 3" xfId="31" xr:uid="{00000000-0005-0000-0000-00001E000000}"/>
    <cellStyle name="40% - アクセント 1 2 4" xfId="32" xr:uid="{00000000-0005-0000-0000-00001F000000}"/>
    <cellStyle name="40% - アクセント 1 3" xfId="33" xr:uid="{00000000-0005-0000-0000-000020000000}"/>
    <cellStyle name="40% - アクセント 2 2" xfId="34" xr:uid="{00000000-0005-0000-0000-000021000000}"/>
    <cellStyle name="40% - アクセント 2 2 2" xfId="35" xr:uid="{00000000-0005-0000-0000-000022000000}"/>
    <cellStyle name="40% - アクセント 2 2 3" xfId="36" xr:uid="{00000000-0005-0000-0000-000023000000}"/>
    <cellStyle name="40% - アクセント 3 2" xfId="37" xr:uid="{00000000-0005-0000-0000-000024000000}"/>
    <cellStyle name="40% - アクセント 3 2 2" xfId="38" xr:uid="{00000000-0005-0000-0000-000025000000}"/>
    <cellStyle name="40% - アクセント 3 2 3" xfId="39" xr:uid="{00000000-0005-0000-0000-000026000000}"/>
    <cellStyle name="40% - アクセント 3 2 4" xfId="40" xr:uid="{00000000-0005-0000-0000-000027000000}"/>
    <cellStyle name="40% - アクセント 3 3" xfId="41" xr:uid="{00000000-0005-0000-0000-000028000000}"/>
    <cellStyle name="40% - アクセント 4 2" xfId="42" xr:uid="{00000000-0005-0000-0000-000029000000}"/>
    <cellStyle name="40% - アクセント 4 2 2" xfId="43" xr:uid="{00000000-0005-0000-0000-00002A000000}"/>
    <cellStyle name="40% - アクセント 4 2 3" xfId="44" xr:uid="{00000000-0005-0000-0000-00002B000000}"/>
    <cellStyle name="40% - アクセント 4 2 4" xfId="45" xr:uid="{00000000-0005-0000-0000-00002C000000}"/>
    <cellStyle name="40% - アクセント 4 3" xfId="46" xr:uid="{00000000-0005-0000-0000-00002D000000}"/>
    <cellStyle name="40% - アクセント 5 2" xfId="47" xr:uid="{00000000-0005-0000-0000-00002E000000}"/>
    <cellStyle name="40% - アクセント 5 2 2" xfId="48" xr:uid="{00000000-0005-0000-0000-00002F000000}"/>
    <cellStyle name="40% - アクセント 5 2 3" xfId="49" xr:uid="{00000000-0005-0000-0000-000030000000}"/>
    <cellStyle name="40% - アクセント 5 2 4" xfId="50" xr:uid="{00000000-0005-0000-0000-000031000000}"/>
    <cellStyle name="40% - アクセント 5 3" xfId="51" xr:uid="{00000000-0005-0000-0000-000032000000}"/>
    <cellStyle name="40% - アクセント 6 2" xfId="52" xr:uid="{00000000-0005-0000-0000-000033000000}"/>
    <cellStyle name="40% - アクセント 6 2 2" xfId="53" xr:uid="{00000000-0005-0000-0000-000034000000}"/>
    <cellStyle name="40% - アクセント 6 2 3" xfId="54" xr:uid="{00000000-0005-0000-0000-000035000000}"/>
    <cellStyle name="40% - アクセント 6 2 4" xfId="55" xr:uid="{00000000-0005-0000-0000-000036000000}"/>
    <cellStyle name="40% - アクセント 6 3" xfId="56" xr:uid="{00000000-0005-0000-0000-000037000000}"/>
    <cellStyle name="60% - アクセント 1 2" xfId="57" xr:uid="{00000000-0005-0000-0000-000038000000}"/>
    <cellStyle name="60% - アクセント 1 2 2" xfId="58" xr:uid="{00000000-0005-0000-0000-000039000000}"/>
    <cellStyle name="60% - アクセント 1 2 3" xfId="59" xr:uid="{00000000-0005-0000-0000-00003A000000}"/>
    <cellStyle name="60% - アクセント 1 2 4" xfId="60" xr:uid="{00000000-0005-0000-0000-00003B000000}"/>
    <cellStyle name="60% - アクセント 1 3" xfId="61" xr:uid="{00000000-0005-0000-0000-00003C000000}"/>
    <cellStyle name="60% - アクセント 2 2" xfId="62" xr:uid="{00000000-0005-0000-0000-00003D000000}"/>
    <cellStyle name="60% - アクセント 2 2 2" xfId="63" xr:uid="{00000000-0005-0000-0000-00003E000000}"/>
    <cellStyle name="60% - アクセント 2 2 3" xfId="64" xr:uid="{00000000-0005-0000-0000-00003F000000}"/>
    <cellStyle name="60% - アクセント 2 2 4" xfId="65" xr:uid="{00000000-0005-0000-0000-000040000000}"/>
    <cellStyle name="60% - アクセント 2 3" xfId="66" xr:uid="{00000000-0005-0000-0000-000041000000}"/>
    <cellStyle name="60% - アクセント 3 2" xfId="67" xr:uid="{00000000-0005-0000-0000-000042000000}"/>
    <cellStyle name="60% - アクセント 3 2 2" xfId="68" xr:uid="{00000000-0005-0000-0000-000043000000}"/>
    <cellStyle name="60% - アクセント 3 2 3" xfId="69" xr:uid="{00000000-0005-0000-0000-000044000000}"/>
    <cellStyle name="60% - アクセント 3 2 4" xfId="70" xr:uid="{00000000-0005-0000-0000-000045000000}"/>
    <cellStyle name="60% - アクセント 3 3" xfId="71" xr:uid="{00000000-0005-0000-0000-000046000000}"/>
    <cellStyle name="60% - アクセント 4 2" xfId="72" xr:uid="{00000000-0005-0000-0000-000047000000}"/>
    <cellStyle name="60% - アクセント 4 2 2" xfId="73" xr:uid="{00000000-0005-0000-0000-000048000000}"/>
    <cellStyle name="60% - アクセント 4 2 3" xfId="74" xr:uid="{00000000-0005-0000-0000-000049000000}"/>
    <cellStyle name="60% - アクセント 4 2 4" xfId="75" xr:uid="{00000000-0005-0000-0000-00004A000000}"/>
    <cellStyle name="60% - アクセント 4 3" xfId="76" xr:uid="{00000000-0005-0000-0000-00004B000000}"/>
    <cellStyle name="60% - アクセント 5 2" xfId="77" xr:uid="{00000000-0005-0000-0000-00004C000000}"/>
    <cellStyle name="60% - アクセント 5 2 2" xfId="78" xr:uid="{00000000-0005-0000-0000-00004D000000}"/>
    <cellStyle name="60% - アクセント 5 2 3" xfId="79" xr:uid="{00000000-0005-0000-0000-00004E000000}"/>
    <cellStyle name="60% - アクセント 5 2 4" xfId="80" xr:uid="{00000000-0005-0000-0000-00004F000000}"/>
    <cellStyle name="60% - アクセント 5 3" xfId="81" xr:uid="{00000000-0005-0000-0000-000050000000}"/>
    <cellStyle name="60% - アクセント 6 2" xfId="82" xr:uid="{00000000-0005-0000-0000-000051000000}"/>
    <cellStyle name="60% - アクセント 6 2 2" xfId="83" xr:uid="{00000000-0005-0000-0000-000052000000}"/>
    <cellStyle name="60% - アクセント 6 2 3" xfId="84" xr:uid="{00000000-0005-0000-0000-000053000000}"/>
    <cellStyle name="60% - アクセント 6 2 4" xfId="85" xr:uid="{00000000-0005-0000-0000-000054000000}"/>
    <cellStyle name="60% - アクセント 6 3" xfId="86" xr:uid="{00000000-0005-0000-0000-000055000000}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2 4" xfId="95" xr:uid="{00000000-0005-0000-0000-00005E000000}"/>
    <cellStyle name="アクセント 1 3" xfId="96" xr:uid="{00000000-0005-0000-0000-00005F000000}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2 4" xfId="100" xr:uid="{00000000-0005-0000-0000-000063000000}"/>
    <cellStyle name="アクセント 2 3" xfId="101" xr:uid="{00000000-0005-0000-0000-000064000000}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2 4" xfId="105" xr:uid="{00000000-0005-0000-0000-000068000000}"/>
    <cellStyle name="アクセント 3 3" xfId="106" xr:uid="{00000000-0005-0000-0000-000069000000}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2 4" xfId="110" xr:uid="{00000000-0005-0000-0000-00006D000000}"/>
    <cellStyle name="アクセント 4 3" xfId="111" xr:uid="{00000000-0005-0000-0000-00006E000000}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6 2" xfId="115" xr:uid="{00000000-0005-0000-0000-000072000000}"/>
    <cellStyle name="アクセント 6 2 2" xfId="116" xr:uid="{00000000-0005-0000-0000-000073000000}"/>
    <cellStyle name="アクセント 6 2 3" xfId="117" xr:uid="{00000000-0005-0000-0000-000074000000}"/>
    <cellStyle name="アクセント 6 2 4" xfId="118" xr:uid="{00000000-0005-0000-0000-000075000000}"/>
    <cellStyle name="アクセント 6 3" xfId="119" xr:uid="{00000000-0005-0000-0000-000076000000}"/>
    <cellStyle name="タイトル 2" xfId="120" xr:uid="{00000000-0005-0000-0000-000077000000}"/>
    <cellStyle name="タイトル 2 2" xfId="121" xr:uid="{00000000-0005-0000-0000-000078000000}"/>
    <cellStyle name="タイトル 3" xfId="122" xr:uid="{00000000-0005-0000-0000-000079000000}"/>
    <cellStyle name="チェック セル 2" xfId="123" xr:uid="{00000000-0005-0000-0000-00007A000000}"/>
    <cellStyle name="チェック セル 2 2" xfId="124" xr:uid="{00000000-0005-0000-0000-00007B000000}"/>
    <cellStyle name="チェック セル 2 3" xfId="125" xr:uid="{00000000-0005-0000-0000-00007C000000}"/>
    <cellStyle name="どちらでもない 2" xfId="87" xr:uid="{00000000-0005-0000-0000-000056000000}"/>
    <cellStyle name="どちらでもない 2 2" xfId="88" xr:uid="{00000000-0005-0000-0000-000057000000}"/>
    <cellStyle name="どちらでもない 2 3" xfId="89" xr:uid="{00000000-0005-0000-0000-000058000000}"/>
    <cellStyle name="どちらでもない 2 4" xfId="90" xr:uid="{00000000-0005-0000-0000-000059000000}"/>
    <cellStyle name="どちらでもない 3" xfId="91" xr:uid="{00000000-0005-0000-0000-00005A000000}"/>
    <cellStyle name="パーセント" xfId="210" builtinId="5"/>
    <cellStyle name="メモ 2" xfId="126" xr:uid="{00000000-0005-0000-0000-00007D000000}"/>
    <cellStyle name="リンク セル 2" xfId="127" xr:uid="{00000000-0005-0000-0000-00007E000000}"/>
    <cellStyle name="リンク セル 2 2" xfId="128" xr:uid="{00000000-0005-0000-0000-00007F000000}"/>
    <cellStyle name="リンク セル 2 3" xfId="129" xr:uid="{00000000-0005-0000-0000-000080000000}"/>
    <cellStyle name="リンク セル 2 4" xfId="130" xr:uid="{00000000-0005-0000-0000-000081000000}"/>
    <cellStyle name="リンク セル 3" xfId="131" xr:uid="{00000000-0005-0000-0000-000082000000}"/>
    <cellStyle name="悪い 2" xfId="142" xr:uid="{00000000-0005-0000-0000-00008D000000}"/>
    <cellStyle name="悪い 2 2" xfId="143" xr:uid="{00000000-0005-0000-0000-00008E000000}"/>
    <cellStyle name="悪い 2 3" xfId="144" xr:uid="{00000000-0005-0000-0000-00008F000000}"/>
    <cellStyle name="悪い 2 4" xfId="145" xr:uid="{00000000-0005-0000-0000-000090000000}"/>
    <cellStyle name="悪い 3" xfId="146" xr:uid="{00000000-0005-0000-0000-000091000000}"/>
    <cellStyle name="計算 2" xfId="193" xr:uid="{00000000-0005-0000-0000-0000C1000000}"/>
    <cellStyle name="計算 2 2" xfId="194" xr:uid="{00000000-0005-0000-0000-0000C2000000}"/>
    <cellStyle name="計算 2 3" xfId="195" xr:uid="{00000000-0005-0000-0000-0000C3000000}"/>
    <cellStyle name="計算 2 4" xfId="196" xr:uid="{00000000-0005-0000-0000-0000C4000000}"/>
    <cellStyle name="計算 3" xfId="197" xr:uid="{00000000-0005-0000-0000-0000C5000000}"/>
    <cellStyle name="警告文 2" xfId="201" xr:uid="{00000000-0005-0000-0000-0000C9000000}"/>
    <cellStyle name="警告文 2 2" xfId="202" xr:uid="{00000000-0005-0000-0000-0000CA000000}"/>
    <cellStyle name="警告文 2 3" xfId="203" xr:uid="{00000000-0005-0000-0000-0000CB000000}"/>
    <cellStyle name="桁区切り" xfId="209" builtinId="6"/>
    <cellStyle name="桁区切り 2" xfId="147" xr:uid="{00000000-0005-0000-0000-000092000000}"/>
    <cellStyle name="桁区切り 2 2" xfId="148" xr:uid="{00000000-0005-0000-0000-000093000000}"/>
    <cellStyle name="桁区切り 2 3" xfId="149" xr:uid="{00000000-0005-0000-0000-000094000000}"/>
    <cellStyle name="桁区切り 2 4" xfId="150" xr:uid="{00000000-0005-0000-0000-000095000000}"/>
    <cellStyle name="桁区切り 3" xfId="151" xr:uid="{00000000-0005-0000-0000-000096000000}"/>
    <cellStyle name="桁区切り 4" xfId="152" xr:uid="{00000000-0005-0000-0000-000097000000}"/>
    <cellStyle name="見出し 1 2" xfId="173" xr:uid="{00000000-0005-0000-0000-0000AD000000}"/>
    <cellStyle name="見出し 1 2 2" xfId="174" xr:uid="{00000000-0005-0000-0000-0000AE000000}"/>
    <cellStyle name="見出し 1 2 3" xfId="175" xr:uid="{00000000-0005-0000-0000-0000AF000000}"/>
    <cellStyle name="見出し 1 2 4" xfId="176" xr:uid="{00000000-0005-0000-0000-0000B0000000}"/>
    <cellStyle name="見出し 1 3" xfId="177" xr:uid="{00000000-0005-0000-0000-0000B1000000}"/>
    <cellStyle name="見出し 2 2" xfId="178" xr:uid="{00000000-0005-0000-0000-0000B2000000}"/>
    <cellStyle name="見出し 2 2 2" xfId="179" xr:uid="{00000000-0005-0000-0000-0000B3000000}"/>
    <cellStyle name="見出し 2 2 3" xfId="180" xr:uid="{00000000-0005-0000-0000-0000B4000000}"/>
    <cellStyle name="見出し 2 2 4" xfId="181" xr:uid="{00000000-0005-0000-0000-0000B5000000}"/>
    <cellStyle name="見出し 2 3" xfId="182" xr:uid="{00000000-0005-0000-0000-0000B6000000}"/>
    <cellStyle name="見出し 3 2" xfId="183" xr:uid="{00000000-0005-0000-0000-0000B7000000}"/>
    <cellStyle name="見出し 3 2 2" xfId="184" xr:uid="{00000000-0005-0000-0000-0000B8000000}"/>
    <cellStyle name="見出し 3 2 3" xfId="185" xr:uid="{00000000-0005-0000-0000-0000B9000000}"/>
    <cellStyle name="見出し 3 2 4" xfId="186" xr:uid="{00000000-0005-0000-0000-0000BA000000}"/>
    <cellStyle name="見出し 3 3" xfId="187" xr:uid="{00000000-0005-0000-0000-0000BB000000}"/>
    <cellStyle name="見出し 4 2" xfId="188" xr:uid="{00000000-0005-0000-0000-0000BC000000}"/>
    <cellStyle name="見出し 4 2 2" xfId="189" xr:uid="{00000000-0005-0000-0000-0000BD000000}"/>
    <cellStyle name="見出し 4 2 3" xfId="190" xr:uid="{00000000-0005-0000-0000-0000BE000000}"/>
    <cellStyle name="見出し 4 2 4" xfId="191" xr:uid="{00000000-0005-0000-0000-0000BF000000}"/>
    <cellStyle name="見出し 4 3" xfId="192" xr:uid="{00000000-0005-0000-0000-0000C0000000}"/>
    <cellStyle name="集計 2" xfId="204" xr:uid="{00000000-0005-0000-0000-0000CC000000}"/>
    <cellStyle name="集計 2 2" xfId="205" xr:uid="{00000000-0005-0000-0000-0000CD000000}"/>
    <cellStyle name="集計 2 3" xfId="206" xr:uid="{00000000-0005-0000-0000-0000CE000000}"/>
    <cellStyle name="集計 2 4" xfId="207" xr:uid="{00000000-0005-0000-0000-0000CF000000}"/>
    <cellStyle name="集計 3" xfId="208" xr:uid="{00000000-0005-0000-0000-0000D0000000}"/>
    <cellStyle name="出力 2" xfId="137" xr:uid="{00000000-0005-0000-0000-000088000000}"/>
    <cellStyle name="出力 2 2" xfId="138" xr:uid="{00000000-0005-0000-0000-000089000000}"/>
    <cellStyle name="出力 2 3" xfId="139" xr:uid="{00000000-0005-0000-0000-00008A000000}"/>
    <cellStyle name="出力 2 4" xfId="140" xr:uid="{00000000-0005-0000-0000-00008B000000}"/>
    <cellStyle name="出力 3" xfId="141" xr:uid="{00000000-0005-0000-0000-00008C000000}"/>
    <cellStyle name="説明文 2" xfId="198" xr:uid="{00000000-0005-0000-0000-0000C6000000}"/>
    <cellStyle name="説明文 2 2" xfId="199" xr:uid="{00000000-0005-0000-0000-0000C7000000}"/>
    <cellStyle name="説明文 2 3" xfId="200" xr:uid="{00000000-0005-0000-0000-0000C8000000}"/>
    <cellStyle name="入力 2" xfId="132" xr:uid="{00000000-0005-0000-0000-000083000000}"/>
    <cellStyle name="入力 2 2" xfId="133" xr:uid="{00000000-0005-0000-0000-000084000000}"/>
    <cellStyle name="入力 2 3" xfId="134" xr:uid="{00000000-0005-0000-0000-000085000000}"/>
    <cellStyle name="入力 2 4" xfId="135" xr:uid="{00000000-0005-0000-0000-000086000000}"/>
    <cellStyle name="入力 3" xfId="136" xr:uid="{00000000-0005-0000-0000-000087000000}"/>
    <cellStyle name="標準" xfId="0" builtinId="0"/>
    <cellStyle name="標準 2" xfId="153" xr:uid="{00000000-0005-0000-0000-000099000000}"/>
    <cellStyle name="標準 2 2" xfId="154" xr:uid="{00000000-0005-0000-0000-00009A000000}"/>
    <cellStyle name="標準 2 2 2" xfId="155" xr:uid="{00000000-0005-0000-0000-00009B000000}"/>
    <cellStyle name="標準 2 2 3" xfId="156" xr:uid="{00000000-0005-0000-0000-00009C000000}"/>
    <cellStyle name="標準 2 3" xfId="157" xr:uid="{00000000-0005-0000-0000-00009D000000}"/>
    <cellStyle name="標準 2 4" xfId="158" xr:uid="{00000000-0005-0000-0000-00009E000000}"/>
    <cellStyle name="標準 2 5" xfId="159" xr:uid="{00000000-0005-0000-0000-00009F000000}"/>
    <cellStyle name="標準 3" xfId="160" xr:uid="{00000000-0005-0000-0000-0000A0000000}"/>
    <cellStyle name="標準 3 2" xfId="161" xr:uid="{00000000-0005-0000-0000-0000A1000000}"/>
    <cellStyle name="標準 3 3" xfId="162" xr:uid="{00000000-0005-0000-0000-0000A2000000}"/>
    <cellStyle name="標準 4" xfId="163" xr:uid="{00000000-0005-0000-0000-0000A3000000}"/>
    <cellStyle name="標準_H16.4.JIN.確報版" xfId="164" xr:uid="{00000000-0005-0000-0000-0000A4000000}"/>
    <cellStyle name="標準_H16.4.JIN.確報版 2" xfId="165" xr:uid="{00000000-0005-0000-0000-0000A5000000}"/>
    <cellStyle name="標準_H16.4.SET.確報版" xfId="166" xr:uid="{00000000-0005-0000-0000-0000A6000000}"/>
    <cellStyle name="標準_第６表" xfId="167" xr:uid="{00000000-0005-0000-0000-0000A7000000}"/>
    <cellStyle name="良い 2" xfId="168" xr:uid="{00000000-0005-0000-0000-0000A8000000}"/>
    <cellStyle name="良い 2 2" xfId="169" xr:uid="{00000000-0005-0000-0000-0000A9000000}"/>
    <cellStyle name="良い 2 3" xfId="170" xr:uid="{00000000-0005-0000-0000-0000AA000000}"/>
    <cellStyle name="良い 2 4" xfId="171" xr:uid="{00000000-0005-0000-0000-0000AB000000}"/>
    <cellStyle name="良い 3" xfId="172" xr:uid="{00000000-0005-0000-0000-0000A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4FFA0"/>
      <color rgb="FFA3FFA0"/>
      <color rgb="FFA0FF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39147049291"/>
          <c:y val="0.14782650539658457"/>
          <c:w val="0.78260980328606655"/>
          <c:h val="0.733335409124233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人口推移ｸﾞﾗﾌ!$B$2</c:f>
              <c:strCache>
                <c:ptCount val="1"/>
                <c:pt idx="0">
                  <c:v>H19人口(H18.10～H19.9)</c:v>
                </c:pt>
              </c:strCache>
            </c:strRef>
          </c:tx>
          <c:spPr>
            <a:pattFill prst="lgCheck">
              <a:fgClr>
                <a:srgbClr val="C0C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人口推移ｸﾞﾗﾌ!$B$3:$B$14</c:f>
              <c:numCache>
                <c:formatCode>#,##0;"▲ "#,##0</c:formatCode>
                <c:ptCount val="12"/>
                <c:pt idx="0">
                  <c:v>1134.0360000000001</c:v>
                </c:pt>
                <c:pt idx="1">
                  <c:v>1133.394</c:v>
                </c:pt>
                <c:pt idx="2">
                  <c:v>1132.692</c:v>
                </c:pt>
                <c:pt idx="3">
                  <c:v>1132.0820000000001</c:v>
                </c:pt>
                <c:pt idx="4">
                  <c:v>1131.096</c:v>
                </c:pt>
                <c:pt idx="5">
                  <c:v>1130.3019999999999</c:v>
                </c:pt>
                <c:pt idx="6">
                  <c:v>1125.222</c:v>
                </c:pt>
                <c:pt idx="7">
                  <c:v>1124.7470000000001</c:v>
                </c:pt>
                <c:pt idx="8">
                  <c:v>1123.98</c:v>
                </c:pt>
                <c:pt idx="9">
                  <c:v>1123.2049999999999</c:v>
                </c:pt>
                <c:pt idx="10">
                  <c:v>1122.616</c:v>
                </c:pt>
                <c:pt idx="11">
                  <c:v>1122.1079999999999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D-492E-9B06-098B78EA7386}"/>
            </c:ext>
          </c:extLst>
        </c:ser>
        <c:ser>
          <c:idx val="0"/>
          <c:order val="1"/>
          <c:tx>
            <c:strRef>
              <c:f>人口推移ｸﾞﾗﾌ!$C$2</c:f>
              <c:strCache>
                <c:ptCount val="1"/>
                <c:pt idx="0">
                  <c:v>H20人口(H19.10～H20.7)</c:v>
                </c:pt>
              </c:strCache>
            </c:strRef>
          </c:tx>
          <c:spPr>
            <a:pattFill prst="dkUp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人口推移ｸﾞﾗﾌ!$C$3:$C$14</c:f>
              <c:numCache>
                <c:formatCode>#,##0;"▲ "#,##0</c:formatCode>
                <c:ptCount val="12"/>
                <c:pt idx="0">
                  <c:v>1121.3</c:v>
                </c:pt>
                <c:pt idx="1">
                  <c:v>1120.7819999999999</c:v>
                </c:pt>
                <c:pt idx="2">
                  <c:v>1119.971</c:v>
                </c:pt>
                <c:pt idx="3">
                  <c:v>1119.231</c:v>
                </c:pt>
                <c:pt idx="4">
                  <c:v>1118.1780000000001</c:v>
                </c:pt>
                <c:pt idx="5">
                  <c:v>1117.0989999999999</c:v>
                </c:pt>
                <c:pt idx="6">
                  <c:v>1112.1880000000001</c:v>
                </c:pt>
                <c:pt idx="7">
                  <c:v>1111.652</c:v>
                </c:pt>
                <c:pt idx="8">
                  <c:v>1110.9380000000001</c:v>
                </c:pt>
                <c:pt idx="9">
                  <c:v>1110.4590000000001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ED-492E-9B06-098B78EA7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人口推移ｸﾞﾗﾌ!$D$2</c:f>
              <c:strCache>
                <c:ptCount val="1"/>
                <c:pt idx="0">
                  <c:v>H19(世帯)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人口推移ｸﾞﾗﾌ!$D$3:$D$14</c:f>
              <c:numCache>
                <c:formatCode>#,##0;"▲ "#,##0</c:formatCode>
                <c:ptCount val="12"/>
                <c:pt idx="0">
                  <c:v>394.911</c:v>
                </c:pt>
                <c:pt idx="1">
                  <c:v>394.98399999999998</c:v>
                </c:pt>
                <c:pt idx="2">
                  <c:v>394.99</c:v>
                </c:pt>
                <c:pt idx="3">
                  <c:v>395.09100000000001</c:v>
                </c:pt>
                <c:pt idx="4">
                  <c:v>395.01600000000002</c:v>
                </c:pt>
                <c:pt idx="5">
                  <c:v>394.88900000000001</c:v>
                </c:pt>
                <c:pt idx="6">
                  <c:v>393.90499999999997</c:v>
                </c:pt>
                <c:pt idx="7">
                  <c:v>395.50799999999998</c:v>
                </c:pt>
                <c:pt idx="8">
                  <c:v>395.63499999999999</c:v>
                </c:pt>
                <c:pt idx="9">
                  <c:v>395.65699999999998</c:v>
                </c:pt>
                <c:pt idx="10">
                  <c:v>395.77499999999998</c:v>
                </c:pt>
                <c:pt idx="11">
                  <c:v>395.88900000000001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ED-492E-9B06-098B78EA7386}"/>
            </c:ext>
          </c:extLst>
        </c:ser>
        <c:ser>
          <c:idx val="3"/>
          <c:order val="3"/>
          <c:tx>
            <c:strRef>
              <c:f>人口推移ｸﾞﾗﾌ!$E$2</c:f>
              <c:strCache>
                <c:ptCount val="1"/>
                <c:pt idx="0">
                  <c:v>H20(世帯)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人口推移ｸﾞﾗﾌ!$E$3:$E$14</c:f>
              <c:numCache>
                <c:formatCode>#,##0;"▲ "#,##0</c:formatCode>
                <c:ptCount val="12"/>
                <c:pt idx="0">
                  <c:v>395.822</c:v>
                </c:pt>
                <c:pt idx="1">
                  <c:v>395.99900000000002</c:v>
                </c:pt>
                <c:pt idx="2">
                  <c:v>395.971</c:v>
                </c:pt>
                <c:pt idx="3">
                  <c:v>395.95299999999997</c:v>
                </c:pt>
                <c:pt idx="4">
                  <c:v>395.79899999999998</c:v>
                </c:pt>
                <c:pt idx="5">
                  <c:v>395.70299999999997</c:v>
                </c:pt>
                <c:pt idx="6">
                  <c:v>394.95699999999999</c:v>
                </c:pt>
                <c:pt idx="7">
                  <c:v>396.40499999999997</c:v>
                </c:pt>
                <c:pt idx="8">
                  <c:v>396.536</c:v>
                </c:pt>
                <c:pt idx="9">
                  <c:v>396.56900000000002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ED-492E-9B06-098B78EA7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1104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149"/>
          <c:min val="11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2.318840579710145E-2"/>
              <c:y val="0.32463859408878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401"/>
          <c:min val="39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5507383316215921"/>
              <c:y val="0.34492844916124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014507969112557"/>
          <c:y val="5.5072768077903303E-2"/>
          <c:w val="0.78985613754802386"/>
          <c:h val="6.08698695271786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5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動態推移ｸﾞﾗﾌ!$B$2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val="80206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動態推移ｸﾞﾗﾌ!$B$3:$B$14</c:f>
              <c:numCache>
                <c:formatCode>#,##0;"▲ "#,##0</c:formatCode>
                <c:ptCount val="12"/>
                <c:pt idx="0">
                  <c:v>-379</c:v>
                </c:pt>
                <c:pt idx="1">
                  <c:v>-355</c:v>
                </c:pt>
                <c:pt idx="2">
                  <c:v>-393</c:v>
                </c:pt>
                <c:pt idx="3">
                  <c:v>-496</c:v>
                </c:pt>
                <c:pt idx="4">
                  <c:v>-592</c:v>
                </c:pt>
                <c:pt idx="5">
                  <c:v>-656</c:v>
                </c:pt>
                <c:pt idx="6">
                  <c:v>-723</c:v>
                </c:pt>
                <c:pt idx="7">
                  <c:v>-587</c:v>
                </c:pt>
                <c:pt idx="8">
                  <c:v>-635</c:v>
                </c:pt>
                <c:pt idx="9">
                  <c:v>-493</c:v>
                </c:pt>
                <c:pt idx="10">
                  <c:v>-460</c:v>
                </c:pt>
                <c:pt idx="11">
                  <c:v>-397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B-4F41-94B8-09BC996B7051}"/>
            </c:ext>
          </c:extLst>
        </c:ser>
        <c:ser>
          <c:idx val="0"/>
          <c:order val="1"/>
          <c:tx>
            <c:strRef>
              <c:f>動態推移ｸﾞﾗﾌ!$C$2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val="808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動態推移ｸﾞﾗﾌ!$C$3:$C$14</c:f>
              <c:numCache>
                <c:formatCode>#,##0;"▲ "#,##0</c:formatCode>
                <c:ptCount val="12"/>
                <c:pt idx="0">
                  <c:v>-210</c:v>
                </c:pt>
                <c:pt idx="1">
                  <c:v>-153</c:v>
                </c:pt>
                <c:pt idx="2">
                  <c:v>-415</c:v>
                </c:pt>
                <c:pt idx="3">
                  <c:v>-22</c:v>
                </c:pt>
                <c:pt idx="4">
                  <c:v>-219</c:v>
                </c:pt>
                <c:pt idx="5">
                  <c:v>-84</c:v>
                </c:pt>
                <c:pt idx="6">
                  <c:v>-330</c:v>
                </c:pt>
                <c:pt idx="7">
                  <c:v>-492</c:v>
                </c:pt>
                <c:pt idx="8">
                  <c:v>-4276</c:v>
                </c:pt>
                <c:pt idx="9">
                  <c:v>-43</c:v>
                </c:pt>
                <c:pt idx="10">
                  <c:v>-254</c:v>
                </c:pt>
                <c:pt idx="11">
                  <c:v>-82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CB-4F41-94B8-09BC996B7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動態推移ｸﾞﾗﾌ!$D$2</c:f>
              <c:strCache>
                <c:ptCount val="1"/>
                <c:pt idx="0">
                  <c:v>人口増減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動態推移ｸﾞﾗﾌ!$D$3:$D$14</c:f>
              <c:numCache>
                <c:formatCode>#,##0;"▲ "#,##0</c:formatCode>
                <c:ptCount val="12"/>
                <c:pt idx="0">
                  <c:v>-589</c:v>
                </c:pt>
                <c:pt idx="1">
                  <c:v>-508</c:v>
                </c:pt>
                <c:pt idx="2">
                  <c:v>-808</c:v>
                </c:pt>
                <c:pt idx="3">
                  <c:v>-518</c:v>
                </c:pt>
                <c:pt idx="4">
                  <c:v>-811</c:v>
                </c:pt>
                <c:pt idx="5">
                  <c:v>-740</c:v>
                </c:pt>
                <c:pt idx="6">
                  <c:v>-1053</c:v>
                </c:pt>
                <c:pt idx="7">
                  <c:v>-1079</c:v>
                </c:pt>
                <c:pt idx="8">
                  <c:v>-4911</c:v>
                </c:pt>
                <c:pt idx="9">
                  <c:v>-536</c:v>
                </c:pt>
                <c:pt idx="10">
                  <c:v>-714</c:v>
                </c:pt>
                <c:pt idx="11">
                  <c:v>-479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CB-4F41-94B8-09BC996B7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500"/>
          <c:min val="-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50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At val="0"/>
        <c:auto val="0"/>
        <c:lblAlgn val="ctr"/>
        <c:lblOffset val="100"/>
        <c:noMultiLvlLbl val="0"/>
      </c:catAx>
      <c:valAx>
        <c:axId val="12"/>
        <c:scaling>
          <c:orientation val="minMax"/>
          <c:max val="500"/>
          <c:min val="-5500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580048333894871"/>
          <c:y val="4.2895442359249331E-2"/>
          <c:w val="0.40729034861133639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92848</xdr:colOff>
      <xdr:row>35</xdr:row>
      <xdr:rowOff>22031</xdr:rowOff>
    </xdr:from>
    <xdr:to>
      <xdr:col>17</xdr:col>
      <xdr:colOff>871386</xdr:colOff>
      <xdr:row>38</xdr:row>
      <xdr:rowOff>18221</xdr:rowOff>
    </xdr:to>
    <xdr:sp macro="" textlink="">
      <xdr:nvSpPr>
        <xdr:cNvPr id="43009" name="Rectangle 1">
          <a:extLst>
            <a:ext uri="{FF2B5EF4-FFF2-40B4-BE49-F238E27FC236}">
              <a16:creationId xmlns:a16="http://schemas.microsoft.com/office/drawing/2014/main" id="{00000000-0008-0000-0400-000001A80000}"/>
            </a:ext>
          </a:extLst>
        </xdr:cNvPr>
        <xdr:cNvSpPr>
          <a:spLocks noChangeArrowheads="1"/>
        </xdr:cNvSpPr>
      </xdr:nvSpPr>
      <xdr:spPr>
        <a:xfrm>
          <a:off x="5476544" y="7385270"/>
          <a:ext cx="7015342" cy="6173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コメント：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・令和６年７月１日現在と比較して、上小阿仁村を除く市町村で高齢化率が上昇している。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・令和４年度から上位５市町村の高齢化率は５０％を超え、上位２０市町村の高齢化率も４０％を超えた。</a:t>
          </a:r>
        </a:p>
      </xdr:txBody>
    </xdr:sp>
    <xdr:clientData/>
  </xdr:twoCellAnchor>
  <xdr:twoCellAnchor>
    <xdr:from>
      <xdr:col>11</xdr:col>
      <xdr:colOff>22225</xdr:colOff>
      <xdr:row>5</xdr:row>
      <xdr:rowOff>88900</xdr:rowOff>
    </xdr:from>
    <xdr:to>
      <xdr:col>11</xdr:col>
      <xdr:colOff>253365</xdr:colOff>
      <xdr:row>7</xdr:row>
      <xdr:rowOff>126365</xdr:rowOff>
    </xdr:to>
    <xdr:sp macro="" textlink="">
      <xdr:nvSpPr>
        <xdr:cNvPr id="12853" name="AutoShape 8">
          <a:extLst>
            <a:ext uri="{FF2B5EF4-FFF2-40B4-BE49-F238E27FC236}">
              <a16:creationId xmlns:a16="http://schemas.microsoft.com/office/drawing/2014/main" id="{00000000-0008-0000-0400-000035320000}"/>
            </a:ext>
          </a:extLst>
        </xdr:cNvPr>
        <xdr:cNvSpPr>
          <a:spLocks noChangeArrowheads="1"/>
        </xdr:cNvSpPr>
      </xdr:nvSpPr>
      <xdr:spPr>
        <a:xfrm>
          <a:off x="5165725" y="1279525"/>
          <a:ext cx="231140" cy="456565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22225</xdr:colOff>
      <xdr:row>5</xdr:row>
      <xdr:rowOff>106045</xdr:rowOff>
    </xdr:from>
    <xdr:to>
      <xdr:col>15</xdr:col>
      <xdr:colOff>253365</xdr:colOff>
      <xdr:row>7</xdr:row>
      <xdr:rowOff>143510</xdr:rowOff>
    </xdr:to>
    <xdr:sp macro="" textlink="">
      <xdr:nvSpPr>
        <xdr:cNvPr id="43012" name="AutoShape 8">
          <a:extLst>
            <a:ext uri="{FF2B5EF4-FFF2-40B4-BE49-F238E27FC236}">
              <a16:creationId xmlns:a16="http://schemas.microsoft.com/office/drawing/2014/main" id="{00000000-0008-0000-0400-000004A80000}"/>
            </a:ext>
          </a:extLst>
        </xdr:cNvPr>
        <xdr:cNvSpPr>
          <a:spLocks noChangeArrowheads="1"/>
        </xdr:cNvSpPr>
      </xdr:nvSpPr>
      <xdr:spPr>
        <a:xfrm>
          <a:off x="7927975" y="1296670"/>
          <a:ext cx="231140" cy="456565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41275</xdr:colOff>
      <xdr:row>5</xdr:row>
      <xdr:rowOff>109220</xdr:rowOff>
    </xdr:from>
    <xdr:to>
      <xdr:col>7</xdr:col>
      <xdr:colOff>271780</xdr:colOff>
      <xdr:row>7</xdr:row>
      <xdr:rowOff>147320</xdr:rowOff>
    </xdr:to>
    <xdr:sp macro="" textlink="">
      <xdr:nvSpPr>
        <xdr:cNvPr id="43017" name="AutoShape 13">
          <a:extLst>
            <a:ext uri="{FF2B5EF4-FFF2-40B4-BE49-F238E27FC236}">
              <a16:creationId xmlns:a16="http://schemas.microsoft.com/office/drawing/2014/main" id="{00000000-0008-0000-0400-000009A80000}"/>
            </a:ext>
          </a:extLst>
        </xdr:cNvPr>
        <xdr:cNvSpPr>
          <a:spLocks noChangeArrowheads="1"/>
        </xdr:cNvSpPr>
      </xdr:nvSpPr>
      <xdr:spPr>
        <a:xfrm>
          <a:off x="2413000" y="1299845"/>
          <a:ext cx="23050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41275</xdr:colOff>
      <xdr:row>5</xdr:row>
      <xdr:rowOff>109220</xdr:rowOff>
    </xdr:from>
    <xdr:to>
      <xdr:col>3</xdr:col>
      <xdr:colOff>271780</xdr:colOff>
      <xdr:row>7</xdr:row>
      <xdr:rowOff>147320</xdr:rowOff>
    </xdr:to>
    <xdr:sp macro="" textlink="">
      <xdr:nvSpPr>
        <xdr:cNvPr id="2" name="AutoShape 13">
          <a:extLst>
            <a:ext uri="{FF2B5EF4-FFF2-40B4-BE49-F238E27FC236}">
              <a16:creationId xmlns:a16="http://schemas.microsoft.com/office/drawing/2014/main" id="{73329F24-2B1C-4073-95B5-C4CFBF7326F6}"/>
            </a:ext>
          </a:extLst>
        </xdr:cNvPr>
        <xdr:cNvSpPr>
          <a:spLocks noChangeArrowheads="1"/>
        </xdr:cNvSpPr>
      </xdr:nvSpPr>
      <xdr:spPr>
        <a:xfrm>
          <a:off x="5159927" y="1293633"/>
          <a:ext cx="230505" cy="45223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54</xdr:row>
      <xdr:rowOff>44450</xdr:rowOff>
    </xdr:from>
    <xdr:to>
      <xdr:col>7</xdr:col>
      <xdr:colOff>723900</xdr:colOff>
      <xdr:row>60</xdr:row>
      <xdr:rowOff>19050</xdr:rowOff>
    </xdr:to>
    <xdr:sp macro="" textlink="">
      <xdr:nvSpPr>
        <xdr:cNvPr id="45057" name="Rectangle 1">
          <a:extLst>
            <a:ext uri="{FF2B5EF4-FFF2-40B4-BE49-F238E27FC236}">
              <a16:creationId xmlns:a16="http://schemas.microsoft.com/office/drawing/2014/main" id="{00000000-0008-0000-0600-000001B00000}"/>
            </a:ext>
          </a:extLst>
        </xdr:cNvPr>
        <xdr:cNvSpPr>
          <a:spLocks noChangeArrowheads="1"/>
        </xdr:cNvSpPr>
      </xdr:nvSpPr>
      <xdr:spPr>
        <a:xfrm>
          <a:off x="47625" y="11309350"/>
          <a:ext cx="5838825" cy="889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コメント：記録が残っている昭和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年以降で、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歳以上の総人口に対する割合は上昇し続けている。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歳未満の人口は、平成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年をピークに減少していたが、平成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年以降再び上昇に転じ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年度より再び減少している。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歳以上の人口と、総人口に対する割合は令和７年度に過去最高となった。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16</xdr:row>
      <xdr:rowOff>76200</xdr:rowOff>
    </xdr:from>
    <xdr:to>
      <xdr:col>9</xdr:col>
      <xdr:colOff>628650</xdr:colOff>
      <xdr:row>35</xdr:row>
      <xdr:rowOff>104775</xdr:rowOff>
    </xdr:to>
    <xdr:graphicFrame macro="">
      <xdr:nvGraphicFramePr>
        <xdr:cNvPr id="18738" name="グラフ 1">
          <a:extLst>
            <a:ext uri="{FF2B5EF4-FFF2-40B4-BE49-F238E27FC236}">
              <a16:creationId xmlns:a16="http://schemas.microsoft.com/office/drawing/2014/main" id="{00000000-0008-0000-0D00-00003249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9</xdr:row>
      <xdr:rowOff>9525</xdr:rowOff>
    </xdr:from>
    <xdr:to>
      <xdr:col>12</xdr:col>
      <xdr:colOff>628650</xdr:colOff>
      <xdr:row>29</xdr:row>
      <xdr:rowOff>133350</xdr:rowOff>
    </xdr:to>
    <xdr:graphicFrame macro="">
      <xdr:nvGraphicFramePr>
        <xdr:cNvPr id="20786" name="グラフ 1">
          <a:extLst>
            <a:ext uri="{FF2B5EF4-FFF2-40B4-BE49-F238E27FC236}">
              <a16:creationId xmlns:a16="http://schemas.microsoft.com/office/drawing/2014/main" id="{00000000-0008-0000-0E00-00003251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0.64025</cdr:x>
      <cdr:y>0.0455</cdr:y>
    </cdr:from>
    <cdr:to>
      <cdr:x>0.849</cdr:x>
      <cdr:y>0.10175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3848078" y="161653"/>
          <a:ext cx="1254644" cy="199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H19.5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H20.6)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view="pageBreakPreview" zoomScaleSheetLayoutView="100" workbookViewId="0">
      <selection activeCell="G28" sqref="G28"/>
    </sheetView>
  </sheetViews>
  <sheetFormatPr defaultColWidth="9" defaultRowHeight="23.25" customHeight="1"/>
  <cols>
    <col min="1" max="1" width="11.453125" style="1" customWidth="1"/>
    <col min="2" max="8" width="9" style="2" customWidth="1"/>
    <col min="9" max="9" width="9.36328125" style="2" customWidth="1"/>
    <col min="10" max="10" width="3.36328125" style="2" customWidth="1"/>
    <col min="11" max="11" width="9" style="2" customWidth="1"/>
    <col min="12" max="16384" width="9" style="2"/>
  </cols>
  <sheetData>
    <row r="1" spans="1:10" ht="23.15" customHeight="1">
      <c r="B1" s="1"/>
      <c r="F1" s="9"/>
      <c r="I1" s="15" t="s">
        <v>197</v>
      </c>
    </row>
    <row r="2" spans="1:10" ht="13">
      <c r="F2" s="13"/>
      <c r="G2" s="13"/>
    </row>
    <row r="3" spans="1:10" ht="13"/>
    <row r="4" spans="1:10" ht="24" customHeight="1">
      <c r="A4" s="652" t="s">
        <v>313</v>
      </c>
      <c r="B4" s="652"/>
      <c r="C4" s="652"/>
      <c r="D4" s="652"/>
      <c r="E4" s="652"/>
      <c r="F4" s="652"/>
      <c r="G4" s="652"/>
      <c r="H4" s="652"/>
      <c r="I4" s="652"/>
      <c r="J4" s="652"/>
    </row>
    <row r="5" spans="1:10" ht="1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3"/>
    <row r="7" spans="1:10" ht="18.75" customHeight="1">
      <c r="A7" s="1" t="s">
        <v>314</v>
      </c>
    </row>
    <row r="8" spans="1:10" ht="18.75" customHeight="1">
      <c r="A8" s="1" t="s">
        <v>261</v>
      </c>
      <c r="B8" s="2" t="s">
        <v>304</v>
      </c>
    </row>
    <row r="9" spans="1:10" ht="18.75" customHeight="1">
      <c r="A9" s="1" t="s">
        <v>160</v>
      </c>
      <c r="B9" s="2" t="s">
        <v>315</v>
      </c>
    </row>
    <row r="10" spans="1:10" ht="18.75" customHeight="1">
      <c r="A10" s="1" t="s">
        <v>43</v>
      </c>
      <c r="B10" s="2" t="s">
        <v>316</v>
      </c>
    </row>
    <row r="11" spans="1:10" ht="18.75" customHeight="1">
      <c r="A11" s="1" t="s">
        <v>22</v>
      </c>
      <c r="B11" s="2" t="s">
        <v>46</v>
      </c>
    </row>
    <row r="12" spans="1:10" ht="18.75" customHeight="1"/>
    <row r="13" spans="1:10" ht="18.75" customHeight="1"/>
    <row r="14" spans="1:10" ht="18.75" customHeight="1">
      <c r="A14" s="1" t="s">
        <v>180</v>
      </c>
    </row>
    <row r="15" spans="1:10" ht="18.75" customHeight="1">
      <c r="A15" s="1" t="s">
        <v>15</v>
      </c>
      <c r="B15" s="2" t="s">
        <v>317</v>
      </c>
    </row>
    <row r="16" spans="1:10" ht="18.75" customHeight="1">
      <c r="A16" s="1" t="s">
        <v>262</v>
      </c>
      <c r="B16" s="2" t="s">
        <v>182</v>
      </c>
    </row>
    <row r="17" spans="1:9" ht="18.75" customHeight="1"/>
    <row r="18" spans="1:9" ht="18.75" customHeight="1"/>
    <row r="19" spans="1:9" ht="18.75" customHeight="1">
      <c r="A19" s="1" t="s">
        <v>318</v>
      </c>
    </row>
    <row r="20" spans="1:9" ht="18.75" customHeight="1">
      <c r="A20" s="1" t="s">
        <v>263</v>
      </c>
      <c r="B20" s="2" t="s">
        <v>319</v>
      </c>
    </row>
    <row r="21" spans="1:9" ht="18.75" customHeight="1">
      <c r="A21" s="1" t="s">
        <v>264</v>
      </c>
      <c r="B21" s="2" t="s">
        <v>320</v>
      </c>
    </row>
    <row r="22" spans="1:9" ht="18.75" customHeight="1">
      <c r="A22" s="1" t="s">
        <v>152</v>
      </c>
      <c r="B22" s="2" t="s">
        <v>321</v>
      </c>
    </row>
    <row r="23" spans="1:9" ht="18.75" customHeight="1">
      <c r="A23" s="1" t="s">
        <v>256</v>
      </c>
      <c r="B23" s="2" t="s">
        <v>322</v>
      </c>
    </row>
    <row r="24" spans="1:9" ht="18.75" customHeight="1">
      <c r="A24" s="1" t="s">
        <v>265</v>
      </c>
      <c r="B24" s="2" t="s">
        <v>323</v>
      </c>
    </row>
    <row r="25" spans="1:9" ht="18.75" customHeight="1"/>
    <row r="26" spans="1:9" ht="18.75" customHeight="1">
      <c r="A26" s="1" t="s">
        <v>157</v>
      </c>
    </row>
    <row r="27" spans="1:9" ht="18.75" customHeight="1">
      <c r="A27" s="1" t="s">
        <v>267</v>
      </c>
      <c r="B27" s="2" t="s">
        <v>324</v>
      </c>
    </row>
    <row r="28" spans="1:9" ht="13"/>
    <row r="29" spans="1:9" ht="13"/>
    <row r="30" spans="1:9" ht="13"/>
    <row r="31" spans="1:9" s="3" customFormat="1" ht="14.25" customHeight="1">
      <c r="A31" s="5" t="s">
        <v>268</v>
      </c>
      <c r="B31" s="10"/>
      <c r="C31" s="10"/>
      <c r="D31" s="10"/>
      <c r="E31" s="10"/>
      <c r="F31" s="10"/>
      <c r="G31" s="10"/>
      <c r="H31" s="10"/>
      <c r="I31" s="16"/>
    </row>
    <row r="32" spans="1:9" s="3" customFormat="1" ht="14.25" customHeight="1">
      <c r="A32" s="6" t="s">
        <v>19</v>
      </c>
      <c r="I32" s="17"/>
    </row>
    <row r="33" spans="1:9" s="3" customFormat="1" ht="14.25" customHeight="1">
      <c r="A33" s="275" t="s">
        <v>325</v>
      </c>
      <c r="I33" s="17"/>
    </row>
    <row r="34" spans="1:9" s="3" customFormat="1" ht="14.25" customHeight="1">
      <c r="A34" s="6" t="s">
        <v>140</v>
      </c>
      <c r="I34" s="17"/>
    </row>
    <row r="35" spans="1:9" s="3" customFormat="1" ht="14.25" customHeight="1">
      <c r="A35" s="275" t="s">
        <v>336</v>
      </c>
      <c r="I35" s="17"/>
    </row>
    <row r="36" spans="1:9" s="3" customFormat="1" ht="14.25" customHeight="1">
      <c r="A36" s="7" t="s">
        <v>269</v>
      </c>
      <c r="I36" s="17"/>
    </row>
    <row r="37" spans="1:9" s="3" customFormat="1" ht="14.25" customHeight="1">
      <c r="A37" s="7" t="s">
        <v>270</v>
      </c>
      <c r="I37" s="17"/>
    </row>
    <row r="38" spans="1:9" s="3" customFormat="1" ht="14.25" customHeight="1">
      <c r="A38" s="8" t="s">
        <v>200</v>
      </c>
      <c r="B38" s="11"/>
      <c r="C38" s="11"/>
      <c r="D38" s="11"/>
      <c r="E38" s="11"/>
      <c r="F38" s="11"/>
      <c r="G38" s="11"/>
      <c r="H38" s="11"/>
      <c r="I38" s="18"/>
    </row>
    <row r="39" spans="1:9" ht="13">
      <c r="A39" s="9" t="s">
        <v>259</v>
      </c>
      <c r="B39" s="9"/>
      <c r="C39" s="9"/>
      <c r="D39" s="9"/>
      <c r="E39" s="9"/>
      <c r="F39" s="9"/>
      <c r="G39" s="9"/>
      <c r="H39" s="9"/>
      <c r="I39" s="9"/>
    </row>
    <row r="40" spans="1:9" ht="13"/>
    <row r="41" spans="1:9" ht="13"/>
    <row r="42" spans="1:9" ht="13">
      <c r="D42" s="12"/>
      <c r="E42" s="12"/>
      <c r="G42" s="14" t="s">
        <v>341</v>
      </c>
      <c r="H42" s="14"/>
      <c r="I42" s="14"/>
    </row>
    <row r="43" spans="1:9" ht="13">
      <c r="D43" s="12"/>
      <c r="E43" s="12"/>
      <c r="G43" s="14" t="s">
        <v>45</v>
      </c>
      <c r="H43" s="14"/>
      <c r="I43" s="14"/>
    </row>
    <row r="44" spans="1:9" ht="13"/>
    <row r="45" spans="1:9" ht="13"/>
    <row r="46" spans="1:9" ht="13"/>
    <row r="47" spans="1:9" ht="13"/>
  </sheetData>
  <mergeCells count="1">
    <mergeCell ref="A4:J4"/>
  </mergeCells>
  <phoneticPr fontId="45"/>
  <printOptions horizontalCentered="1" verticalCentered="1"/>
  <pageMargins left="0.78740157480314965" right="0.27559055118110237" top="0.31496062992125984" bottom="0.31496062992125984" header="0.39370078740157483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N48"/>
  <sheetViews>
    <sheetView view="pageBreakPreview" zoomScaleNormal="115" zoomScaleSheetLayoutView="100" workbookViewId="0">
      <pane ySplit="9" topLeftCell="A46" activePane="bottomLeft" state="frozen"/>
      <selection activeCell="N48" sqref="N48"/>
      <selection pane="bottomLeft" activeCell="M26" sqref="M26"/>
    </sheetView>
  </sheetViews>
  <sheetFormatPr defaultColWidth="9" defaultRowHeight="12"/>
  <cols>
    <col min="1" max="1" width="11" style="585" customWidth="1"/>
    <col min="2" max="8" width="9.08984375" style="585" customWidth="1"/>
    <col min="9" max="9" width="9.453125" style="585" customWidth="1"/>
    <col min="10" max="10" width="9.36328125" style="585" customWidth="1"/>
    <col min="11" max="11" width="9" style="585" customWidth="1"/>
    <col min="12" max="13" width="9" style="586" customWidth="1"/>
    <col min="14" max="14" width="9" style="585" customWidth="1"/>
    <col min="15" max="16384" width="9" style="585"/>
  </cols>
  <sheetData>
    <row r="1" spans="1:10" ht="31.5" customHeight="1">
      <c r="A1" s="733" t="str">
        <f>表紙!B22</f>
        <v>令和７年度市町村別高齢者世帯における要支援・要介護世帯数（市郡別）</v>
      </c>
      <c r="B1" s="721"/>
      <c r="C1" s="721"/>
      <c r="D1" s="721"/>
      <c r="E1" s="721"/>
      <c r="F1" s="721"/>
      <c r="G1" s="721"/>
      <c r="H1" s="721"/>
      <c r="I1" s="721"/>
      <c r="J1" s="721"/>
    </row>
    <row r="2" spans="1:10" ht="20.25" customHeight="1">
      <c r="A2" s="587"/>
      <c r="B2" s="587"/>
      <c r="J2" s="276" t="str">
        <f>'表1-1'!J2</f>
        <v>令和７年７月１日現在</v>
      </c>
    </row>
    <row r="3" spans="1:10" ht="18" customHeight="1">
      <c r="A3" s="746" t="s">
        <v>33</v>
      </c>
      <c r="B3" s="513"/>
      <c r="C3" s="728" t="s">
        <v>178</v>
      </c>
      <c r="D3" s="729"/>
      <c r="E3" s="514"/>
      <c r="F3" s="514"/>
      <c r="G3" s="514"/>
      <c r="H3" s="514"/>
      <c r="I3" s="514"/>
      <c r="J3" s="515"/>
    </row>
    <row r="4" spans="1:10" ht="18" customHeight="1">
      <c r="A4" s="726"/>
      <c r="B4" s="732" t="s">
        <v>51</v>
      </c>
      <c r="C4" s="730"/>
      <c r="D4" s="731"/>
      <c r="E4" s="722" t="s">
        <v>176</v>
      </c>
      <c r="F4" s="723"/>
      <c r="G4" s="723"/>
      <c r="H4" s="745"/>
      <c r="I4" s="722" t="s">
        <v>171</v>
      </c>
      <c r="J4" s="724"/>
    </row>
    <row r="5" spans="1:10" ht="93.75" customHeight="1">
      <c r="A5" s="726"/>
      <c r="B5" s="732"/>
      <c r="C5" s="516" t="s">
        <v>165</v>
      </c>
      <c r="D5" s="588" t="s">
        <v>227</v>
      </c>
      <c r="E5" s="518" t="s">
        <v>167</v>
      </c>
      <c r="F5" s="519" t="s">
        <v>168</v>
      </c>
      <c r="G5" s="519" t="s">
        <v>35</v>
      </c>
      <c r="H5" s="589" t="s">
        <v>226</v>
      </c>
      <c r="I5" s="518" t="s">
        <v>165</v>
      </c>
      <c r="J5" s="590" t="s">
        <v>227</v>
      </c>
    </row>
    <row r="6" spans="1:10" ht="24">
      <c r="A6" s="727"/>
      <c r="B6" s="522" t="s">
        <v>184</v>
      </c>
      <c r="C6" s="591" t="s">
        <v>202</v>
      </c>
      <c r="D6" s="523" t="s">
        <v>201</v>
      </c>
      <c r="E6" s="465" t="s">
        <v>69</v>
      </c>
      <c r="F6" s="524" t="s">
        <v>90</v>
      </c>
      <c r="G6" s="525" t="s">
        <v>185</v>
      </c>
      <c r="H6" s="526" t="s">
        <v>13</v>
      </c>
      <c r="I6" s="465" t="s">
        <v>186</v>
      </c>
      <c r="J6" s="523" t="s">
        <v>111</v>
      </c>
    </row>
    <row r="7" spans="1:10" ht="18" customHeight="1">
      <c r="A7" s="527" t="s">
        <v>58</v>
      </c>
      <c r="B7" s="528">
        <f t="shared" ref="B7:J7" si="0">SUM(B8:B9)</f>
        <v>382779</v>
      </c>
      <c r="C7" s="529">
        <f t="shared" si="0"/>
        <v>142800</v>
      </c>
      <c r="D7" s="592">
        <f t="shared" si="0"/>
        <v>39508</v>
      </c>
      <c r="E7" s="531">
        <f t="shared" si="0"/>
        <v>25770</v>
      </c>
      <c r="F7" s="532">
        <f t="shared" si="0"/>
        <v>55431</v>
      </c>
      <c r="G7" s="532">
        <f t="shared" si="0"/>
        <v>81201</v>
      </c>
      <c r="H7" s="532">
        <f t="shared" si="0"/>
        <v>25055</v>
      </c>
      <c r="I7" s="531">
        <f t="shared" si="0"/>
        <v>61599</v>
      </c>
      <c r="J7" s="593">
        <f t="shared" si="0"/>
        <v>14453</v>
      </c>
    </row>
    <row r="8" spans="1:10" ht="18" customHeight="1">
      <c r="A8" s="535" t="s">
        <v>60</v>
      </c>
      <c r="B8" s="536">
        <f t="shared" ref="B8:J8" si="1">SUM(B10:B22)</f>
        <v>352122</v>
      </c>
      <c r="C8" s="537">
        <f t="shared" si="1"/>
        <v>130587</v>
      </c>
      <c r="D8" s="594">
        <f t="shared" si="1"/>
        <v>36236</v>
      </c>
      <c r="E8" s="538">
        <f t="shared" si="1"/>
        <v>23298</v>
      </c>
      <c r="F8" s="539">
        <f t="shared" si="1"/>
        <v>51189</v>
      </c>
      <c r="G8" s="539">
        <f t="shared" si="1"/>
        <v>74487</v>
      </c>
      <c r="H8" s="595">
        <f t="shared" si="1"/>
        <v>23173</v>
      </c>
      <c r="I8" s="538">
        <f t="shared" si="1"/>
        <v>56100</v>
      </c>
      <c r="J8" s="596">
        <f t="shared" si="1"/>
        <v>13063</v>
      </c>
    </row>
    <row r="9" spans="1:10" ht="18" customHeight="1">
      <c r="A9" s="535" t="s">
        <v>62</v>
      </c>
      <c r="B9" s="540">
        <f>SUM(B23,B25,B27,B31,B36,B38)</f>
        <v>30657</v>
      </c>
      <c r="C9" s="541">
        <f>G9+I9</f>
        <v>12213</v>
      </c>
      <c r="D9" s="593">
        <f>H9+J9</f>
        <v>3272</v>
      </c>
      <c r="E9" s="540">
        <f t="shared" ref="E9:J9" si="2">SUM(E23,E25,E27,E31,E36,E38)</f>
        <v>2472</v>
      </c>
      <c r="F9" s="539">
        <f t="shared" si="2"/>
        <v>4242</v>
      </c>
      <c r="G9" s="539">
        <f t="shared" si="2"/>
        <v>6714</v>
      </c>
      <c r="H9" s="595">
        <f t="shared" si="2"/>
        <v>1882</v>
      </c>
      <c r="I9" s="540">
        <f t="shared" si="2"/>
        <v>5499</v>
      </c>
      <c r="J9" s="596">
        <f t="shared" si="2"/>
        <v>1390</v>
      </c>
    </row>
    <row r="10" spans="1:10" ht="18" customHeight="1">
      <c r="A10" s="542" t="s">
        <v>85</v>
      </c>
      <c r="B10" s="542">
        <f>'表3-1'!B10</f>
        <v>138750</v>
      </c>
      <c r="C10" s="544">
        <f t="shared" ref="C10:C22" si="3">SUM(E10,F10,I10)</f>
        <v>49148</v>
      </c>
      <c r="D10" s="597">
        <f t="shared" ref="D10:D40" si="4">H10+J10</f>
        <v>14162</v>
      </c>
      <c r="E10" s="575">
        <f>'表3-1'!E10</f>
        <v>8022</v>
      </c>
      <c r="F10" s="598">
        <f>'表3-1'!F10</f>
        <v>21120</v>
      </c>
      <c r="G10" s="546">
        <f t="shared" ref="G10:G22" si="5">E10+F10</f>
        <v>29142</v>
      </c>
      <c r="H10" s="599">
        <v>9716</v>
      </c>
      <c r="I10" s="544">
        <f>'表3-1'!I10</f>
        <v>20006</v>
      </c>
      <c r="J10" s="600">
        <v>4446</v>
      </c>
    </row>
    <row r="11" spans="1:10" ht="18" customHeight="1">
      <c r="A11" s="549" t="s">
        <v>64</v>
      </c>
      <c r="B11" s="549">
        <f>'表3-1'!B11</f>
        <v>20609</v>
      </c>
      <c r="C11" s="550">
        <f t="shared" si="3"/>
        <v>8319</v>
      </c>
      <c r="D11" s="597">
        <f t="shared" si="4"/>
        <v>2472</v>
      </c>
      <c r="E11" s="576">
        <f>'表3-1'!E11</f>
        <v>1454</v>
      </c>
      <c r="F11" s="601">
        <f>'表3-1'!F11</f>
        <v>3372</v>
      </c>
      <c r="G11" s="553">
        <f t="shared" si="5"/>
        <v>4826</v>
      </c>
      <c r="H11" s="602">
        <v>1571</v>
      </c>
      <c r="I11" s="554">
        <f>'表3-1'!I11</f>
        <v>3493</v>
      </c>
      <c r="J11" s="603">
        <v>901</v>
      </c>
    </row>
    <row r="12" spans="1:10" ht="18" customHeight="1">
      <c r="A12" s="549" t="s">
        <v>4</v>
      </c>
      <c r="B12" s="549">
        <f>'表3-1'!B12</f>
        <v>30656</v>
      </c>
      <c r="C12" s="554">
        <f t="shared" si="3"/>
        <v>11330</v>
      </c>
      <c r="D12" s="597">
        <f t="shared" si="4"/>
        <v>3085</v>
      </c>
      <c r="E12" s="576">
        <f>'表3-1'!E12</f>
        <v>2154</v>
      </c>
      <c r="F12" s="601">
        <f>'表3-1'!F12</f>
        <v>3952</v>
      </c>
      <c r="G12" s="553">
        <f t="shared" si="5"/>
        <v>6106</v>
      </c>
      <c r="H12" s="602">
        <v>1741</v>
      </c>
      <c r="I12" s="554">
        <f>'表3-1'!I12</f>
        <v>5224</v>
      </c>
      <c r="J12" s="603">
        <v>1344</v>
      </c>
    </row>
    <row r="13" spans="1:10" ht="18" customHeight="1">
      <c r="A13" s="549" t="s">
        <v>66</v>
      </c>
      <c r="B13" s="549">
        <f>'表3-1'!B13</f>
        <v>27435</v>
      </c>
      <c r="C13" s="554">
        <f t="shared" si="3"/>
        <v>9187</v>
      </c>
      <c r="D13" s="597">
        <f t="shared" si="4"/>
        <v>2213</v>
      </c>
      <c r="E13" s="576">
        <f>'表3-1'!E13</f>
        <v>1637</v>
      </c>
      <c r="F13" s="601">
        <f>'表3-1'!F13</f>
        <v>2906</v>
      </c>
      <c r="G13" s="552">
        <f t="shared" si="5"/>
        <v>4543</v>
      </c>
      <c r="H13" s="602">
        <v>1156</v>
      </c>
      <c r="I13" s="554">
        <f>'表3-1'!I13</f>
        <v>4644</v>
      </c>
      <c r="J13" s="603">
        <v>1057</v>
      </c>
    </row>
    <row r="14" spans="1:10" ht="18" customHeight="1">
      <c r="A14" s="549" t="s">
        <v>72</v>
      </c>
      <c r="B14" s="549">
        <f>'表3-1'!B14</f>
        <v>9789</v>
      </c>
      <c r="C14" s="554">
        <f t="shared" si="3"/>
        <v>4525</v>
      </c>
      <c r="D14" s="597">
        <f t="shared" si="4"/>
        <v>1050</v>
      </c>
      <c r="E14" s="576">
        <f>'表3-1'!E14</f>
        <v>811</v>
      </c>
      <c r="F14" s="601">
        <f>'表3-1'!F14</f>
        <v>1471</v>
      </c>
      <c r="G14" s="555">
        <f t="shared" si="5"/>
        <v>2282</v>
      </c>
      <c r="H14" s="602">
        <v>607</v>
      </c>
      <c r="I14" s="554">
        <f>'表3-1'!I14</f>
        <v>2243</v>
      </c>
      <c r="J14" s="603">
        <v>443</v>
      </c>
    </row>
    <row r="15" spans="1:10" ht="18" customHeight="1">
      <c r="A15" s="549" t="s">
        <v>73</v>
      </c>
      <c r="B15" s="549">
        <f>'表3-1'!B15</f>
        <v>16305</v>
      </c>
      <c r="C15" s="554">
        <f t="shared" si="3"/>
        <v>6176</v>
      </c>
      <c r="D15" s="597">
        <f t="shared" si="4"/>
        <v>1631</v>
      </c>
      <c r="E15" s="576">
        <f>'表3-1'!E15</f>
        <v>1308</v>
      </c>
      <c r="F15" s="601">
        <f>'表3-1'!F15</f>
        <v>2235</v>
      </c>
      <c r="G15" s="553">
        <f t="shared" si="5"/>
        <v>3543</v>
      </c>
      <c r="H15" s="602">
        <v>1026</v>
      </c>
      <c r="I15" s="554">
        <f>'表3-1'!I15</f>
        <v>2633</v>
      </c>
      <c r="J15" s="603">
        <v>605</v>
      </c>
    </row>
    <row r="16" spans="1:10" ht="18" customHeight="1">
      <c r="A16" s="549" t="s">
        <v>76</v>
      </c>
      <c r="B16" s="549">
        <f>'表3-1'!B16</f>
        <v>10459</v>
      </c>
      <c r="C16" s="554">
        <f t="shared" si="3"/>
        <v>3466</v>
      </c>
      <c r="D16" s="597">
        <f t="shared" si="4"/>
        <v>659</v>
      </c>
      <c r="E16" s="576">
        <f>'表3-1'!E16</f>
        <v>622</v>
      </c>
      <c r="F16" s="601">
        <f>'表3-1'!F16</f>
        <v>1224</v>
      </c>
      <c r="G16" s="552">
        <f t="shared" si="5"/>
        <v>1846</v>
      </c>
      <c r="H16" s="602">
        <v>328</v>
      </c>
      <c r="I16" s="554">
        <f>'表3-1'!I16</f>
        <v>1620</v>
      </c>
      <c r="J16" s="603">
        <v>331</v>
      </c>
    </row>
    <row r="17" spans="1:10" ht="18" customHeight="1">
      <c r="A17" s="549" t="s">
        <v>75</v>
      </c>
      <c r="B17" s="549">
        <f>'表3-1'!B17</f>
        <v>28476</v>
      </c>
      <c r="C17" s="554">
        <f t="shared" si="3"/>
        <v>10329</v>
      </c>
      <c r="D17" s="597">
        <f t="shared" si="4"/>
        <v>3338</v>
      </c>
      <c r="E17" s="576">
        <f>'表3-1'!E17</f>
        <v>1954</v>
      </c>
      <c r="F17" s="601">
        <f>'表3-1'!F17</f>
        <v>3928</v>
      </c>
      <c r="G17" s="552">
        <f t="shared" si="5"/>
        <v>5882</v>
      </c>
      <c r="H17" s="602">
        <v>2065</v>
      </c>
      <c r="I17" s="554">
        <f>'表3-1'!I17</f>
        <v>4447</v>
      </c>
      <c r="J17" s="603">
        <v>1273</v>
      </c>
    </row>
    <row r="18" spans="1:10" ht="18" customHeight="1">
      <c r="A18" s="549" t="s">
        <v>11</v>
      </c>
      <c r="B18" s="549">
        <f>'表3-1'!B18</f>
        <v>12637</v>
      </c>
      <c r="C18" s="554">
        <f t="shared" si="3"/>
        <v>4895</v>
      </c>
      <c r="D18" s="597">
        <f t="shared" si="4"/>
        <v>1199</v>
      </c>
      <c r="E18" s="576">
        <f>'表3-1'!E18</f>
        <v>885</v>
      </c>
      <c r="F18" s="601">
        <f>'表3-1'!F18</f>
        <v>1962</v>
      </c>
      <c r="G18" s="552">
        <f t="shared" si="5"/>
        <v>2847</v>
      </c>
      <c r="H18" s="602">
        <v>774</v>
      </c>
      <c r="I18" s="554">
        <f>'表3-1'!I18</f>
        <v>2048</v>
      </c>
      <c r="J18" s="603">
        <v>425</v>
      </c>
    </row>
    <row r="19" spans="1:10" ht="18" customHeight="1">
      <c r="A19" s="549" t="s">
        <v>96</v>
      </c>
      <c r="B19" s="549">
        <f>'表3-1'!B19</f>
        <v>28332</v>
      </c>
      <c r="C19" s="554">
        <f t="shared" si="3"/>
        <v>10815</v>
      </c>
      <c r="D19" s="597">
        <f t="shared" si="4"/>
        <v>3107</v>
      </c>
      <c r="E19" s="576">
        <f>'表3-1'!E19</f>
        <v>2093</v>
      </c>
      <c r="F19" s="601">
        <f>'表3-1'!F19</f>
        <v>4187</v>
      </c>
      <c r="G19" s="555">
        <f t="shared" si="5"/>
        <v>6280</v>
      </c>
      <c r="H19" s="602">
        <v>1981</v>
      </c>
      <c r="I19" s="554">
        <f>'表3-1'!I19</f>
        <v>4535</v>
      </c>
      <c r="J19" s="603">
        <v>1126</v>
      </c>
    </row>
    <row r="20" spans="1:10" ht="18" customHeight="1">
      <c r="A20" s="549" t="s">
        <v>48</v>
      </c>
      <c r="B20" s="549">
        <f>'表3-1'!B20</f>
        <v>11118</v>
      </c>
      <c r="C20" s="554">
        <f t="shared" si="3"/>
        <v>5109</v>
      </c>
      <c r="D20" s="597">
        <f t="shared" si="4"/>
        <v>1677</v>
      </c>
      <c r="E20" s="576">
        <f>'表3-1'!E20</f>
        <v>947</v>
      </c>
      <c r="F20" s="601">
        <f>'表3-1'!F20</f>
        <v>2012</v>
      </c>
      <c r="G20" s="552">
        <f t="shared" si="5"/>
        <v>2959</v>
      </c>
      <c r="H20" s="602">
        <v>1057</v>
      </c>
      <c r="I20" s="554">
        <f>'表3-1'!I20</f>
        <v>2150</v>
      </c>
      <c r="J20" s="603">
        <v>620</v>
      </c>
    </row>
    <row r="21" spans="1:10" ht="18" customHeight="1">
      <c r="A21" s="549" t="s">
        <v>80</v>
      </c>
      <c r="B21" s="549">
        <f>'表3-1'!B21</f>
        <v>8636</v>
      </c>
      <c r="C21" s="554">
        <f t="shared" si="3"/>
        <v>3090</v>
      </c>
      <c r="D21" s="597">
        <f t="shared" si="4"/>
        <v>713</v>
      </c>
      <c r="E21" s="604">
        <f>'表3-1'!E21</f>
        <v>559</v>
      </c>
      <c r="F21" s="601">
        <f>'表3-1'!F21</f>
        <v>1107</v>
      </c>
      <c r="G21" s="557">
        <f t="shared" si="5"/>
        <v>1666</v>
      </c>
      <c r="H21" s="602">
        <v>429</v>
      </c>
      <c r="I21" s="554">
        <f>'表3-1'!I21</f>
        <v>1424</v>
      </c>
      <c r="J21" s="603">
        <v>284</v>
      </c>
    </row>
    <row r="22" spans="1:10" ht="18" customHeight="1">
      <c r="A22" s="558" t="s">
        <v>88</v>
      </c>
      <c r="B22" s="558">
        <f>'表3-1'!B22</f>
        <v>8920</v>
      </c>
      <c r="C22" s="554">
        <f t="shared" si="3"/>
        <v>4198</v>
      </c>
      <c r="D22" s="605">
        <f t="shared" si="4"/>
        <v>930</v>
      </c>
      <c r="E22" s="559">
        <f>'表3-1'!E22</f>
        <v>852</v>
      </c>
      <c r="F22" s="606">
        <f>'表3-1'!F22</f>
        <v>1713</v>
      </c>
      <c r="G22" s="557">
        <f t="shared" si="5"/>
        <v>2565</v>
      </c>
      <c r="H22" s="602">
        <v>722</v>
      </c>
      <c r="I22" s="561">
        <f>'表3-1'!I22</f>
        <v>1633</v>
      </c>
      <c r="J22" s="603">
        <v>208</v>
      </c>
    </row>
    <row r="23" spans="1:10" ht="18" customHeight="1">
      <c r="A23" s="527" t="s">
        <v>77</v>
      </c>
      <c r="B23" s="536">
        <f>SUM(B24)</f>
        <v>1884</v>
      </c>
      <c r="C23" s="570">
        <f>SUM(C24)</f>
        <v>706</v>
      </c>
      <c r="D23" s="593">
        <f t="shared" si="4"/>
        <v>66</v>
      </c>
      <c r="E23" s="538">
        <f t="shared" ref="E23:J23" si="6">SUM(E24)</f>
        <v>150</v>
      </c>
      <c r="F23" s="539">
        <f t="shared" si="6"/>
        <v>267</v>
      </c>
      <c r="G23" s="564">
        <f t="shared" si="6"/>
        <v>417</v>
      </c>
      <c r="H23" s="595">
        <f t="shared" si="6"/>
        <v>23</v>
      </c>
      <c r="I23" s="538">
        <f t="shared" si="6"/>
        <v>289</v>
      </c>
      <c r="J23" s="607">
        <f t="shared" si="6"/>
        <v>43</v>
      </c>
    </row>
    <row r="24" spans="1:10" ht="18" customHeight="1">
      <c r="A24" s="565" t="s">
        <v>52</v>
      </c>
      <c r="B24" s="558">
        <f>'表3-1'!B24</f>
        <v>1884</v>
      </c>
      <c r="C24" s="544">
        <f>G24+I24</f>
        <v>706</v>
      </c>
      <c r="D24" s="608">
        <f t="shared" si="4"/>
        <v>66</v>
      </c>
      <c r="E24" s="575">
        <f>'表3-1'!E24</f>
        <v>150</v>
      </c>
      <c r="F24" s="606">
        <f>'表3-1'!F24</f>
        <v>267</v>
      </c>
      <c r="G24" s="545">
        <f>E24+F24</f>
        <v>417</v>
      </c>
      <c r="H24" s="609">
        <v>23</v>
      </c>
      <c r="I24" s="548">
        <f>'表3-1'!I24</f>
        <v>289</v>
      </c>
      <c r="J24" s="610">
        <v>43</v>
      </c>
    </row>
    <row r="25" spans="1:10" ht="18" customHeight="1">
      <c r="A25" s="527" t="s">
        <v>40</v>
      </c>
      <c r="B25" s="536">
        <f>SUM(B26)</f>
        <v>764</v>
      </c>
      <c r="C25" s="570">
        <f>SUM(C26)</f>
        <v>536</v>
      </c>
      <c r="D25" s="593">
        <f t="shared" si="4"/>
        <v>115</v>
      </c>
      <c r="E25" s="538">
        <f t="shared" ref="E25:J25" si="7">SUM(E26)</f>
        <v>141</v>
      </c>
      <c r="F25" s="539">
        <f t="shared" si="7"/>
        <v>244</v>
      </c>
      <c r="G25" s="564">
        <f t="shared" si="7"/>
        <v>385</v>
      </c>
      <c r="H25" s="611">
        <f t="shared" si="7"/>
        <v>82</v>
      </c>
      <c r="I25" s="538">
        <f t="shared" si="7"/>
        <v>151</v>
      </c>
      <c r="J25" s="607">
        <f t="shared" si="7"/>
        <v>33</v>
      </c>
    </row>
    <row r="26" spans="1:10" ht="18" customHeight="1">
      <c r="A26" s="565" t="s">
        <v>70</v>
      </c>
      <c r="B26" s="558">
        <f>'表3-1'!B26</f>
        <v>764</v>
      </c>
      <c r="C26" s="544">
        <f>G26+I26</f>
        <v>536</v>
      </c>
      <c r="D26" s="608">
        <f t="shared" si="4"/>
        <v>115</v>
      </c>
      <c r="E26" s="575">
        <f>'表3-1'!E26</f>
        <v>141</v>
      </c>
      <c r="F26" s="606">
        <f>'表3-1'!F26</f>
        <v>244</v>
      </c>
      <c r="G26" s="545">
        <f>E26+F26</f>
        <v>385</v>
      </c>
      <c r="H26" s="609">
        <v>82</v>
      </c>
      <c r="I26" s="548">
        <f>'表3-1'!I26</f>
        <v>151</v>
      </c>
      <c r="J26" s="610">
        <v>33</v>
      </c>
    </row>
    <row r="27" spans="1:10" ht="18" customHeight="1">
      <c r="A27" s="527" t="s">
        <v>3</v>
      </c>
      <c r="B27" s="571">
        <f>SUM(B28:B30)</f>
        <v>9013</v>
      </c>
      <c r="C27" s="572">
        <f>SUM(C28:C30)</f>
        <v>3665</v>
      </c>
      <c r="D27" s="593">
        <f t="shared" si="4"/>
        <v>1082</v>
      </c>
      <c r="E27" s="573">
        <f t="shared" ref="E27:J27" si="8">SUM(E28:E30)</f>
        <v>732</v>
      </c>
      <c r="F27" s="574">
        <f t="shared" si="8"/>
        <v>1259</v>
      </c>
      <c r="G27" s="564">
        <f t="shared" si="8"/>
        <v>1991</v>
      </c>
      <c r="H27" s="611">
        <f t="shared" si="8"/>
        <v>621</v>
      </c>
      <c r="I27" s="573">
        <f t="shared" si="8"/>
        <v>1674</v>
      </c>
      <c r="J27" s="607">
        <f t="shared" si="8"/>
        <v>461</v>
      </c>
    </row>
    <row r="28" spans="1:10" ht="18" customHeight="1">
      <c r="A28" s="542" t="s">
        <v>8</v>
      </c>
      <c r="B28" s="542">
        <f>'表3-1'!B28</f>
        <v>1067</v>
      </c>
      <c r="C28" s="548">
        <f>G28+I28</f>
        <v>546</v>
      </c>
      <c r="D28" s="610">
        <f t="shared" si="4"/>
        <v>168</v>
      </c>
      <c r="E28" s="575">
        <f>'表3-1'!E28</f>
        <v>114</v>
      </c>
      <c r="F28" s="598">
        <f>'表3-1'!F28</f>
        <v>198</v>
      </c>
      <c r="G28" s="545">
        <f>E28+F28</f>
        <v>312</v>
      </c>
      <c r="H28" s="599">
        <v>107</v>
      </c>
      <c r="I28" s="544">
        <f>'表3-1'!I28</f>
        <v>234</v>
      </c>
      <c r="J28" s="610">
        <v>61</v>
      </c>
    </row>
    <row r="29" spans="1:10" ht="18" customHeight="1">
      <c r="A29" s="549" t="s">
        <v>2</v>
      </c>
      <c r="B29" s="549">
        <f>'表3-1'!B29</f>
        <v>5459</v>
      </c>
      <c r="C29" s="560">
        <f>G29+I29</f>
        <v>2124</v>
      </c>
      <c r="D29" s="597">
        <f t="shared" si="4"/>
        <v>608</v>
      </c>
      <c r="E29" s="576">
        <f>'表3-1'!E29</f>
        <v>396</v>
      </c>
      <c r="F29" s="601">
        <f>'表3-1'!F29</f>
        <v>732</v>
      </c>
      <c r="G29" s="555">
        <f>E29+F29</f>
        <v>1128</v>
      </c>
      <c r="H29" s="612">
        <v>330</v>
      </c>
      <c r="I29" s="554">
        <f>'表3-1'!I29</f>
        <v>996</v>
      </c>
      <c r="J29" s="608">
        <v>278</v>
      </c>
    </row>
    <row r="30" spans="1:10" ht="18" customHeight="1">
      <c r="A30" s="558" t="s">
        <v>86</v>
      </c>
      <c r="B30" s="558">
        <f>'表3-1'!B30</f>
        <v>2487</v>
      </c>
      <c r="C30" s="561">
        <f>G30+I30</f>
        <v>995</v>
      </c>
      <c r="D30" s="605">
        <f t="shared" si="4"/>
        <v>306</v>
      </c>
      <c r="E30" s="559">
        <f>'表3-1'!E30</f>
        <v>222</v>
      </c>
      <c r="F30" s="606">
        <f>'表3-1'!F30</f>
        <v>329</v>
      </c>
      <c r="G30" s="562">
        <f>E30+F30</f>
        <v>551</v>
      </c>
      <c r="H30" s="613">
        <v>184</v>
      </c>
      <c r="I30" s="561">
        <f>'表3-1'!I30</f>
        <v>444</v>
      </c>
      <c r="J30" s="605">
        <v>122</v>
      </c>
    </row>
    <row r="31" spans="1:10" ht="18" customHeight="1">
      <c r="A31" s="527" t="s">
        <v>68</v>
      </c>
      <c r="B31" s="577">
        <f>SUM(B32:B35)</f>
        <v>7483</v>
      </c>
      <c r="C31" s="572">
        <f>SUM(C32:C35)</f>
        <v>3496</v>
      </c>
      <c r="D31" s="593">
        <f t="shared" si="4"/>
        <v>1023</v>
      </c>
      <c r="E31" s="538">
        <f t="shared" ref="E31:J31" si="9">SUM(E32:E35)</f>
        <v>618</v>
      </c>
      <c r="F31" s="539">
        <f t="shared" si="9"/>
        <v>1344</v>
      </c>
      <c r="G31" s="564">
        <f t="shared" si="9"/>
        <v>1962</v>
      </c>
      <c r="H31" s="611">
        <f t="shared" si="9"/>
        <v>648</v>
      </c>
      <c r="I31" s="538">
        <f t="shared" si="9"/>
        <v>1534</v>
      </c>
      <c r="J31" s="607">
        <f t="shared" si="9"/>
        <v>375</v>
      </c>
    </row>
    <row r="32" spans="1:10" ht="18" customHeight="1">
      <c r="A32" s="542" t="s">
        <v>59</v>
      </c>
      <c r="B32" s="542">
        <f>'表3-1'!B32</f>
        <v>3088</v>
      </c>
      <c r="C32" s="548">
        <f>G32+I32</f>
        <v>1653</v>
      </c>
      <c r="D32" s="610">
        <f t="shared" si="4"/>
        <v>583</v>
      </c>
      <c r="E32" s="575">
        <f>'表3-1'!E32</f>
        <v>324</v>
      </c>
      <c r="F32" s="598">
        <f>'表3-1'!F32</f>
        <v>656</v>
      </c>
      <c r="G32" s="545">
        <f>E32+F32</f>
        <v>980</v>
      </c>
      <c r="H32" s="609">
        <v>386</v>
      </c>
      <c r="I32" s="544">
        <f>'表3-1'!I32</f>
        <v>673</v>
      </c>
      <c r="J32" s="610">
        <v>197</v>
      </c>
    </row>
    <row r="33" spans="1:14" ht="18" customHeight="1">
      <c r="A33" s="549" t="s">
        <v>81</v>
      </c>
      <c r="B33" s="549">
        <f>'表3-1'!B33</f>
        <v>2090</v>
      </c>
      <c r="C33" s="554">
        <f>G33+I33</f>
        <v>1090</v>
      </c>
      <c r="D33" s="597">
        <f t="shared" si="4"/>
        <v>296</v>
      </c>
      <c r="E33" s="576">
        <f>'表3-1'!E33</f>
        <v>165</v>
      </c>
      <c r="F33" s="601">
        <f>'表3-1'!F33</f>
        <v>434</v>
      </c>
      <c r="G33" s="557">
        <f>E33+F33</f>
        <v>599</v>
      </c>
      <c r="H33" s="612">
        <v>205</v>
      </c>
      <c r="I33" s="554">
        <f>'表3-1'!I33</f>
        <v>491</v>
      </c>
      <c r="J33" s="608">
        <v>91</v>
      </c>
    </row>
    <row r="34" spans="1:14" ht="18" customHeight="1">
      <c r="A34" s="549" t="s">
        <v>36</v>
      </c>
      <c r="B34" s="549">
        <f>'表3-1'!B34</f>
        <v>1443</v>
      </c>
      <c r="C34" s="554">
        <f>G34+I34</f>
        <v>585</v>
      </c>
      <c r="D34" s="597">
        <f t="shared" si="4"/>
        <v>102</v>
      </c>
      <c r="E34" s="576">
        <f>'表3-1'!E34</f>
        <v>104</v>
      </c>
      <c r="F34" s="601">
        <f>'表3-1'!F34</f>
        <v>203</v>
      </c>
      <c r="G34" s="557">
        <f>E34+F34</f>
        <v>307</v>
      </c>
      <c r="H34" s="614">
        <v>40</v>
      </c>
      <c r="I34" s="554">
        <f>'表3-1'!I34</f>
        <v>278</v>
      </c>
      <c r="J34" s="597">
        <v>62</v>
      </c>
    </row>
    <row r="35" spans="1:14" ht="18" customHeight="1">
      <c r="A35" s="558" t="s">
        <v>83</v>
      </c>
      <c r="B35" s="558">
        <f>'表3-1'!B35</f>
        <v>862</v>
      </c>
      <c r="C35" s="556">
        <f>G35+I35</f>
        <v>168</v>
      </c>
      <c r="D35" s="605">
        <f t="shared" si="4"/>
        <v>42</v>
      </c>
      <c r="E35" s="559">
        <f>'表3-1'!E35</f>
        <v>25</v>
      </c>
      <c r="F35" s="606">
        <f>'表3-1'!F35</f>
        <v>51</v>
      </c>
      <c r="G35" s="557">
        <f>E35+F35</f>
        <v>76</v>
      </c>
      <c r="H35" s="615">
        <v>17</v>
      </c>
      <c r="I35" s="561">
        <f>'表3-1'!I35</f>
        <v>92</v>
      </c>
      <c r="J35" s="616">
        <v>25</v>
      </c>
    </row>
    <row r="36" spans="1:14" ht="18" customHeight="1">
      <c r="A36" s="527" t="s">
        <v>24</v>
      </c>
      <c r="B36" s="536">
        <f>SUM(B37)</f>
        <v>5958</v>
      </c>
      <c r="C36" s="570">
        <f>SUM(C37)</f>
        <v>2152</v>
      </c>
      <c r="D36" s="593">
        <f t="shared" si="4"/>
        <v>576</v>
      </c>
      <c r="E36" s="538">
        <f t="shared" ref="E36:J36" si="10">SUM(E37)</f>
        <v>441</v>
      </c>
      <c r="F36" s="539">
        <f t="shared" si="10"/>
        <v>701</v>
      </c>
      <c r="G36" s="564">
        <f t="shared" si="10"/>
        <v>1142</v>
      </c>
      <c r="H36" s="611">
        <f t="shared" si="10"/>
        <v>316</v>
      </c>
      <c r="I36" s="538">
        <f t="shared" si="10"/>
        <v>1010</v>
      </c>
      <c r="J36" s="607">
        <f t="shared" si="10"/>
        <v>260</v>
      </c>
    </row>
    <row r="37" spans="1:14" ht="18" customHeight="1">
      <c r="A37" s="565" t="s">
        <v>84</v>
      </c>
      <c r="B37" s="558">
        <f>'表3-1'!B37</f>
        <v>5958</v>
      </c>
      <c r="C37" s="544">
        <f>G37+I37</f>
        <v>2152</v>
      </c>
      <c r="D37" s="608">
        <f t="shared" si="4"/>
        <v>576</v>
      </c>
      <c r="E37" s="575">
        <f>'表3-1'!E37</f>
        <v>441</v>
      </c>
      <c r="F37" s="606">
        <f>'表3-1'!F37</f>
        <v>701</v>
      </c>
      <c r="G37" s="545">
        <f>E37+F37</f>
        <v>1142</v>
      </c>
      <c r="H37" s="609">
        <v>316</v>
      </c>
      <c r="I37" s="554">
        <f>'表3-1'!I37</f>
        <v>1010</v>
      </c>
      <c r="J37" s="610">
        <v>260</v>
      </c>
    </row>
    <row r="38" spans="1:14" ht="18" customHeight="1">
      <c r="A38" s="527" t="s">
        <v>23</v>
      </c>
      <c r="B38" s="536">
        <f>SUM(B39:B40)</f>
        <v>5555</v>
      </c>
      <c r="C38" s="572">
        <f>SUM(C39:C40)</f>
        <v>1658</v>
      </c>
      <c r="D38" s="593">
        <f t="shared" si="4"/>
        <v>410</v>
      </c>
      <c r="E38" s="537">
        <f t="shared" ref="E38:J38" si="11">SUM(E39:E40)</f>
        <v>390</v>
      </c>
      <c r="F38" s="580">
        <f t="shared" si="11"/>
        <v>427</v>
      </c>
      <c r="G38" s="581">
        <f t="shared" si="11"/>
        <v>817</v>
      </c>
      <c r="H38" s="617">
        <f t="shared" si="11"/>
        <v>192</v>
      </c>
      <c r="I38" s="537">
        <f t="shared" si="11"/>
        <v>841</v>
      </c>
      <c r="J38" s="618">
        <f t="shared" si="11"/>
        <v>218</v>
      </c>
    </row>
    <row r="39" spans="1:14" ht="18" customHeight="1">
      <c r="A39" s="542" t="s">
        <v>49</v>
      </c>
      <c r="B39" s="542">
        <f>'表3-1'!B39</f>
        <v>4379</v>
      </c>
      <c r="C39" s="544">
        <f>G39+I39</f>
        <v>1411</v>
      </c>
      <c r="D39" s="610">
        <f t="shared" si="4"/>
        <v>361</v>
      </c>
      <c r="E39" s="619">
        <f>'表3-1'!E39</f>
        <v>346</v>
      </c>
      <c r="F39" s="598">
        <f>'表3-1'!F39</f>
        <v>363</v>
      </c>
      <c r="G39" s="545">
        <f>E39+F39</f>
        <v>709</v>
      </c>
      <c r="H39" s="599">
        <v>175</v>
      </c>
      <c r="I39" s="554">
        <f>'表3-1'!I39</f>
        <v>702</v>
      </c>
      <c r="J39" s="610">
        <v>186</v>
      </c>
    </row>
    <row r="40" spans="1:14" ht="18" customHeight="1">
      <c r="A40" s="558" t="s">
        <v>97</v>
      </c>
      <c r="B40" s="620">
        <f>'表3-1'!B40</f>
        <v>1176</v>
      </c>
      <c r="C40" s="561">
        <f>G40+I40</f>
        <v>247</v>
      </c>
      <c r="D40" s="605">
        <f t="shared" si="4"/>
        <v>49</v>
      </c>
      <c r="E40" s="621">
        <f>'表3-1'!E40</f>
        <v>44</v>
      </c>
      <c r="F40" s="606">
        <f>'表3-1'!F40</f>
        <v>64</v>
      </c>
      <c r="G40" s="562">
        <f>E40+F40</f>
        <v>108</v>
      </c>
      <c r="H40" s="615">
        <v>17</v>
      </c>
      <c r="I40" s="561">
        <f>'表3-1'!I40</f>
        <v>139</v>
      </c>
      <c r="J40" s="605">
        <v>32</v>
      </c>
    </row>
    <row r="41" spans="1:14" ht="18" customHeight="1">
      <c r="A41" s="457"/>
      <c r="B41" s="582"/>
      <c r="C41" s="582"/>
      <c r="D41" s="582"/>
      <c r="E41" s="582"/>
      <c r="F41" s="582"/>
      <c r="G41" s="582"/>
      <c r="H41" s="582"/>
      <c r="I41" s="582"/>
      <c r="J41" s="582"/>
      <c r="K41" s="582"/>
      <c r="N41" s="582"/>
    </row>
    <row r="42" spans="1:14" ht="18" customHeight="1">
      <c r="A42" s="457" t="s">
        <v>326</v>
      </c>
      <c r="B42" s="583"/>
      <c r="C42" s="583"/>
      <c r="D42" s="583"/>
      <c r="E42" s="582"/>
      <c r="F42" s="582"/>
      <c r="G42" s="582"/>
      <c r="H42" s="582"/>
      <c r="I42" s="582"/>
      <c r="J42" s="582"/>
      <c r="K42" s="582"/>
      <c r="N42" s="582"/>
    </row>
    <row r="43" spans="1:14" ht="18" customHeight="1">
      <c r="A43" s="457" t="s">
        <v>284</v>
      </c>
      <c r="B43" s="582"/>
      <c r="C43" s="582"/>
      <c r="D43" s="582"/>
      <c r="E43" s="582"/>
      <c r="F43" s="582"/>
      <c r="G43" s="582"/>
      <c r="H43" s="582"/>
      <c r="I43" s="582"/>
      <c r="J43" s="582"/>
      <c r="K43" s="582"/>
      <c r="N43" s="582"/>
    </row>
    <row r="44" spans="1:14" ht="18" customHeight="1">
      <c r="F44" s="582"/>
      <c r="G44" s="582"/>
      <c r="H44" s="582"/>
      <c r="I44" s="582"/>
      <c r="J44" s="582"/>
      <c r="K44" s="582"/>
      <c r="N44" s="582"/>
    </row>
    <row r="45" spans="1:14">
      <c r="A45" s="457"/>
      <c r="B45" s="582"/>
      <c r="C45" s="582"/>
      <c r="D45" s="582"/>
      <c r="E45" s="582"/>
      <c r="F45" s="582"/>
      <c r="G45" s="582"/>
      <c r="H45" s="582"/>
      <c r="I45" s="582"/>
      <c r="J45" s="582"/>
      <c r="K45" s="582"/>
      <c r="N45" s="582"/>
    </row>
    <row r="46" spans="1:14">
      <c r="A46" s="457"/>
      <c r="B46" s="582"/>
      <c r="C46" s="582"/>
      <c r="D46" s="582"/>
      <c r="E46" s="582"/>
      <c r="F46" s="584"/>
      <c r="G46" s="584"/>
      <c r="H46" s="584"/>
      <c r="I46" s="584"/>
      <c r="J46" s="584"/>
      <c r="K46" s="584"/>
      <c r="L46" s="622"/>
      <c r="M46" s="622"/>
      <c r="N46" s="584"/>
    </row>
    <row r="48" spans="1:14">
      <c r="A48" s="457"/>
      <c r="B48" s="582"/>
    </row>
  </sheetData>
  <mergeCells count="6">
    <mergeCell ref="A1:J1"/>
    <mergeCell ref="E4:H4"/>
    <mergeCell ref="I4:J4"/>
    <mergeCell ref="A3:A6"/>
    <mergeCell ref="C3:D4"/>
    <mergeCell ref="B4:B5"/>
  </mergeCells>
  <phoneticPr fontId="45"/>
  <printOptions horizontalCentered="1"/>
  <pageMargins left="0.51181102362204722" right="0.47244094488188976" top="0.74803149606299213" bottom="0.51181102362204722" header="0.51181102362204722" footer="0.31496062992125984"/>
  <pageSetup paperSize="9" scale="91" orientation="portrait" r:id="rId1"/>
  <headerFooter alignWithMargins="0">
    <oddHeader>&amp;L表3-3</oddHeader>
    <oddFooter>&amp;C9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9"/>
  <sheetViews>
    <sheetView view="pageBreakPreview" topLeftCell="A8" zoomScaleNormal="110" zoomScaleSheetLayoutView="100" workbookViewId="0">
      <selection activeCell="I26" sqref="I26"/>
    </sheetView>
  </sheetViews>
  <sheetFormatPr defaultColWidth="9" defaultRowHeight="12"/>
  <cols>
    <col min="1" max="1" width="12.90625" style="178" customWidth="1"/>
    <col min="2" max="2" width="9.7265625" style="178" customWidth="1"/>
    <col min="3" max="5" width="9.453125" style="178" customWidth="1"/>
    <col min="6" max="6" width="9.36328125" style="178" customWidth="1"/>
    <col min="7" max="7" width="9.453125" style="178" customWidth="1"/>
    <col min="8" max="8" width="9.08984375" style="178" customWidth="1"/>
    <col min="9" max="9" width="9.453125" style="178" customWidth="1"/>
    <col min="10" max="10" width="9.90625" style="178" customWidth="1"/>
    <col min="11" max="12" width="9" style="119" customWidth="1"/>
    <col min="13" max="13" width="9" style="178" customWidth="1"/>
    <col min="14" max="16384" width="9" style="178"/>
  </cols>
  <sheetData>
    <row r="1" spans="1:10" ht="31.5" customHeight="1">
      <c r="A1" s="733" t="str">
        <f>表紙!B23</f>
        <v>令和７年度市町村別高齢者世帯に占める要支援・要介護世帯数割合（市郡別）</v>
      </c>
      <c r="B1" s="721"/>
      <c r="C1" s="721"/>
      <c r="D1" s="721"/>
      <c r="E1" s="721"/>
      <c r="F1" s="721"/>
      <c r="G1" s="721"/>
      <c r="H1" s="721"/>
      <c r="I1" s="721"/>
      <c r="J1" s="721"/>
    </row>
    <row r="2" spans="1:10" ht="20.25" customHeight="1">
      <c r="A2" s="184"/>
      <c r="J2" s="86" t="str">
        <f>'表1-1'!J2</f>
        <v>令和７年７月１日現在</v>
      </c>
    </row>
    <row r="3" spans="1:10" ht="18" customHeight="1">
      <c r="A3" s="737" t="s">
        <v>33</v>
      </c>
      <c r="B3" s="740" t="s">
        <v>178</v>
      </c>
      <c r="C3" s="752"/>
      <c r="D3" s="752"/>
      <c r="E3" s="205"/>
      <c r="F3" s="205"/>
      <c r="G3" s="205"/>
      <c r="H3" s="205"/>
      <c r="I3" s="205"/>
      <c r="J3" s="223"/>
    </row>
    <row r="4" spans="1:10" ht="18" customHeight="1">
      <c r="A4" s="738"/>
      <c r="B4" s="753"/>
      <c r="C4" s="754"/>
      <c r="D4" s="754"/>
      <c r="E4" s="747" t="s">
        <v>176</v>
      </c>
      <c r="F4" s="748"/>
      <c r="G4" s="749"/>
      <c r="H4" s="750" t="s">
        <v>171</v>
      </c>
      <c r="I4" s="741"/>
      <c r="J4" s="751"/>
    </row>
    <row r="5" spans="1:10" ht="90.75" customHeight="1">
      <c r="A5" s="738"/>
      <c r="B5" s="206" t="s">
        <v>165</v>
      </c>
      <c r="C5" s="242" t="s">
        <v>227</v>
      </c>
      <c r="D5" s="248" t="s">
        <v>203</v>
      </c>
      <c r="E5" s="249" t="s">
        <v>35</v>
      </c>
      <c r="F5" s="243" t="s">
        <v>226</v>
      </c>
      <c r="G5" s="247" t="s">
        <v>203</v>
      </c>
      <c r="H5" s="191" t="s">
        <v>165</v>
      </c>
      <c r="I5" s="256" t="s">
        <v>227</v>
      </c>
      <c r="J5" s="247" t="s">
        <v>203</v>
      </c>
    </row>
    <row r="6" spans="1:10" ht="40.5" customHeight="1">
      <c r="A6" s="739"/>
      <c r="B6" s="241" t="s">
        <v>202</v>
      </c>
      <c r="C6" s="216" t="s">
        <v>201</v>
      </c>
      <c r="D6" s="202" t="s">
        <v>204</v>
      </c>
      <c r="E6" s="250" t="s">
        <v>193</v>
      </c>
      <c r="F6" s="220" t="s">
        <v>13</v>
      </c>
      <c r="G6" s="220" t="s">
        <v>205</v>
      </c>
      <c r="H6" s="179" t="s">
        <v>186</v>
      </c>
      <c r="I6" s="216" t="s">
        <v>111</v>
      </c>
      <c r="J6" s="202" t="s">
        <v>206</v>
      </c>
    </row>
    <row r="7" spans="1:10" ht="18" customHeight="1">
      <c r="A7" s="21" t="s">
        <v>58</v>
      </c>
      <c r="B7" s="192">
        <f>SUM(B8:B9)</f>
        <v>142800</v>
      </c>
      <c r="C7" s="231">
        <f>SUM(C8:C9)</f>
        <v>39508</v>
      </c>
      <c r="D7" s="203">
        <f t="shared" ref="D7:D40" si="0">C7/B7</f>
        <v>0.27666666666666667</v>
      </c>
      <c r="E7" s="192">
        <f>SUM(E8:E9)</f>
        <v>81201</v>
      </c>
      <c r="F7" s="231">
        <f>SUM(F8:F9)</f>
        <v>25055</v>
      </c>
      <c r="G7" s="251">
        <f t="shared" ref="G7:G40" si="1">F7/E7</f>
        <v>0.30855531335820985</v>
      </c>
      <c r="H7" s="192">
        <f>SUM(H8:H9)</f>
        <v>61599</v>
      </c>
      <c r="I7" s="231">
        <f>SUM(I8:I9)</f>
        <v>14453</v>
      </c>
      <c r="J7" s="203">
        <f t="shared" ref="J7:J40" si="2">I7/H7</f>
        <v>0.23463043231221287</v>
      </c>
    </row>
    <row r="8" spans="1:10" ht="18" customHeight="1">
      <c r="A8" s="22" t="s">
        <v>60</v>
      </c>
      <c r="B8" s="32">
        <f>SUM(B10:B22)</f>
        <v>130587</v>
      </c>
      <c r="C8" s="33">
        <f>SUM(C10:C22)</f>
        <v>36236</v>
      </c>
      <c r="D8" s="203">
        <f t="shared" si="0"/>
        <v>0.277485507745794</v>
      </c>
      <c r="E8" s="32">
        <f>SUM(E10:E22)</f>
        <v>74487</v>
      </c>
      <c r="F8" s="33">
        <f>SUM(F10:F22)</f>
        <v>23173</v>
      </c>
      <c r="G8" s="251">
        <f t="shared" si="1"/>
        <v>0.31110126599272359</v>
      </c>
      <c r="H8" s="32">
        <f>SUM(H10:H22)</f>
        <v>56100</v>
      </c>
      <c r="I8" s="33">
        <f>SUM(I10:I22)</f>
        <v>13063</v>
      </c>
      <c r="J8" s="203">
        <f t="shared" si="2"/>
        <v>0.23285204991087344</v>
      </c>
    </row>
    <row r="9" spans="1:10" ht="18" customHeight="1">
      <c r="A9" s="22" t="s">
        <v>62</v>
      </c>
      <c r="B9" s="193">
        <f>B23+B25+B27+B31+B36+B38</f>
        <v>12213</v>
      </c>
      <c r="C9" s="212">
        <f>SUM(C23,C25,C27,C31,C36,C38)</f>
        <v>3272</v>
      </c>
      <c r="D9" s="203">
        <f t="shared" si="0"/>
        <v>0.26791124211905348</v>
      </c>
      <c r="E9" s="207">
        <f>SUM(E23,E25,E27,E31,E36,E38)</f>
        <v>6714</v>
      </c>
      <c r="F9" s="212">
        <f>SUM(F23,F25,F27,F31,F36,F38)</f>
        <v>1882</v>
      </c>
      <c r="G9" s="251">
        <f t="shared" si="1"/>
        <v>0.28030980041703901</v>
      </c>
      <c r="H9" s="207">
        <f>SUM(H23,H25,H27,H31,H36,H38)</f>
        <v>5499</v>
      </c>
      <c r="I9" s="212">
        <f>SUM(I23,I25,I27,I31,I36,I38)</f>
        <v>1390</v>
      </c>
      <c r="J9" s="203">
        <f t="shared" si="2"/>
        <v>0.25277323149663578</v>
      </c>
    </row>
    <row r="10" spans="1:10" ht="18" customHeight="1">
      <c r="A10" s="23" t="s">
        <v>85</v>
      </c>
      <c r="B10" s="60">
        <f t="shared" ref="B10:C22" si="3">E10+H10</f>
        <v>49148</v>
      </c>
      <c r="C10" s="68">
        <f t="shared" si="3"/>
        <v>14162</v>
      </c>
      <c r="D10" s="182">
        <f t="shared" si="0"/>
        <v>0.28815007731749004</v>
      </c>
      <c r="E10" s="60">
        <f>'表3-1'!G10</f>
        <v>29142</v>
      </c>
      <c r="F10" s="213">
        <f>'表3-3'!H10</f>
        <v>9716</v>
      </c>
      <c r="G10" s="238">
        <f t="shared" si="1"/>
        <v>0.33340196280282752</v>
      </c>
      <c r="H10" s="60">
        <f>'表3-1'!I10</f>
        <v>20006</v>
      </c>
      <c r="I10" s="213">
        <f>'表3-3'!J10</f>
        <v>4446</v>
      </c>
      <c r="J10" s="257">
        <f t="shared" si="2"/>
        <v>0.22223333000099971</v>
      </c>
    </row>
    <row r="11" spans="1:10" ht="18" customHeight="1">
      <c r="A11" s="24" t="s">
        <v>64</v>
      </c>
      <c r="B11" s="195">
        <f t="shared" si="3"/>
        <v>8319</v>
      </c>
      <c r="C11" s="68">
        <f t="shared" si="3"/>
        <v>2472</v>
      </c>
      <c r="D11" s="183">
        <f t="shared" si="0"/>
        <v>0.29715109989181393</v>
      </c>
      <c r="E11" s="195">
        <f>'表3-1'!G11</f>
        <v>4826</v>
      </c>
      <c r="F11" s="68">
        <f>'表3-3'!H11</f>
        <v>1571</v>
      </c>
      <c r="G11" s="252">
        <f t="shared" si="1"/>
        <v>0.32552838789888106</v>
      </c>
      <c r="H11" s="195">
        <f>'表3-1'!I11</f>
        <v>3493</v>
      </c>
      <c r="I11" s="68">
        <f>'表3-3'!J11</f>
        <v>901</v>
      </c>
      <c r="J11" s="258">
        <f t="shared" si="2"/>
        <v>0.25794446034926999</v>
      </c>
    </row>
    <row r="12" spans="1:10" ht="18" customHeight="1">
      <c r="A12" s="24" t="s">
        <v>4</v>
      </c>
      <c r="B12" s="195">
        <f t="shared" si="3"/>
        <v>11330</v>
      </c>
      <c r="C12" s="68">
        <f t="shared" si="3"/>
        <v>3085</v>
      </c>
      <c r="D12" s="183">
        <f t="shared" si="0"/>
        <v>0.27228596646072373</v>
      </c>
      <c r="E12" s="195">
        <f>'表3-1'!G12</f>
        <v>6106</v>
      </c>
      <c r="F12" s="68">
        <f>'表3-3'!H12</f>
        <v>1741</v>
      </c>
      <c r="G12" s="252">
        <f t="shared" si="1"/>
        <v>0.28512938093678347</v>
      </c>
      <c r="H12" s="195">
        <f>'表3-1'!I12</f>
        <v>5224</v>
      </c>
      <c r="I12" s="68">
        <f>'表3-3'!J12</f>
        <v>1344</v>
      </c>
      <c r="J12" s="258">
        <f t="shared" si="2"/>
        <v>0.25727411944869832</v>
      </c>
    </row>
    <row r="13" spans="1:10" ht="18" customHeight="1">
      <c r="A13" s="24" t="s">
        <v>66</v>
      </c>
      <c r="B13" s="195">
        <f t="shared" si="3"/>
        <v>9187</v>
      </c>
      <c r="C13" s="68">
        <f t="shared" si="3"/>
        <v>2213</v>
      </c>
      <c r="D13" s="181">
        <f t="shared" si="0"/>
        <v>0.24088385762490475</v>
      </c>
      <c r="E13" s="195">
        <f>'表3-1'!G13</f>
        <v>4543</v>
      </c>
      <c r="F13" s="68">
        <f>'表3-3'!H13</f>
        <v>1156</v>
      </c>
      <c r="G13" s="253">
        <f t="shared" si="1"/>
        <v>0.25445740699977987</v>
      </c>
      <c r="H13" s="195">
        <f>'表3-1'!I13</f>
        <v>4644</v>
      </c>
      <c r="I13" s="68">
        <f>'表3-3'!J13</f>
        <v>1057</v>
      </c>
      <c r="J13" s="259">
        <f t="shared" si="2"/>
        <v>0.22760551248923341</v>
      </c>
    </row>
    <row r="14" spans="1:10" ht="18" customHeight="1">
      <c r="A14" s="24" t="s">
        <v>72</v>
      </c>
      <c r="B14" s="195">
        <f t="shared" si="3"/>
        <v>4525</v>
      </c>
      <c r="C14" s="68">
        <f t="shared" si="3"/>
        <v>1050</v>
      </c>
      <c r="D14" s="182">
        <f t="shared" si="0"/>
        <v>0.23204419889502761</v>
      </c>
      <c r="E14" s="195">
        <f>'表3-1'!G14</f>
        <v>2282</v>
      </c>
      <c r="F14" s="68">
        <f>'表3-3'!H14</f>
        <v>607</v>
      </c>
      <c r="G14" s="238">
        <f t="shared" si="1"/>
        <v>0.26599474145486418</v>
      </c>
      <c r="H14" s="195">
        <f>'表3-1'!I14</f>
        <v>2243</v>
      </c>
      <c r="I14" s="68">
        <f>'表3-3'!J14</f>
        <v>443</v>
      </c>
      <c r="J14" s="257">
        <f t="shared" si="2"/>
        <v>0.19750334373606776</v>
      </c>
    </row>
    <row r="15" spans="1:10" ht="18" customHeight="1">
      <c r="A15" s="24" t="s">
        <v>73</v>
      </c>
      <c r="B15" s="195">
        <f t="shared" si="3"/>
        <v>6176</v>
      </c>
      <c r="C15" s="68">
        <f t="shared" si="3"/>
        <v>1631</v>
      </c>
      <c r="D15" s="183">
        <f t="shared" si="0"/>
        <v>0.26408678756476683</v>
      </c>
      <c r="E15" s="195">
        <f>'表3-1'!G15</f>
        <v>3543</v>
      </c>
      <c r="F15" s="68">
        <f>'表3-3'!H15</f>
        <v>1026</v>
      </c>
      <c r="G15" s="252">
        <f t="shared" si="1"/>
        <v>0.28958509737510585</v>
      </c>
      <c r="H15" s="195">
        <f>'表3-1'!I15</f>
        <v>2633</v>
      </c>
      <c r="I15" s="68">
        <f>'表3-3'!J15</f>
        <v>605</v>
      </c>
      <c r="J15" s="258">
        <f t="shared" si="2"/>
        <v>0.22977592100265856</v>
      </c>
    </row>
    <row r="16" spans="1:10" ht="18" customHeight="1">
      <c r="A16" s="24" t="s">
        <v>76</v>
      </c>
      <c r="B16" s="195">
        <f t="shared" si="3"/>
        <v>3466</v>
      </c>
      <c r="C16" s="68">
        <f t="shared" si="3"/>
        <v>659</v>
      </c>
      <c r="D16" s="181">
        <f t="shared" si="0"/>
        <v>0.19013271783035199</v>
      </c>
      <c r="E16" s="195">
        <f>'表3-1'!G16</f>
        <v>1846</v>
      </c>
      <c r="F16" s="68">
        <f>'表3-3'!H16</f>
        <v>328</v>
      </c>
      <c r="G16" s="253">
        <f t="shared" si="1"/>
        <v>0.17768147345612134</v>
      </c>
      <c r="H16" s="195">
        <f>'表3-1'!I16</f>
        <v>1620</v>
      </c>
      <c r="I16" s="68">
        <f>'表3-3'!J16</f>
        <v>331</v>
      </c>
      <c r="J16" s="259">
        <f t="shared" si="2"/>
        <v>0.204320987654321</v>
      </c>
    </row>
    <row r="17" spans="1:10" ht="18" customHeight="1">
      <c r="A17" s="24" t="s">
        <v>75</v>
      </c>
      <c r="B17" s="195">
        <f t="shared" si="3"/>
        <v>10329</v>
      </c>
      <c r="C17" s="68">
        <f t="shared" si="3"/>
        <v>3338</v>
      </c>
      <c r="D17" s="181">
        <f t="shared" si="0"/>
        <v>0.32316778003678964</v>
      </c>
      <c r="E17" s="195">
        <f>'表3-1'!G17</f>
        <v>5882</v>
      </c>
      <c r="F17" s="68">
        <f>'表3-3'!H17</f>
        <v>2065</v>
      </c>
      <c r="G17" s="253">
        <f t="shared" si="1"/>
        <v>0.35107106426385581</v>
      </c>
      <c r="H17" s="195">
        <f>'表3-1'!I17</f>
        <v>4447</v>
      </c>
      <c r="I17" s="68">
        <f>'表3-3'!J17</f>
        <v>1273</v>
      </c>
      <c r="J17" s="259">
        <f t="shared" si="2"/>
        <v>0.28626040026984484</v>
      </c>
    </row>
    <row r="18" spans="1:10" ht="18" customHeight="1">
      <c r="A18" s="24" t="s">
        <v>11</v>
      </c>
      <c r="B18" s="195">
        <f t="shared" si="3"/>
        <v>4895</v>
      </c>
      <c r="C18" s="68">
        <f t="shared" si="3"/>
        <v>1199</v>
      </c>
      <c r="D18" s="181">
        <f t="shared" si="0"/>
        <v>0.24494382022471911</v>
      </c>
      <c r="E18" s="195">
        <f>'表3-1'!G18</f>
        <v>2847</v>
      </c>
      <c r="F18" s="68">
        <f>'表3-3'!H18</f>
        <v>774</v>
      </c>
      <c r="G18" s="253">
        <f t="shared" si="1"/>
        <v>0.27186512118018968</v>
      </c>
      <c r="H18" s="195">
        <f>'表3-1'!I18</f>
        <v>2048</v>
      </c>
      <c r="I18" s="68">
        <f>'表3-3'!J18</f>
        <v>425</v>
      </c>
      <c r="J18" s="259">
        <f t="shared" si="2"/>
        <v>0.20751953125</v>
      </c>
    </row>
    <row r="19" spans="1:10" ht="18" customHeight="1">
      <c r="A19" s="24" t="s">
        <v>96</v>
      </c>
      <c r="B19" s="195">
        <f t="shared" si="3"/>
        <v>10815</v>
      </c>
      <c r="C19" s="68">
        <f t="shared" si="3"/>
        <v>3107</v>
      </c>
      <c r="D19" s="182">
        <f t="shared" si="0"/>
        <v>0.28728617660656497</v>
      </c>
      <c r="E19" s="195">
        <f>'表3-1'!G19</f>
        <v>6280</v>
      </c>
      <c r="F19" s="68">
        <f>'表3-3'!H19</f>
        <v>1981</v>
      </c>
      <c r="G19" s="238">
        <f t="shared" si="1"/>
        <v>0.31544585987261148</v>
      </c>
      <c r="H19" s="195">
        <f>'表3-1'!I19</f>
        <v>4535</v>
      </c>
      <c r="I19" s="68">
        <f>'表3-3'!J19</f>
        <v>1126</v>
      </c>
      <c r="J19" s="257">
        <f t="shared" si="2"/>
        <v>0.24829106945975743</v>
      </c>
    </row>
    <row r="20" spans="1:10" ht="18" customHeight="1">
      <c r="A20" s="24" t="s">
        <v>48</v>
      </c>
      <c r="B20" s="195">
        <f t="shared" si="3"/>
        <v>5109</v>
      </c>
      <c r="C20" s="68">
        <f t="shared" si="3"/>
        <v>1677</v>
      </c>
      <c r="D20" s="181">
        <f t="shared" si="0"/>
        <v>0.3282442748091603</v>
      </c>
      <c r="E20" s="195">
        <f>'表3-1'!G20</f>
        <v>2959</v>
      </c>
      <c r="F20" s="68">
        <f>'表3-3'!H20</f>
        <v>1057</v>
      </c>
      <c r="G20" s="253">
        <f t="shared" si="1"/>
        <v>0.35721527543088882</v>
      </c>
      <c r="H20" s="195">
        <f>'表3-1'!I20</f>
        <v>2150</v>
      </c>
      <c r="I20" s="68">
        <f>'表3-3'!J20</f>
        <v>620</v>
      </c>
      <c r="J20" s="259">
        <f t="shared" si="2"/>
        <v>0.28837209302325584</v>
      </c>
    </row>
    <row r="21" spans="1:10" ht="18" customHeight="1">
      <c r="A21" s="24" t="s">
        <v>80</v>
      </c>
      <c r="B21" s="195">
        <f t="shared" si="3"/>
        <v>3090</v>
      </c>
      <c r="C21" s="68">
        <f t="shared" si="3"/>
        <v>713</v>
      </c>
      <c r="D21" s="226">
        <f t="shared" si="0"/>
        <v>0.23074433656957929</v>
      </c>
      <c r="E21" s="195">
        <f>'表3-1'!G21</f>
        <v>1666</v>
      </c>
      <c r="F21" s="68">
        <f>'表3-3'!H21</f>
        <v>429</v>
      </c>
      <c r="G21" s="239">
        <f t="shared" si="1"/>
        <v>0.2575030012004802</v>
      </c>
      <c r="H21" s="195">
        <f>'表3-1'!I21</f>
        <v>1424</v>
      </c>
      <c r="I21" s="68">
        <f>'表3-3'!J21</f>
        <v>284</v>
      </c>
      <c r="J21" s="260">
        <f t="shared" si="2"/>
        <v>0.199438202247191</v>
      </c>
    </row>
    <row r="22" spans="1:10" ht="18" customHeight="1">
      <c r="A22" s="28" t="s">
        <v>88</v>
      </c>
      <c r="B22" s="200">
        <f t="shared" si="3"/>
        <v>4198</v>
      </c>
      <c r="C22" s="68">
        <f t="shared" si="3"/>
        <v>930</v>
      </c>
      <c r="D22" s="182">
        <f t="shared" si="0"/>
        <v>0.22153406383992377</v>
      </c>
      <c r="E22" s="200">
        <f>'表3-1'!G22</f>
        <v>2565</v>
      </c>
      <c r="F22" s="214">
        <f>'表3-3'!H22</f>
        <v>722</v>
      </c>
      <c r="G22" s="238">
        <f t="shared" si="1"/>
        <v>0.2814814814814815</v>
      </c>
      <c r="H22" s="200">
        <f>'表3-1'!I22</f>
        <v>1633</v>
      </c>
      <c r="I22" s="214">
        <f>'表3-3'!J22</f>
        <v>208</v>
      </c>
      <c r="J22" s="257">
        <f t="shared" si="2"/>
        <v>0.12737293325168403</v>
      </c>
    </row>
    <row r="23" spans="1:10" ht="18" customHeight="1">
      <c r="A23" s="21" t="s">
        <v>77</v>
      </c>
      <c r="B23" s="207">
        <f>SUM(B24)</f>
        <v>706</v>
      </c>
      <c r="C23" s="212">
        <f>SUM(C24)</f>
        <v>66</v>
      </c>
      <c r="D23" s="203">
        <f t="shared" si="0"/>
        <v>9.3484419263456089E-2</v>
      </c>
      <c r="E23" s="207">
        <f>SUM(E24)</f>
        <v>417</v>
      </c>
      <c r="F23" s="218">
        <f>SUM(F24)</f>
        <v>23</v>
      </c>
      <c r="G23" s="251">
        <f t="shared" si="1"/>
        <v>5.5155875299760189E-2</v>
      </c>
      <c r="H23" s="207">
        <f>SUM(H24)</f>
        <v>289</v>
      </c>
      <c r="I23" s="218">
        <f>SUM(I24)</f>
        <v>43</v>
      </c>
      <c r="J23" s="203">
        <f t="shared" si="2"/>
        <v>0.14878892733564014</v>
      </c>
    </row>
    <row r="24" spans="1:10" ht="18" customHeight="1">
      <c r="A24" s="27" t="s">
        <v>52</v>
      </c>
      <c r="B24" s="60">
        <f>E24+H24</f>
        <v>706</v>
      </c>
      <c r="C24" s="68">
        <f>F24+I24</f>
        <v>66</v>
      </c>
      <c r="D24" s="182">
        <f t="shared" si="0"/>
        <v>9.3484419263456089E-2</v>
      </c>
      <c r="E24" s="195">
        <f>'表3-1'!G24</f>
        <v>417</v>
      </c>
      <c r="F24" s="244">
        <f>'表3-3'!H24</f>
        <v>23</v>
      </c>
      <c r="G24" s="238">
        <f t="shared" si="1"/>
        <v>5.5155875299760189E-2</v>
      </c>
      <c r="H24" s="199">
        <f>'表3-1'!I24</f>
        <v>289</v>
      </c>
      <c r="I24" s="217">
        <f>'表3-3'!J24</f>
        <v>43</v>
      </c>
      <c r="J24" s="257">
        <f t="shared" si="2"/>
        <v>0.14878892733564014</v>
      </c>
    </row>
    <row r="25" spans="1:10" ht="18" customHeight="1">
      <c r="A25" s="21" t="s">
        <v>40</v>
      </c>
      <c r="B25" s="207">
        <f>SUM(B26)</f>
        <v>536</v>
      </c>
      <c r="C25" s="212">
        <f>SUM(C26)</f>
        <v>115</v>
      </c>
      <c r="D25" s="203">
        <f t="shared" si="0"/>
        <v>0.21455223880597016</v>
      </c>
      <c r="E25" s="207">
        <f>SUM(E26)</f>
        <v>385</v>
      </c>
      <c r="F25" s="218">
        <f>SUM(F26)</f>
        <v>82</v>
      </c>
      <c r="G25" s="251">
        <f t="shared" si="1"/>
        <v>0.21298701298701297</v>
      </c>
      <c r="H25" s="207">
        <f>SUM(H26)</f>
        <v>151</v>
      </c>
      <c r="I25" s="218">
        <f>SUM(I26)</f>
        <v>33</v>
      </c>
      <c r="J25" s="203">
        <f t="shared" si="2"/>
        <v>0.2185430463576159</v>
      </c>
    </row>
    <row r="26" spans="1:10" ht="18" customHeight="1">
      <c r="A26" s="27" t="s">
        <v>70</v>
      </c>
      <c r="B26" s="60">
        <f>E26+H26</f>
        <v>536</v>
      </c>
      <c r="C26" s="68">
        <f>F26+I26</f>
        <v>115</v>
      </c>
      <c r="D26" s="182">
        <f t="shared" si="0"/>
        <v>0.21455223880597016</v>
      </c>
      <c r="E26" s="195">
        <f>'表3-1'!G26</f>
        <v>385</v>
      </c>
      <c r="F26" s="244">
        <f>'表3-3'!H26</f>
        <v>82</v>
      </c>
      <c r="G26" s="238">
        <f t="shared" si="1"/>
        <v>0.21298701298701297</v>
      </c>
      <c r="H26" s="199">
        <f>'表3-1'!I26</f>
        <v>151</v>
      </c>
      <c r="I26" s="217">
        <f>'表3-3'!J26</f>
        <v>33</v>
      </c>
      <c r="J26" s="257">
        <f t="shared" si="2"/>
        <v>0.2185430463576159</v>
      </c>
    </row>
    <row r="27" spans="1:10" ht="18" customHeight="1">
      <c r="A27" s="21" t="s">
        <v>3</v>
      </c>
      <c r="B27" s="209">
        <f>SUM(B28:B30)</f>
        <v>3665</v>
      </c>
      <c r="C27" s="212">
        <f>SUM(C28:C30)</f>
        <v>1082</v>
      </c>
      <c r="D27" s="203">
        <f t="shared" si="0"/>
        <v>0.29522510231923604</v>
      </c>
      <c r="E27" s="209">
        <f>SUM(E28:E30)</f>
        <v>1991</v>
      </c>
      <c r="F27" s="212">
        <f>SUM(F28:F30)</f>
        <v>621</v>
      </c>
      <c r="G27" s="251">
        <f t="shared" si="1"/>
        <v>0.31190356604721248</v>
      </c>
      <c r="H27" s="209">
        <f>SUM(H28:H30)</f>
        <v>1674</v>
      </c>
      <c r="I27" s="212">
        <f>SUM(I28:I30)</f>
        <v>461</v>
      </c>
      <c r="J27" s="261">
        <f t="shared" si="2"/>
        <v>0.2753882915173238</v>
      </c>
    </row>
    <row r="28" spans="1:10" ht="18" customHeight="1">
      <c r="A28" s="23" t="s">
        <v>8</v>
      </c>
      <c r="B28" s="60">
        <f t="shared" ref="B28:C30" si="4">E28+H28</f>
        <v>546</v>
      </c>
      <c r="C28" s="68">
        <f t="shared" si="4"/>
        <v>168</v>
      </c>
      <c r="D28" s="222">
        <f t="shared" si="0"/>
        <v>0.30769230769230771</v>
      </c>
      <c r="E28" s="60">
        <f>'表3-1'!G28</f>
        <v>312</v>
      </c>
      <c r="F28" s="213">
        <f>'表3-3'!H28</f>
        <v>107</v>
      </c>
      <c r="G28" s="254">
        <f t="shared" si="1"/>
        <v>0.34294871794871795</v>
      </c>
      <c r="H28" s="60">
        <f>'表3-1'!I28</f>
        <v>234</v>
      </c>
      <c r="I28" s="213">
        <f>'表3-3'!J28</f>
        <v>61</v>
      </c>
      <c r="J28" s="262">
        <f t="shared" si="2"/>
        <v>0.2606837606837607</v>
      </c>
    </row>
    <row r="29" spans="1:10" ht="18" customHeight="1">
      <c r="A29" s="24" t="s">
        <v>2</v>
      </c>
      <c r="B29" s="195">
        <f t="shared" si="4"/>
        <v>2124</v>
      </c>
      <c r="C29" s="68">
        <f t="shared" si="4"/>
        <v>608</v>
      </c>
      <c r="D29" s="182">
        <f t="shared" si="0"/>
        <v>0.28625235404896421</v>
      </c>
      <c r="E29" s="195">
        <f>'表3-1'!G29</f>
        <v>1128</v>
      </c>
      <c r="F29" s="68">
        <f>'表3-3'!H29</f>
        <v>330</v>
      </c>
      <c r="G29" s="238">
        <f t="shared" si="1"/>
        <v>0.29255319148936171</v>
      </c>
      <c r="H29" s="195">
        <f>'表3-1'!I29</f>
        <v>996</v>
      </c>
      <c r="I29" s="68">
        <f>'表3-3'!J29</f>
        <v>278</v>
      </c>
      <c r="J29" s="257">
        <f t="shared" si="2"/>
        <v>0.27911646586345379</v>
      </c>
    </row>
    <row r="30" spans="1:10" ht="18" customHeight="1">
      <c r="A30" s="28" t="s">
        <v>86</v>
      </c>
      <c r="B30" s="200">
        <f t="shared" si="4"/>
        <v>995</v>
      </c>
      <c r="C30" s="68">
        <f t="shared" si="4"/>
        <v>306</v>
      </c>
      <c r="D30" s="204">
        <f t="shared" si="0"/>
        <v>0.30753768844221108</v>
      </c>
      <c r="E30" s="195">
        <f>'表3-1'!G30</f>
        <v>551</v>
      </c>
      <c r="F30" s="214">
        <f>'表3-3'!H30</f>
        <v>184</v>
      </c>
      <c r="G30" s="255">
        <f t="shared" si="1"/>
        <v>0.33393829401088931</v>
      </c>
      <c r="H30" s="200">
        <f>'表3-1'!I30</f>
        <v>444</v>
      </c>
      <c r="I30" s="214">
        <f>'表3-3'!J30</f>
        <v>122</v>
      </c>
      <c r="J30" s="263">
        <f t="shared" si="2"/>
        <v>0.2747747747747748</v>
      </c>
    </row>
    <row r="31" spans="1:10" ht="18" customHeight="1">
      <c r="A31" s="21" t="s">
        <v>68</v>
      </c>
      <c r="B31" s="207">
        <f>SUM(B32:B35)</f>
        <v>3496</v>
      </c>
      <c r="C31" s="215">
        <f>SUM(C32:C35)</f>
        <v>1023</v>
      </c>
      <c r="D31" s="203">
        <f t="shared" si="0"/>
        <v>0.29262013729977115</v>
      </c>
      <c r="E31" s="207">
        <f>SUM(E32:E35)</f>
        <v>1962</v>
      </c>
      <c r="F31" s="218">
        <f>SUM(F32:F35)</f>
        <v>648</v>
      </c>
      <c r="G31" s="251">
        <f t="shared" si="1"/>
        <v>0.33027522935779818</v>
      </c>
      <c r="H31" s="207">
        <f>SUM(H32:H35)</f>
        <v>1534</v>
      </c>
      <c r="I31" s="218">
        <f>SUM(I32:I35)</f>
        <v>375</v>
      </c>
      <c r="J31" s="203">
        <f t="shared" si="2"/>
        <v>0.24445893089960888</v>
      </c>
    </row>
    <row r="32" spans="1:10" ht="18" customHeight="1">
      <c r="A32" s="23" t="s">
        <v>59</v>
      </c>
      <c r="B32" s="60">
        <f t="shared" ref="B32:C35" si="5">E32+H32</f>
        <v>1653</v>
      </c>
      <c r="C32" s="213">
        <f t="shared" si="5"/>
        <v>583</v>
      </c>
      <c r="D32" s="222">
        <f t="shared" si="0"/>
        <v>0.35269207501512401</v>
      </c>
      <c r="E32" s="195">
        <f>'表3-1'!G32</f>
        <v>980</v>
      </c>
      <c r="F32" s="213">
        <f>'表3-3'!H32</f>
        <v>386</v>
      </c>
      <c r="G32" s="254">
        <f t="shared" si="1"/>
        <v>0.39387755102040817</v>
      </c>
      <c r="H32" s="60">
        <f>'表3-1'!I32</f>
        <v>673</v>
      </c>
      <c r="I32" s="213">
        <f>'表3-3'!J32</f>
        <v>197</v>
      </c>
      <c r="J32" s="262">
        <f t="shared" si="2"/>
        <v>0.29271916790490343</v>
      </c>
    </row>
    <row r="33" spans="1:13" ht="18" customHeight="1">
      <c r="A33" s="24" t="s">
        <v>81</v>
      </c>
      <c r="B33" s="195">
        <f t="shared" si="5"/>
        <v>1090</v>
      </c>
      <c r="C33" s="68">
        <f t="shared" si="5"/>
        <v>296</v>
      </c>
      <c r="D33" s="226">
        <f t="shared" si="0"/>
        <v>0.27155963302752295</v>
      </c>
      <c r="E33" s="195">
        <f>'表3-1'!G33</f>
        <v>599</v>
      </c>
      <c r="F33" s="68">
        <f>'表3-3'!H33</f>
        <v>205</v>
      </c>
      <c r="G33" s="239">
        <f t="shared" si="1"/>
        <v>0.34223706176961605</v>
      </c>
      <c r="H33" s="195">
        <f>'表3-1'!I33</f>
        <v>491</v>
      </c>
      <c r="I33" s="68">
        <f>'表3-3'!J33</f>
        <v>91</v>
      </c>
      <c r="J33" s="260">
        <f t="shared" si="2"/>
        <v>0.18533604887983707</v>
      </c>
    </row>
    <row r="34" spans="1:13" ht="18" customHeight="1">
      <c r="A34" s="24" t="s">
        <v>36</v>
      </c>
      <c r="B34" s="195">
        <f t="shared" si="5"/>
        <v>585</v>
      </c>
      <c r="C34" s="68">
        <f t="shared" si="5"/>
        <v>102</v>
      </c>
      <c r="D34" s="226">
        <f t="shared" si="0"/>
        <v>0.17435897435897435</v>
      </c>
      <c r="E34" s="195">
        <f>'表3-1'!G34</f>
        <v>307</v>
      </c>
      <c r="F34" s="68">
        <f>'表3-3'!H34</f>
        <v>40</v>
      </c>
      <c r="G34" s="239">
        <f t="shared" si="1"/>
        <v>0.13029315960912052</v>
      </c>
      <c r="H34" s="195">
        <f>'表3-1'!I34</f>
        <v>278</v>
      </c>
      <c r="I34" s="68">
        <f>'表3-3'!J34</f>
        <v>62</v>
      </c>
      <c r="J34" s="260">
        <f t="shared" si="2"/>
        <v>0.22302158273381295</v>
      </c>
    </row>
    <row r="35" spans="1:13" ht="18" customHeight="1">
      <c r="A35" s="28" t="s">
        <v>83</v>
      </c>
      <c r="B35" s="200">
        <f t="shared" si="5"/>
        <v>168</v>
      </c>
      <c r="C35" s="68">
        <f t="shared" si="5"/>
        <v>42</v>
      </c>
      <c r="D35" s="182">
        <f t="shared" si="0"/>
        <v>0.25</v>
      </c>
      <c r="E35" s="195">
        <f>'表3-1'!G35</f>
        <v>76</v>
      </c>
      <c r="F35" s="214">
        <f>'表3-3'!H35</f>
        <v>17</v>
      </c>
      <c r="G35" s="238">
        <f t="shared" si="1"/>
        <v>0.22368421052631579</v>
      </c>
      <c r="H35" s="200">
        <f>'表3-1'!I35</f>
        <v>92</v>
      </c>
      <c r="I35" s="214">
        <f>'表3-3'!J35</f>
        <v>25</v>
      </c>
      <c r="J35" s="257">
        <f t="shared" si="2"/>
        <v>0.27173913043478259</v>
      </c>
    </row>
    <row r="36" spans="1:13" ht="18" customHeight="1">
      <c r="A36" s="21" t="s">
        <v>24</v>
      </c>
      <c r="B36" s="207">
        <f>SUM(B37)</f>
        <v>2152</v>
      </c>
      <c r="C36" s="212">
        <f>SUM(C37)</f>
        <v>576</v>
      </c>
      <c r="D36" s="203">
        <f t="shared" si="0"/>
        <v>0.26765799256505574</v>
      </c>
      <c r="E36" s="207">
        <f>SUM(E37)</f>
        <v>1142</v>
      </c>
      <c r="F36" s="218">
        <f>SUM(F37)</f>
        <v>316</v>
      </c>
      <c r="G36" s="251">
        <f t="shared" si="1"/>
        <v>0.27670753064798598</v>
      </c>
      <c r="H36" s="207">
        <f>SUM(H37)</f>
        <v>1010</v>
      </c>
      <c r="I36" s="218">
        <f>SUM(I37)</f>
        <v>260</v>
      </c>
      <c r="J36" s="203">
        <f t="shared" si="2"/>
        <v>0.25742574257425743</v>
      </c>
    </row>
    <row r="37" spans="1:13" ht="18" customHeight="1">
      <c r="A37" s="27" t="s">
        <v>84</v>
      </c>
      <c r="B37" s="60">
        <f>E37+H37</f>
        <v>2152</v>
      </c>
      <c r="C37" s="68">
        <f>F37+I37</f>
        <v>576</v>
      </c>
      <c r="D37" s="182">
        <f t="shared" si="0"/>
        <v>0.26765799256505574</v>
      </c>
      <c r="E37" s="195">
        <f>'表3-1'!G37</f>
        <v>1142</v>
      </c>
      <c r="F37" s="244">
        <f>'表3-3'!H37</f>
        <v>316</v>
      </c>
      <c r="G37" s="238">
        <f t="shared" si="1"/>
        <v>0.27670753064798598</v>
      </c>
      <c r="H37" s="199">
        <f>'表3-1'!I37</f>
        <v>1010</v>
      </c>
      <c r="I37" s="217">
        <f>'表3-3'!J37</f>
        <v>260</v>
      </c>
      <c r="J37" s="257">
        <f t="shared" si="2"/>
        <v>0.25742574257425743</v>
      </c>
    </row>
    <row r="38" spans="1:13" ht="18" customHeight="1">
      <c r="A38" s="21" t="s">
        <v>23</v>
      </c>
      <c r="B38" s="32">
        <f>SUM(B39:B40)</f>
        <v>1658</v>
      </c>
      <c r="C38" s="33">
        <f>SUM(C39:C40)</f>
        <v>410</v>
      </c>
      <c r="D38" s="203">
        <f t="shared" si="0"/>
        <v>0.24728588661037396</v>
      </c>
      <c r="E38" s="32">
        <f>SUM(E39:E40)</f>
        <v>817</v>
      </c>
      <c r="F38" s="33">
        <f>SUM(F39:F40)</f>
        <v>192</v>
      </c>
      <c r="G38" s="251">
        <f t="shared" si="1"/>
        <v>0.2350061199510404</v>
      </c>
      <c r="H38" s="32">
        <f>SUM(H39:H40)</f>
        <v>841</v>
      </c>
      <c r="I38" s="33">
        <f>SUM(I39:I40)</f>
        <v>218</v>
      </c>
      <c r="J38" s="261">
        <f t="shared" si="2"/>
        <v>0.25921521997621877</v>
      </c>
    </row>
    <row r="39" spans="1:13" ht="18" customHeight="1">
      <c r="A39" s="23" t="s">
        <v>49</v>
      </c>
      <c r="B39" s="60">
        <f>E39+H39</f>
        <v>1411</v>
      </c>
      <c r="C39" s="213">
        <f>F39+I39</f>
        <v>361</v>
      </c>
      <c r="D39" s="222">
        <f t="shared" si="0"/>
        <v>0.25584691708008506</v>
      </c>
      <c r="E39" s="60">
        <f>'表3-1'!G39</f>
        <v>709</v>
      </c>
      <c r="F39" s="213">
        <f>'表3-3'!H39</f>
        <v>175</v>
      </c>
      <c r="G39" s="254">
        <f t="shared" si="1"/>
        <v>0.24682651622002821</v>
      </c>
      <c r="H39" s="60">
        <f>'表3-1'!I39</f>
        <v>702</v>
      </c>
      <c r="I39" s="213">
        <f>'表3-3'!J39</f>
        <v>186</v>
      </c>
      <c r="J39" s="262">
        <f t="shared" si="2"/>
        <v>0.26495726495726496</v>
      </c>
    </row>
    <row r="40" spans="1:13" ht="18" customHeight="1">
      <c r="A40" s="28" t="s">
        <v>97</v>
      </c>
      <c r="B40" s="200">
        <f>E40+H40</f>
        <v>247</v>
      </c>
      <c r="C40" s="214">
        <f>F40+I40</f>
        <v>49</v>
      </c>
      <c r="D40" s="204">
        <f t="shared" si="0"/>
        <v>0.19838056680161945</v>
      </c>
      <c r="E40" s="200">
        <f>'表3-1'!G40</f>
        <v>108</v>
      </c>
      <c r="F40" s="214">
        <f>'表3-3'!H40</f>
        <v>17</v>
      </c>
      <c r="G40" s="255">
        <f t="shared" si="1"/>
        <v>0.15740740740740741</v>
      </c>
      <c r="H40" s="200">
        <f>'表3-1'!I40</f>
        <v>139</v>
      </c>
      <c r="I40" s="214">
        <f>'表3-3'!J40</f>
        <v>32</v>
      </c>
      <c r="J40" s="263">
        <f t="shared" si="2"/>
        <v>0.23021582733812951</v>
      </c>
    </row>
    <row r="41" spans="1:13" ht="18" customHeight="1">
      <c r="A41" s="19"/>
      <c r="B41" s="3"/>
      <c r="C41" s="3"/>
      <c r="D41" s="3"/>
      <c r="E41" s="3"/>
      <c r="F41" s="3"/>
      <c r="G41" s="3"/>
      <c r="H41" s="3"/>
      <c r="I41" s="3"/>
      <c r="J41" s="3"/>
      <c r="M41" s="3"/>
    </row>
    <row r="42" spans="1:13" ht="18" customHeight="1">
      <c r="A42" s="277" t="s">
        <v>328</v>
      </c>
      <c r="B42" s="3"/>
      <c r="C42" s="3"/>
      <c r="D42" s="3"/>
      <c r="E42" s="3"/>
      <c r="F42" s="3"/>
      <c r="G42" s="3"/>
      <c r="H42" s="3"/>
      <c r="I42" s="3"/>
      <c r="J42" s="3"/>
      <c r="M42" s="3"/>
    </row>
    <row r="43" spans="1:13" ht="18" customHeight="1">
      <c r="A43" s="19"/>
      <c r="B43" s="3"/>
      <c r="C43" s="3"/>
      <c r="D43" s="3"/>
      <c r="E43" s="3"/>
      <c r="F43" s="3"/>
      <c r="G43" s="3"/>
      <c r="H43" s="3"/>
      <c r="I43" s="3"/>
      <c r="J43" s="3"/>
      <c r="M43" s="3"/>
    </row>
    <row r="44" spans="1:13" ht="18" customHeight="1">
      <c r="A44" s="19"/>
      <c r="B44" s="3"/>
      <c r="C44" s="3"/>
      <c r="D44" s="3"/>
      <c r="E44" s="3"/>
      <c r="F44" s="3"/>
      <c r="G44" s="3"/>
      <c r="H44" s="3"/>
      <c r="I44" s="3"/>
      <c r="J44" s="3"/>
      <c r="M44" s="3"/>
    </row>
    <row r="45" spans="1:13" ht="18" customHeight="1">
      <c r="A45" s="19"/>
      <c r="E45" s="3"/>
      <c r="F45" s="3"/>
      <c r="G45" s="3"/>
      <c r="H45" s="3"/>
      <c r="I45" s="3"/>
      <c r="J45" s="3"/>
      <c r="M45" s="3"/>
    </row>
    <row r="46" spans="1:13">
      <c r="A46" s="19"/>
      <c r="B46" s="3"/>
      <c r="C46" s="3"/>
      <c r="D46" s="3"/>
      <c r="E46" s="3"/>
      <c r="F46" s="3"/>
      <c r="G46" s="3"/>
      <c r="H46" s="3"/>
      <c r="I46" s="3"/>
      <c r="J46" s="3"/>
      <c r="M46" s="3"/>
    </row>
    <row r="47" spans="1:13">
      <c r="A47" s="19"/>
      <c r="B47" s="3"/>
      <c r="C47" s="3"/>
      <c r="D47" s="3"/>
      <c r="E47" s="37"/>
      <c r="F47" s="37"/>
      <c r="G47" s="37"/>
      <c r="H47" s="37"/>
      <c r="I47" s="37"/>
      <c r="J47" s="37"/>
      <c r="K47" s="240"/>
      <c r="L47" s="240"/>
      <c r="M47" s="37"/>
    </row>
    <row r="49" spans="1:1">
      <c r="A49" s="19"/>
    </row>
  </sheetData>
  <mergeCells count="5">
    <mergeCell ref="A1:J1"/>
    <mergeCell ref="E4:G4"/>
    <mergeCell ref="H4:J4"/>
    <mergeCell ref="A3:A6"/>
    <mergeCell ref="B3:D4"/>
  </mergeCells>
  <phoneticPr fontId="52"/>
  <pageMargins left="0.72" right="0.27559055118110237" top="0.74803149606299213" bottom="0.51181102362204722" header="0.51181102362204722" footer="0.51181102362204722"/>
  <pageSetup paperSize="9" scale="91" orientation="portrait" r:id="rId1"/>
  <headerFooter alignWithMargins="0">
    <oddHeader>&amp;L表3-4</oddHeader>
    <oddFooter>&amp;C10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9"/>
  <sheetViews>
    <sheetView view="pageBreakPreview" topLeftCell="A11" zoomScaleSheetLayoutView="100" workbookViewId="0">
      <selection activeCell="F14" sqref="F14"/>
    </sheetView>
  </sheetViews>
  <sheetFormatPr defaultColWidth="9" defaultRowHeight="12"/>
  <cols>
    <col min="1" max="1" width="12.90625" style="178" customWidth="1"/>
    <col min="2" max="2" width="9.36328125" style="178" customWidth="1"/>
    <col min="3" max="3" width="9.6328125" style="178" customWidth="1"/>
    <col min="4" max="4" width="9.453125" style="178" customWidth="1"/>
    <col min="5" max="5" width="9.36328125" style="178" customWidth="1"/>
    <col min="6" max="6" width="9.08984375" style="178" customWidth="1"/>
    <col min="7" max="7" width="9.6328125" style="178" customWidth="1"/>
    <col min="8" max="8" width="9.453125" style="178" customWidth="1"/>
    <col min="9" max="9" width="9.36328125" style="178" customWidth="1"/>
    <col min="10" max="10" width="9.7265625" style="178" customWidth="1"/>
    <col min="11" max="12" width="9" style="119" customWidth="1"/>
    <col min="13" max="13" width="9" style="178" customWidth="1"/>
    <col min="14" max="16384" width="9" style="178"/>
  </cols>
  <sheetData>
    <row r="1" spans="1:10" ht="31.5" customHeight="1">
      <c r="A1" s="733" t="str">
        <f>表紙!B24</f>
        <v>令和７年度市町村別高齢者世帯に占める要支援・要介護世帯数割合（圏域別）</v>
      </c>
      <c r="B1" s="721"/>
      <c r="C1" s="721"/>
      <c r="D1" s="721"/>
      <c r="E1" s="721"/>
      <c r="F1" s="721"/>
      <c r="G1" s="721"/>
      <c r="H1" s="721"/>
      <c r="I1" s="721"/>
      <c r="J1" s="721"/>
    </row>
    <row r="2" spans="1:10" ht="20.25" customHeight="1">
      <c r="A2" s="184"/>
      <c r="J2" s="86" t="str">
        <f>'表1-1'!J2</f>
        <v>令和７年７月１日現在</v>
      </c>
    </row>
    <row r="3" spans="1:10" ht="18" customHeight="1">
      <c r="A3" s="737" t="s">
        <v>33</v>
      </c>
      <c r="B3" s="740" t="s">
        <v>178</v>
      </c>
      <c r="C3" s="752"/>
      <c r="D3" s="752"/>
      <c r="E3" s="205"/>
      <c r="F3" s="205"/>
      <c r="G3" s="205"/>
      <c r="H3" s="205"/>
      <c r="I3" s="205"/>
      <c r="J3" s="223"/>
    </row>
    <row r="4" spans="1:10" ht="18" customHeight="1">
      <c r="A4" s="738"/>
      <c r="B4" s="753"/>
      <c r="C4" s="754"/>
      <c r="D4" s="754"/>
      <c r="E4" s="747" t="s">
        <v>176</v>
      </c>
      <c r="F4" s="748"/>
      <c r="G4" s="749"/>
      <c r="H4" s="750" t="s">
        <v>171</v>
      </c>
      <c r="I4" s="741"/>
      <c r="J4" s="751"/>
    </row>
    <row r="5" spans="1:10" ht="91.5" customHeight="1">
      <c r="A5" s="738"/>
      <c r="B5" s="206" t="s">
        <v>165</v>
      </c>
      <c r="C5" s="242" t="s">
        <v>248</v>
      </c>
      <c r="D5" s="248" t="s">
        <v>203</v>
      </c>
      <c r="E5" s="249" t="s">
        <v>35</v>
      </c>
      <c r="F5" s="243" t="s">
        <v>226</v>
      </c>
      <c r="G5" s="247" t="s">
        <v>203</v>
      </c>
      <c r="H5" s="191" t="s">
        <v>165</v>
      </c>
      <c r="I5" s="256" t="s">
        <v>248</v>
      </c>
      <c r="J5" s="247" t="s">
        <v>203</v>
      </c>
    </row>
    <row r="6" spans="1:10" ht="24">
      <c r="A6" s="739"/>
      <c r="B6" s="241" t="s">
        <v>202</v>
      </c>
      <c r="C6" s="216" t="s">
        <v>201</v>
      </c>
      <c r="D6" s="202" t="s">
        <v>204</v>
      </c>
      <c r="E6" s="250" t="s">
        <v>193</v>
      </c>
      <c r="F6" s="220" t="s">
        <v>13</v>
      </c>
      <c r="G6" s="220" t="s">
        <v>205</v>
      </c>
      <c r="H6" s="179" t="s">
        <v>186</v>
      </c>
      <c r="I6" s="216" t="s">
        <v>111</v>
      </c>
      <c r="J6" s="202" t="s">
        <v>206</v>
      </c>
    </row>
    <row r="7" spans="1:10" ht="18" customHeight="1">
      <c r="A7" s="21" t="s">
        <v>58</v>
      </c>
      <c r="B7" s="192">
        <f>SUM(B8,B12,B15,B20,B28,B31,B35,B37)</f>
        <v>142800</v>
      </c>
      <c r="C7" s="264">
        <f>SUM(C8,C12,C15,C20,C28,C31,C35,C37)</f>
        <v>39508</v>
      </c>
      <c r="D7" s="203">
        <f t="shared" ref="D7:D40" si="0">C7/B7</f>
        <v>0.27666666666666667</v>
      </c>
      <c r="E7" s="192">
        <f>SUM(E8,E12,E15,E20,E28,E31,E35,E37)</f>
        <v>81201</v>
      </c>
      <c r="F7" s="264">
        <f>SUM(F8,F12,F15,F20,F28,F31,F35,F37)</f>
        <v>25055</v>
      </c>
      <c r="G7" s="251">
        <f t="shared" ref="G7:G40" si="1">F7/E7</f>
        <v>0.30855531335820985</v>
      </c>
      <c r="H7" s="192">
        <f>SUM(H8,H12,H15,H20,H28,H31,H35,H37)</f>
        <v>61599</v>
      </c>
      <c r="I7" s="264">
        <f>SUM(I8,I12,I15,I20,I28,I31,I35,I37)</f>
        <v>14453</v>
      </c>
      <c r="J7" s="203">
        <f t="shared" ref="J7:J40" si="2">I7/H7</f>
        <v>0.23463043231221287</v>
      </c>
    </row>
    <row r="8" spans="1:10" ht="18" customHeight="1">
      <c r="A8" s="22" t="s">
        <v>29</v>
      </c>
      <c r="B8" s="32">
        <f>SUM(B9:B11)</f>
        <v>13359</v>
      </c>
      <c r="C8" s="33">
        <f>SUM(C9:C11)</f>
        <v>2938</v>
      </c>
      <c r="D8" s="203">
        <f t="shared" si="0"/>
        <v>0.21992664121565986</v>
      </c>
      <c r="E8" s="32">
        <f>SUM(E9:E11)</f>
        <v>6806</v>
      </c>
      <c r="F8" s="38">
        <f>SUM(F9:F11)</f>
        <v>1507</v>
      </c>
      <c r="G8" s="251">
        <f t="shared" si="1"/>
        <v>0.22142227446370849</v>
      </c>
      <c r="H8" s="32">
        <f>SUM(H9:H11)</f>
        <v>6553</v>
      </c>
      <c r="I8" s="33">
        <f>SUM(I9:I11)</f>
        <v>1431</v>
      </c>
      <c r="J8" s="203">
        <f t="shared" si="2"/>
        <v>0.21837326415382269</v>
      </c>
    </row>
    <row r="9" spans="1:10" ht="18" customHeight="1">
      <c r="A9" s="24" t="s">
        <v>66</v>
      </c>
      <c r="B9" s="195">
        <f>'表3-2'!C9</f>
        <v>9187</v>
      </c>
      <c r="C9" s="68">
        <f>F9+I9</f>
        <v>2213</v>
      </c>
      <c r="D9" s="181">
        <f t="shared" si="0"/>
        <v>0.24088385762490475</v>
      </c>
      <c r="E9" s="208">
        <f>'表3-2'!G9</f>
        <v>4543</v>
      </c>
      <c r="F9" s="245">
        <f>'表3-3'!H13</f>
        <v>1156</v>
      </c>
      <c r="G9" s="253">
        <f t="shared" si="1"/>
        <v>0.25445740699977987</v>
      </c>
      <c r="H9" s="266">
        <f>'表3-3'!I13</f>
        <v>4644</v>
      </c>
      <c r="I9" s="244">
        <f>'表3-3'!J13</f>
        <v>1057</v>
      </c>
      <c r="J9" s="222">
        <f t="shared" si="2"/>
        <v>0.22760551248923341</v>
      </c>
    </row>
    <row r="10" spans="1:10" ht="18" customHeight="1">
      <c r="A10" s="24" t="s">
        <v>76</v>
      </c>
      <c r="B10" s="195">
        <f>'表3-2'!C10</f>
        <v>3466</v>
      </c>
      <c r="C10" s="68">
        <f>F10+I10</f>
        <v>659</v>
      </c>
      <c r="D10" s="181">
        <f t="shared" si="0"/>
        <v>0.19013271783035199</v>
      </c>
      <c r="E10" s="208">
        <f>'表3-2'!G10</f>
        <v>1846</v>
      </c>
      <c r="F10" s="245">
        <f>'表3-3'!H16</f>
        <v>328</v>
      </c>
      <c r="G10" s="253">
        <f t="shared" si="1"/>
        <v>0.17768147345612134</v>
      </c>
      <c r="H10" s="267">
        <f>'表3-3'!I16</f>
        <v>1620</v>
      </c>
      <c r="I10" s="245">
        <f>'表3-3'!J16</f>
        <v>331</v>
      </c>
      <c r="J10" s="181">
        <f t="shared" si="2"/>
        <v>0.204320987654321</v>
      </c>
    </row>
    <row r="11" spans="1:10" ht="18" customHeight="1">
      <c r="A11" s="26" t="s">
        <v>52</v>
      </c>
      <c r="B11" s="195">
        <f>'表3-2'!C11</f>
        <v>706</v>
      </c>
      <c r="C11" s="68">
        <f>F11+I11</f>
        <v>66</v>
      </c>
      <c r="D11" s="182">
        <f t="shared" si="0"/>
        <v>9.3484419263456089E-2</v>
      </c>
      <c r="E11" s="208">
        <f>'表3-2'!G11</f>
        <v>417</v>
      </c>
      <c r="F11" s="245">
        <f>'表3-3'!H24</f>
        <v>23</v>
      </c>
      <c r="G11" s="238">
        <f t="shared" si="1"/>
        <v>5.5155875299760189E-2</v>
      </c>
      <c r="H11" s="268">
        <f>'表3-3'!I24</f>
        <v>289</v>
      </c>
      <c r="I11" s="246">
        <f>'表3-3'!J24</f>
        <v>43</v>
      </c>
      <c r="J11" s="269">
        <f t="shared" si="2"/>
        <v>0.14878892733564014</v>
      </c>
    </row>
    <row r="12" spans="1:10" ht="18" customHeight="1">
      <c r="A12" s="22" t="s">
        <v>39</v>
      </c>
      <c r="B12" s="32">
        <f>SUM(B13:B14)</f>
        <v>5645</v>
      </c>
      <c r="C12" s="38">
        <f>SUM(C13:C14)</f>
        <v>1792</v>
      </c>
      <c r="D12" s="203">
        <f t="shared" si="0"/>
        <v>0.31744906997342781</v>
      </c>
      <c r="E12" s="32">
        <f>SUM(E13:E14)</f>
        <v>3344</v>
      </c>
      <c r="F12" s="38">
        <f>SUM(F13:F14)</f>
        <v>1139</v>
      </c>
      <c r="G12" s="251">
        <f t="shared" si="1"/>
        <v>0.34061004784688997</v>
      </c>
      <c r="H12" s="32">
        <f>SUM(H13:H14)</f>
        <v>2301</v>
      </c>
      <c r="I12" s="651">
        <f>SUM(I13:I14)</f>
        <v>653</v>
      </c>
      <c r="J12" s="203">
        <f t="shared" si="2"/>
        <v>0.28378965667101258</v>
      </c>
    </row>
    <row r="13" spans="1:10" ht="18" customHeight="1">
      <c r="A13" s="93" t="s">
        <v>48</v>
      </c>
      <c r="B13" s="195">
        <f>'表3-2'!C13</f>
        <v>5109</v>
      </c>
      <c r="C13" s="68">
        <f>F13+I13</f>
        <v>1677</v>
      </c>
      <c r="D13" s="226">
        <f t="shared" si="0"/>
        <v>0.3282442748091603</v>
      </c>
      <c r="E13" s="208">
        <f>'表3-2'!G13</f>
        <v>2959</v>
      </c>
      <c r="F13" s="245">
        <f>'表3-3'!H20</f>
        <v>1057</v>
      </c>
      <c r="G13" s="239">
        <f t="shared" si="1"/>
        <v>0.35721527543088882</v>
      </c>
      <c r="H13" s="195">
        <f>'表3-3'!I20</f>
        <v>2150</v>
      </c>
      <c r="I13" s="208">
        <f>'表3-3'!J20</f>
        <v>620</v>
      </c>
      <c r="J13" s="260">
        <f t="shared" si="2"/>
        <v>0.28837209302325584</v>
      </c>
    </row>
    <row r="14" spans="1:10" ht="18" customHeight="1">
      <c r="A14" s="26" t="s">
        <v>70</v>
      </c>
      <c r="B14" s="195">
        <f>'表3-2'!C14</f>
        <v>536</v>
      </c>
      <c r="C14" s="68">
        <f>F14+I14</f>
        <v>115</v>
      </c>
      <c r="D14" s="182">
        <f t="shared" si="0"/>
        <v>0.21455223880597016</v>
      </c>
      <c r="E14" s="208">
        <f>'表3-2'!G14</f>
        <v>385</v>
      </c>
      <c r="F14" s="245">
        <f>'表3-3'!H26</f>
        <v>82</v>
      </c>
      <c r="G14" s="238">
        <f t="shared" si="1"/>
        <v>0.21298701298701297</v>
      </c>
      <c r="H14" s="195">
        <f>'表3-3'!I26</f>
        <v>151</v>
      </c>
      <c r="I14" s="208">
        <f>'表3-3'!J26</f>
        <v>33</v>
      </c>
      <c r="J14" s="257">
        <f t="shared" si="2"/>
        <v>0.2185430463576159</v>
      </c>
    </row>
    <row r="15" spans="1:10" ht="18" customHeight="1">
      <c r="A15" s="22" t="s">
        <v>224</v>
      </c>
      <c r="B15" s="32">
        <f>SUM(B16:B19)</f>
        <v>11984</v>
      </c>
      <c r="C15" s="38">
        <f>SUM(C16:C19)</f>
        <v>3554</v>
      </c>
      <c r="D15" s="203">
        <f t="shared" si="0"/>
        <v>0.29656208277703605</v>
      </c>
      <c r="E15" s="32">
        <f>SUM(E16:E19)</f>
        <v>6817</v>
      </c>
      <c r="F15" s="38">
        <f>SUM(F16:F19)</f>
        <v>2192</v>
      </c>
      <c r="G15" s="251">
        <f t="shared" si="1"/>
        <v>0.32154906850520759</v>
      </c>
      <c r="H15" s="32">
        <f>SUM(H16:H19)</f>
        <v>5167</v>
      </c>
      <c r="I15" s="38">
        <f>SUM(I16:I19)</f>
        <v>1362</v>
      </c>
      <c r="J15" s="203">
        <f t="shared" si="2"/>
        <v>0.26359589703890074</v>
      </c>
    </row>
    <row r="16" spans="1:10" ht="18" customHeight="1">
      <c r="A16" s="93" t="s">
        <v>64</v>
      </c>
      <c r="B16" s="195">
        <f>'表3-2'!C16</f>
        <v>8319</v>
      </c>
      <c r="C16" s="68">
        <f>F16+I16</f>
        <v>2472</v>
      </c>
      <c r="D16" s="226">
        <f t="shared" si="0"/>
        <v>0.29715109989181393</v>
      </c>
      <c r="E16" s="208">
        <f>'表3-2'!G16</f>
        <v>4826</v>
      </c>
      <c r="F16" s="245">
        <f>'表3-3'!H11</f>
        <v>1571</v>
      </c>
      <c r="G16" s="239">
        <f t="shared" si="1"/>
        <v>0.32552838789888106</v>
      </c>
      <c r="H16" s="195">
        <f>'表3-3'!I11</f>
        <v>3493</v>
      </c>
      <c r="I16" s="208">
        <f>'表3-3'!J11</f>
        <v>901</v>
      </c>
      <c r="J16" s="260">
        <f t="shared" si="2"/>
        <v>0.25794446034926999</v>
      </c>
    </row>
    <row r="17" spans="1:13" ht="18" customHeight="1">
      <c r="A17" s="93" t="s">
        <v>8</v>
      </c>
      <c r="B17" s="195">
        <f>'表3-2'!C17</f>
        <v>546</v>
      </c>
      <c r="C17" s="68">
        <f>F17+I17</f>
        <v>168</v>
      </c>
      <c r="D17" s="226">
        <f t="shared" si="0"/>
        <v>0.30769230769230771</v>
      </c>
      <c r="E17" s="208">
        <f>'表3-2'!G17</f>
        <v>312</v>
      </c>
      <c r="F17" s="245">
        <f>'表3-3'!H28</f>
        <v>107</v>
      </c>
      <c r="G17" s="239">
        <f t="shared" si="1"/>
        <v>0.34294871794871795</v>
      </c>
      <c r="H17" s="195">
        <f>'表3-3'!I28</f>
        <v>234</v>
      </c>
      <c r="I17" s="208">
        <f>'表3-3'!J28</f>
        <v>61</v>
      </c>
      <c r="J17" s="260">
        <f t="shared" si="2"/>
        <v>0.2606837606837607</v>
      </c>
    </row>
    <row r="18" spans="1:13" ht="18" customHeight="1">
      <c r="A18" s="24" t="s">
        <v>2</v>
      </c>
      <c r="B18" s="195">
        <f>'表3-2'!C18</f>
        <v>2124</v>
      </c>
      <c r="C18" s="68">
        <f>F18+I18</f>
        <v>608</v>
      </c>
      <c r="D18" s="182">
        <f t="shared" si="0"/>
        <v>0.28625235404896421</v>
      </c>
      <c r="E18" s="208">
        <f>'表3-2'!G18</f>
        <v>1128</v>
      </c>
      <c r="F18" s="245">
        <f>'表3-3'!H29</f>
        <v>330</v>
      </c>
      <c r="G18" s="238">
        <f t="shared" si="1"/>
        <v>0.29255319148936171</v>
      </c>
      <c r="H18" s="195">
        <f>'表3-3'!I29</f>
        <v>996</v>
      </c>
      <c r="I18" s="208">
        <f>'表3-3'!J29</f>
        <v>278</v>
      </c>
      <c r="J18" s="257">
        <f t="shared" si="2"/>
        <v>0.27911646586345379</v>
      </c>
    </row>
    <row r="19" spans="1:13" ht="18" customHeight="1">
      <c r="A19" s="28" t="s">
        <v>86</v>
      </c>
      <c r="B19" s="195">
        <f>'表3-2'!C19</f>
        <v>995</v>
      </c>
      <c r="C19" s="68">
        <f>F19+I19</f>
        <v>306</v>
      </c>
      <c r="D19" s="204">
        <f t="shared" si="0"/>
        <v>0.30753768844221108</v>
      </c>
      <c r="E19" s="208">
        <f>'表3-2'!G19</f>
        <v>551</v>
      </c>
      <c r="F19" s="245">
        <f>'表3-3'!H30</f>
        <v>184</v>
      </c>
      <c r="G19" s="255">
        <f t="shared" si="1"/>
        <v>0.33393829401088931</v>
      </c>
      <c r="H19" s="195">
        <f>'表3-3'!I30</f>
        <v>444</v>
      </c>
      <c r="I19" s="208">
        <f>'表3-3'!J30</f>
        <v>122</v>
      </c>
      <c r="J19" s="263">
        <f t="shared" si="2"/>
        <v>0.2747747747747748</v>
      </c>
    </row>
    <row r="20" spans="1:13" ht="18" customHeight="1">
      <c r="A20" s="21" t="s">
        <v>225</v>
      </c>
      <c r="B20" s="32">
        <f>SUM(B21:B27)</f>
        <v>62064</v>
      </c>
      <c r="C20" s="38">
        <f>SUM(C21:C27)</f>
        <v>17434</v>
      </c>
      <c r="D20" s="203">
        <f t="shared" si="0"/>
        <v>0.28090358339778293</v>
      </c>
      <c r="E20" s="32">
        <f>SUM(E21:E27)</f>
        <v>36233</v>
      </c>
      <c r="F20" s="38">
        <f>SUM(F21:F27)</f>
        <v>11745</v>
      </c>
      <c r="G20" s="251">
        <f t="shared" si="1"/>
        <v>0.32415201611790356</v>
      </c>
      <c r="H20" s="32">
        <f>SUM(H21:H27)</f>
        <v>25831</v>
      </c>
      <c r="I20" s="38">
        <f>SUM(I21:I27)</f>
        <v>5689</v>
      </c>
      <c r="J20" s="203">
        <f t="shared" si="2"/>
        <v>0.22023924741589562</v>
      </c>
    </row>
    <row r="21" spans="1:13" ht="18" customHeight="1">
      <c r="A21" s="23" t="s">
        <v>85</v>
      </c>
      <c r="B21" s="195">
        <f>'表3-2'!C21</f>
        <v>49148</v>
      </c>
      <c r="C21" s="68">
        <f t="shared" ref="C21:C27" si="3">F21+I21</f>
        <v>14162</v>
      </c>
      <c r="D21" s="222">
        <f t="shared" si="0"/>
        <v>0.28815007731749004</v>
      </c>
      <c r="E21" s="208">
        <f>'表3-2'!G21</f>
        <v>29142</v>
      </c>
      <c r="F21" s="245">
        <f>'表3-3'!H10</f>
        <v>9716</v>
      </c>
      <c r="G21" s="254">
        <f t="shared" si="1"/>
        <v>0.33340196280282752</v>
      </c>
      <c r="H21" s="195">
        <f>'表3-3'!I10</f>
        <v>20006</v>
      </c>
      <c r="I21" s="208">
        <f>'表3-3'!J10</f>
        <v>4446</v>
      </c>
      <c r="J21" s="257">
        <f t="shared" si="2"/>
        <v>0.22223333000099971</v>
      </c>
    </row>
    <row r="22" spans="1:13" ht="18" customHeight="1">
      <c r="A22" s="24" t="s">
        <v>72</v>
      </c>
      <c r="B22" s="195">
        <f>'表3-2'!C22</f>
        <v>4525</v>
      </c>
      <c r="C22" s="68">
        <f t="shared" si="3"/>
        <v>1050</v>
      </c>
      <c r="D22" s="182">
        <f t="shared" si="0"/>
        <v>0.23204419889502761</v>
      </c>
      <c r="E22" s="208">
        <f>'表3-2'!G22</f>
        <v>2282</v>
      </c>
      <c r="F22" s="245">
        <f>'表3-3'!H14</f>
        <v>607</v>
      </c>
      <c r="G22" s="238">
        <f t="shared" si="1"/>
        <v>0.26599474145486418</v>
      </c>
      <c r="H22" s="195">
        <f>'表3-3'!I14</f>
        <v>2243</v>
      </c>
      <c r="I22" s="208">
        <f>'表3-3'!J14</f>
        <v>443</v>
      </c>
      <c r="J22" s="181">
        <f t="shared" si="2"/>
        <v>0.19750334373606776</v>
      </c>
    </row>
    <row r="23" spans="1:13" ht="18" customHeight="1">
      <c r="A23" s="24" t="s">
        <v>11</v>
      </c>
      <c r="B23" s="195">
        <f>'表3-2'!C23</f>
        <v>4895</v>
      </c>
      <c r="C23" s="68">
        <f t="shared" si="3"/>
        <v>1199</v>
      </c>
      <c r="D23" s="181">
        <f t="shared" si="0"/>
        <v>0.24494382022471911</v>
      </c>
      <c r="E23" s="208">
        <f>'表3-2'!G23</f>
        <v>2847</v>
      </c>
      <c r="F23" s="245">
        <f>'表3-3'!H18</f>
        <v>774</v>
      </c>
      <c r="G23" s="253">
        <f t="shared" si="1"/>
        <v>0.27186512118018968</v>
      </c>
      <c r="H23" s="195">
        <f>'表3-3'!I18</f>
        <v>2048</v>
      </c>
      <c r="I23" s="208">
        <f>'表3-3'!J18</f>
        <v>425</v>
      </c>
      <c r="J23" s="259">
        <f t="shared" si="2"/>
        <v>0.20751953125</v>
      </c>
    </row>
    <row r="24" spans="1:13" ht="18" customHeight="1">
      <c r="A24" s="93" t="s">
        <v>59</v>
      </c>
      <c r="B24" s="195">
        <f>'表3-2'!C24</f>
        <v>1653</v>
      </c>
      <c r="C24" s="68">
        <f t="shared" si="3"/>
        <v>583</v>
      </c>
      <c r="D24" s="226">
        <f t="shared" si="0"/>
        <v>0.35269207501512401</v>
      </c>
      <c r="E24" s="208">
        <f>'表3-2'!G24</f>
        <v>980</v>
      </c>
      <c r="F24" s="245">
        <f>'表3-3'!H32</f>
        <v>386</v>
      </c>
      <c r="G24" s="239">
        <f t="shared" si="1"/>
        <v>0.39387755102040817</v>
      </c>
      <c r="H24" s="195">
        <f>'表3-3'!I32</f>
        <v>673</v>
      </c>
      <c r="I24" s="208">
        <f>'表3-3'!J32</f>
        <v>197</v>
      </c>
      <c r="J24" s="260">
        <f t="shared" si="2"/>
        <v>0.29271916790490343</v>
      </c>
    </row>
    <row r="25" spans="1:13" ht="18" customHeight="1">
      <c r="A25" s="24" t="s">
        <v>81</v>
      </c>
      <c r="B25" s="195">
        <f>'表3-2'!C25</f>
        <v>1090</v>
      </c>
      <c r="C25" s="68">
        <f t="shared" si="3"/>
        <v>296</v>
      </c>
      <c r="D25" s="226">
        <f t="shared" si="0"/>
        <v>0.27155963302752295</v>
      </c>
      <c r="E25" s="208">
        <f>'表3-2'!G25</f>
        <v>599</v>
      </c>
      <c r="F25" s="245">
        <f>'表3-3'!H33</f>
        <v>205</v>
      </c>
      <c r="G25" s="239">
        <f t="shared" si="1"/>
        <v>0.34223706176961605</v>
      </c>
      <c r="H25" s="195">
        <f>'表3-3'!I33</f>
        <v>491</v>
      </c>
      <c r="I25" s="208">
        <f>'表3-3'!J33</f>
        <v>91</v>
      </c>
      <c r="J25" s="260">
        <f t="shared" si="2"/>
        <v>0.18533604887983707</v>
      </c>
    </row>
    <row r="26" spans="1:13" ht="18" customHeight="1">
      <c r="A26" s="24" t="s">
        <v>36</v>
      </c>
      <c r="B26" s="195">
        <f>'表3-2'!C26</f>
        <v>585</v>
      </c>
      <c r="C26" s="68">
        <f t="shared" si="3"/>
        <v>102</v>
      </c>
      <c r="D26" s="226">
        <f t="shared" si="0"/>
        <v>0.17435897435897435</v>
      </c>
      <c r="E26" s="208">
        <f>'表3-2'!G26</f>
        <v>307</v>
      </c>
      <c r="F26" s="245">
        <f>'表3-3'!H34</f>
        <v>40</v>
      </c>
      <c r="G26" s="239">
        <f t="shared" si="1"/>
        <v>0.13029315960912052</v>
      </c>
      <c r="H26" s="195">
        <f>'表3-3'!I34</f>
        <v>278</v>
      </c>
      <c r="I26" s="208">
        <f>'表3-3'!J34</f>
        <v>62</v>
      </c>
      <c r="J26" s="260">
        <f t="shared" si="2"/>
        <v>0.22302158273381295</v>
      </c>
    </row>
    <row r="27" spans="1:13" ht="18" customHeight="1">
      <c r="A27" s="28" t="s">
        <v>83</v>
      </c>
      <c r="B27" s="195">
        <f>'表3-2'!C27</f>
        <v>168</v>
      </c>
      <c r="C27" s="68">
        <f t="shared" si="3"/>
        <v>42</v>
      </c>
      <c r="D27" s="182">
        <f t="shared" si="0"/>
        <v>0.25</v>
      </c>
      <c r="E27" s="208">
        <f>'表3-2'!G27</f>
        <v>76</v>
      </c>
      <c r="F27" s="245">
        <f>'表3-3'!H35</f>
        <v>17</v>
      </c>
      <c r="G27" s="238">
        <f t="shared" si="1"/>
        <v>0.22368421052631579</v>
      </c>
      <c r="H27" s="195">
        <f>'表3-3'!I35</f>
        <v>92</v>
      </c>
      <c r="I27" s="208">
        <f>'表3-3'!J35</f>
        <v>25</v>
      </c>
      <c r="J27" s="257">
        <f t="shared" si="2"/>
        <v>0.27173913043478259</v>
      </c>
    </row>
    <row r="28" spans="1:13" s="119" customFormat="1" ht="24" customHeight="1">
      <c r="A28" s="94" t="s">
        <v>223</v>
      </c>
      <c r="B28" s="32">
        <f>SUM(B29:B30)</f>
        <v>13419</v>
      </c>
      <c r="C28" s="38">
        <f>SUM(C29:C30)</f>
        <v>4051</v>
      </c>
      <c r="D28" s="203">
        <f t="shared" si="0"/>
        <v>0.30188538639242862</v>
      </c>
      <c r="E28" s="32">
        <f>SUM(E29:E30)</f>
        <v>7548</v>
      </c>
      <c r="F28" s="38">
        <f>SUM(F29:F30)</f>
        <v>2494</v>
      </c>
      <c r="G28" s="251">
        <f t="shared" si="1"/>
        <v>0.33041865394806569</v>
      </c>
      <c r="H28" s="32">
        <f>SUM(H29:H30)</f>
        <v>5871</v>
      </c>
      <c r="I28" s="38">
        <f>SUM(I29:I30)</f>
        <v>1557</v>
      </c>
      <c r="J28" s="203">
        <f t="shared" si="2"/>
        <v>0.26520183955033216</v>
      </c>
      <c r="M28" s="178"/>
    </row>
    <row r="29" spans="1:13" s="119" customFormat="1" ht="18" customHeight="1">
      <c r="A29" s="93" t="s">
        <v>75</v>
      </c>
      <c r="B29" s="195">
        <f>'表3-2'!C29</f>
        <v>10329</v>
      </c>
      <c r="C29" s="68">
        <f>F29+I29</f>
        <v>3338</v>
      </c>
      <c r="D29" s="226">
        <f t="shared" si="0"/>
        <v>0.32316778003678964</v>
      </c>
      <c r="E29" s="208">
        <f>'表3-2'!G29</f>
        <v>5882</v>
      </c>
      <c r="F29" s="245">
        <f>'表3-3'!H17</f>
        <v>2065</v>
      </c>
      <c r="G29" s="239">
        <f t="shared" si="1"/>
        <v>0.35107106426385581</v>
      </c>
      <c r="H29" s="195">
        <f>'表3-3'!I17</f>
        <v>4447</v>
      </c>
      <c r="I29" s="208">
        <f>'表3-3'!J17</f>
        <v>1273</v>
      </c>
      <c r="J29" s="260">
        <f t="shared" si="2"/>
        <v>0.28626040026984484</v>
      </c>
      <c r="M29" s="178"/>
    </row>
    <row r="30" spans="1:13" ht="18" customHeight="1">
      <c r="A30" s="28" t="s">
        <v>80</v>
      </c>
      <c r="B30" s="195">
        <f>'表3-2'!C30</f>
        <v>3090</v>
      </c>
      <c r="C30" s="68">
        <f>F30+I30</f>
        <v>713</v>
      </c>
      <c r="D30" s="226">
        <f t="shared" si="0"/>
        <v>0.23074433656957929</v>
      </c>
      <c r="E30" s="208">
        <f>'表3-2'!G30</f>
        <v>1666</v>
      </c>
      <c r="F30" s="245">
        <f>'表3-3'!H21</f>
        <v>429</v>
      </c>
      <c r="G30" s="239">
        <f t="shared" si="1"/>
        <v>0.2575030012004802</v>
      </c>
      <c r="H30" s="195">
        <f>'表3-3'!I21</f>
        <v>1424</v>
      </c>
      <c r="I30" s="208">
        <f>'表3-3'!J21</f>
        <v>284</v>
      </c>
      <c r="J30" s="260">
        <f t="shared" si="2"/>
        <v>0.199438202247191</v>
      </c>
    </row>
    <row r="31" spans="1:13" ht="18" customHeight="1">
      <c r="A31" s="227" t="s">
        <v>222</v>
      </c>
      <c r="B31" s="32">
        <f>SUM(B32:B34)</f>
        <v>17165</v>
      </c>
      <c r="C31" s="38">
        <f>SUM(C32:C34)</f>
        <v>4613</v>
      </c>
      <c r="D31" s="203">
        <f t="shared" si="0"/>
        <v>0.26874453830468975</v>
      </c>
      <c r="E31" s="32">
        <f>SUM(E32:E34)</f>
        <v>9987</v>
      </c>
      <c r="F31" s="38">
        <f>SUM(F32:F34)</f>
        <v>3019</v>
      </c>
      <c r="G31" s="251">
        <f t="shared" si="1"/>
        <v>0.30229298087513767</v>
      </c>
      <c r="H31" s="32">
        <f>SUM(H32:H34)</f>
        <v>7178</v>
      </c>
      <c r="I31" s="38">
        <f>SUM(I32:I34)</f>
        <v>1594</v>
      </c>
      <c r="J31" s="261">
        <f t="shared" si="2"/>
        <v>0.22206742825299527</v>
      </c>
    </row>
    <row r="32" spans="1:13" ht="18" customHeight="1">
      <c r="A32" s="93" t="s">
        <v>96</v>
      </c>
      <c r="B32" s="195">
        <f>'表3-2'!C32</f>
        <v>10815</v>
      </c>
      <c r="C32" s="68">
        <f>F32+I32</f>
        <v>3107</v>
      </c>
      <c r="D32" s="226">
        <f t="shared" si="0"/>
        <v>0.28728617660656497</v>
      </c>
      <c r="E32" s="208">
        <f>'表3-2'!G32</f>
        <v>6280</v>
      </c>
      <c r="F32" s="245">
        <f>'表3-3'!H19</f>
        <v>1981</v>
      </c>
      <c r="G32" s="239">
        <f t="shared" si="1"/>
        <v>0.31544585987261148</v>
      </c>
      <c r="H32" s="195">
        <f>'表3-3'!I19</f>
        <v>4535</v>
      </c>
      <c r="I32" s="208">
        <f>'表3-3'!J19</f>
        <v>1126</v>
      </c>
      <c r="J32" s="222">
        <f t="shared" si="2"/>
        <v>0.24829106945975743</v>
      </c>
    </row>
    <row r="33" spans="1:13" ht="18" customHeight="1">
      <c r="A33" s="24" t="s">
        <v>88</v>
      </c>
      <c r="B33" s="195">
        <f>'表3-2'!C33</f>
        <v>4198</v>
      </c>
      <c r="C33" s="68">
        <f>F33+I33</f>
        <v>930</v>
      </c>
      <c r="D33" s="226">
        <f t="shared" si="0"/>
        <v>0.22153406383992377</v>
      </c>
      <c r="E33" s="208">
        <f>'表3-2'!G33</f>
        <v>2565</v>
      </c>
      <c r="F33" s="245">
        <f>'表3-3'!H22</f>
        <v>722</v>
      </c>
      <c r="G33" s="239">
        <f t="shared" si="1"/>
        <v>0.2814814814814815</v>
      </c>
      <c r="H33" s="195">
        <f>'表3-3'!I22</f>
        <v>1633</v>
      </c>
      <c r="I33" s="208">
        <f>'表3-3'!J22</f>
        <v>208</v>
      </c>
      <c r="J33" s="181">
        <f t="shared" si="2"/>
        <v>0.12737293325168403</v>
      </c>
    </row>
    <row r="34" spans="1:13" ht="18" customHeight="1">
      <c r="A34" s="26" t="s">
        <v>84</v>
      </c>
      <c r="B34" s="195">
        <f>'表3-2'!C34</f>
        <v>2152</v>
      </c>
      <c r="C34" s="68">
        <f>F34+I34</f>
        <v>576</v>
      </c>
      <c r="D34" s="182">
        <f t="shared" si="0"/>
        <v>0.26765799256505574</v>
      </c>
      <c r="E34" s="208">
        <f>'表3-2'!G34</f>
        <v>1142</v>
      </c>
      <c r="F34" s="245">
        <f>'表3-3'!H37</f>
        <v>316</v>
      </c>
      <c r="G34" s="238">
        <f t="shared" si="1"/>
        <v>0.27670753064798598</v>
      </c>
      <c r="H34" s="195">
        <f>'表3-3'!I37</f>
        <v>1010</v>
      </c>
      <c r="I34" s="208">
        <f>'表3-3'!J37</f>
        <v>260</v>
      </c>
      <c r="J34" s="257">
        <f t="shared" si="2"/>
        <v>0.25742574257425743</v>
      </c>
    </row>
    <row r="35" spans="1:13" ht="18" customHeight="1">
      <c r="A35" s="22" t="s">
        <v>221</v>
      </c>
      <c r="B35" s="207">
        <f>SUM(B36)</f>
        <v>11330</v>
      </c>
      <c r="C35" s="265">
        <f>SUM(C36)</f>
        <v>3085</v>
      </c>
      <c r="D35" s="203">
        <f t="shared" si="0"/>
        <v>0.27228596646072373</v>
      </c>
      <c r="E35" s="207">
        <f>SUM(E36)</f>
        <v>6106</v>
      </c>
      <c r="F35" s="265">
        <f>SUM(F36)</f>
        <v>1741</v>
      </c>
      <c r="G35" s="251">
        <f t="shared" si="1"/>
        <v>0.28512938093678347</v>
      </c>
      <c r="H35" s="207">
        <f>SUM(H36)</f>
        <v>5224</v>
      </c>
      <c r="I35" s="212">
        <f>SUM(I36)</f>
        <v>1344</v>
      </c>
      <c r="J35" s="203">
        <f t="shared" si="2"/>
        <v>0.25727411944869832</v>
      </c>
    </row>
    <row r="36" spans="1:13" ht="18" customHeight="1">
      <c r="A36" s="27" t="s">
        <v>4</v>
      </c>
      <c r="B36" s="195">
        <f>'表3-2'!C36</f>
        <v>11330</v>
      </c>
      <c r="C36" s="68">
        <f>F36+I36</f>
        <v>3085</v>
      </c>
      <c r="D36" s="183">
        <f t="shared" si="0"/>
        <v>0.27228596646072373</v>
      </c>
      <c r="E36" s="208">
        <f>'表3-2'!G36</f>
        <v>6106</v>
      </c>
      <c r="F36" s="245">
        <f>'表3-3'!H12</f>
        <v>1741</v>
      </c>
      <c r="G36" s="252">
        <f t="shared" si="1"/>
        <v>0.28512938093678347</v>
      </c>
      <c r="H36" s="195">
        <f>'表3-3'!I12</f>
        <v>5224</v>
      </c>
      <c r="I36" s="208">
        <f>'表3-3'!J12</f>
        <v>1344</v>
      </c>
      <c r="J36" s="258">
        <f t="shared" si="2"/>
        <v>0.25727411944869832</v>
      </c>
    </row>
    <row r="37" spans="1:13" ht="18" customHeight="1">
      <c r="A37" s="227" t="s">
        <v>220</v>
      </c>
      <c r="B37" s="32">
        <f>SUM(B38:B40)</f>
        <v>7834</v>
      </c>
      <c r="C37" s="38">
        <f>SUM(C38:C40)</f>
        <v>2041</v>
      </c>
      <c r="D37" s="203">
        <f t="shared" si="0"/>
        <v>0.26053101863671174</v>
      </c>
      <c r="E37" s="32">
        <f>SUM(E38:E40)</f>
        <v>4360</v>
      </c>
      <c r="F37" s="38">
        <f>SUM(F38:F40)</f>
        <v>1218</v>
      </c>
      <c r="G37" s="251">
        <f t="shared" si="1"/>
        <v>0.27935779816513762</v>
      </c>
      <c r="H37" s="32">
        <f>SUM(H38:H40)</f>
        <v>3474</v>
      </c>
      <c r="I37" s="38">
        <f>SUM(I38:I40)</f>
        <v>823</v>
      </c>
      <c r="J37" s="261">
        <f t="shared" si="2"/>
        <v>0.23690270581462292</v>
      </c>
    </row>
    <row r="38" spans="1:13" ht="18" customHeight="1">
      <c r="A38" s="93" t="s">
        <v>73</v>
      </c>
      <c r="B38" s="195">
        <f>'表3-2'!C38</f>
        <v>6176</v>
      </c>
      <c r="C38" s="68">
        <f>F38+I38</f>
        <v>1631</v>
      </c>
      <c r="D38" s="226">
        <f t="shared" si="0"/>
        <v>0.26408678756476683</v>
      </c>
      <c r="E38" s="208">
        <f>'表3-2'!G38</f>
        <v>3543</v>
      </c>
      <c r="F38" s="245">
        <f>'表3-3'!H15</f>
        <v>1026</v>
      </c>
      <c r="G38" s="239">
        <f t="shared" si="1"/>
        <v>0.28958509737510585</v>
      </c>
      <c r="H38" s="195">
        <f>'表3-3'!I15</f>
        <v>2633</v>
      </c>
      <c r="I38" s="208">
        <f>'表3-3'!J15</f>
        <v>605</v>
      </c>
      <c r="J38" s="260">
        <f t="shared" si="2"/>
        <v>0.22977592100265856</v>
      </c>
    </row>
    <row r="39" spans="1:13" ht="18" customHeight="1">
      <c r="A39" s="93" t="s">
        <v>49</v>
      </c>
      <c r="B39" s="195">
        <f>'表3-2'!C39</f>
        <v>1411</v>
      </c>
      <c r="C39" s="68">
        <f>F39+I39</f>
        <v>361</v>
      </c>
      <c r="D39" s="226">
        <f t="shared" si="0"/>
        <v>0.25584691708008506</v>
      </c>
      <c r="E39" s="208">
        <f>'表3-2'!G39</f>
        <v>709</v>
      </c>
      <c r="F39" s="245">
        <f>'表3-3'!H39</f>
        <v>175</v>
      </c>
      <c r="G39" s="239">
        <f t="shared" si="1"/>
        <v>0.24682651622002821</v>
      </c>
      <c r="H39" s="195">
        <f>'表3-3'!I39</f>
        <v>702</v>
      </c>
      <c r="I39" s="208">
        <f>'表3-3'!J39</f>
        <v>186</v>
      </c>
      <c r="J39" s="260">
        <f t="shared" si="2"/>
        <v>0.26495726495726496</v>
      </c>
    </row>
    <row r="40" spans="1:13" ht="18" customHeight="1">
      <c r="A40" s="28" t="s">
        <v>97</v>
      </c>
      <c r="B40" s="200">
        <f>'表3-2'!C40</f>
        <v>247</v>
      </c>
      <c r="C40" s="214">
        <f>F40+I40</f>
        <v>49</v>
      </c>
      <c r="D40" s="204">
        <f t="shared" si="0"/>
        <v>0.19838056680161945</v>
      </c>
      <c r="E40" s="200">
        <f>'表3-2'!G40</f>
        <v>108</v>
      </c>
      <c r="F40" s="214">
        <f>'表3-3'!H40</f>
        <v>17</v>
      </c>
      <c r="G40" s="255">
        <f t="shared" si="1"/>
        <v>0.15740740740740741</v>
      </c>
      <c r="H40" s="200">
        <f>'表3-3'!I40</f>
        <v>139</v>
      </c>
      <c r="I40" s="214">
        <f>'表3-3'!J40</f>
        <v>32</v>
      </c>
      <c r="J40" s="263">
        <f t="shared" si="2"/>
        <v>0.23021582733812951</v>
      </c>
    </row>
    <row r="41" spans="1:13" ht="18" customHeight="1">
      <c r="A41" s="277" t="s">
        <v>328</v>
      </c>
      <c r="B41" s="3"/>
      <c r="C41" s="3"/>
      <c r="D41" s="3"/>
      <c r="E41" s="3"/>
      <c r="F41" s="3"/>
      <c r="G41" s="3"/>
      <c r="H41" s="3"/>
      <c r="I41" s="3"/>
      <c r="J41" s="3"/>
      <c r="M41" s="3"/>
    </row>
    <row r="42" spans="1:13" ht="18" customHeight="1">
      <c r="A42" s="277"/>
      <c r="B42" s="3"/>
      <c r="C42" s="3"/>
      <c r="D42" s="3"/>
      <c r="E42" s="3"/>
      <c r="F42" s="3"/>
      <c r="G42" s="3"/>
      <c r="H42" s="3"/>
      <c r="I42" s="3"/>
      <c r="J42" s="3"/>
      <c r="M42" s="3"/>
    </row>
    <row r="43" spans="1:13" ht="18" customHeight="1">
      <c r="A43" s="19"/>
      <c r="B43" s="3"/>
      <c r="C43" s="3"/>
      <c r="D43" s="3"/>
      <c r="E43" s="3"/>
      <c r="F43" s="3"/>
      <c r="G43" s="3"/>
      <c r="H43" s="3"/>
      <c r="I43" s="3"/>
      <c r="J43" s="3"/>
      <c r="M43" s="3"/>
    </row>
    <row r="44" spans="1:13" ht="18" customHeight="1">
      <c r="A44" s="19"/>
      <c r="B44" s="3"/>
      <c r="C44" s="3"/>
      <c r="D44" s="3"/>
      <c r="E44" s="3"/>
      <c r="F44" s="3"/>
      <c r="G44" s="3"/>
      <c r="H44" s="3"/>
      <c r="I44" s="3"/>
      <c r="J44" s="3"/>
      <c r="M44" s="3"/>
    </row>
    <row r="45" spans="1:13" ht="18" customHeight="1">
      <c r="A45" s="19"/>
      <c r="E45" s="3"/>
      <c r="F45" s="3"/>
      <c r="G45" s="3"/>
      <c r="H45" s="3"/>
      <c r="I45" s="3"/>
      <c r="J45" s="3"/>
      <c r="M45" s="3"/>
    </row>
    <row r="46" spans="1:13">
      <c r="A46" s="19"/>
      <c r="B46" s="3"/>
      <c r="C46" s="3"/>
      <c r="D46" s="3"/>
      <c r="E46" s="3"/>
      <c r="F46" s="3"/>
      <c r="G46" s="3"/>
      <c r="H46" s="3"/>
      <c r="I46" s="3"/>
      <c r="J46" s="3"/>
      <c r="M46" s="3"/>
    </row>
    <row r="47" spans="1:13">
      <c r="A47" s="19"/>
      <c r="B47" s="3"/>
      <c r="C47" s="3"/>
      <c r="D47" s="3"/>
      <c r="E47" s="37"/>
      <c r="F47" s="37"/>
      <c r="G47" s="37"/>
      <c r="H47" s="37"/>
      <c r="I47" s="37"/>
      <c r="J47" s="37"/>
      <c r="K47" s="240"/>
      <c r="L47" s="240"/>
      <c r="M47" s="37"/>
    </row>
    <row r="49" spans="1:1">
      <c r="A49" s="19"/>
    </row>
  </sheetData>
  <mergeCells count="5">
    <mergeCell ref="A1:J1"/>
    <mergeCell ref="E4:G4"/>
    <mergeCell ref="H4:J4"/>
    <mergeCell ref="A3:A6"/>
    <mergeCell ref="B3:D4"/>
  </mergeCells>
  <phoneticPr fontId="52"/>
  <pageMargins left="0.61" right="0.47244094488188976" top="0.6692913385826772" bottom="0.23622047244094488" header="0.39370078740157483" footer="0.43307086614173218"/>
  <pageSetup paperSize="9" scale="94" orientation="portrait" r:id="rId1"/>
  <headerFooter alignWithMargins="0">
    <oddHeader>&amp;L表3-5</oddHeader>
    <oddFooter>&amp;C11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I45"/>
  <sheetViews>
    <sheetView view="pageBreakPreview" zoomScale="120" zoomScaleNormal="120" zoomScaleSheetLayoutView="120" workbookViewId="0">
      <selection activeCell="G19" sqref="G19"/>
    </sheetView>
  </sheetViews>
  <sheetFormatPr defaultColWidth="9" defaultRowHeight="12"/>
  <cols>
    <col min="1" max="1" width="14.6328125" style="585" customWidth="1"/>
    <col min="2" max="7" width="16.6328125" style="585" customWidth="1"/>
    <col min="8" max="8" width="9" style="585" customWidth="1"/>
    <col min="9" max="16384" width="9" style="585"/>
  </cols>
  <sheetData>
    <row r="1" spans="1:9" ht="23.25" customHeight="1">
      <c r="A1" s="755" t="str">
        <f>表紙!B27</f>
        <v>令和７年度高齢者世帯数・高齢者世帯割合の前年度比較</v>
      </c>
      <c r="B1" s="690"/>
      <c r="C1" s="690"/>
      <c r="D1" s="690"/>
      <c r="E1" s="690"/>
      <c r="F1" s="690"/>
      <c r="G1" s="690"/>
      <c r="I1" s="623"/>
    </row>
    <row r="2" spans="1:9" ht="16.5" customHeight="1"/>
    <row r="3" spans="1:9" ht="24.75" customHeight="1">
      <c r="A3" s="585" t="s">
        <v>166</v>
      </c>
      <c r="G3" s="435" t="s">
        <v>285</v>
      </c>
    </row>
    <row r="4" spans="1:9" ht="30" customHeight="1">
      <c r="A4" s="758" t="s">
        <v>106</v>
      </c>
      <c r="B4" s="703" t="s">
        <v>231</v>
      </c>
      <c r="C4" s="756" t="s">
        <v>0</v>
      </c>
      <c r="D4" s="757"/>
      <c r="E4" s="756" t="s">
        <v>144</v>
      </c>
      <c r="F4" s="691"/>
      <c r="G4" s="692"/>
    </row>
    <row r="5" spans="1:9" ht="30" customHeight="1">
      <c r="A5" s="759"/>
      <c r="B5" s="705"/>
      <c r="C5" s="436" t="s">
        <v>232</v>
      </c>
      <c r="D5" s="624" t="s">
        <v>150</v>
      </c>
      <c r="E5" s="436" t="s">
        <v>233</v>
      </c>
      <c r="F5" s="624" t="s">
        <v>162</v>
      </c>
      <c r="G5" s="625" t="s">
        <v>239</v>
      </c>
    </row>
    <row r="6" spans="1:9" ht="27.75" customHeight="1">
      <c r="A6" s="626" t="s">
        <v>299</v>
      </c>
      <c r="B6" s="627">
        <v>384732</v>
      </c>
      <c r="C6" s="627">
        <v>141880</v>
      </c>
      <c r="D6" s="628">
        <f>C6/B6</f>
        <v>0.36877618706008336</v>
      </c>
      <c r="E6" s="627">
        <v>80854</v>
      </c>
      <c r="F6" s="628">
        <f>E6/B6</f>
        <v>0.21015668049447409</v>
      </c>
      <c r="G6" s="629">
        <f>E6/C6</f>
        <v>0.56987595150831694</v>
      </c>
    </row>
    <row r="7" spans="1:9" ht="27.75" customHeight="1">
      <c r="A7" s="626" t="s">
        <v>310</v>
      </c>
      <c r="B7" s="627">
        <v>382779</v>
      </c>
      <c r="C7" s="627">
        <f>'表3-1'!C7</f>
        <v>142800</v>
      </c>
      <c r="D7" s="628">
        <f>C7/B7</f>
        <v>0.37306121809190157</v>
      </c>
      <c r="E7" s="627">
        <f>'表3-1'!G7</f>
        <v>81201</v>
      </c>
      <c r="F7" s="628">
        <f>E7/B7</f>
        <v>0.2121354619767542</v>
      </c>
      <c r="G7" s="629">
        <f>E7/C7</f>
        <v>0.56863445378151256</v>
      </c>
    </row>
    <row r="8" spans="1:9" ht="27.75" customHeight="1">
      <c r="A8" s="630" t="s">
        <v>112</v>
      </c>
      <c r="B8" s="453">
        <f>B7-B6</f>
        <v>-1953</v>
      </c>
      <c r="C8" s="453">
        <f>C7-C6</f>
        <v>920</v>
      </c>
      <c r="D8" s="631" t="s">
        <v>339</v>
      </c>
      <c r="E8" s="453">
        <f>E7-E6</f>
        <v>347</v>
      </c>
      <c r="F8" s="631" t="s">
        <v>338</v>
      </c>
      <c r="G8" s="632" t="s">
        <v>340</v>
      </c>
    </row>
    <row r="10" spans="1:9" ht="24" customHeight="1">
      <c r="A10" s="585" t="s">
        <v>207</v>
      </c>
    </row>
    <row r="11" spans="1:9" ht="26.25" customHeight="1">
      <c r="A11" s="697" t="s">
        <v>209</v>
      </c>
      <c r="B11" s="698"/>
      <c r="C11" s="703" t="s">
        <v>234</v>
      </c>
      <c r="D11" s="760" t="s">
        <v>235</v>
      </c>
      <c r="E11" s="756" t="s">
        <v>37</v>
      </c>
      <c r="F11" s="691"/>
      <c r="G11" s="692"/>
    </row>
    <row r="12" spans="1:9" ht="26.25" customHeight="1">
      <c r="A12" s="701"/>
      <c r="B12" s="702"/>
      <c r="C12" s="705"/>
      <c r="D12" s="705"/>
      <c r="E12" s="436" t="s">
        <v>236</v>
      </c>
      <c r="F12" s="624" t="s">
        <v>79</v>
      </c>
      <c r="G12" s="625" t="s">
        <v>61</v>
      </c>
    </row>
    <row r="13" spans="1:9" ht="26.25" customHeight="1">
      <c r="A13" s="686" t="s">
        <v>312</v>
      </c>
      <c r="B13" s="633" t="s">
        <v>116</v>
      </c>
      <c r="C13" s="443">
        <v>425286</v>
      </c>
      <c r="D13" s="441">
        <v>149485</v>
      </c>
      <c r="E13" s="443">
        <v>25204</v>
      </c>
      <c r="F13" s="634">
        <f t="shared" ref="F13:F18" si="0">E13/C13</f>
        <v>5.9263648462446444E-2</v>
      </c>
      <c r="G13" s="635">
        <f t="shared" ref="G13:G18" si="1">E13/D13</f>
        <v>0.16860554570692712</v>
      </c>
    </row>
    <row r="14" spans="1:9" ht="26.25" customHeight="1">
      <c r="A14" s="687"/>
      <c r="B14" s="636" t="s">
        <v>210</v>
      </c>
      <c r="C14" s="447">
        <v>474028</v>
      </c>
      <c r="D14" s="637">
        <v>207982</v>
      </c>
      <c r="E14" s="447">
        <v>55650</v>
      </c>
      <c r="F14" s="638">
        <f t="shared" si="0"/>
        <v>0.11739812838060198</v>
      </c>
      <c r="G14" s="639">
        <f t="shared" si="1"/>
        <v>0.26757123212585704</v>
      </c>
    </row>
    <row r="15" spans="1:9" ht="26.25" customHeight="1">
      <c r="A15" s="688"/>
      <c r="B15" s="640" t="s">
        <v>212</v>
      </c>
      <c r="C15" s="447">
        <f>SUM(C13:C14)</f>
        <v>899314</v>
      </c>
      <c r="D15" s="447">
        <f>SUM(D13:D14)</f>
        <v>357467</v>
      </c>
      <c r="E15" s="447">
        <f>SUM(E13:E14)</f>
        <v>80854</v>
      </c>
      <c r="F15" s="641">
        <f t="shared" si="0"/>
        <v>8.9906306362405125E-2</v>
      </c>
      <c r="G15" s="629">
        <f t="shared" si="1"/>
        <v>0.22618591366475788</v>
      </c>
    </row>
    <row r="16" spans="1:9" ht="26.25" customHeight="1">
      <c r="A16" s="689" t="s">
        <v>310</v>
      </c>
      <c r="B16" s="633" t="s">
        <v>116</v>
      </c>
      <c r="C16" s="443">
        <f>'表1-1'!B6</f>
        <v>417286</v>
      </c>
      <c r="D16" s="441">
        <f>'表1-1'!E6</f>
        <v>148867</v>
      </c>
      <c r="E16" s="443">
        <f>'表3-1'!E7</f>
        <v>25770</v>
      </c>
      <c r="F16" s="442">
        <f t="shared" si="0"/>
        <v>6.1756205576031786E-2</v>
      </c>
      <c r="G16" s="444">
        <f t="shared" si="1"/>
        <v>0.1731075389441582</v>
      </c>
    </row>
    <row r="17" spans="1:7" ht="26.25" customHeight="1">
      <c r="A17" s="687"/>
      <c r="B17" s="636" t="s">
        <v>210</v>
      </c>
      <c r="C17" s="447">
        <f>'表1-1'!C6</f>
        <v>464706</v>
      </c>
      <c r="D17" s="447">
        <f>'表1-1'!F6</f>
        <v>206425</v>
      </c>
      <c r="E17" s="447">
        <f>'表3-1'!F7</f>
        <v>55431</v>
      </c>
      <c r="F17" s="448">
        <f t="shared" si="0"/>
        <v>0.11928186853623582</v>
      </c>
      <c r="G17" s="629">
        <f t="shared" si="1"/>
        <v>0.26852852125469301</v>
      </c>
    </row>
    <row r="18" spans="1:7" ht="26.25" customHeight="1">
      <c r="A18" s="687"/>
      <c r="B18" s="640" t="s">
        <v>212</v>
      </c>
      <c r="C18" s="447">
        <f>SUM(C16:C17)</f>
        <v>881992</v>
      </c>
      <c r="D18" s="447">
        <f>SUM(D16:D17)</f>
        <v>355292</v>
      </c>
      <c r="E18" s="447">
        <f>SUM(E16:E17)</f>
        <v>81201</v>
      </c>
      <c r="F18" s="642">
        <f t="shared" si="0"/>
        <v>9.2065460911210081E-2</v>
      </c>
      <c r="G18" s="629">
        <f t="shared" si="1"/>
        <v>0.22854722312914447</v>
      </c>
    </row>
    <row r="19" spans="1:7" ht="26.25" customHeight="1">
      <c r="A19" s="688"/>
      <c r="B19" s="643" t="s">
        <v>112</v>
      </c>
      <c r="C19" s="453">
        <f>C18-C15</f>
        <v>-17322</v>
      </c>
      <c r="D19" s="453">
        <f>D18-D15</f>
        <v>-2175</v>
      </c>
      <c r="E19" s="453">
        <f>E18-E15</f>
        <v>347</v>
      </c>
      <c r="F19" s="631" t="s">
        <v>338</v>
      </c>
      <c r="G19" s="632" t="s">
        <v>334</v>
      </c>
    </row>
    <row r="20" spans="1:7" ht="17.25" customHeight="1">
      <c r="A20" s="644"/>
      <c r="B20" s="645"/>
      <c r="C20" s="469"/>
      <c r="D20" s="646"/>
      <c r="E20" s="469"/>
      <c r="F20" s="647"/>
      <c r="G20" s="648"/>
    </row>
    <row r="21" spans="1:7" ht="19.5" customHeight="1">
      <c r="B21" s="457" t="s">
        <v>283</v>
      </c>
    </row>
    <row r="22" spans="1:7" ht="19.5" customHeight="1">
      <c r="B22" s="457" t="s">
        <v>276</v>
      </c>
    </row>
    <row r="23" spans="1:7">
      <c r="B23" s="457"/>
      <c r="C23" s="582"/>
      <c r="D23" s="582"/>
      <c r="E23" s="582"/>
      <c r="F23" s="582"/>
      <c r="G23" s="582"/>
    </row>
    <row r="45" spans="6:6">
      <c r="F45" s="649"/>
    </row>
  </sheetData>
  <mergeCells count="11">
    <mergeCell ref="A13:A15"/>
    <mergeCell ref="A16:A19"/>
    <mergeCell ref="A1:G1"/>
    <mergeCell ref="C4:D4"/>
    <mergeCell ref="E4:G4"/>
    <mergeCell ref="E11:G11"/>
    <mergeCell ref="A4:A5"/>
    <mergeCell ref="B4:B5"/>
    <mergeCell ref="A11:B12"/>
    <mergeCell ref="C11:C12"/>
    <mergeCell ref="D11:D12"/>
  </mergeCells>
  <phoneticPr fontId="54"/>
  <printOptions horizontalCentered="1" verticalCentered="1"/>
  <pageMargins left="0.78740157480314965" right="0.78740157480314965" top="0.55000000000000004" bottom="0.23622047244094488" header="0.36" footer="0.31496062992125984"/>
  <pageSetup paperSize="9" scale="92" orientation="landscape" r:id="rId1"/>
  <headerFooter alignWithMargins="0">
    <oddHeader>&amp;R表4-1</oddHeader>
    <oddFooter>&amp;C12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4"/>
  <sheetViews>
    <sheetView workbookViewId="0">
      <selection activeCell="B12" sqref="B12"/>
    </sheetView>
  </sheetViews>
  <sheetFormatPr defaultColWidth="9" defaultRowHeight="13"/>
  <cols>
    <col min="1" max="1" width="9" style="270" customWidth="1"/>
    <col min="2" max="2" width="9.36328125" style="270" customWidth="1"/>
    <col min="3" max="5" width="9" style="270" customWidth="1"/>
    <col min="6" max="7" width="9.26953125" style="270" bestFit="1" customWidth="1"/>
    <col min="8" max="8" width="9" style="270" customWidth="1"/>
    <col min="9" max="16384" width="9" style="270"/>
  </cols>
  <sheetData>
    <row r="1" spans="1:9">
      <c r="A1" s="270" t="s">
        <v>26</v>
      </c>
    </row>
    <row r="2" spans="1:9" ht="39">
      <c r="B2" s="272" t="s">
        <v>63</v>
      </c>
      <c r="C2" s="272" t="s">
        <v>93</v>
      </c>
      <c r="D2" s="270" t="s">
        <v>78</v>
      </c>
      <c r="E2" s="270" t="s">
        <v>91</v>
      </c>
      <c r="F2" s="270" t="s">
        <v>55</v>
      </c>
      <c r="G2" s="270" t="s">
        <v>89</v>
      </c>
      <c r="H2" s="270" t="s">
        <v>78</v>
      </c>
      <c r="I2" s="270" t="s">
        <v>91</v>
      </c>
    </row>
    <row r="3" spans="1:9">
      <c r="A3" s="271" t="s">
        <v>27</v>
      </c>
      <c r="B3" s="270">
        <f t="shared" ref="B3:E12" si="0">F3/1000</f>
        <v>1134.0360000000001</v>
      </c>
      <c r="C3" s="270">
        <f t="shared" si="0"/>
        <v>1121.3</v>
      </c>
      <c r="D3" s="270">
        <f t="shared" si="0"/>
        <v>394.911</v>
      </c>
      <c r="E3" s="270">
        <f t="shared" si="0"/>
        <v>395.822</v>
      </c>
      <c r="F3" s="270">
        <v>1134036</v>
      </c>
      <c r="G3" s="270">
        <v>1121300</v>
      </c>
      <c r="H3" s="270">
        <v>394911</v>
      </c>
      <c r="I3" s="270">
        <v>395822</v>
      </c>
    </row>
    <row r="4" spans="1:9">
      <c r="A4" s="271" t="s">
        <v>31</v>
      </c>
      <c r="B4" s="270">
        <f t="shared" si="0"/>
        <v>1133.394</v>
      </c>
      <c r="C4" s="270">
        <f t="shared" si="0"/>
        <v>1120.7819999999999</v>
      </c>
      <c r="D4" s="270">
        <f t="shared" si="0"/>
        <v>394.98399999999998</v>
      </c>
      <c r="E4" s="270">
        <f t="shared" si="0"/>
        <v>395.99900000000002</v>
      </c>
      <c r="F4" s="270">
        <v>1133394</v>
      </c>
      <c r="G4" s="270">
        <v>1120782</v>
      </c>
      <c r="H4" s="270">
        <v>394984</v>
      </c>
      <c r="I4" s="270">
        <v>395999</v>
      </c>
    </row>
    <row r="5" spans="1:9">
      <c r="A5" s="271" t="s">
        <v>34</v>
      </c>
      <c r="B5" s="270">
        <f t="shared" si="0"/>
        <v>1132.692</v>
      </c>
      <c r="C5" s="270">
        <f t="shared" si="0"/>
        <v>1119.971</v>
      </c>
      <c r="D5" s="270">
        <f t="shared" si="0"/>
        <v>394.99</v>
      </c>
      <c r="E5" s="270">
        <f t="shared" si="0"/>
        <v>395.971</v>
      </c>
      <c r="F5" s="270">
        <v>1132692</v>
      </c>
      <c r="G5" s="270">
        <v>1119971</v>
      </c>
      <c r="H5" s="270">
        <v>394990</v>
      </c>
      <c r="I5" s="270">
        <v>395971</v>
      </c>
    </row>
    <row r="6" spans="1:9">
      <c r="A6" s="271" t="s">
        <v>1</v>
      </c>
      <c r="B6" s="270">
        <f t="shared" si="0"/>
        <v>1132.0820000000001</v>
      </c>
      <c r="C6" s="270">
        <f t="shared" si="0"/>
        <v>1119.231</v>
      </c>
      <c r="D6" s="270">
        <f t="shared" si="0"/>
        <v>395.09100000000001</v>
      </c>
      <c r="E6" s="270">
        <f t="shared" si="0"/>
        <v>395.95299999999997</v>
      </c>
      <c r="F6" s="270">
        <v>1132082</v>
      </c>
      <c r="G6" s="270">
        <v>1119231</v>
      </c>
      <c r="H6" s="270">
        <v>395091</v>
      </c>
      <c r="I6" s="270">
        <v>395953</v>
      </c>
    </row>
    <row r="7" spans="1:9">
      <c r="A7" s="271" t="s">
        <v>5</v>
      </c>
      <c r="B7" s="270">
        <f t="shared" si="0"/>
        <v>1131.096</v>
      </c>
      <c r="C7" s="270">
        <f t="shared" si="0"/>
        <v>1118.1780000000001</v>
      </c>
      <c r="D7" s="270">
        <f t="shared" si="0"/>
        <v>395.01600000000002</v>
      </c>
      <c r="E7" s="270">
        <f t="shared" si="0"/>
        <v>395.79899999999998</v>
      </c>
      <c r="F7" s="270">
        <v>1131096</v>
      </c>
      <c r="G7" s="270">
        <v>1118178</v>
      </c>
      <c r="H7" s="270">
        <v>395016</v>
      </c>
      <c r="I7" s="270">
        <v>395799</v>
      </c>
    </row>
    <row r="8" spans="1:9">
      <c r="A8" s="271" t="s">
        <v>12</v>
      </c>
      <c r="B8" s="270">
        <f t="shared" si="0"/>
        <v>1130.3019999999999</v>
      </c>
      <c r="C8" s="270">
        <f t="shared" si="0"/>
        <v>1117.0989999999999</v>
      </c>
      <c r="D8" s="270">
        <f t="shared" si="0"/>
        <v>394.88900000000001</v>
      </c>
      <c r="E8" s="270">
        <f t="shared" si="0"/>
        <v>395.70299999999997</v>
      </c>
      <c r="F8" s="270">
        <v>1130302</v>
      </c>
      <c r="G8" s="270">
        <v>1117099</v>
      </c>
      <c r="H8" s="270">
        <v>394889</v>
      </c>
      <c r="I8" s="270">
        <v>395703</v>
      </c>
    </row>
    <row r="9" spans="1:9">
      <c r="A9" s="271" t="s">
        <v>18</v>
      </c>
      <c r="B9" s="270">
        <f t="shared" si="0"/>
        <v>1125.222</v>
      </c>
      <c r="C9" s="270">
        <f t="shared" si="0"/>
        <v>1112.1880000000001</v>
      </c>
      <c r="D9" s="270">
        <f t="shared" si="0"/>
        <v>393.90499999999997</v>
      </c>
      <c r="E9" s="270">
        <f t="shared" si="0"/>
        <v>394.95699999999999</v>
      </c>
      <c r="F9" s="270">
        <v>1125222</v>
      </c>
      <c r="G9" s="270">
        <v>1112188</v>
      </c>
      <c r="H9" s="270">
        <v>393905</v>
      </c>
      <c r="I9" s="270">
        <v>394957</v>
      </c>
    </row>
    <row r="10" spans="1:9">
      <c r="A10" s="271" t="s">
        <v>21</v>
      </c>
      <c r="B10" s="270">
        <f t="shared" si="0"/>
        <v>1124.7470000000001</v>
      </c>
      <c r="C10" s="270">
        <f t="shared" si="0"/>
        <v>1111.652</v>
      </c>
      <c r="D10" s="270">
        <f t="shared" si="0"/>
        <v>395.50799999999998</v>
      </c>
      <c r="E10" s="270">
        <f t="shared" si="0"/>
        <v>396.40499999999997</v>
      </c>
      <c r="F10" s="270">
        <v>1124747</v>
      </c>
      <c r="G10" s="270">
        <v>1111652</v>
      </c>
      <c r="H10" s="270">
        <v>395508</v>
      </c>
      <c r="I10" s="270">
        <v>396405</v>
      </c>
    </row>
    <row r="11" spans="1:9">
      <c r="A11" s="271" t="s">
        <v>25</v>
      </c>
      <c r="B11" s="270">
        <f t="shared" si="0"/>
        <v>1123.98</v>
      </c>
      <c r="C11" s="270">
        <f t="shared" si="0"/>
        <v>1110.9380000000001</v>
      </c>
      <c r="D11" s="270">
        <f t="shared" si="0"/>
        <v>395.63499999999999</v>
      </c>
      <c r="E11" s="270">
        <f t="shared" si="0"/>
        <v>396.536</v>
      </c>
      <c r="F11" s="270">
        <v>1123980</v>
      </c>
      <c r="G11" s="270">
        <v>1110938</v>
      </c>
      <c r="H11" s="270">
        <v>395635</v>
      </c>
      <c r="I11" s="270">
        <v>396536</v>
      </c>
    </row>
    <row r="12" spans="1:9">
      <c r="A12" s="271" t="s">
        <v>16</v>
      </c>
      <c r="B12" s="270">
        <f t="shared" si="0"/>
        <v>1123.2049999999999</v>
      </c>
      <c r="C12" s="270">
        <f t="shared" si="0"/>
        <v>1110.4590000000001</v>
      </c>
      <c r="D12" s="270">
        <f t="shared" si="0"/>
        <v>395.65699999999998</v>
      </c>
      <c r="E12" s="270">
        <f t="shared" si="0"/>
        <v>396.56900000000002</v>
      </c>
      <c r="F12" s="270">
        <v>1123205</v>
      </c>
      <c r="G12" s="270">
        <v>1110459</v>
      </c>
      <c r="H12" s="270">
        <v>395657</v>
      </c>
      <c r="I12" s="270">
        <v>396569</v>
      </c>
    </row>
    <row r="13" spans="1:9">
      <c r="A13" s="271" t="s">
        <v>14</v>
      </c>
      <c r="B13" s="270">
        <f t="shared" ref="B13:D14" si="1">F13/1000</f>
        <v>1122.616</v>
      </c>
      <c r="C13" s="270">
        <f t="shared" si="1"/>
        <v>0</v>
      </c>
      <c r="D13" s="270">
        <f t="shared" si="1"/>
        <v>395.77499999999998</v>
      </c>
      <c r="F13" s="270">
        <v>1122616</v>
      </c>
      <c r="H13" s="270">
        <v>395775</v>
      </c>
    </row>
    <row r="14" spans="1:9">
      <c r="A14" s="271" t="s">
        <v>17</v>
      </c>
      <c r="B14" s="270">
        <f t="shared" si="1"/>
        <v>1122.1079999999999</v>
      </c>
      <c r="C14" s="270">
        <f t="shared" si="1"/>
        <v>0</v>
      </c>
      <c r="D14" s="270">
        <f t="shared" si="1"/>
        <v>395.88900000000001</v>
      </c>
      <c r="E14" s="270">
        <f>I14/1000</f>
        <v>0</v>
      </c>
      <c r="F14" s="270">
        <v>1122108</v>
      </c>
      <c r="H14" s="270">
        <v>395889</v>
      </c>
    </row>
  </sheetData>
  <phoneticPr fontId="56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D14"/>
  <sheetViews>
    <sheetView workbookViewId="0">
      <selection activeCell="D14" sqref="D14"/>
    </sheetView>
  </sheetViews>
  <sheetFormatPr defaultColWidth="9" defaultRowHeight="13"/>
  <cols>
    <col min="1" max="1" width="9" style="270" customWidth="1"/>
    <col min="2" max="16384" width="9" style="270"/>
  </cols>
  <sheetData>
    <row r="2" spans="1:4">
      <c r="A2" s="273"/>
      <c r="B2" s="270" t="s">
        <v>38</v>
      </c>
      <c r="C2" s="270" t="s">
        <v>42</v>
      </c>
      <c r="D2" s="270" t="s">
        <v>44</v>
      </c>
    </row>
    <row r="3" spans="1:4" ht="14.25" customHeight="1">
      <c r="A3" s="274" t="s">
        <v>16</v>
      </c>
      <c r="B3" s="270">
        <v>-379</v>
      </c>
      <c r="C3" s="270">
        <v>-210</v>
      </c>
      <c r="D3" s="270">
        <v>-589</v>
      </c>
    </row>
    <row r="4" spans="1:4">
      <c r="A4" s="274" t="s">
        <v>14</v>
      </c>
      <c r="B4" s="270">
        <v>-355</v>
      </c>
      <c r="C4" s="270">
        <v>-153</v>
      </c>
      <c r="D4" s="270">
        <v>-508</v>
      </c>
    </row>
    <row r="5" spans="1:4">
      <c r="A5" s="274" t="s">
        <v>17</v>
      </c>
      <c r="B5" s="270">
        <v>-393</v>
      </c>
      <c r="C5" s="270">
        <v>-415</v>
      </c>
      <c r="D5" s="270">
        <v>-808</v>
      </c>
    </row>
    <row r="6" spans="1:4">
      <c r="A6" s="273" t="s">
        <v>27</v>
      </c>
      <c r="B6" s="270">
        <v>-496</v>
      </c>
      <c r="C6" s="270">
        <v>-22</v>
      </c>
      <c r="D6" s="270">
        <v>-518</v>
      </c>
    </row>
    <row r="7" spans="1:4">
      <c r="A7" s="273" t="s">
        <v>31</v>
      </c>
      <c r="B7" s="270">
        <v>-592</v>
      </c>
      <c r="C7" s="270">
        <v>-219</v>
      </c>
      <c r="D7" s="270">
        <v>-811</v>
      </c>
    </row>
    <row r="8" spans="1:4">
      <c r="A8" s="273" t="s">
        <v>34</v>
      </c>
      <c r="B8" s="270">
        <v>-656</v>
      </c>
      <c r="C8" s="270">
        <v>-84</v>
      </c>
      <c r="D8" s="270">
        <v>-740</v>
      </c>
    </row>
    <row r="9" spans="1:4">
      <c r="A9" s="273" t="s">
        <v>1</v>
      </c>
      <c r="B9" s="270">
        <v>-723</v>
      </c>
      <c r="C9" s="270">
        <v>-330</v>
      </c>
      <c r="D9" s="270">
        <v>-1053</v>
      </c>
    </row>
    <row r="10" spans="1:4">
      <c r="A10" s="273" t="s">
        <v>5</v>
      </c>
      <c r="B10" s="270">
        <v>-587</v>
      </c>
      <c r="C10" s="270">
        <v>-492</v>
      </c>
      <c r="D10" s="270">
        <v>-1079</v>
      </c>
    </row>
    <row r="11" spans="1:4">
      <c r="A11" s="273" t="s">
        <v>12</v>
      </c>
      <c r="B11" s="270">
        <v>-635</v>
      </c>
      <c r="C11" s="270">
        <v>-4276</v>
      </c>
      <c r="D11" s="270">
        <v>-4911</v>
      </c>
    </row>
    <row r="12" spans="1:4">
      <c r="A12" s="273" t="s">
        <v>57</v>
      </c>
      <c r="B12" s="270">
        <v>-493</v>
      </c>
      <c r="C12" s="270">
        <v>-43</v>
      </c>
      <c r="D12" s="270">
        <v>-536</v>
      </c>
    </row>
    <row r="13" spans="1:4">
      <c r="A13" s="273" t="s">
        <v>92</v>
      </c>
      <c r="B13" s="270">
        <v>-460</v>
      </c>
      <c r="C13" s="270">
        <v>-254</v>
      </c>
      <c r="D13" s="270">
        <v>-714</v>
      </c>
    </row>
    <row r="14" spans="1:4">
      <c r="A14" s="273" t="s">
        <v>94</v>
      </c>
      <c r="B14" s="270">
        <v>-397</v>
      </c>
      <c r="C14" s="270">
        <v>-82</v>
      </c>
      <c r="D14" s="270">
        <v>-479</v>
      </c>
    </row>
  </sheetData>
  <phoneticPr fontId="56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K46"/>
  <sheetViews>
    <sheetView view="pageBreakPreview" zoomScaleNormal="110" zoomScaleSheetLayoutView="100" workbookViewId="0">
      <pane ySplit="5" topLeftCell="A6" activePane="bottomLeft" state="frozen"/>
      <selection activeCell="N48" sqref="N48"/>
      <selection pane="bottomLeft" activeCell="F10" sqref="F10"/>
    </sheetView>
  </sheetViews>
  <sheetFormatPr defaultColWidth="9" defaultRowHeight="18" customHeight="1"/>
  <cols>
    <col min="1" max="1" width="11.90625" style="277" customWidth="1"/>
    <col min="2" max="3" width="9" style="307" customWidth="1"/>
    <col min="4" max="4" width="10.6328125" style="307" customWidth="1"/>
    <col min="5" max="5" width="10.7265625" style="307" customWidth="1"/>
    <col min="6" max="7" width="10.453125" style="307" customWidth="1"/>
    <col min="8" max="8" width="9" style="307" customWidth="1"/>
    <col min="9" max="16384" width="9" style="307"/>
  </cols>
  <sheetData>
    <row r="1" spans="1:11" s="305" customFormat="1" ht="18" customHeight="1">
      <c r="A1" s="653" t="s">
        <v>304</v>
      </c>
      <c r="B1" s="653"/>
      <c r="C1" s="653"/>
      <c r="D1" s="653"/>
      <c r="E1" s="653"/>
      <c r="F1" s="653"/>
      <c r="G1" s="653"/>
      <c r="H1" s="653"/>
      <c r="I1" s="653"/>
      <c r="J1" s="653"/>
    </row>
    <row r="2" spans="1:11" ht="18" customHeight="1">
      <c r="B2" s="306"/>
      <c r="J2" s="276" t="s">
        <v>305</v>
      </c>
    </row>
    <row r="3" spans="1:11" ht="18" customHeight="1">
      <c r="A3" s="654" t="s">
        <v>33</v>
      </c>
      <c r="B3" s="657" t="s">
        <v>101</v>
      </c>
      <c r="C3" s="658"/>
      <c r="D3" s="659"/>
      <c r="E3" s="663" t="s">
        <v>173</v>
      </c>
      <c r="F3" s="658"/>
      <c r="G3" s="664"/>
      <c r="H3" s="663" t="s">
        <v>174</v>
      </c>
      <c r="I3" s="658"/>
      <c r="J3" s="664"/>
    </row>
    <row r="4" spans="1:11" ht="18" customHeight="1">
      <c r="A4" s="655"/>
      <c r="B4" s="660"/>
      <c r="C4" s="661"/>
      <c r="D4" s="662"/>
      <c r="E4" s="665"/>
      <c r="F4" s="661"/>
      <c r="G4" s="666"/>
      <c r="H4" s="665"/>
      <c r="I4" s="661"/>
      <c r="J4" s="666"/>
    </row>
    <row r="5" spans="1:11" ht="18" customHeight="1">
      <c r="A5" s="656"/>
      <c r="B5" s="308" t="s">
        <v>47</v>
      </c>
      <c r="C5" s="309" t="s">
        <v>54</v>
      </c>
      <c r="D5" s="310" t="s">
        <v>172</v>
      </c>
      <c r="E5" s="311" t="s">
        <v>47</v>
      </c>
      <c r="F5" s="312" t="s">
        <v>54</v>
      </c>
      <c r="G5" s="310" t="s">
        <v>172</v>
      </c>
      <c r="H5" s="311" t="s">
        <v>47</v>
      </c>
      <c r="I5" s="312" t="s">
        <v>54</v>
      </c>
      <c r="J5" s="310" t="s">
        <v>172</v>
      </c>
    </row>
    <row r="6" spans="1:11" ht="18" customHeight="1">
      <c r="A6" s="21" t="s">
        <v>58</v>
      </c>
      <c r="B6" s="32">
        <v>417286</v>
      </c>
      <c r="C6" s="48">
        <v>464706</v>
      </c>
      <c r="D6" s="51">
        <f>SUM(B6:C6)</f>
        <v>881992</v>
      </c>
      <c r="E6" s="59">
        <f>SUM(E7:E8)</f>
        <v>148867</v>
      </c>
      <c r="F6" s="65">
        <f>SUM(F7:F8)</f>
        <v>206425</v>
      </c>
      <c r="G6" s="71">
        <f>SUM(G7:G8)</f>
        <v>355292</v>
      </c>
      <c r="H6" s="76">
        <f t="shared" ref="H6:J39" si="0">E6/B6</f>
        <v>0.35675052601812668</v>
      </c>
      <c r="I6" s="81">
        <f t="shared" si="0"/>
        <v>0.44420558374542185</v>
      </c>
      <c r="J6" s="87">
        <f t="shared" si="0"/>
        <v>0.40282905060363361</v>
      </c>
      <c r="K6" s="313"/>
    </row>
    <row r="7" spans="1:11" ht="18" customHeight="1">
      <c r="A7" s="22" t="s">
        <v>60</v>
      </c>
      <c r="B7" s="33">
        <v>380412</v>
      </c>
      <c r="C7" s="49">
        <v>423678</v>
      </c>
      <c r="D7" s="51">
        <f>SUM(D9:D21)</f>
        <v>804090</v>
      </c>
      <c r="E7" s="32">
        <f>SUM(E9:E21)</f>
        <v>133116</v>
      </c>
      <c r="F7" s="49">
        <f>SUM(F9:F21)</f>
        <v>184953</v>
      </c>
      <c r="G7" s="51">
        <f>SUM(G9:G21)</f>
        <v>318069</v>
      </c>
      <c r="H7" s="77">
        <f t="shared" si="0"/>
        <v>0.34992586984637708</v>
      </c>
      <c r="I7" s="82">
        <f t="shared" si="0"/>
        <v>0.43654143004829138</v>
      </c>
      <c r="J7" s="88">
        <f t="shared" si="0"/>
        <v>0.39556392941088686</v>
      </c>
    </row>
    <row r="8" spans="1:11" ht="18" customHeight="1">
      <c r="A8" s="21" t="s">
        <v>62</v>
      </c>
      <c r="B8" s="32">
        <v>36924</v>
      </c>
      <c r="C8" s="33">
        <v>41054</v>
      </c>
      <c r="D8" s="52">
        <f>SUM(D22,D24,D26,D30,D35,D37)</f>
        <v>77978</v>
      </c>
      <c r="E8" s="44">
        <f>SUM(E22,E24,E26,E30,E35,E37)</f>
        <v>15751</v>
      </c>
      <c r="F8" s="66">
        <f>SUM(F22,F24,F26,F30,F35,F37)</f>
        <v>21472</v>
      </c>
      <c r="G8" s="52">
        <f>SUM(G22,G24,G26,G30,G35,G37)</f>
        <v>37223</v>
      </c>
      <c r="H8" s="76">
        <f t="shared" si="0"/>
        <v>0.42657891886036181</v>
      </c>
      <c r="I8" s="81">
        <f t="shared" si="0"/>
        <v>0.52301846348711456</v>
      </c>
      <c r="J8" s="87">
        <f t="shared" si="0"/>
        <v>0.47735258662699737</v>
      </c>
    </row>
    <row r="9" spans="1:11" s="324" customFormat="1" ht="18" customHeight="1">
      <c r="A9" s="314" t="s">
        <v>85</v>
      </c>
      <c r="B9" s="315">
        <v>138457</v>
      </c>
      <c r="C9" s="316">
        <v>154719</v>
      </c>
      <c r="D9" s="317">
        <f t="shared" ref="D9:D21" si="1">SUM(B9:C9)</f>
        <v>293176</v>
      </c>
      <c r="E9" s="318">
        <v>40999</v>
      </c>
      <c r="F9" s="319">
        <v>57212</v>
      </c>
      <c r="G9" s="320">
        <f t="shared" ref="G9:G21" si="2">SUM(E9:F9)</f>
        <v>98211</v>
      </c>
      <c r="H9" s="321">
        <f t="shared" si="0"/>
        <v>0.29611359483449734</v>
      </c>
      <c r="I9" s="322">
        <f t="shared" si="0"/>
        <v>0.36978005287004184</v>
      </c>
      <c r="J9" s="323">
        <f t="shared" si="0"/>
        <v>0.33498990367560783</v>
      </c>
    </row>
    <row r="10" spans="1:11" s="324" customFormat="1" ht="18" customHeight="1">
      <c r="A10" s="278" t="s">
        <v>64</v>
      </c>
      <c r="B10" s="325">
        <v>20831</v>
      </c>
      <c r="C10" s="326">
        <v>24175</v>
      </c>
      <c r="D10" s="327">
        <f t="shared" si="1"/>
        <v>45006</v>
      </c>
      <c r="E10" s="328">
        <v>8047</v>
      </c>
      <c r="F10" s="329">
        <v>11867</v>
      </c>
      <c r="G10" s="330">
        <f t="shared" si="2"/>
        <v>19914</v>
      </c>
      <c r="H10" s="331">
        <f t="shared" si="0"/>
        <v>0.38629926551773797</v>
      </c>
      <c r="I10" s="332">
        <f t="shared" si="0"/>
        <v>0.49087900723888317</v>
      </c>
      <c r="J10" s="333">
        <f t="shared" si="0"/>
        <v>0.44247433675509934</v>
      </c>
    </row>
    <row r="11" spans="1:11" s="324" customFormat="1" ht="18" customHeight="1">
      <c r="A11" s="278" t="s">
        <v>4</v>
      </c>
      <c r="B11" s="325">
        <v>36647</v>
      </c>
      <c r="C11" s="326">
        <v>40803</v>
      </c>
      <c r="D11" s="327">
        <f t="shared" si="1"/>
        <v>77450</v>
      </c>
      <c r="E11" s="334">
        <v>14076</v>
      </c>
      <c r="F11" s="329">
        <v>18912</v>
      </c>
      <c r="G11" s="330">
        <f t="shared" si="2"/>
        <v>32988</v>
      </c>
      <c r="H11" s="331">
        <f t="shared" si="0"/>
        <v>0.38409692471416484</v>
      </c>
      <c r="I11" s="332">
        <f t="shared" si="0"/>
        <v>0.46349533122564518</v>
      </c>
      <c r="J11" s="333">
        <f t="shared" si="0"/>
        <v>0.42592640413169786</v>
      </c>
    </row>
    <row r="12" spans="1:11" s="324" customFormat="1" ht="18" customHeight="1">
      <c r="A12" s="278" t="s">
        <v>66</v>
      </c>
      <c r="B12" s="325">
        <v>29898</v>
      </c>
      <c r="C12" s="326">
        <v>33315</v>
      </c>
      <c r="D12" s="327">
        <f t="shared" si="1"/>
        <v>63213</v>
      </c>
      <c r="E12" s="334">
        <v>10885</v>
      </c>
      <c r="F12" s="329">
        <v>15558</v>
      </c>
      <c r="G12" s="330">
        <f t="shared" si="2"/>
        <v>26443</v>
      </c>
      <c r="H12" s="331">
        <f t="shared" si="0"/>
        <v>0.36407117532945349</v>
      </c>
      <c r="I12" s="332">
        <f t="shared" si="0"/>
        <v>0.46699684826654658</v>
      </c>
      <c r="J12" s="333">
        <f t="shared" si="0"/>
        <v>0.41831585275180738</v>
      </c>
    </row>
    <row r="13" spans="1:11" s="324" customFormat="1" ht="18" customHeight="1">
      <c r="A13" s="278" t="s">
        <v>72</v>
      </c>
      <c r="B13" s="325">
        <v>10267</v>
      </c>
      <c r="C13" s="326">
        <v>11491</v>
      </c>
      <c r="D13" s="327">
        <f t="shared" si="1"/>
        <v>21758</v>
      </c>
      <c r="E13" s="334">
        <v>4970</v>
      </c>
      <c r="F13" s="335">
        <v>6603</v>
      </c>
      <c r="G13" s="330">
        <f t="shared" si="2"/>
        <v>11573</v>
      </c>
      <c r="H13" s="331">
        <f t="shared" si="0"/>
        <v>0.4840751923638843</v>
      </c>
      <c r="I13" s="332">
        <f t="shared" si="0"/>
        <v>0.57462361848403098</v>
      </c>
      <c r="J13" s="333">
        <f t="shared" si="0"/>
        <v>0.53189631399944848</v>
      </c>
    </row>
    <row r="14" spans="1:11" s="324" customFormat="1" ht="18" customHeight="1">
      <c r="A14" s="278" t="s">
        <v>73</v>
      </c>
      <c r="B14" s="325">
        <v>17987</v>
      </c>
      <c r="C14" s="326">
        <v>19486</v>
      </c>
      <c r="D14" s="327">
        <f t="shared" si="1"/>
        <v>37473</v>
      </c>
      <c r="E14" s="336">
        <v>7343</v>
      </c>
      <c r="F14" s="337">
        <v>9625</v>
      </c>
      <c r="G14" s="338">
        <f t="shared" si="2"/>
        <v>16968</v>
      </c>
      <c r="H14" s="331">
        <f t="shared" si="0"/>
        <v>0.40823928392728082</v>
      </c>
      <c r="I14" s="332">
        <f t="shared" si="0"/>
        <v>0.49394437031715077</v>
      </c>
      <c r="J14" s="333">
        <f t="shared" si="0"/>
        <v>0.45280602033464096</v>
      </c>
    </row>
    <row r="15" spans="1:11" s="324" customFormat="1" ht="18" customHeight="1">
      <c r="A15" s="278" t="s">
        <v>76</v>
      </c>
      <c r="B15" s="325">
        <v>12195</v>
      </c>
      <c r="C15" s="326">
        <v>13548</v>
      </c>
      <c r="D15" s="327">
        <f t="shared" si="1"/>
        <v>25743</v>
      </c>
      <c r="E15" s="336">
        <v>4726</v>
      </c>
      <c r="F15" s="337">
        <v>6721</v>
      </c>
      <c r="G15" s="338">
        <f t="shared" si="2"/>
        <v>11447</v>
      </c>
      <c r="H15" s="331">
        <f t="shared" si="0"/>
        <v>0.38753587535875361</v>
      </c>
      <c r="I15" s="332">
        <f t="shared" si="0"/>
        <v>0.49608798346619426</v>
      </c>
      <c r="J15" s="333">
        <f t="shared" si="0"/>
        <v>0.44466456900905099</v>
      </c>
    </row>
    <row r="16" spans="1:11" s="324" customFormat="1" ht="18" customHeight="1">
      <c r="A16" s="278" t="s">
        <v>75</v>
      </c>
      <c r="B16" s="325">
        <v>33495</v>
      </c>
      <c r="C16" s="326">
        <v>35532</v>
      </c>
      <c r="D16" s="327">
        <f t="shared" si="1"/>
        <v>69027</v>
      </c>
      <c r="E16" s="339">
        <v>11720</v>
      </c>
      <c r="F16" s="340">
        <v>15922</v>
      </c>
      <c r="G16" s="330">
        <f t="shared" si="2"/>
        <v>27642</v>
      </c>
      <c r="H16" s="331">
        <f t="shared" si="0"/>
        <v>0.34990297059262576</v>
      </c>
      <c r="I16" s="332">
        <f t="shared" si="0"/>
        <v>0.44810311831588429</v>
      </c>
      <c r="J16" s="333">
        <f t="shared" si="0"/>
        <v>0.40045199704463469</v>
      </c>
    </row>
    <row r="17" spans="1:10" s="324" customFormat="1" ht="18" customHeight="1">
      <c r="A17" s="278" t="s">
        <v>41</v>
      </c>
      <c r="B17" s="341">
        <v>14340</v>
      </c>
      <c r="C17" s="326">
        <v>16091</v>
      </c>
      <c r="D17" s="327">
        <f t="shared" si="1"/>
        <v>30431</v>
      </c>
      <c r="E17" s="334">
        <v>4700</v>
      </c>
      <c r="F17" s="342">
        <v>6460</v>
      </c>
      <c r="G17" s="330">
        <f t="shared" si="2"/>
        <v>11160</v>
      </c>
      <c r="H17" s="331">
        <f t="shared" si="0"/>
        <v>0.3277545327754533</v>
      </c>
      <c r="I17" s="332">
        <f t="shared" si="0"/>
        <v>0.40146665838046114</v>
      </c>
      <c r="J17" s="333">
        <f t="shared" si="0"/>
        <v>0.36673129374650848</v>
      </c>
    </row>
    <row r="18" spans="1:10" ht="18" customHeight="1">
      <c r="A18" s="278" t="s">
        <v>96</v>
      </c>
      <c r="B18" s="341">
        <v>33285</v>
      </c>
      <c r="C18" s="326">
        <v>37763</v>
      </c>
      <c r="D18" s="327">
        <f t="shared" si="1"/>
        <v>71048</v>
      </c>
      <c r="E18" s="334">
        <v>12267</v>
      </c>
      <c r="F18" s="329">
        <v>17276</v>
      </c>
      <c r="G18" s="330">
        <f t="shared" si="2"/>
        <v>29543</v>
      </c>
      <c r="H18" s="331">
        <f t="shared" si="0"/>
        <v>0.36854438936457862</v>
      </c>
      <c r="I18" s="332">
        <f t="shared" si="0"/>
        <v>0.45748483965786618</v>
      </c>
      <c r="J18" s="333">
        <f t="shared" si="0"/>
        <v>0.4158174755095147</v>
      </c>
    </row>
    <row r="19" spans="1:10" ht="18" customHeight="1">
      <c r="A19" s="278" t="s">
        <v>48</v>
      </c>
      <c r="B19" s="341">
        <v>12588</v>
      </c>
      <c r="C19" s="326">
        <v>14062</v>
      </c>
      <c r="D19" s="327">
        <f t="shared" si="1"/>
        <v>26650</v>
      </c>
      <c r="E19" s="334">
        <v>5324</v>
      </c>
      <c r="F19" s="329">
        <v>7589</v>
      </c>
      <c r="G19" s="330">
        <f t="shared" si="2"/>
        <v>12913</v>
      </c>
      <c r="H19" s="331">
        <f t="shared" si="0"/>
        <v>0.42294248490625991</v>
      </c>
      <c r="I19" s="332">
        <f t="shared" si="0"/>
        <v>0.53968141089460964</v>
      </c>
      <c r="J19" s="333">
        <f t="shared" si="0"/>
        <v>0.48454033771106941</v>
      </c>
    </row>
    <row r="20" spans="1:10" ht="18" customHeight="1">
      <c r="A20" s="343" t="s">
        <v>80</v>
      </c>
      <c r="B20" s="325">
        <v>10403</v>
      </c>
      <c r="C20" s="326">
        <v>11017</v>
      </c>
      <c r="D20" s="344">
        <f t="shared" si="1"/>
        <v>21420</v>
      </c>
      <c r="E20" s="345">
        <v>3771</v>
      </c>
      <c r="F20" s="342">
        <v>5151</v>
      </c>
      <c r="G20" s="330">
        <f t="shared" si="2"/>
        <v>8922</v>
      </c>
      <c r="H20" s="331">
        <f t="shared" si="0"/>
        <v>0.36249158896472172</v>
      </c>
      <c r="I20" s="332">
        <f t="shared" si="0"/>
        <v>0.46755014976853954</v>
      </c>
      <c r="J20" s="333">
        <f t="shared" si="0"/>
        <v>0.41652661064425772</v>
      </c>
    </row>
    <row r="21" spans="1:10" ht="18" customHeight="1">
      <c r="A21" s="346" t="s">
        <v>88</v>
      </c>
      <c r="B21" s="347">
        <v>10019</v>
      </c>
      <c r="C21" s="348">
        <v>11676</v>
      </c>
      <c r="D21" s="349">
        <f t="shared" si="1"/>
        <v>21695</v>
      </c>
      <c r="E21" s="350">
        <v>4288</v>
      </c>
      <c r="F21" s="340">
        <v>6057</v>
      </c>
      <c r="G21" s="351">
        <f t="shared" si="2"/>
        <v>10345</v>
      </c>
      <c r="H21" s="352">
        <f t="shared" si="0"/>
        <v>0.42798682503243834</v>
      </c>
      <c r="I21" s="353">
        <f t="shared" si="0"/>
        <v>0.51875642343268247</v>
      </c>
      <c r="J21" s="354">
        <f t="shared" si="0"/>
        <v>0.47683798110163633</v>
      </c>
    </row>
    <row r="22" spans="1:10" ht="18" customHeight="1">
      <c r="A22" s="22" t="s">
        <v>249</v>
      </c>
      <c r="B22" s="38">
        <v>1982</v>
      </c>
      <c r="C22" s="38">
        <v>2244</v>
      </c>
      <c r="D22" s="51">
        <f>B22+C22</f>
        <v>4226</v>
      </c>
      <c r="E22" s="62">
        <f>SUM(E23)</f>
        <v>784</v>
      </c>
      <c r="F22" s="69">
        <f>SUM(F23)</f>
        <v>1205</v>
      </c>
      <c r="G22" s="51">
        <f>E22+F22</f>
        <v>1989</v>
      </c>
      <c r="H22" s="77">
        <f t="shared" si="0"/>
        <v>0.39556004036326942</v>
      </c>
      <c r="I22" s="82">
        <f t="shared" si="0"/>
        <v>0.53698752228163993</v>
      </c>
      <c r="J22" s="88">
        <f t="shared" si="0"/>
        <v>0.4706578324656886</v>
      </c>
    </row>
    <row r="23" spans="1:10" ht="18" customHeight="1">
      <c r="A23" s="355" t="s">
        <v>52</v>
      </c>
      <c r="B23" s="356">
        <v>1982</v>
      </c>
      <c r="C23" s="357">
        <v>2244</v>
      </c>
      <c r="D23" s="358">
        <f>SUM(B23:C23)</f>
        <v>4226</v>
      </c>
      <c r="E23" s="359">
        <v>784</v>
      </c>
      <c r="F23" s="360">
        <v>1205</v>
      </c>
      <c r="G23" s="361">
        <f>SUM(E23:F23)</f>
        <v>1989</v>
      </c>
      <c r="H23" s="362">
        <f t="shared" si="0"/>
        <v>0.39556004036326942</v>
      </c>
      <c r="I23" s="363">
        <f t="shared" si="0"/>
        <v>0.53698752228163993</v>
      </c>
      <c r="J23" s="364">
        <f t="shared" si="0"/>
        <v>0.4706578324656886</v>
      </c>
    </row>
    <row r="24" spans="1:10" ht="18" customHeight="1">
      <c r="A24" s="21" t="s">
        <v>40</v>
      </c>
      <c r="B24" s="39">
        <v>834</v>
      </c>
      <c r="C24" s="39">
        <v>862</v>
      </c>
      <c r="D24" s="52">
        <f>B24+C24</f>
        <v>1696</v>
      </c>
      <c r="E24" s="62">
        <f>SUM(E25)</f>
        <v>429</v>
      </c>
      <c r="F24" s="70">
        <f>SUM(F25)</f>
        <v>572</v>
      </c>
      <c r="G24" s="52">
        <f>E24+F24</f>
        <v>1001</v>
      </c>
      <c r="H24" s="76">
        <f t="shared" si="0"/>
        <v>0.51438848920863312</v>
      </c>
      <c r="I24" s="81">
        <f t="shared" si="0"/>
        <v>0.66357308584686769</v>
      </c>
      <c r="J24" s="87">
        <f t="shared" si="0"/>
        <v>0.59021226415094341</v>
      </c>
    </row>
    <row r="25" spans="1:10" ht="18" customHeight="1">
      <c r="A25" s="365" t="s">
        <v>70</v>
      </c>
      <c r="B25" s="366">
        <v>834</v>
      </c>
      <c r="C25" s="367">
        <v>862</v>
      </c>
      <c r="D25" s="368">
        <f>SUM(B25:C25)</f>
        <v>1696</v>
      </c>
      <c r="E25" s="369">
        <v>429</v>
      </c>
      <c r="F25" s="370">
        <v>572</v>
      </c>
      <c r="G25" s="371">
        <f>SUM(E25:F25)</f>
        <v>1001</v>
      </c>
      <c r="H25" s="372">
        <f t="shared" si="0"/>
        <v>0.51438848920863312</v>
      </c>
      <c r="I25" s="373">
        <f t="shared" si="0"/>
        <v>0.66357308584686769</v>
      </c>
      <c r="J25" s="374">
        <f t="shared" si="0"/>
        <v>0.59021226415094341</v>
      </c>
    </row>
    <row r="26" spans="1:10" ht="18" customHeight="1">
      <c r="A26" s="21" t="s">
        <v>3</v>
      </c>
      <c r="B26" s="40">
        <v>9975</v>
      </c>
      <c r="C26" s="39">
        <v>11445</v>
      </c>
      <c r="D26" s="52">
        <f>B26+C26</f>
        <v>21420</v>
      </c>
      <c r="E26" s="62">
        <f>SUM(E27:E29)</f>
        <v>4724</v>
      </c>
      <c r="F26" s="70">
        <f>SUM(F27:F29)</f>
        <v>6538</v>
      </c>
      <c r="G26" s="52">
        <f>E26+F26</f>
        <v>11262</v>
      </c>
      <c r="H26" s="76">
        <f t="shared" si="0"/>
        <v>0.47358395989974938</v>
      </c>
      <c r="I26" s="81">
        <f t="shared" si="0"/>
        <v>0.57125382262996938</v>
      </c>
      <c r="J26" s="87">
        <f t="shared" si="0"/>
        <v>0.52577030812324932</v>
      </c>
    </row>
    <row r="27" spans="1:10" ht="18" customHeight="1">
      <c r="A27" s="314" t="s">
        <v>8</v>
      </c>
      <c r="B27" s="316">
        <v>1182</v>
      </c>
      <c r="C27" s="375">
        <v>1302</v>
      </c>
      <c r="D27" s="376">
        <f>SUM(B27:C27)</f>
        <v>2484</v>
      </c>
      <c r="E27" s="377">
        <v>580</v>
      </c>
      <c r="F27" s="378">
        <v>819</v>
      </c>
      <c r="G27" s="379">
        <f>SUM(E27:F27)</f>
        <v>1399</v>
      </c>
      <c r="H27" s="321">
        <f t="shared" si="0"/>
        <v>0.4906937394247039</v>
      </c>
      <c r="I27" s="322">
        <f t="shared" si="0"/>
        <v>0.62903225806451613</v>
      </c>
      <c r="J27" s="323">
        <f t="shared" si="0"/>
        <v>0.56320450885668272</v>
      </c>
    </row>
    <row r="28" spans="1:10" ht="18" customHeight="1">
      <c r="A28" s="278" t="s">
        <v>2</v>
      </c>
      <c r="B28" s="326">
        <v>6129</v>
      </c>
      <c r="C28" s="380">
        <v>7126</v>
      </c>
      <c r="D28" s="381">
        <f>SUM(B28:C28)</f>
        <v>13255</v>
      </c>
      <c r="E28" s="334">
        <v>2841</v>
      </c>
      <c r="F28" s="329">
        <v>3969</v>
      </c>
      <c r="G28" s="382">
        <f>SUM(E28:F28)</f>
        <v>6810</v>
      </c>
      <c r="H28" s="331">
        <f t="shared" si="0"/>
        <v>0.46353401860009791</v>
      </c>
      <c r="I28" s="332">
        <f t="shared" si="0"/>
        <v>0.55697445972495085</v>
      </c>
      <c r="J28" s="333">
        <f t="shared" si="0"/>
        <v>0.51376838928706148</v>
      </c>
    </row>
    <row r="29" spans="1:10" ht="18" customHeight="1">
      <c r="A29" s="383" t="s">
        <v>86</v>
      </c>
      <c r="B29" s="384">
        <v>2664</v>
      </c>
      <c r="C29" s="385">
        <v>3017</v>
      </c>
      <c r="D29" s="386">
        <f>SUM(B29:C29)</f>
        <v>5681</v>
      </c>
      <c r="E29" s="387">
        <v>1303</v>
      </c>
      <c r="F29" s="388">
        <v>1750</v>
      </c>
      <c r="G29" s="389">
        <f>SUM(E29:F29)</f>
        <v>3053</v>
      </c>
      <c r="H29" s="390">
        <f t="shared" si="0"/>
        <v>0.4891141141141141</v>
      </c>
      <c r="I29" s="391">
        <f t="shared" si="0"/>
        <v>0.58004640371229699</v>
      </c>
      <c r="J29" s="392">
        <f t="shared" si="0"/>
        <v>0.53740538637563806</v>
      </c>
    </row>
    <row r="30" spans="1:10" ht="18" customHeight="1">
      <c r="A30" s="21" t="s">
        <v>68</v>
      </c>
      <c r="B30" s="44">
        <v>8984</v>
      </c>
      <c r="C30" s="44">
        <v>10265</v>
      </c>
      <c r="D30" s="52">
        <f>B30+C30</f>
        <v>19249</v>
      </c>
      <c r="E30" s="62">
        <f>SUM(E31:E34)</f>
        <v>3754</v>
      </c>
      <c r="F30" s="70">
        <f>SUM(F31:F34)</f>
        <v>5334</v>
      </c>
      <c r="G30" s="52">
        <f>E30+F30</f>
        <v>9088</v>
      </c>
      <c r="H30" s="76">
        <f t="shared" si="0"/>
        <v>0.4178539626001781</v>
      </c>
      <c r="I30" s="81">
        <f t="shared" si="0"/>
        <v>0.51962981003409647</v>
      </c>
      <c r="J30" s="87">
        <f t="shared" si="0"/>
        <v>0.47212842225570162</v>
      </c>
    </row>
    <row r="31" spans="1:10" ht="18" customHeight="1">
      <c r="A31" s="314" t="s">
        <v>59</v>
      </c>
      <c r="B31" s="393">
        <v>3467</v>
      </c>
      <c r="C31" s="375">
        <v>3888</v>
      </c>
      <c r="D31" s="376">
        <f>SUM(B31:C31)</f>
        <v>7355</v>
      </c>
      <c r="E31" s="377">
        <v>1612</v>
      </c>
      <c r="F31" s="378">
        <v>2246</v>
      </c>
      <c r="G31" s="320">
        <f>SUM(E31:F31)</f>
        <v>3858</v>
      </c>
      <c r="H31" s="321">
        <f t="shared" si="0"/>
        <v>0.4649552927603115</v>
      </c>
      <c r="I31" s="322">
        <f t="shared" si="0"/>
        <v>0.57767489711934161</v>
      </c>
      <c r="J31" s="323">
        <f t="shared" si="0"/>
        <v>0.52454112848402445</v>
      </c>
    </row>
    <row r="32" spans="1:10" ht="18" customHeight="1">
      <c r="A32" s="278" t="s">
        <v>81</v>
      </c>
      <c r="B32" s="326">
        <v>2269</v>
      </c>
      <c r="C32" s="380">
        <v>2763</v>
      </c>
      <c r="D32" s="344">
        <f>SUM(B32:C32)</f>
        <v>5032</v>
      </c>
      <c r="E32" s="334">
        <v>953</v>
      </c>
      <c r="F32" s="329">
        <v>1442</v>
      </c>
      <c r="G32" s="330">
        <f>SUM(E32:F32)</f>
        <v>2395</v>
      </c>
      <c r="H32" s="331">
        <f t="shared" si="0"/>
        <v>0.42000881445570737</v>
      </c>
      <c r="I32" s="332">
        <f t="shared" si="0"/>
        <v>0.52189648932319943</v>
      </c>
      <c r="J32" s="333">
        <f t="shared" si="0"/>
        <v>0.47595389507154212</v>
      </c>
    </row>
    <row r="33" spans="1:10" ht="18" customHeight="1">
      <c r="A33" s="278" t="s">
        <v>36</v>
      </c>
      <c r="B33" s="326">
        <v>1879</v>
      </c>
      <c r="C33" s="380">
        <v>2177</v>
      </c>
      <c r="D33" s="344">
        <f>SUM(B33:C33)</f>
        <v>4056</v>
      </c>
      <c r="E33" s="334">
        <v>770</v>
      </c>
      <c r="F33" s="329">
        <v>1087</v>
      </c>
      <c r="G33" s="330">
        <f>SUM(E33:F33)</f>
        <v>1857</v>
      </c>
      <c r="H33" s="331">
        <f t="shared" si="0"/>
        <v>0.4097924427887174</v>
      </c>
      <c r="I33" s="332">
        <f t="shared" si="0"/>
        <v>0.49931097841065686</v>
      </c>
      <c r="J33" s="333">
        <f t="shared" si="0"/>
        <v>0.45784023668639051</v>
      </c>
    </row>
    <row r="34" spans="1:10" ht="18" customHeight="1">
      <c r="A34" s="383" t="s">
        <v>83</v>
      </c>
      <c r="B34" s="384">
        <v>1369</v>
      </c>
      <c r="C34" s="385">
        <v>1437</v>
      </c>
      <c r="D34" s="386">
        <f>SUM(B34:C34)</f>
        <v>2806</v>
      </c>
      <c r="E34" s="387">
        <v>419</v>
      </c>
      <c r="F34" s="388">
        <v>559</v>
      </c>
      <c r="G34" s="394">
        <f>SUM(E34:F34)</f>
        <v>978</v>
      </c>
      <c r="H34" s="390">
        <f t="shared" si="0"/>
        <v>0.30606281957633308</v>
      </c>
      <c r="I34" s="391">
        <f t="shared" si="0"/>
        <v>0.38900487125956856</v>
      </c>
      <c r="J34" s="392">
        <f t="shared" si="0"/>
        <v>0.34853884533143265</v>
      </c>
    </row>
    <row r="35" spans="1:10" ht="18" customHeight="1">
      <c r="A35" s="21" t="s">
        <v>24</v>
      </c>
      <c r="B35" s="44">
        <v>7864</v>
      </c>
      <c r="C35" s="44">
        <v>8853</v>
      </c>
      <c r="D35" s="52">
        <f>B35+C35</f>
        <v>16717</v>
      </c>
      <c r="E35" s="62">
        <f>SUM(E36)</f>
        <v>3150</v>
      </c>
      <c r="F35" s="70">
        <f>SUM(F36)</f>
        <v>4182</v>
      </c>
      <c r="G35" s="52">
        <f>E35+F35</f>
        <v>7332</v>
      </c>
      <c r="H35" s="76">
        <f t="shared" si="0"/>
        <v>0.40055951169888099</v>
      </c>
      <c r="I35" s="81">
        <f t="shared" si="0"/>
        <v>0.47238224330735346</v>
      </c>
      <c r="J35" s="87">
        <f t="shared" si="0"/>
        <v>0.43859544176586707</v>
      </c>
    </row>
    <row r="36" spans="1:10" s="324" customFormat="1" ht="18" customHeight="1">
      <c r="A36" s="365" t="s">
        <v>84</v>
      </c>
      <c r="B36" s="395">
        <v>7864</v>
      </c>
      <c r="C36" s="396">
        <v>8853</v>
      </c>
      <c r="D36" s="368">
        <f>SUM(B36:C36)</f>
        <v>16717</v>
      </c>
      <c r="E36" s="369">
        <v>3150</v>
      </c>
      <c r="F36" s="370">
        <v>4182</v>
      </c>
      <c r="G36" s="371">
        <f>SUM(E36:F36)</f>
        <v>7332</v>
      </c>
      <c r="H36" s="372">
        <f t="shared" si="0"/>
        <v>0.40055951169888099</v>
      </c>
      <c r="I36" s="373">
        <f t="shared" si="0"/>
        <v>0.47238224330735346</v>
      </c>
      <c r="J36" s="374">
        <f t="shared" si="0"/>
        <v>0.43859544176586707</v>
      </c>
    </row>
    <row r="37" spans="1:10" ht="18" customHeight="1">
      <c r="A37" s="21" t="s">
        <v>23</v>
      </c>
      <c r="B37" s="44">
        <v>7285</v>
      </c>
      <c r="C37" s="44">
        <v>7385</v>
      </c>
      <c r="D37" s="52">
        <f>B37+C37</f>
        <v>14670</v>
      </c>
      <c r="E37" s="62">
        <f>SUM(E38:E39)</f>
        <v>2910</v>
      </c>
      <c r="F37" s="70">
        <f>SUM(F38:F39)</f>
        <v>3641</v>
      </c>
      <c r="G37" s="52">
        <f>E37+F37</f>
        <v>6551</v>
      </c>
      <c r="H37" s="76">
        <f t="shared" si="0"/>
        <v>0.39945092656142761</v>
      </c>
      <c r="I37" s="81">
        <f t="shared" si="0"/>
        <v>0.49302640487474608</v>
      </c>
      <c r="J37" s="87">
        <f t="shared" si="0"/>
        <v>0.44655760054533061</v>
      </c>
    </row>
    <row r="38" spans="1:10" ht="18" customHeight="1">
      <c r="A38" s="314" t="s">
        <v>49</v>
      </c>
      <c r="B38" s="316">
        <v>5908</v>
      </c>
      <c r="C38" s="375">
        <v>6344</v>
      </c>
      <c r="D38" s="376">
        <f>SUM(B38:C38)</f>
        <v>12252</v>
      </c>
      <c r="E38" s="377">
        <v>2499</v>
      </c>
      <c r="F38" s="378">
        <v>3089</v>
      </c>
      <c r="G38" s="379">
        <f>SUM(E38:F38)</f>
        <v>5588</v>
      </c>
      <c r="H38" s="321">
        <f t="shared" si="0"/>
        <v>0.42298578199052134</v>
      </c>
      <c r="I38" s="322">
        <f t="shared" si="0"/>
        <v>0.48691677175283732</v>
      </c>
      <c r="J38" s="323">
        <f t="shared" si="0"/>
        <v>0.45608880182827294</v>
      </c>
    </row>
    <row r="39" spans="1:10" ht="18" customHeight="1">
      <c r="A39" s="383" t="s">
        <v>97</v>
      </c>
      <c r="B39" s="384">
        <v>1377</v>
      </c>
      <c r="C39" s="385">
        <v>1041</v>
      </c>
      <c r="D39" s="386">
        <f>SUM(B39:C39)</f>
        <v>2418</v>
      </c>
      <c r="E39" s="387">
        <v>411</v>
      </c>
      <c r="F39" s="388">
        <v>552</v>
      </c>
      <c r="G39" s="394">
        <f>SUM(E39:F39)</f>
        <v>963</v>
      </c>
      <c r="H39" s="390">
        <f t="shared" si="0"/>
        <v>0.29847494553376908</v>
      </c>
      <c r="I39" s="391">
        <f t="shared" si="0"/>
        <v>0.53025936599423629</v>
      </c>
      <c r="J39" s="392">
        <f t="shared" si="0"/>
        <v>0.39826302729528534</v>
      </c>
    </row>
    <row r="41" spans="1:10" ht="18" customHeight="1">
      <c r="A41" s="277" t="s">
        <v>309</v>
      </c>
      <c r="B41" s="47"/>
      <c r="C41" s="47"/>
      <c r="D41" s="47"/>
    </row>
    <row r="42" spans="1:10" ht="18" customHeight="1">
      <c r="A42" s="277" t="s">
        <v>253</v>
      </c>
      <c r="B42" s="47"/>
      <c r="C42" s="47"/>
      <c r="D42" s="47"/>
    </row>
    <row r="43" spans="1:10" ht="18" customHeight="1">
      <c r="A43" s="277" t="s">
        <v>252</v>
      </c>
      <c r="B43" s="47"/>
      <c r="C43" s="47"/>
      <c r="D43" s="47"/>
    </row>
    <row r="45" spans="1:10" ht="18" customHeight="1">
      <c r="A45" s="29"/>
    </row>
    <row r="46" spans="1:10" ht="18" customHeight="1">
      <c r="B46" s="47"/>
      <c r="C46" s="47"/>
      <c r="D46" s="47"/>
    </row>
  </sheetData>
  <mergeCells count="5">
    <mergeCell ref="A1:J1"/>
    <mergeCell ref="A3:A5"/>
    <mergeCell ref="B3:D4"/>
    <mergeCell ref="E3:G4"/>
    <mergeCell ref="H3:J4"/>
  </mergeCells>
  <phoneticPr fontId="45"/>
  <printOptions horizontalCentered="1"/>
  <pageMargins left="0.31496062992125984" right="0.27559055118110237" top="0.82677165354330706" bottom="0.51181102362204722" header="0.39370078740157483" footer="0.51181102362204722"/>
  <pageSetup paperSize="9" scale="99" pageOrder="overThenDown" orientation="portrait" r:id="rId1"/>
  <headerFooter alignWithMargins="0">
    <oddHeader xml:space="preserve">&amp;L表1-1
</oddHeader>
    <oddFooter>&amp;C1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2"/>
  <sheetViews>
    <sheetView view="pageBreakPreview" zoomScale="90" zoomScaleSheetLayoutView="90" workbookViewId="0">
      <selection activeCell="J31" sqref="J31"/>
    </sheetView>
  </sheetViews>
  <sheetFormatPr defaultColWidth="9" defaultRowHeight="18" customHeight="1"/>
  <cols>
    <col min="1" max="1" width="11.90625" style="19" customWidth="1"/>
    <col min="2" max="2" width="11.6328125" style="3" customWidth="1"/>
    <col min="3" max="3" width="11.453125" style="3" customWidth="1"/>
    <col min="4" max="4" width="12.453125" style="3" customWidth="1"/>
    <col min="5" max="5" width="10.90625" style="3" customWidth="1"/>
    <col min="6" max="6" width="11.36328125" style="3" customWidth="1"/>
    <col min="7" max="7" width="11" style="3" customWidth="1"/>
    <col min="8" max="10" width="9" style="3" customWidth="1"/>
    <col min="11" max="11" width="14.26953125" style="3" bestFit="1" customWidth="1"/>
    <col min="12" max="12" width="9" style="3" customWidth="1"/>
    <col min="13" max="16384" width="9" style="3"/>
  </cols>
  <sheetData>
    <row r="1" spans="1:11" s="20" customFormat="1" ht="18" customHeight="1">
      <c r="A1" s="653" t="str">
        <f>表紙!B9</f>
        <v>令和７年度市町村別高齢者数・高齢化率（圏域別）</v>
      </c>
      <c r="B1" s="653"/>
      <c r="C1" s="653"/>
      <c r="D1" s="653"/>
      <c r="E1" s="653"/>
      <c r="F1" s="653"/>
      <c r="G1" s="653"/>
      <c r="H1" s="653"/>
      <c r="I1" s="653"/>
      <c r="J1" s="653"/>
    </row>
    <row r="2" spans="1:11" ht="18" customHeight="1">
      <c r="B2" s="30"/>
      <c r="J2" s="86" t="str">
        <f>'表1-1'!J2</f>
        <v>令和７年７月１日現在</v>
      </c>
    </row>
    <row r="3" spans="1:11" ht="18" customHeight="1">
      <c r="A3" s="669" t="s">
        <v>33</v>
      </c>
      <c r="B3" s="672" t="s">
        <v>101</v>
      </c>
      <c r="C3" s="673"/>
      <c r="D3" s="674"/>
      <c r="E3" s="678" t="s">
        <v>173</v>
      </c>
      <c r="F3" s="673"/>
      <c r="G3" s="674"/>
      <c r="H3" s="678" t="s">
        <v>174</v>
      </c>
      <c r="I3" s="673"/>
      <c r="J3" s="674"/>
      <c r="K3" s="667" t="s">
        <v>115</v>
      </c>
    </row>
    <row r="4" spans="1:11" ht="18" customHeight="1">
      <c r="A4" s="670"/>
      <c r="B4" s="675"/>
      <c r="C4" s="676"/>
      <c r="D4" s="677"/>
      <c r="E4" s="679"/>
      <c r="F4" s="676"/>
      <c r="G4" s="677"/>
      <c r="H4" s="679"/>
      <c r="I4" s="676"/>
      <c r="J4" s="677"/>
      <c r="K4" s="668"/>
    </row>
    <row r="5" spans="1:11" ht="18" customHeight="1">
      <c r="A5" s="671"/>
      <c r="B5" s="31" t="s">
        <v>47</v>
      </c>
      <c r="C5" s="64" t="s">
        <v>54</v>
      </c>
      <c r="D5" s="50" t="s">
        <v>172</v>
      </c>
      <c r="E5" s="58" t="s">
        <v>47</v>
      </c>
      <c r="F5" s="64" t="s">
        <v>54</v>
      </c>
      <c r="G5" s="50" t="s">
        <v>172</v>
      </c>
      <c r="H5" s="58" t="s">
        <v>47</v>
      </c>
      <c r="I5" s="64" t="s">
        <v>54</v>
      </c>
      <c r="J5" s="50" t="s">
        <v>172</v>
      </c>
    </row>
    <row r="6" spans="1:11" ht="18" customHeight="1">
      <c r="A6" s="21" t="s">
        <v>58</v>
      </c>
      <c r="B6" s="95">
        <f>'表1-1'!B6</f>
        <v>417286</v>
      </c>
      <c r="C6" s="104">
        <f>'表1-1'!C6</f>
        <v>464706</v>
      </c>
      <c r="D6" s="109">
        <f>'表1-1'!D6</f>
        <v>881992</v>
      </c>
      <c r="E6" s="95">
        <f>E7+E11+E14+E19+E27+E30+E34+E36</f>
        <v>148867</v>
      </c>
      <c r="F6" s="104">
        <f>F7+F11+F14+F19+F27+F30+F34+F36</f>
        <v>206425</v>
      </c>
      <c r="G6" s="109">
        <f>G7+G11+G14+G19+G27+G30+G34+G36</f>
        <v>355292</v>
      </c>
      <c r="H6" s="77">
        <f t="shared" ref="H6:J39" si="0">E6/B6</f>
        <v>0.35675052601812668</v>
      </c>
      <c r="I6" s="82">
        <f t="shared" si="0"/>
        <v>0.44420558374542185</v>
      </c>
      <c r="J6" s="88">
        <f t="shared" si="0"/>
        <v>0.40282905060363361</v>
      </c>
    </row>
    <row r="7" spans="1:11" ht="18" customHeight="1">
      <c r="A7" s="22" t="s">
        <v>187</v>
      </c>
      <c r="B7" s="38">
        <f t="shared" ref="B7:G7" si="1">SUM(B8:B10)</f>
        <v>44075</v>
      </c>
      <c r="C7" s="33">
        <f t="shared" si="1"/>
        <v>49107</v>
      </c>
      <c r="D7" s="51">
        <f t="shared" si="1"/>
        <v>93182</v>
      </c>
      <c r="E7" s="32">
        <f t="shared" si="1"/>
        <v>16395</v>
      </c>
      <c r="F7" s="33">
        <f t="shared" si="1"/>
        <v>23484</v>
      </c>
      <c r="G7" s="51">
        <f t="shared" si="1"/>
        <v>39879</v>
      </c>
      <c r="H7" s="77">
        <f>E7/B7</f>
        <v>0.37197958026091887</v>
      </c>
      <c r="I7" s="82">
        <f t="shared" si="0"/>
        <v>0.47822102755208012</v>
      </c>
      <c r="J7" s="88">
        <f t="shared" si="0"/>
        <v>0.42796892103625161</v>
      </c>
    </row>
    <row r="8" spans="1:11" ht="18" customHeight="1">
      <c r="A8" s="24" t="s">
        <v>66</v>
      </c>
      <c r="B8" s="35">
        <f>'表1-1'!B12</f>
        <v>29898</v>
      </c>
      <c r="C8" s="105">
        <f>'表1-1'!C12</f>
        <v>33315</v>
      </c>
      <c r="D8" s="53">
        <f>SUM(B8:C8)</f>
        <v>63213</v>
      </c>
      <c r="E8" s="113">
        <f>'表1-1'!E12</f>
        <v>10885</v>
      </c>
      <c r="F8" s="119">
        <f>'表1-1'!F12</f>
        <v>15558</v>
      </c>
      <c r="G8" s="72">
        <f>SUM(E8:F8)</f>
        <v>26443</v>
      </c>
      <c r="H8" s="79">
        <f t="shared" si="0"/>
        <v>0.36407117532945349</v>
      </c>
      <c r="I8" s="84">
        <f t="shared" si="0"/>
        <v>0.46699684826654658</v>
      </c>
      <c r="J8" s="90">
        <f t="shared" si="0"/>
        <v>0.41831585275180738</v>
      </c>
      <c r="K8" s="125">
        <f>G8/D8</f>
        <v>0.41831585275180738</v>
      </c>
    </row>
    <row r="9" spans="1:11" ht="18" customHeight="1">
      <c r="A9" s="24" t="s">
        <v>76</v>
      </c>
      <c r="B9" s="35">
        <f>'表1-1'!B15</f>
        <v>12195</v>
      </c>
      <c r="C9" s="106">
        <f>'表1-1'!C15</f>
        <v>13548</v>
      </c>
      <c r="D9" s="110">
        <f>SUM(B9:C9)</f>
        <v>25743</v>
      </c>
      <c r="E9" s="114">
        <f>'表1-1'!E15</f>
        <v>4726</v>
      </c>
      <c r="F9" s="36">
        <f>'表1-1'!F15</f>
        <v>6721</v>
      </c>
      <c r="G9" s="72">
        <f>SUM(E9:F9)</f>
        <v>11447</v>
      </c>
      <c r="H9" s="79">
        <f t="shared" si="0"/>
        <v>0.38753587535875361</v>
      </c>
      <c r="I9" s="84">
        <f t="shared" si="0"/>
        <v>0.49608798346619426</v>
      </c>
      <c r="J9" s="90">
        <f t="shared" si="0"/>
        <v>0.44466456900905099</v>
      </c>
      <c r="K9" s="125">
        <f>G9/D9</f>
        <v>0.44466456900905099</v>
      </c>
    </row>
    <row r="10" spans="1:11" ht="18" customHeight="1">
      <c r="A10" s="24" t="s">
        <v>52</v>
      </c>
      <c r="B10" s="35">
        <f>'表1-1'!B23</f>
        <v>1982</v>
      </c>
      <c r="C10" s="98">
        <f>'表1-1'!C23</f>
        <v>2244</v>
      </c>
      <c r="D10" s="111">
        <f>SUM(B10:C10)</f>
        <v>4226</v>
      </c>
      <c r="E10" s="115">
        <f>'表1-1'!E23</f>
        <v>784</v>
      </c>
      <c r="F10" s="120">
        <f>'表1-1'!F23</f>
        <v>1205</v>
      </c>
      <c r="G10" s="72">
        <f>SUM(E10:F10)</f>
        <v>1989</v>
      </c>
      <c r="H10" s="80">
        <f t="shared" si="0"/>
        <v>0.39556004036326942</v>
      </c>
      <c r="I10" s="85">
        <f t="shared" si="0"/>
        <v>0.53698752228163993</v>
      </c>
      <c r="J10" s="91">
        <f t="shared" si="0"/>
        <v>0.4706578324656886</v>
      </c>
      <c r="K10" s="125">
        <f>G10/D10</f>
        <v>0.4706578324656886</v>
      </c>
    </row>
    <row r="11" spans="1:11" ht="18" customHeight="1">
      <c r="A11" s="22" t="s">
        <v>188</v>
      </c>
      <c r="B11" s="38">
        <f t="shared" ref="B11:G11" si="2">SUM(B12:B13)</f>
        <v>13422</v>
      </c>
      <c r="C11" s="33">
        <f t="shared" si="2"/>
        <v>14924</v>
      </c>
      <c r="D11" s="51">
        <f t="shared" si="2"/>
        <v>28346</v>
      </c>
      <c r="E11" s="32">
        <f t="shared" si="2"/>
        <v>5753</v>
      </c>
      <c r="F11" s="33">
        <f t="shared" si="2"/>
        <v>8161</v>
      </c>
      <c r="G11" s="51">
        <f t="shared" si="2"/>
        <v>13914</v>
      </c>
      <c r="H11" s="77">
        <f t="shared" si="0"/>
        <v>0.42862464610341233</v>
      </c>
      <c r="I11" s="82">
        <f t="shared" si="0"/>
        <v>0.546837309032431</v>
      </c>
      <c r="J11" s="88">
        <f t="shared" si="0"/>
        <v>0.4908629083468567</v>
      </c>
    </row>
    <row r="12" spans="1:11" ht="18" customHeight="1">
      <c r="A12" s="24" t="s">
        <v>48</v>
      </c>
      <c r="B12" s="96">
        <f>'表1-1'!B19</f>
        <v>12588</v>
      </c>
      <c r="C12" s="41">
        <f>'表1-1'!C19</f>
        <v>14062</v>
      </c>
      <c r="D12" s="55">
        <f>SUM(B12:C12)</f>
        <v>26650</v>
      </c>
      <c r="E12" s="34">
        <f>'表1-1'!E19</f>
        <v>5324</v>
      </c>
      <c r="F12" s="45">
        <f>'表1-1'!F19</f>
        <v>7589</v>
      </c>
      <c r="G12" s="122">
        <f>SUM(E12:F12)</f>
        <v>12913</v>
      </c>
      <c r="H12" s="124">
        <f t="shared" si="0"/>
        <v>0.42294248490625991</v>
      </c>
      <c r="I12" s="83">
        <f t="shared" si="0"/>
        <v>0.53968141089460964</v>
      </c>
      <c r="J12" s="89">
        <f t="shared" si="0"/>
        <v>0.48454033771106941</v>
      </c>
      <c r="K12" s="125">
        <f>G12/D12</f>
        <v>0.48454033771106941</v>
      </c>
    </row>
    <row r="13" spans="1:11" ht="18" customHeight="1">
      <c r="A13" s="24" t="s">
        <v>70</v>
      </c>
      <c r="B13" s="97">
        <f>'表1-1'!B25</f>
        <v>834</v>
      </c>
      <c r="C13" s="43">
        <f>'表1-1'!C25</f>
        <v>862</v>
      </c>
      <c r="D13" s="57">
        <f>SUM(B13:C13)</f>
        <v>1696</v>
      </c>
      <c r="E13" s="115">
        <f>'表1-1'!E25</f>
        <v>429</v>
      </c>
      <c r="F13" s="120">
        <f>'表1-1'!F25</f>
        <v>572</v>
      </c>
      <c r="G13" s="75">
        <f>SUM(E13:F13)</f>
        <v>1001</v>
      </c>
      <c r="H13" s="80">
        <f t="shared" si="0"/>
        <v>0.51438848920863312</v>
      </c>
      <c r="I13" s="85">
        <f t="shared" si="0"/>
        <v>0.66357308584686769</v>
      </c>
      <c r="J13" s="91">
        <f t="shared" si="0"/>
        <v>0.59021226415094341</v>
      </c>
      <c r="K13" s="125">
        <f>G13/D13</f>
        <v>0.59021226415094341</v>
      </c>
    </row>
    <row r="14" spans="1:11" ht="18" customHeight="1">
      <c r="A14" s="22" t="s">
        <v>189</v>
      </c>
      <c r="B14" s="38">
        <f t="shared" ref="B14:G14" si="3">SUM(B15:B18)</f>
        <v>30806</v>
      </c>
      <c r="C14" s="33">
        <f t="shared" si="3"/>
        <v>35620</v>
      </c>
      <c r="D14" s="51">
        <f t="shared" si="3"/>
        <v>66426</v>
      </c>
      <c r="E14" s="32">
        <f t="shared" si="3"/>
        <v>12771</v>
      </c>
      <c r="F14" s="33">
        <f t="shared" si="3"/>
        <v>18405</v>
      </c>
      <c r="G14" s="51">
        <f t="shared" si="3"/>
        <v>31176</v>
      </c>
      <c r="H14" s="77">
        <f t="shared" si="0"/>
        <v>0.41456209829254043</v>
      </c>
      <c r="I14" s="82">
        <f t="shared" si="0"/>
        <v>0.51670409882088719</v>
      </c>
      <c r="J14" s="88">
        <f t="shared" si="0"/>
        <v>0.46933429681148947</v>
      </c>
    </row>
    <row r="15" spans="1:11" ht="18" customHeight="1">
      <c r="A15" s="24" t="s">
        <v>64</v>
      </c>
      <c r="B15" s="34">
        <f>'表1-1'!B10</f>
        <v>20831</v>
      </c>
      <c r="C15" s="41">
        <f>'表1-1'!C10</f>
        <v>24175</v>
      </c>
      <c r="D15" s="55">
        <f>SUM(B15:C15)</f>
        <v>45006</v>
      </c>
      <c r="E15" s="63">
        <f>'表1-1'!E10</f>
        <v>8047</v>
      </c>
      <c r="F15" s="121">
        <f>'表1-1'!F10</f>
        <v>11867</v>
      </c>
      <c r="G15" s="73">
        <f>SUM(E15:F15)</f>
        <v>19914</v>
      </c>
      <c r="H15" s="78">
        <f t="shared" si="0"/>
        <v>0.38629926551773797</v>
      </c>
      <c r="I15" s="83">
        <f t="shared" si="0"/>
        <v>0.49087900723888317</v>
      </c>
      <c r="J15" s="89">
        <f t="shared" si="0"/>
        <v>0.44247433675509934</v>
      </c>
      <c r="K15" s="125">
        <f>G15/D15</f>
        <v>0.44247433675509934</v>
      </c>
    </row>
    <row r="16" spans="1:11" ht="18" customHeight="1">
      <c r="A16" s="24" t="s">
        <v>8</v>
      </c>
      <c r="B16" s="98">
        <f>'表1-1'!B27</f>
        <v>1182</v>
      </c>
      <c r="C16" s="98">
        <f>'表1-1'!C27</f>
        <v>1302</v>
      </c>
      <c r="D16" s="54">
        <f>SUM(B16:C16)</f>
        <v>2484</v>
      </c>
      <c r="E16" s="35">
        <f>'表1-1'!E27</f>
        <v>580</v>
      </c>
      <c r="F16" s="42">
        <f>'表1-1'!F27</f>
        <v>819</v>
      </c>
      <c r="G16" s="72">
        <f>SUM(E16:F16)</f>
        <v>1399</v>
      </c>
      <c r="H16" s="79">
        <f t="shared" si="0"/>
        <v>0.4906937394247039</v>
      </c>
      <c r="I16" s="84">
        <f t="shared" si="0"/>
        <v>0.62903225806451613</v>
      </c>
      <c r="J16" s="90">
        <f t="shared" si="0"/>
        <v>0.56320450885668272</v>
      </c>
      <c r="K16" s="125">
        <f>G16/D16</f>
        <v>0.56320450885668272</v>
      </c>
    </row>
    <row r="17" spans="1:11" ht="18" customHeight="1">
      <c r="A17" s="24" t="s">
        <v>2</v>
      </c>
      <c r="B17" s="36">
        <f>'表1-1'!B28</f>
        <v>6129</v>
      </c>
      <c r="C17" s="42">
        <f>'表1-1'!C28</f>
        <v>7126</v>
      </c>
      <c r="D17" s="56">
        <f>SUM(B17:C17)</f>
        <v>13255</v>
      </c>
      <c r="E17" s="98">
        <f>'表1-1'!E28</f>
        <v>2841</v>
      </c>
      <c r="F17" s="98">
        <f>'表1-1'!F28</f>
        <v>3969</v>
      </c>
      <c r="G17" s="123">
        <f>SUM(E17:F17)</f>
        <v>6810</v>
      </c>
      <c r="H17" s="79">
        <f t="shared" si="0"/>
        <v>0.46353401860009791</v>
      </c>
      <c r="I17" s="84">
        <f t="shared" si="0"/>
        <v>0.55697445972495085</v>
      </c>
      <c r="J17" s="90">
        <f t="shared" si="0"/>
        <v>0.51376838928706148</v>
      </c>
      <c r="K17" s="125">
        <f>G17/D17</f>
        <v>0.51376838928706148</v>
      </c>
    </row>
    <row r="18" spans="1:11" ht="18" customHeight="1">
      <c r="A18" s="24" t="s">
        <v>86</v>
      </c>
      <c r="B18" s="99">
        <f>'表1-1'!B29</f>
        <v>2664</v>
      </c>
      <c r="C18" s="43">
        <f>'表1-1'!C29</f>
        <v>3017</v>
      </c>
      <c r="D18" s="56">
        <f>SUM(B18:C18)</f>
        <v>5681</v>
      </c>
      <c r="E18" s="43">
        <f>'表1-1'!E29</f>
        <v>1303</v>
      </c>
      <c r="F18" s="43">
        <f>'表1-1'!F29</f>
        <v>1750</v>
      </c>
      <c r="G18" s="123">
        <f>SUM(E18:F18)</f>
        <v>3053</v>
      </c>
      <c r="H18" s="80">
        <f t="shared" si="0"/>
        <v>0.4891141141141141</v>
      </c>
      <c r="I18" s="85">
        <f t="shared" si="0"/>
        <v>0.58004640371229699</v>
      </c>
      <c r="J18" s="91">
        <f t="shared" si="0"/>
        <v>0.53740538637563806</v>
      </c>
      <c r="K18" s="125">
        <f>G18/D18</f>
        <v>0.53740538637563806</v>
      </c>
    </row>
    <row r="19" spans="1:11" ht="18" customHeight="1">
      <c r="A19" s="22" t="s">
        <v>190</v>
      </c>
      <c r="B19" s="38">
        <f t="shared" ref="B19:G19" si="4">SUM(B20:B26)</f>
        <v>172048</v>
      </c>
      <c r="C19" s="33">
        <f t="shared" si="4"/>
        <v>192566</v>
      </c>
      <c r="D19" s="51">
        <f t="shared" si="4"/>
        <v>364614</v>
      </c>
      <c r="E19" s="32">
        <f t="shared" si="4"/>
        <v>54423</v>
      </c>
      <c r="F19" s="33">
        <f t="shared" si="4"/>
        <v>75609</v>
      </c>
      <c r="G19" s="51">
        <f t="shared" si="4"/>
        <v>130032</v>
      </c>
      <c r="H19" s="77">
        <f t="shared" si="0"/>
        <v>0.3163245140890914</v>
      </c>
      <c r="I19" s="82">
        <f t="shared" si="0"/>
        <v>0.39263940674885495</v>
      </c>
      <c r="J19" s="88">
        <f t="shared" si="0"/>
        <v>0.35662920238937618</v>
      </c>
    </row>
    <row r="20" spans="1:11" ht="18" customHeight="1">
      <c r="A20" s="92" t="s">
        <v>85</v>
      </c>
      <c r="B20" s="100">
        <f>'表1-1'!B9</f>
        <v>138457</v>
      </c>
      <c r="C20" s="107">
        <f>'表1-1'!C9</f>
        <v>154719</v>
      </c>
      <c r="D20" s="112">
        <f t="shared" ref="D20:D26" si="5">SUM(B20:C20)</f>
        <v>293176</v>
      </c>
      <c r="E20" s="116">
        <f>'表1-1'!E9</f>
        <v>40999</v>
      </c>
      <c r="F20" s="10">
        <f>'表1-1'!F9</f>
        <v>57212</v>
      </c>
      <c r="G20" s="74">
        <f t="shared" ref="G20:G26" si="6">SUM(E20:F20)</f>
        <v>98211</v>
      </c>
      <c r="H20" s="78">
        <f t="shared" si="0"/>
        <v>0.29611359483449734</v>
      </c>
      <c r="I20" s="83">
        <f t="shared" si="0"/>
        <v>0.36978005287004184</v>
      </c>
      <c r="J20" s="89">
        <f t="shared" si="0"/>
        <v>0.33498990367560783</v>
      </c>
      <c r="K20" s="125">
        <f t="shared" ref="K20:K26" si="7">G20/D20</f>
        <v>0.33498990367560783</v>
      </c>
    </row>
    <row r="21" spans="1:11" ht="18" customHeight="1">
      <c r="A21" s="24" t="s">
        <v>72</v>
      </c>
      <c r="B21" s="35">
        <f>'表1-1'!B13</f>
        <v>10267</v>
      </c>
      <c r="C21" s="42">
        <f>'表1-1'!C13</f>
        <v>11491</v>
      </c>
      <c r="D21" s="54">
        <f t="shared" si="5"/>
        <v>21758</v>
      </c>
      <c r="E21" s="117">
        <f>'表1-1'!E13</f>
        <v>4970</v>
      </c>
      <c r="F21" s="42">
        <f>'表1-1'!F13</f>
        <v>6603</v>
      </c>
      <c r="G21" s="72">
        <f t="shared" si="6"/>
        <v>11573</v>
      </c>
      <c r="H21" s="79">
        <f t="shared" si="0"/>
        <v>0.4840751923638843</v>
      </c>
      <c r="I21" s="84">
        <f t="shared" si="0"/>
        <v>0.57462361848403098</v>
      </c>
      <c r="J21" s="90">
        <f t="shared" si="0"/>
        <v>0.53189631399944848</v>
      </c>
      <c r="K21" s="125">
        <f t="shared" si="7"/>
        <v>0.53189631399944848</v>
      </c>
    </row>
    <row r="22" spans="1:11" ht="18" customHeight="1">
      <c r="A22" s="278" t="s">
        <v>41</v>
      </c>
      <c r="B22" s="35">
        <f>'表1-1'!B17</f>
        <v>14340</v>
      </c>
      <c r="C22" s="42">
        <f>'表1-1'!C17</f>
        <v>16091</v>
      </c>
      <c r="D22" s="54">
        <f t="shared" si="5"/>
        <v>30431</v>
      </c>
      <c r="E22" s="36">
        <f>'表1-1'!E17</f>
        <v>4700</v>
      </c>
      <c r="F22" s="36">
        <f>'表1-1'!F17</f>
        <v>6460</v>
      </c>
      <c r="G22" s="72">
        <f t="shared" si="6"/>
        <v>11160</v>
      </c>
      <c r="H22" s="79">
        <f t="shared" si="0"/>
        <v>0.3277545327754533</v>
      </c>
      <c r="I22" s="84">
        <f t="shared" si="0"/>
        <v>0.40146665838046114</v>
      </c>
      <c r="J22" s="90">
        <f t="shared" si="0"/>
        <v>0.36673129374650848</v>
      </c>
      <c r="K22" s="125">
        <f t="shared" si="7"/>
        <v>0.36673129374650848</v>
      </c>
    </row>
    <row r="23" spans="1:11" ht="18" customHeight="1">
      <c r="A23" s="93" t="s">
        <v>59</v>
      </c>
      <c r="B23" s="101">
        <f>'表1-1'!B31</f>
        <v>3467</v>
      </c>
      <c r="C23" s="98">
        <f>'表1-1'!C31</f>
        <v>3888</v>
      </c>
      <c r="D23" s="56">
        <f t="shared" si="5"/>
        <v>7355</v>
      </c>
      <c r="E23" s="118">
        <f>'表1-1'!E31</f>
        <v>1612</v>
      </c>
      <c r="F23" s="98">
        <f>'表1-1'!F31</f>
        <v>2246</v>
      </c>
      <c r="G23" s="123">
        <f t="shared" si="6"/>
        <v>3858</v>
      </c>
      <c r="H23" s="79">
        <f t="shared" si="0"/>
        <v>0.4649552927603115</v>
      </c>
      <c r="I23" s="84">
        <f t="shared" si="0"/>
        <v>0.57767489711934161</v>
      </c>
      <c r="J23" s="90">
        <f t="shared" si="0"/>
        <v>0.52454112848402445</v>
      </c>
      <c r="K23" s="125">
        <f t="shared" si="7"/>
        <v>0.52454112848402445</v>
      </c>
    </row>
    <row r="24" spans="1:11" ht="18" customHeight="1">
      <c r="A24" s="24" t="s">
        <v>81</v>
      </c>
      <c r="B24" s="35">
        <f>'表1-1'!B32</f>
        <v>2269</v>
      </c>
      <c r="C24" s="42">
        <f>'表1-1'!C32</f>
        <v>2763</v>
      </c>
      <c r="D24" s="54">
        <f t="shared" si="5"/>
        <v>5032</v>
      </c>
      <c r="E24" s="36">
        <f>'表1-1'!E32</f>
        <v>953</v>
      </c>
      <c r="F24" s="42">
        <f>'表1-1'!F32</f>
        <v>1442</v>
      </c>
      <c r="G24" s="72">
        <f t="shared" si="6"/>
        <v>2395</v>
      </c>
      <c r="H24" s="79">
        <f t="shared" si="0"/>
        <v>0.42000881445570737</v>
      </c>
      <c r="I24" s="84">
        <f t="shared" si="0"/>
        <v>0.52189648932319943</v>
      </c>
      <c r="J24" s="90">
        <f t="shared" si="0"/>
        <v>0.47595389507154212</v>
      </c>
      <c r="K24" s="125">
        <f t="shared" si="7"/>
        <v>0.47595389507154212</v>
      </c>
    </row>
    <row r="25" spans="1:11" ht="18" customHeight="1">
      <c r="A25" s="24" t="s">
        <v>36</v>
      </c>
      <c r="B25" s="36">
        <f>'表1-1'!B33</f>
        <v>1879</v>
      </c>
      <c r="C25" s="42">
        <f>'表1-1'!C33</f>
        <v>2177</v>
      </c>
      <c r="D25" s="54">
        <f t="shared" si="5"/>
        <v>4056</v>
      </c>
      <c r="E25" s="42">
        <f>'表1-1'!E33</f>
        <v>770</v>
      </c>
      <c r="F25" s="42">
        <f>'表1-1'!F33</f>
        <v>1087</v>
      </c>
      <c r="G25" s="73">
        <f t="shared" si="6"/>
        <v>1857</v>
      </c>
      <c r="H25" s="79">
        <f t="shared" si="0"/>
        <v>0.4097924427887174</v>
      </c>
      <c r="I25" s="84">
        <f t="shared" si="0"/>
        <v>0.49931097841065686</v>
      </c>
      <c r="J25" s="90">
        <f t="shared" si="0"/>
        <v>0.45784023668639051</v>
      </c>
      <c r="K25" s="125">
        <f t="shared" si="7"/>
        <v>0.45784023668639051</v>
      </c>
    </row>
    <row r="26" spans="1:11" ht="18" customHeight="1">
      <c r="A26" s="24" t="s">
        <v>83</v>
      </c>
      <c r="B26" s="43">
        <f>'表1-1'!B34</f>
        <v>1369</v>
      </c>
      <c r="C26" s="43">
        <f>'表1-1'!C34</f>
        <v>1437</v>
      </c>
      <c r="D26" s="56">
        <f t="shared" si="5"/>
        <v>2806</v>
      </c>
      <c r="E26" s="43">
        <f>'表1-1'!E34</f>
        <v>419</v>
      </c>
      <c r="F26" s="43">
        <f>'表1-1'!F34</f>
        <v>559</v>
      </c>
      <c r="G26" s="75">
        <f t="shared" si="6"/>
        <v>978</v>
      </c>
      <c r="H26" s="80">
        <f t="shared" si="0"/>
        <v>0.30606281957633308</v>
      </c>
      <c r="I26" s="85">
        <f t="shared" si="0"/>
        <v>0.38900487125956856</v>
      </c>
      <c r="J26" s="91">
        <f t="shared" si="0"/>
        <v>0.34853884533143265</v>
      </c>
      <c r="K26" s="125">
        <f t="shared" si="7"/>
        <v>0.34853884533143265</v>
      </c>
    </row>
    <row r="27" spans="1:11" ht="24">
      <c r="A27" s="94" t="s">
        <v>192</v>
      </c>
      <c r="B27" s="38">
        <f t="shared" ref="B27:G27" si="8">SUM(B28:B29)</f>
        <v>43898</v>
      </c>
      <c r="C27" s="33">
        <f t="shared" si="8"/>
        <v>46549</v>
      </c>
      <c r="D27" s="51">
        <f t="shared" si="8"/>
        <v>90447</v>
      </c>
      <c r="E27" s="32">
        <f t="shared" si="8"/>
        <v>15491</v>
      </c>
      <c r="F27" s="33">
        <f t="shared" si="8"/>
        <v>21073</v>
      </c>
      <c r="G27" s="51">
        <f t="shared" si="8"/>
        <v>36564</v>
      </c>
      <c r="H27" s="77">
        <f t="shared" si="0"/>
        <v>0.35288623627500115</v>
      </c>
      <c r="I27" s="82">
        <f t="shared" si="0"/>
        <v>0.45270575092912846</v>
      </c>
      <c r="J27" s="88">
        <f t="shared" si="0"/>
        <v>0.40425884772297588</v>
      </c>
    </row>
    <row r="28" spans="1:11" ht="18" customHeight="1">
      <c r="A28" s="24" t="s">
        <v>75</v>
      </c>
      <c r="B28" s="25">
        <f>'表1-1'!B16</f>
        <v>33495</v>
      </c>
      <c r="C28" s="41">
        <f>'表1-1'!C16</f>
        <v>35532</v>
      </c>
      <c r="D28" s="54">
        <f>SUM(B28:C28)</f>
        <v>69027</v>
      </c>
      <c r="E28" s="34">
        <f>'表1-1'!E16</f>
        <v>11720</v>
      </c>
      <c r="F28" s="36">
        <f>'表1-1'!F16</f>
        <v>15922</v>
      </c>
      <c r="G28" s="72">
        <f>SUM(E28:F28)</f>
        <v>27642</v>
      </c>
      <c r="H28" s="79">
        <f t="shared" si="0"/>
        <v>0.34990297059262576</v>
      </c>
      <c r="I28" s="84">
        <f t="shared" si="0"/>
        <v>0.44810311831588429</v>
      </c>
      <c r="J28" s="90">
        <f t="shared" si="0"/>
        <v>0.40045199704463469</v>
      </c>
      <c r="K28" s="125">
        <f>G28/D28</f>
        <v>0.40045199704463469</v>
      </c>
    </row>
    <row r="29" spans="1:11" ht="18" customHeight="1">
      <c r="A29" s="24" t="s">
        <v>80</v>
      </c>
      <c r="B29" s="102">
        <f>'表1-1'!B20</f>
        <v>10403</v>
      </c>
      <c r="C29" s="43">
        <f>'表1-1'!C20</f>
        <v>11017</v>
      </c>
      <c r="D29" s="54">
        <f>SUM(B29:C29)</f>
        <v>21420</v>
      </c>
      <c r="E29" s="115">
        <f>'表1-1'!E20</f>
        <v>3771</v>
      </c>
      <c r="F29" s="118">
        <f>'表1-1'!F20</f>
        <v>5151</v>
      </c>
      <c r="G29" s="72">
        <f>SUM(E29:F29)</f>
        <v>8922</v>
      </c>
      <c r="H29" s="79">
        <f t="shared" si="0"/>
        <v>0.36249158896472172</v>
      </c>
      <c r="I29" s="84">
        <f t="shared" si="0"/>
        <v>0.46755014976853954</v>
      </c>
      <c r="J29" s="90">
        <f t="shared" si="0"/>
        <v>0.41652661064425772</v>
      </c>
      <c r="K29" s="125">
        <f>G29/D29</f>
        <v>0.41652661064425772</v>
      </c>
    </row>
    <row r="30" spans="1:11" ht="18" customHeight="1">
      <c r="A30" s="22" t="s">
        <v>194</v>
      </c>
      <c r="B30" s="38">
        <f t="shared" ref="B30:G30" si="9">SUM(B31:B33)</f>
        <v>51168</v>
      </c>
      <c r="C30" s="33">
        <f t="shared" si="9"/>
        <v>58292</v>
      </c>
      <c r="D30" s="51">
        <f t="shared" si="9"/>
        <v>109460</v>
      </c>
      <c r="E30" s="32">
        <f t="shared" si="9"/>
        <v>19705</v>
      </c>
      <c r="F30" s="33">
        <f t="shared" si="9"/>
        <v>27515</v>
      </c>
      <c r="G30" s="51">
        <f t="shared" si="9"/>
        <v>47220</v>
      </c>
      <c r="H30" s="77">
        <f t="shared" si="0"/>
        <v>0.38510397123202</v>
      </c>
      <c r="I30" s="82">
        <f t="shared" si="0"/>
        <v>0.47202017429492898</v>
      </c>
      <c r="J30" s="88">
        <f t="shared" si="0"/>
        <v>0.43139046226932215</v>
      </c>
    </row>
    <row r="31" spans="1:11" ht="18" customHeight="1">
      <c r="A31" s="24" t="s">
        <v>96</v>
      </c>
      <c r="B31" s="36">
        <f>'表1-1'!B18</f>
        <v>33285</v>
      </c>
      <c r="C31" s="42">
        <f>'表1-1'!C18</f>
        <v>37763</v>
      </c>
      <c r="D31" s="54">
        <f>SUM(B31:C31)</f>
        <v>71048</v>
      </c>
      <c r="E31" s="42">
        <f>'表1-1'!E18</f>
        <v>12267</v>
      </c>
      <c r="F31" s="42">
        <f>'表1-1'!F18</f>
        <v>17276</v>
      </c>
      <c r="G31" s="72">
        <f>SUM(E31:F31)</f>
        <v>29543</v>
      </c>
      <c r="H31" s="79">
        <f t="shared" si="0"/>
        <v>0.36854438936457862</v>
      </c>
      <c r="I31" s="84">
        <f t="shared" si="0"/>
        <v>0.45748483965786618</v>
      </c>
      <c r="J31" s="90">
        <f t="shared" si="0"/>
        <v>0.4158174755095147</v>
      </c>
      <c r="K31" s="125">
        <f>G31/D31</f>
        <v>0.4158174755095147</v>
      </c>
    </row>
    <row r="32" spans="1:11" ht="18" customHeight="1">
      <c r="A32" s="24" t="s">
        <v>88</v>
      </c>
      <c r="B32" s="25">
        <f>'表1-1'!B21</f>
        <v>10019</v>
      </c>
      <c r="C32" s="42">
        <f>'表1-1'!C21</f>
        <v>11676</v>
      </c>
      <c r="D32" s="54">
        <f>SUM(B32:C32)</f>
        <v>21695</v>
      </c>
      <c r="E32" s="35">
        <f>'表1-1'!E21</f>
        <v>4288</v>
      </c>
      <c r="F32" s="36">
        <f>'表1-1'!F21</f>
        <v>6057</v>
      </c>
      <c r="G32" s="72">
        <f>SUM(E32:F32)</f>
        <v>10345</v>
      </c>
      <c r="H32" s="79">
        <f t="shared" si="0"/>
        <v>0.42798682503243834</v>
      </c>
      <c r="I32" s="84">
        <f t="shared" si="0"/>
        <v>0.51875642343268247</v>
      </c>
      <c r="J32" s="90">
        <f t="shared" si="0"/>
        <v>0.47683798110163633</v>
      </c>
      <c r="K32" s="125">
        <f>G32/D32</f>
        <v>0.47683798110163633</v>
      </c>
    </row>
    <row r="33" spans="1:11" ht="18" customHeight="1">
      <c r="A33" s="24" t="s">
        <v>84</v>
      </c>
      <c r="B33" s="103">
        <f>'表1-1'!B36</f>
        <v>7864</v>
      </c>
      <c r="C33" s="103">
        <f>'表1-1'!C36</f>
        <v>8853</v>
      </c>
      <c r="D33" s="54">
        <f>SUM(B33:C33)</f>
        <v>16717</v>
      </c>
      <c r="E33" s="103">
        <f>'表1-1'!E36</f>
        <v>3150</v>
      </c>
      <c r="F33" s="103">
        <f>'表1-1'!F36</f>
        <v>4182</v>
      </c>
      <c r="G33" s="72">
        <f>SUM(E33:F33)</f>
        <v>7332</v>
      </c>
      <c r="H33" s="80">
        <f t="shared" si="0"/>
        <v>0.40055951169888099</v>
      </c>
      <c r="I33" s="85">
        <f t="shared" si="0"/>
        <v>0.47238224330735346</v>
      </c>
      <c r="J33" s="91">
        <f t="shared" si="0"/>
        <v>0.43859544176586707</v>
      </c>
      <c r="K33" s="125">
        <f>G33/D33</f>
        <v>0.43859544176586707</v>
      </c>
    </row>
    <row r="34" spans="1:11" ht="18" customHeight="1">
      <c r="A34" s="22" t="s">
        <v>195</v>
      </c>
      <c r="B34" s="38">
        <f>SUM(B35)</f>
        <v>36647</v>
      </c>
      <c r="C34" s="33">
        <f>SUM(C35)</f>
        <v>40803</v>
      </c>
      <c r="D34" s="51">
        <f>SUM(B34:C34)</f>
        <v>77450</v>
      </c>
      <c r="E34" s="32">
        <f>SUM(E35)</f>
        <v>14076</v>
      </c>
      <c r="F34" s="33">
        <f>SUM(F35)</f>
        <v>18912</v>
      </c>
      <c r="G34" s="51">
        <f>SUM(G35)</f>
        <v>32988</v>
      </c>
      <c r="H34" s="77">
        <f t="shared" si="0"/>
        <v>0.38409692471416484</v>
      </c>
      <c r="I34" s="82">
        <f t="shared" si="0"/>
        <v>0.46349533122564518</v>
      </c>
      <c r="J34" s="88">
        <f t="shared" si="0"/>
        <v>0.42592640413169786</v>
      </c>
    </row>
    <row r="35" spans="1:11" ht="18" customHeight="1">
      <c r="A35" s="24" t="s">
        <v>4</v>
      </c>
      <c r="B35" s="35">
        <f>'表1-1'!B11</f>
        <v>36647</v>
      </c>
      <c r="C35" s="42">
        <f>'表1-1'!C11</f>
        <v>40803</v>
      </c>
      <c r="D35" s="54">
        <f>SUM(B35:C35)</f>
        <v>77450</v>
      </c>
      <c r="E35" s="61">
        <f>'表1-1'!E11</f>
        <v>14076</v>
      </c>
      <c r="F35" s="67">
        <f>'表1-1'!F11</f>
        <v>18912</v>
      </c>
      <c r="G35" s="72">
        <f>SUM(E35:F35)</f>
        <v>32988</v>
      </c>
      <c r="H35" s="79">
        <f t="shared" si="0"/>
        <v>0.38409692471416484</v>
      </c>
      <c r="I35" s="84">
        <f t="shared" si="0"/>
        <v>0.46349533122564518</v>
      </c>
      <c r="J35" s="90">
        <f t="shared" si="0"/>
        <v>0.42592640413169786</v>
      </c>
      <c r="K35" s="125">
        <f>G35/D35</f>
        <v>0.42592640413169786</v>
      </c>
    </row>
    <row r="36" spans="1:11" ht="18" customHeight="1">
      <c r="A36" s="22" t="s">
        <v>196</v>
      </c>
      <c r="B36" s="38">
        <f t="shared" ref="B36:G36" si="10">SUM(B37:B39)</f>
        <v>25272</v>
      </c>
      <c r="C36" s="33">
        <f t="shared" si="10"/>
        <v>26871</v>
      </c>
      <c r="D36" s="51">
        <f t="shared" si="10"/>
        <v>52143</v>
      </c>
      <c r="E36" s="32">
        <f t="shared" si="10"/>
        <v>10253</v>
      </c>
      <c r="F36" s="33">
        <f t="shared" si="10"/>
        <v>13266</v>
      </c>
      <c r="G36" s="51">
        <f t="shared" si="10"/>
        <v>23519</v>
      </c>
      <c r="H36" s="77">
        <f t="shared" si="0"/>
        <v>0.40570591959480851</v>
      </c>
      <c r="I36" s="82">
        <f t="shared" si="0"/>
        <v>0.49369208440326001</v>
      </c>
      <c r="J36" s="88">
        <f t="shared" si="0"/>
        <v>0.45104807932033064</v>
      </c>
    </row>
    <row r="37" spans="1:11" ht="18" customHeight="1">
      <c r="A37" s="23" t="s">
        <v>73</v>
      </c>
      <c r="B37" s="34">
        <f>'表1-1'!B14</f>
        <v>17987</v>
      </c>
      <c r="C37" s="108">
        <f>'表1-1'!C14</f>
        <v>19486</v>
      </c>
      <c r="D37" s="112">
        <f>SUM(B37:C37)</f>
        <v>37473</v>
      </c>
      <c r="E37" s="41">
        <f>'表1-1'!E14</f>
        <v>7343</v>
      </c>
      <c r="F37" s="41">
        <f>'表1-1'!F14</f>
        <v>9625</v>
      </c>
      <c r="G37" s="74">
        <f>SUM(E37:F37)</f>
        <v>16968</v>
      </c>
      <c r="H37" s="78">
        <f t="shared" si="0"/>
        <v>0.40823928392728082</v>
      </c>
      <c r="I37" s="83">
        <f t="shared" si="0"/>
        <v>0.49394437031715077</v>
      </c>
      <c r="J37" s="89">
        <f t="shared" si="0"/>
        <v>0.45280602033464096</v>
      </c>
      <c r="K37" s="125">
        <f>G37/D37</f>
        <v>0.45280602033464096</v>
      </c>
    </row>
    <row r="38" spans="1:11" ht="18" customHeight="1">
      <c r="A38" s="24" t="s">
        <v>49</v>
      </c>
      <c r="B38" s="98">
        <f>'表1-1'!B38</f>
        <v>5908</v>
      </c>
      <c r="C38" s="98">
        <f>'表1-1'!C38</f>
        <v>6344</v>
      </c>
      <c r="D38" s="54">
        <f>SUM(B38:C38)</f>
        <v>12252</v>
      </c>
      <c r="E38" s="98">
        <f>'表1-1'!E38</f>
        <v>2499</v>
      </c>
      <c r="F38" s="98">
        <f>'表1-1'!F38</f>
        <v>3089</v>
      </c>
      <c r="G38" s="72">
        <f>SUM(E38:F38)</f>
        <v>5588</v>
      </c>
      <c r="H38" s="79">
        <f t="shared" si="0"/>
        <v>0.42298578199052134</v>
      </c>
      <c r="I38" s="84">
        <f t="shared" si="0"/>
        <v>0.48691677175283732</v>
      </c>
      <c r="J38" s="90">
        <f t="shared" si="0"/>
        <v>0.45608880182827294</v>
      </c>
      <c r="K38" s="125">
        <f>G38/D38</f>
        <v>0.45608880182827294</v>
      </c>
    </row>
    <row r="39" spans="1:11" ht="18" customHeight="1">
      <c r="A39" s="28" t="s">
        <v>97</v>
      </c>
      <c r="B39" s="43">
        <f>'表1-1'!B39</f>
        <v>1377</v>
      </c>
      <c r="C39" s="43">
        <f>'表1-1'!C39</f>
        <v>1041</v>
      </c>
      <c r="D39" s="57">
        <f>SUM(B39:C39)</f>
        <v>2418</v>
      </c>
      <c r="E39" s="43">
        <f>'表1-1'!E39</f>
        <v>411</v>
      </c>
      <c r="F39" s="43">
        <f>'表1-1'!F39</f>
        <v>552</v>
      </c>
      <c r="G39" s="75">
        <f>SUM(E39:F39)</f>
        <v>963</v>
      </c>
      <c r="H39" s="80">
        <f t="shared" si="0"/>
        <v>0.29847494553376908</v>
      </c>
      <c r="I39" s="85">
        <f t="shared" si="0"/>
        <v>0.53025936599423629</v>
      </c>
      <c r="J39" s="91">
        <f t="shared" si="0"/>
        <v>0.39826302729528534</v>
      </c>
      <c r="K39" s="125">
        <f>G39/D39</f>
        <v>0.39826302729528534</v>
      </c>
    </row>
    <row r="41" spans="1:11" ht="18" customHeight="1">
      <c r="A41" s="277" t="s">
        <v>309</v>
      </c>
      <c r="B41" s="47"/>
      <c r="C41" s="47"/>
      <c r="D41" s="47"/>
    </row>
    <row r="42" spans="1:11" ht="18" customHeight="1">
      <c r="A42" s="19" t="s">
        <v>252</v>
      </c>
    </row>
  </sheetData>
  <autoFilter ref="A7:K39" xr:uid="{00000000-0009-0000-0000-000002000000}"/>
  <sortState xmlns:xlrd2="http://schemas.microsoft.com/office/spreadsheetml/2017/richdata2" ref="A8:K39">
    <sortCondition descending="1" ref="K8:K39"/>
  </sortState>
  <mergeCells count="6">
    <mergeCell ref="K3:K4"/>
    <mergeCell ref="A1:J1"/>
    <mergeCell ref="A3:A5"/>
    <mergeCell ref="B3:D4"/>
    <mergeCell ref="E3:G4"/>
    <mergeCell ref="H3:J4"/>
  </mergeCells>
  <phoneticPr fontId="45"/>
  <printOptions horizontalCentered="1"/>
  <pageMargins left="0.31496062992125984" right="0.27559055118110237" top="0.82677165354330706" bottom="0.51181102362204722" header="0.39370078740157483" footer="0.51181102362204722"/>
  <pageSetup paperSize="9" scale="92" pageOrder="overThenDown" orientation="portrait" r:id="rId1"/>
  <headerFooter alignWithMargins="0">
    <oddHeader>&amp;L&amp;A</oddHeader>
    <oddFooter>&amp;C2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7"/>
  <sheetViews>
    <sheetView view="pageBreakPreview" zoomScale="130" zoomScaleSheetLayoutView="130" workbookViewId="0">
      <selection activeCell="C2" sqref="C2"/>
    </sheetView>
  </sheetViews>
  <sheetFormatPr defaultColWidth="9" defaultRowHeight="18.75" customHeight="1"/>
  <cols>
    <col min="1" max="1" width="5.26953125" style="126" bestFit="1" customWidth="1"/>
    <col min="2" max="2" width="14.90625" style="126" customWidth="1"/>
    <col min="3" max="4" width="15.453125" style="127" customWidth="1"/>
    <col min="5" max="5" width="18.453125" style="126" customWidth="1"/>
    <col min="6" max="6" width="13" style="126" customWidth="1"/>
    <col min="7" max="7" width="9" style="126" customWidth="1"/>
    <col min="8" max="16384" width="9" style="126"/>
  </cols>
  <sheetData>
    <row r="1" spans="1:6" s="304" customFormat="1" ht="18.75" customHeight="1">
      <c r="A1" s="680" t="str">
        <f>表紙!B10</f>
        <v>令和７年度高齢化率市町村別順位</v>
      </c>
      <c r="B1" s="681"/>
      <c r="C1" s="681"/>
      <c r="D1" s="681"/>
      <c r="E1" s="681"/>
    </row>
    <row r="2" spans="1:6" s="304" customFormat="1" ht="18.75" customHeight="1">
      <c r="A2" s="128"/>
      <c r="B2" s="128"/>
      <c r="C2" s="128"/>
      <c r="D2" s="128"/>
      <c r="E2" s="141" t="str">
        <f>'表1-1'!J2</f>
        <v>令和７年７月１日現在</v>
      </c>
    </row>
    <row r="3" spans="1:6" s="304" customFormat="1" ht="18.75" customHeight="1">
      <c r="A3" s="128"/>
      <c r="B3" s="128"/>
      <c r="C3" s="128"/>
      <c r="D3" s="128"/>
      <c r="E3" s="142"/>
    </row>
    <row r="4" spans="1:6" ht="18.75" customHeight="1">
      <c r="A4" s="128"/>
      <c r="B4" s="128"/>
      <c r="C4" s="137"/>
      <c r="D4" s="128"/>
      <c r="E4" s="128"/>
    </row>
    <row r="5" spans="1:6" ht="37.5" customHeight="1">
      <c r="A5" s="279" t="s">
        <v>30</v>
      </c>
      <c r="B5" s="280" t="s">
        <v>28</v>
      </c>
      <c r="C5" s="138" t="s">
        <v>98</v>
      </c>
      <c r="D5" s="140" t="s">
        <v>74</v>
      </c>
      <c r="E5" s="143" t="s">
        <v>99</v>
      </c>
      <c r="F5" s="284"/>
    </row>
    <row r="6" spans="1:6" ht="18.75" customHeight="1">
      <c r="A6" s="281" t="s">
        <v>175</v>
      </c>
      <c r="B6" s="282" t="s">
        <v>145</v>
      </c>
      <c r="C6" s="397">
        <f>'表1-1'!D6</f>
        <v>881992</v>
      </c>
      <c r="D6" s="398">
        <f>'表1-1'!G6</f>
        <v>355292</v>
      </c>
      <c r="E6" s="399">
        <f>'表1-1'!J6</f>
        <v>0.40282905060363361</v>
      </c>
      <c r="F6" s="285"/>
    </row>
    <row r="7" spans="1:6" ht="18.75" customHeight="1">
      <c r="A7" s="133">
        <v>1</v>
      </c>
      <c r="B7" s="400" t="s">
        <v>70</v>
      </c>
      <c r="C7" s="401">
        <f>VLOOKUP(B7,'表1-1'!$A$6:$D$39,4,FALSE)</f>
        <v>1696</v>
      </c>
      <c r="D7" s="402">
        <f>VLOOKUP(B7,'表1-2'!$A$8:$J$39,7,FALSE)</f>
        <v>1001</v>
      </c>
      <c r="E7" s="403">
        <f>VLOOKUP(B7,'表1-1'!$A$6:$J$39,10,FALSE)</f>
        <v>0.59021226415094341</v>
      </c>
      <c r="F7" s="285"/>
    </row>
    <row r="8" spans="1:6" ht="18.75" customHeight="1">
      <c r="A8" s="283">
        <v>2</v>
      </c>
      <c r="B8" s="404" t="s">
        <v>8</v>
      </c>
      <c r="C8" s="405">
        <f>VLOOKUP(B8,'表1-1'!$A$6:$D$39,4,FALSE)</f>
        <v>2484</v>
      </c>
      <c r="D8" s="406">
        <f>VLOOKUP(B8,'表1-2'!$A$8:$J$39,7,FALSE)</f>
        <v>1399</v>
      </c>
      <c r="E8" s="407">
        <f>VLOOKUP(B8,'表1-1'!$A$6:$J$39,10,FALSE)</f>
        <v>0.56320450885668272</v>
      </c>
      <c r="F8" s="285"/>
    </row>
    <row r="9" spans="1:6" ht="18.75" customHeight="1">
      <c r="A9" s="286">
        <v>3</v>
      </c>
      <c r="B9" s="404" t="s">
        <v>86</v>
      </c>
      <c r="C9" s="405">
        <f>VLOOKUP(B9,'表1-1'!$A$6:$D$39,4,FALSE)</f>
        <v>5681</v>
      </c>
      <c r="D9" s="406">
        <f>VLOOKUP(B9,'表1-2'!$A$8:$J$39,7,FALSE)</f>
        <v>3053</v>
      </c>
      <c r="E9" s="407">
        <f>VLOOKUP(B9,'表1-1'!$A$6:$J$39,10,FALSE)</f>
        <v>0.53740538637563806</v>
      </c>
      <c r="F9" s="285"/>
    </row>
    <row r="10" spans="1:6" ht="18.75" customHeight="1">
      <c r="A10" s="283">
        <v>4</v>
      </c>
      <c r="B10" s="404" t="s">
        <v>72</v>
      </c>
      <c r="C10" s="405">
        <f>VLOOKUP(B10,'表1-1'!$A$6:$D$39,4,FALSE)</f>
        <v>21758</v>
      </c>
      <c r="D10" s="406">
        <f>VLOOKUP(B10,'表1-2'!$A$8:$J$39,7,FALSE)</f>
        <v>11573</v>
      </c>
      <c r="E10" s="407">
        <f>VLOOKUP(B10,'表1-1'!$A$6:$J$39,10,FALSE)</f>
        <v>0.53189631399944848</v>
      </c>
      <c r="F10" s="285"/>
    </row>
    <row r="11" spans="1:6" ht="18.75" customHeight="1">
      <c r="A11" s="287">
        <v>5</v>
      </c>
      <c r="B11" s="383" t="s">
        <v>59</v>
      </c>
      <c r="C11" s="408">
        <f>VLOOKUP(B11,'表1-1'!$A$6:$D$39,4,FALSE)</f>
        <v>7355</v>
      </c>
      <c r="D11" s="409">
        <f>VLOOKUP(B11,'表1-2'!$A$8:$J$39,7,FALSE)</f>
        <v>3858</v>
      </c>
      <c r="E11" s="410">
        <f>VLOOKUP(B11,'表1-1'!$A$6:$J$39,10,FALSE)</f>
        <v>0.52454112848402445</v>
      </c>
      <c r="F11" s="285"/>
    </row>
    <row r="12" spans="1:6" ht="18.75" customHeight="1">
      <c r="A12" s="132">
        <v>6</v>
      </c>
      <c r="B12" s="400" t="s">
        <v>2</v>
      </c>
      <c r="C12" s="401">
        <f>VLOOKUP(B12,'表1-1'!$A$6:$D$39,4,FALSE)</f>
        <v>13255</v>
      </c>
      <c r="D12" s="402">
        <f>VLOOKUP(B12,'表1-2'!$A$8:$J$39,7,FALSE)</f>
        <v>6810</v>
      </c>
      <c r="E12" s="403">
        <f>VLOOKUP(B12,'表1-1'!$A$6:$J$39,10,FALSE)</f>
        <v>0.51376838928706148</v>
      </c>
      <c r="F12" s="285"/>
    </row>
    <row r="13" spans="1:6" ht="18.75" customHeight="1">
      <c r="A13" s="283">
        <v>7</v>
      </c>
      <c r="B13" s="404" t="s">
        <v>48</v>
      </c>
      <c r="C13" s="405">
        <f>VLOOKUP(B13,'表1-1'!$A$6:$D$39,4,FALSE)</f>
        <v>26650</v>
      </c>
      <c r="D13" s="406">
        <f>VLOOKUP(B13,'表1-2'!$A$8:$J$39,7,FALSE)</f>
        <v>12913</v>
      </c>
      <c r="E13" s="407">
        <f>VLOOKUP(B13,'表1-1'!$A$6:$J$39,10,FALSE)</f>
        <v>0.48454033771106941</v>
      </c>
      <c r="F13" s="285">
        <f t="shared" ref="F13:F21" si="0">D13/C13</f>
        <v>0.48454033771106941</v>
      </c>
    </row>
    <row r="14" spans="1:6" ht="18.75" customHeight="1">
      <c r="A14" s="283">
        <v>8</v>
      </c>
      <c r="B14" s="404" t="s">
        <v>88</v>
      </c>
      <c r="C14" s="405">
        <f>VLOOKUP(B14,'表1-1'!$A$6:$D$39,4,FALSE)</f>
        <v>21695</v>
      </c>
      <c r="D14" s="406">
        <f>VLOOKUP(B14,'表1-2'!$A$8:$J$39,7,FALSE)</f>
        <v>10345</v>
      </c>
      <c r="E14" s="407">
        <f>VLOOKUP(B14,'表1-1'!$A$6:$J$39,10,FALSE)</f>
        <v>0.47683798110163633</v>
      </c>
      <c r="F14" s="285">
        <f t="shared" si="0"/>
        <v>0.47683798110163633</v>
      </c>
    </row>
    <row r="15" spans="1:6" ht="18.75" customHeight="1">
      <c r="A15" s="286">
        <v>9</v>
      </c>
      <c r="B15" s="411" t="s">
        <v>81</v>
      </c>
      <c r="C15" s="405">
        <f>VLOOKUP(B15,'表1-1'!$A$6:$D$39,4,FALSE)</f>
        <v>5032</v>
      </c>
      <c r="D15" s="406">
        <f>VLOOKUP(B15,'表1-2'!$A$8:$J$39,7,FALSE)</f>
        <v>2395</v>
      </c>
      <c r="E15" s="407">
        <f>VLOOKUP(B15,'表1-1'!$A$6:$J$39,10,FALSE)</f>
        <v>0.47595389507154212</v>
      </c>
      <c r="F15" s="285">
        <f t="shared" si="0"/>
        <v>0.47595389507154212</v>
      </c>
    </row>
    <row r="16" spans="1:6" ht="18.75" customHeight="1">
      <c r="A16" s="283">
        <v>10</v>
      </c>
      <c r="B16" s="383" t="s">
        <v>52</v>
      </c>
      <c r="C16" s="408">
        <f>VLOOKUP(B16,'表1-1'!$A$6:$D$39,4,FALSE)</f>
        <v>4226</v>
      </c>
      <c r="D16" s="409">
        <f>VLOOKUP(B16,'表1-2'!$A$8:$J$39,7,FALSE)</f>
        <v>1989</v>
      </c>
      <c r="E16" s="410">
        <f>VLOOKUP(B16,'表1-1'!$A$6:$J$39,10,FALSE)</f>
        <v>0.4706578324656886</v>
      </c>
      <c r="F16" s="285">
        <f t="shared" si="0"/>
        <v>0.4706578324656886</v>
      </c>
    </row>
    <row r="17" spans="1:6" ht="18.75" customHeight="1">
      <c r="A17" s="133">
        <v>11</v>
      </c>
      <c r="B17" s="314" t="s">
        <v>36</v>
      </c>
      <c r="C17" s="401">
        <f>VLOOKUP(B17,'表1-1'!$A$6:$D$39,4,FALSE)</f>
        <v>4056</v>
      </c>
      <c r="D17" s="402">
        <f>VLOOKUP(B17,'表1-2'!$A$8:$J$39,7,FALSE)</f>
        <v>1857</v>
      </c>
      <c r="E17" s="403">
        <f>VLOOKUP(B17,'表1-1'!$A$6:$J$39,10,FALSE)</f>
        <v>0.45784023668639051</v>
      </c>
      <c r="F17" s="285"/>
    </row>
    <row r="18" spans="1:6" ht="18.75" customHeight="1">
      <c r="A18" s="134">
        <v>12</v>
      </c>
      <c r="B18" s="412" t="s">
        <v>49</v>
      </c>
      <c r="C18" s="405">
        <f>VLOOKUP(B18,'表1-1'!$A$6:$D$39,4,FALSE)</f>
        <v>12252</v>
      </c>
      <c r="D18" s="406">
        <f>VLOOKUP(B18,'表1-2'!$A$8:$J$39,7,FALSE)</f>
        <v>5588</v>
      </c>
      <c r="E18" s="407">
        <f>VLOOKUP(B18,'表1-1'!$A$6:$J$39,10,FALSE)</f>
        <v>0.45608880182827294</v>
      </c>
      <c r="F18" s="285"/>
    </row>
    <row r="19" spans="1:6" ht="18.75" customHeight="1">
      <c r="A19" s="283">
        <v>13</v>
      </c>
      <c r="B19" s="413" t="s">
        <v>73</v>
      </c>
      <c r="C19" s="405">
        <f>VLOOKUP(B19,'表1-1'!$A$6:$D$39,4,FALSE)</f>
        <v>37473</v>
      </c>
      <c r="D19" s="406">
        <f>VLOOKUP(B19,'表1-2'!$A$8:$J$39,7,FALSE)</f>
        <v>16968</v>
      </c>
      <c r="E19" s="407">
        <f>VLOOKUP(B19,'表1-1'!$A$6:$J$39,10,FALSE)</f>
        <v>0.45280602033464096</v>
      </c>
      <c r="F19" s="285"/>
    </row>
    <row r="20" spans="1:6" ht="18.75" customHeight="1">
      <c r="A20" s="283">
        <v>14</v>
      </c>
      <c r="B20" s="413" t="s">
        <v>76</v>
      </c>
      <c r="C20" s="405">
        <f>VLOOKUP(B20,'表1-1'!$A$6:$D$39,4,FALSE)</f>
        <v>25743</v>
      </c>
      <c r="D20" s="406">
        <f>VLOOKUP(B20,'表1-2'!$A$8:$J$39,7,FALSE)</f>
        <v>11447</v>
      </c>
      <c r="E20" s="407">
        <f>VLOOKUP(B20,'表1-1'!$A$6:$J$39,10,FALSE)</f>
        <v>0.44466456900905099</v>
      </c>
      <c r="F20" s="285">
        <f t="shared" si="0"/>
        <v>0.44466456900905099</v>
      </c>
    </row>
    <row r="21" spans="1:6" ht="18.75" customHeight="1">
      <c r="A21" s="132">
        <v>15</v>
      </c>
      <c r="B21" s="355" t="s">
        <v>64</v>
      </c>
      <c r="C21" s="408">
        <f>VLOOKUP(B21,'表1-1'!$A$6:$D$39,4,FALSE)</f>
        <v>45006</v>
      </c>
      <c r="D21" s="409">
        <f>VLOOKUP(B21,'表1-2'!$A$8:$J$39,7,FALSE)</f>
        <v>19914</v>
      </c>
      <c r="E21" s="410">
        <f>VLOOKUP(B21,'表1-1'!$A$6:$J$39,10,FALSE)</f>
        <v>0.44247433675509934</v>
      </c>
      <c r="F21" s="285">
        <f t="shared" si="0"/>
        <v>0.44247433675509934</v>
      </c>
    </row>
    <row r="22" spans="1:6" ht="18.75" customHeight="1">
      <c r="A22" s="133">
        <v>16</v>
      </c>
      <c r="B22" s="314" t="s">
        <v>84</v>
      </c>
      <c r="C22" s="401">
        <f>VLOOKUP(B22,'表1-1'!$A$6:$D$39,4,FALSE)</f>
        <v>16717</v>
      </c>
      <c r="D22" s="402">
        <f>VLOOKUP(B22,'表1-2'!$A$8:$J$39,7,FALSE)</f>
        <v>7332</v>
      </c>
      <c r="E22" s="403">
        <f>VLOOKUP(B22,'表1-1'!$A$6:$J$39,10,FALSE)</f>
        <v>0.43859544176586707</v>
      </c>
      <c r="F22" s="285"/>
    </row>
    <row r="23" spans="1:6" ht="18.75" customHeight="1">
      <c r="A23" s="286">
        <v>17</v>
      </c>
      <c r="B23" s="288" t="s">
        <v>4</v>
      </c>
      <c r="C23" s="405">
        <f>VLOOKUP(B23,'表1-1'!$A$6:$D$39,4,FALSE)</f>
        <v>77450</v>
      </c>
      <c r="D23" s="406">
        <f>VLOOKUP(B23,'表1-2'!$A$8:$J$39,7,FALSE)</f>
        <v>32988</v>
      </c>
      <c r="E23" s="407">
        <f>VLOOKUP(B23,'表1-1'!$A$6:$J$39,10,FALSE)</f>
        <v>0.42592640413169786</v>
      </c>
      <c r="F23" s="285"/>
    </row>
    <row r="24" spans="1:6" ht="18.75" customHeight="1">
      <c r="A24" s="134">
        <v>18</v>
      </c>
      <c r="B24" s="404" t="s">
        <v>66</v>
      </c>
      <c r="C24" s="405">
        <f>VLOOKUP(B24,'表1-1'!$A$6:$D$39,4,FALSE)</f>
        <v>63213</v>
      </c>
      <c r="D24" s="406">
        <f>VLOOKUP(B24,'表1-2'!$A$8:$J$39,7,FALSE)</f>
        <v>26443</v>
      </c>
      <c r="E24" s="407">
        <f>VLOOKUP(B24,'表1-1'!$A$6:$J$39,10,FALSE)</f>
        <v>0.41831585275180738</v>
      </c>
      <c r="F24" s="285"/>
    </row>
    <row r="25" spans="1:6" ht="18.75" customHeight="1">
      <c r="A25" s="283">
        <v>19</v>
      </c>
      <c r="B25" s="411" t="s">
        <v>80</v>
      </c>
      <c r="C25" s="405">
        <f>VLOOKUP(B25,'表1-1'!$A$6:$D$39,4,FALSE)</f>
        <v>21420</v>
      </c>
      <c r="D25" s="406">
        <f>VLOOKUP(B25,'表1-2'!$A$8:$J$39,7,FALSE)</f>
        <v>8922</v>
      </c>
      <c r="E25" s="407">
        <f>VLOOKUP(B25,'表1-1'!$A$6:$J$39,10,FALSE)</f>
        <v>0.41652661064425772</v>
      </c>
      <c r="F25" s="285"/>
    </row>
    <row r="26" spans="1:6" ht="18.75" customHeight="1">
      <c r="A26" s="283">
        <v>20</v>
      </c>
      <c r="B26" s="383" t="s">
        <v>96</v>
      </c>
      <c r="C26" s="408">
        <f>VLOOKUP(B26,'表1-1'!$A$6:$D$39,4,FALSE)</f>
        <v>71048</v>
      </c>
      <c r="D26" s="409">
        <f>VLOOKUP(B26,'表1-2'!$A$8:$J$39,7,FALSE)</f>
        <v>29543</v>
      </c>
      <c r="E26" s="410">
        <f>VLOOKUP(B26,'表1-1'!$A$6:$J$39,10,FALSE)</f>
        <v>0.4158174755095147</v>
      </c>
      <c r="F26" s="285"/>
    </row>
    <row r="27" spans="1:6" ht="18.75" customHeight="1">
      <c r="A27" s="133">
        <v>21</v>
      </c>
      <c r="B27" s="414" t="s">
        <v>75</v>
      </c>
      <c r="C27" s="401">
        <f>VLOOKUP(B27,'表1-1'!$A$6:$D$39,4,FALSE)</f>
        <v>69027</v>
      </c>
      <c r="D27" s="402">
        <f>VLOOKUP(B27,'表1-2'!$A$8:$J$39,7,FALSE)</f>
        <v>27642</v>
      </c>
      <c r="E27" s="403">
        <f>VLOOKUP(B27,'表1-1'!$A$6:$J$39,10,FALSE)</f>
        <v>0.40045199704463469</v>
      </c>
      <c r="F27" s="285"/>
    </row>
    <row r="28" spans="1:6" ht="18.75" customHeight="1">
      <c r="A28" s="134">
        <v>22</v>
      </c>
      <c r="B28" s="404" t="s">
        <v>97</v>
      </c>
      <c r="C28" s="405">
        <f>VLOOKUP(B28,'表1-1'!$A$6:$D$39,4,FALSE)</f>
        <v>2418</v>
      </c>
      <c r="D28" s="406">
        <f>VLOOKUP(B28,'表1-2'!$A$8:$J$39,7,FALSE)</f>
        <v>963</v>
      </c>
      <c r="E28" s="407">
        <f>VLOOKUP(B28,'表1-1'!$A$6:$J$39,10,FALSE)</f>
        <v>0.39826302729528534</v>
      </c>
      <c r="F28" s="285"/>
    </row>
    <row r="29" spans="1:6" ht="18.75" customHeight="1">
      <c r="A29" s="283">
        <v>23</v>
      </c>
      <c r="B29" s="288" t="s">
        <v>303</v>
      </c>
      <c r="C29" s="405">
        <f>VLOOKUP(B29,'表1-1'!$A$6:$D$39,4,FALSE)</f>
        <v>30431</v>
      </c>
      <c r="D29" s="406">
        <f>VLOOKUP(B29,'表1-2'!$A$8:$J$39,7,FALSE)</f>
        <v>11160</v>
      </c>
      <c r="E29" s="407">
        <f>VLOOKUP(B29,'表1-1'!$A$6:$J$39,10,FALSE)</f>
        <v>0.36673129374650848</v>
      </c>
      <c r="F29" s="285"/>
    </row>
    <row r="30" spans="1:6" ht="18.75" customHeight="1">
      <c r="A30" s="283">
        <v>24</v>
      </c>
      <c r="B30" s="411" t="s">
        <v>83</v>
      </c>
      <c r="C30" s="405">
        <f>VLOOKUP(B30,'表1-1'!$A$6:$D$39,4,FALSE)</f>
        <v>2806</v>
      </c>
      <c r="D30" s="406">
        <f>VLOOKUP(B30,'表1-2'!$A$8:$J$39,7,FALSE)</f>
        <v>978</v>
      </c>
      <c r="E30" s="407">
        <f>VLOOKUP(B30,'表1-1'!$A$6:$J$39,10,FALSE)</f>
        <v>0.34853884533143265</v>
      </c>
      <c r="F30" s="285"/>
    </row>
    <row r="31" spans="1:6" ht="18.75" customHeight="1">
      <c r="A31" s="287">
        <v>25</v>
      </c>
      <c r="B31" s="415" t="s">
        <v>85</v>
      </c>
      <c r="C31" s="408">
        <f>VLOOKUP(B31,'表1-1'!$A$6:$D$39,4,FALSE)</f>
        <v>293176</v>
      </c>
      <c r="D31" s="409">
        <f>VLOOKUP(B31,'表1-2'!$A$8:$J$39,7,FALSE)</f>
        <v>98211</v>
      </c>
      <c r="E31" s="410">
        <f>VLOOKUP(B31,'表1-1'!$A$6:$J$39,10,FALSE)</f>
        <v>0.33498990367560783</v>
      </c>
      <c r="F31" s="284"/>
    </row>
    <row r="32" spans="1:6" ht="18.75" customHeight="1">
      <c r="C32" s="139"/>
      <c r="D32" s="139"/>
    </row>
    <row r="33" spans="1:6" ht="18.75" customHeight="1">
      <c r="A33" s="416" t="s">
        <v>260</v>
      </c>
      <c r="B33" s="417"/>
      <c r="C33" s="417"/>
      <c r="D33" s="417"/>
      <c r="E33" s="417"/>
      <c r="F33" s="307"/>
    </row>
    <row r="34" spans="1:6" ht="18.75" customHeight="1">
      <c r="A34" s="136" t="s">
        <v>7</v>
      </c>
      <c r="B34" s="417"/>
      <c r="C34" s="417"/>
      <c r="D34" s="417"/>
      <c r="E34" s="417"/>
      <c r="F34" s="307"/>
    </row>
    <row r="45" spans="1:6" ht="18.75" customHeight="1">
      <c r="F45" s="144"/>
    </row>
    <row r="77" spans="2:4" ht="18.75" customHeight="1">
      <c r="B77" s="127"/>
      <c r="C77" s="126"/>
      <c r="D77" s="126"/>
    </row>
  </sheetData>
  <autoFilter ref="A6:E31" xr:uid="{00000000-0001-0000-0300-000000000000}">
    <sortState xmlns:xlrd2="http://schemas.microsoft.com/office/spreadsheetml/2017/richdata2" ref="A7:E31">
      <sortCondition descending="1" ref="E6:E31"/>
    </sortState>
  </autoFilter>
  <mergeCells count="1">
    <mergeCell ref="A1:E1"/>
  </mergeCells>
  <phoneticPr fontId="52"/>
  <pageMargins left="1.5748031496062993" right="0.74803149606299213" top="0.98425196850393681" bottom="0.51181102362204722" header="0.51181102362204722" footer="0.51181102362204722"/>
  <pageSetup paperSize="9" orientation="portrait" r:id="rId1"/>
  <headerFooter alignWithMargins="0">
    <oddHeader>&amp;L&amp;A</oddHeader>
    <oddFooter>&amp;C3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45"/>
  <sheetViews>
    <sheetView view="pageBreakPreview" zoomScale="80" zoomScaleNormal="80" zoomScaleSheetLayoutView="80" workbookViewId="0">
      <selection activeCell="K5" sqref="K5"/>
    </sheetView>
  </sheetViews>
  <sheetFormatPr defaultColWidth="9" defaultRowHeight="16.5" customHeight="1"/>
  <cols>
    <col min="1" max="1" width="9.453125" style="126" customWidth="1"/>
    <col min="2" max="2" width="12.6328125" style="126" customWidth="1"/>
    <col min="3" max="3" width="9" style="145"/>
    <col min="4" max="4" width="4.26953125" style="126" customWidth="1"/>
    <col min="5" max="5" width="9.453125" style="126" customWidth="1"/>
    <col min="6" max="6" width="12.6328125" style="126" customWidth="1"/>
    <col min="7" max="7" width="9" style="145" customWidth="1"/>
    <col min="8" max="8" width="4.26953125" style="126" customWidth="1"/>
    <col min="9" max="9" width="9.453125" style="126" customWidth="1"/>
    <col min="10" max="10" width="13.08984375" style="126" customWidth="1"/>
    <col min="11" max="11" width="9.453125" style="145" customWidth="1"/>
    <col min="12" max="12" width="4.08984375" style="126" customWidth="1"/>
    <col min="13" max="13" width="9.453125" style="126" customWidth="1"/>
    <col min="14" max="14" width="13.08984375" style="126" customWidth="1"/>
    <col min="15" max="15" width="9.453125" style="145" customWidth="1"/>
    <col min="16" max="16" width="4.08984375" style="126" customWidth="1"/>
    <col min="17" max="17" width="9.453125" style="126" customWidth="1"/>
    <col min="18" max="18" width="13.08984375" style="126" customWidth="1"/>
    <col min="19" max="19" width="9.453125" style="145" customWidth="1"/>
    <col min="20" max="20" width="4.08984375" style="126" customWidth="1"/>
    <col min="21" max="21" width="9.453125" style="126" customWidth="1"/>
    <col min="22" max="22" width="13.08984375" style="126" customWidth="1"/>
    <col min="23" max="23" width="9.453125" style="145" customWidth="1"/>
    <col min="24" max="24" width="4.08984375" style="126" customWidth="1"/>
    <col min="25" max="25" width="9.453125" style="126" customWidth="1"/>
    <col min="26" max="26" width="12.6328125" style="126" customWidth="1"/>
    <col min="27" max="27" width="9" style="145" customWidth="1"/>
    <col min="28" max="28" width="3.08984375" style="126" customWidth="1"/>
    <col min="29" max="29" width="9.26953125" style="126" customWidth="1"/>
    <col min="30" max="30" width="13" style="126" customWidth="1"/>
    <col min="31" max="31" width="9" style="145" customWidth="1"/>
    <col min="32" max="32" width="9" style="126" customWidth="1"/>
    <col min="33" max="16384" width="9" style="126"/>
  </cols>
  <sheetData>
    <row r="1" spans="1:31" ht="27.75" customHeight="1">
      <c r="A1" s="684" t="s">
        <v>104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685"/>
      <c r="P1" s="685"/>
      <c r="Q1" s="685"/>
      <c r="R1" s="685"/>
      <c r="S1" s="685"/>
      <c r="T1" s="685"/>
      <c r="U1" s="650"/>
      <c r="V1" s="650"/>
      <c r="W1" s="650"/>
      <c r="X1" s="650"/>
      <c r="Y1" s="650"/>
      <c r="Z1" s="650"/>
      <c r="AA1" s="650"/>
      <c r="AB1" s="171"/>
      <c r="AC1" s="171"/>
      <c r="AD1" s="171"/>
      <c r="AE1" s="171"/>
    </row>
    <row r="3" spans="1:31" s="146" customFormat="1" ht="16.5" customHeight="1">
      <c r="A3" s="146" t="s">
        <v>306</v>
      </c>
      <c r="E3" s="146" t="s">
        <v>298</v>
      </c>
      <c r="I3" s="146" t="s">
        <v>296</v>
      </c>
      <c r="M3" s="146" t="s">
        <v>124</v>
      </c>
      <c r="Q3" s="146" t="s">
        <v>289</v>
      </c>
      <c r="U3" s="146" t="s">
        <v>113</v>
      </c>
      <c r="Y3" s="146" t="s">
        <v>281</v>
      </c>
      <c r="AC3" s="146" t="s">
        <v>279</v>
      </c>
    </row>
    <row r="4" spans="1:31" s="145" customFormat="1" ht="16.5" customHeight="1">
      <c r="B4" s="145" t="s">
        <v>307</v>
      </c>
      <c r="F4" s="145" t="s">
        <v>330</v>
      </c>
      <c r="J4" s="145" t="s">
        <v>331</v>
      </c>
      <c r="N4" s="145" t="s">
        <v>332</v>
      </c>
      <c r="R4" s="145" t="s">
        <v>333</v>
      </c>
      <c r="V4" s="145" t="s">
        <v>288</v>
      </c>
      <c r="Z4" s="145" t="s">
        <v>282</v>
      </c>
      <c r="AC4" s="142"/>
      <c r="AD4" s="142" t="s">
        <v>280</v>
      </c>
      <c r="AE4" s="304"/>
    </row>
    <row r="5" spans="1:31" s="145" customFormat="1" ht="16.5" customHeight="1">
      <c r="A5" s="142"/>
      <c r="B5" s="142"/>
      <c r="C5" s="142"/>
      <c r="E5" s="142"/>
      <c r="F5" s="142"/>
      <c r="G5" s="142"/>
      <c r="I5" s="142"/>
      <c r="J5" s="142"/>
      <c r="K5" s="142"/>
      <c r="M5" s="142"/>
      <c r="N5" s="142"/>
      <c r="O5" s="142"/>
      <c r="Q5" s="142"/>
      <c r="R5" s="142"/>
      <c r="S5" s="142"/>
      <c r="U5" s="142"/>
      <c r="V5" s="142"/>
      <c r="W5" s="142"/>
      <c r="Y5" s="142"/>
      <c r="Z5" s="142"/>
      <c r="AA5" s="142"/>
      <c r="AC5" s="142"/>
      <c r="AD5" s="142"/>
      <c r="AE5" s="142"/>
    </row>
    <row r="6" spans="1:31" s="145" customFormat="1" ht="16.5" customHeight="1">
      <c r="B6" s="148"/>
      <c r="C6" s="148"/>
      <c r="F6" s="148"/>
      <c r="G6" s="148"/>
      <c r="J6" s="148"/>
      <c r="K6" s="148"/>
      <c r="N6" s="148"/>
      <c r="O6" s="148"/>
      <c r="R6" s="148"/>
      <c r="S6" s="148"/>
      <c r="V6" s="148"/>
      <c r="W6" s="148"/>
      <c r="Z6" s="148"/>
      <c r="AA6" s="148"/>
      <c r="AD6" s="148"/>
      <c r="AE6" s="148"/>
    </row>
    <row r="7" spans="1:31" s="147" customFormat="1" ht="16.5" customHeight="1">
      <c r="A7" s="129" t="s">
        <v>102</v>
      </c>
      <c r="B7" s="129" t="s">
        <v>28</v>
      </c>
      <c r="C7" s="160" t="s">
        <v>103</v>
      </c>
      <c r="E7" s="129" t="s">
        <v>102</v>
      </c>
      <c r="F7" s="129" t="s">
        <v>28</v>
      </c>
      <c r="G7" s="160" t="s">
        <v>103</v>
      </c>
      <c r="I7" s="129" t="s">
        <v>102</v>
      </c>
      <c r="J7" s="129" t="s">
        <v>28</v>
      </c>
      <c r="K7" s="160" t="s">
        <v>103</v>
      </c>
      <c r="M7" s="129" t="s">
        <v>102</v>
      </c>
      <c r="N7" s="129" t="s">
        <v>28</v>
      </c>
      <c r="O7" s="160" t="s">
        <v>103</v>
      </c>
      <c r="Q7" s="129" t="s">
        <v>102</v>
      </c>
      <c r="R7" s="129" t="s">
        <v>28</v>
      </c>
      <c r="S7" s="160" t="s">
        <v>103</v>
      </c>
      <c r="T7" s="291"/>
      <c r="U7" s="289" t="s">
        <v>102</v>
      </c>
      <c r="V7" s="129" t="s">
        <v>28</v>
      </c>
      <c r="W7" s="160" t="s">
        <v>103</v>
      </c>
      <c r="Y7" s="129" t="s">
        <v>102</v>
      </c>
      <c r="Z7" s="129" t="s">
        <v>28</v>
      </c>
      <c r="AA7" s="160" t="s">
        <v>103</v>
      </c>
      <c r="AC7" s="129" t="s">
        <v>102</v>
      </c>
      <c r="AD7" s="129" t="s">
        <v>28</v>
      </c>
      <c r="AE7" s="160" t="s">
        <v>103</v>
      </c>
    </row>
    <row r="8" spans="1:31" ht="16.5" customHeight="1">
      <c r="A8" s="133">
        <v>1</v>
      </c>
      <c r="B8" s="293" t="s">
        <v>70</v>
      </c>
      <c r="C8" s="418">
        <v>0.59021226415094341</v>
      </c>
      <c r="E8" s="133">
        <v>1</v>
      </c>
      <c r="F8" s="149" t="s">
        <v>70</v>
      </c>
      <c r="G8" s="161">
        <v>0.58971492453884855</v>
      </c>
      <c r="I8" s="133">
        <v>1</v>
      </c>
      <c r="J8" s="149" t="s">
        <v>70</v>
      </c>
      <c r="K8" s="161">
        <v>0.58360302049622437</v>
      </c>
      <c r="M8" s="133">
        <v>1</v>
      </c>
      <c r="N8" s="149" t="s">
        <v>70</v>
      </c>
      <c r="O8" s="161">
        <v>0.58599999999999997</v>
      </c>
      <c r="Q8" s="133">
        <v>1</v>
      </c>
      <c r="R8" s="149" t="s">
        <v>70</v>
      </c>
      <c r="S8" s="161">
        <v>0.57899999999999996</v>
      </c>
      <c r="T8" s="284"/>
      <c r="U8" s="174">
        <v>1</v>
      </c>
      <c r="V8" s="149" t="s">
        <v>70</v>
      </c>
      <c r="W8" s="161">
        <v>0.5678172095284395</v>
      </c>
      <c r="Y8" s="133">
        <v>1</v>
      </c>
      <c r="Z8" s="149" t="s">
        <v>70</v>
      </c>
      <c r="AA8" s="161">
        <v>0.55229531471840987</v>
      </c>
      <c r="AC8" s="133">
        <v>1</v>
      </c>
      <c r="AD8" s="149" t="s">
        <v>70</v>
      </c>
      <c r="AE8" s="161">
        <v>0.54400000000000004</v>
      </c>
    </row>
    <row r="9" spans="1:31" ht="16.5" customHeight="1">
      <c r="A9" s="419">
        <v>2</v>
      </c>
      <c r="B9" s="294" t="s">
        <v>8</v>
      </c>
      <c r="C9" s="420">
        <v>0.56320450885668272</v>
      </c>
      <c r="D9" s="168"/>
      <c r="E9" s="130">
        <v>2</v>
      </c>
      <c r="F9" s="150" t="s">
        <v>8</v>
      </c>
      <c r="G9" s="162">
        <v>0.54616283599532534</v>
      </c>
      <c r="H9" s="168"/>
      <c r="I9" s="130">
        <v>2</v>
      </c>
      <c r="J9" s="150" t="s">
        <v>8</v>
      </c>
      <c r="K9" s="162">
        <v>0.54006046863189716</v>
      </c>
      <c r="L9" s="168"/>
      <c r="M9" s="130">
        <v>2</v>
      </c>
      <c r="N9" s="150" t="s">
        <v>8</v>
      </c>
      <c r="O9" s="162">
        <v>0.52900000000000003</v>
      </c>
      <c r="P9" s="168"/>
      <c r="Q9" s="130">
        <v>2</v>
      </c>
      <c r="R9" s="150" t="s">
        <v>8</v>
      </c>
      <c r="S9" s="162">
        <v>0.52</v>
      </c>
      <c r="T9" s="292"/>
      <c r="U9" s="290">
        <v>2</v>
      </c>
      <c r="V9" s="150" t="s">
        <v>8</v>
      </c>
      <c r="W9" s="162">
        <v>0.51107325383304936</v>
      </c>
      <c r="X9" s="168"/>
      <c r="Y9" s="130">
        <v>2</v>
      </c>
      <c r="Z9" s="150" t="s">
        <v>8</v>
      </c>
      <c r="AA9" s="162">
        <v>0.50116009280742457</v>
      </c>
      <c r="AB9" s="168"/>
      <c r="AC9" s="130">
        <v>2</v>
      </c>
      <c r="AD9" s="150" t="s">
        <v>8</v>
      </c>
      <c r="AE9" s="162">
        <v>0.49299999999999999</v>
      </c>
    </row>
    <row r="10" spans="1:31" ht="16.5" customHeight="1">
      <c r="A10" s="419">
        <v>3</v>
      </c>
      <c r="B10" s="294" t="s">
        <v>86</v>
      </c>
      <c r="C10" s="420">
        <v>0.53740538637563806</v>
      </c>
      <c r="D10" s="168"/>
      <c r="E10" s="130">
        <v>3</v>
      </c>
      <c r="F10" s="151" t="s">
        <v>86</v>
      </c>
      <c r="G10" s="162">
        <v>0.52445280437756503</v>
      </c>
      <c r="H10" s="168"/>
      <c r="I10" s="130">
        <v>3</v>
      </c>
      <c r="J10" s="151" t="s">
        <v>72</v>
      </c>
      <c r="K10" s="162">
        <v>0.51767097806808837</v>
      </c>
      <c r="L10" s="168"/>
      <c r="M10" s="130">
        <v>3</v>
      </c>
      <c r="N10" s="151" t="s">
        <v>72</v>
      </c>
      <c r="O10" s="162">
        <v>0.50800000000000001</v>
      </c>
      <c r="P10" s="168"/>
      <c r="Q10" s="130">
        <v>3</v>
      </c>
      <c r="R10" s="151" t="s">
        <v>72</v>
      </c>
      <c r="S10" s="162">
        <v>0.498</v>
      </c>
      <c r="T10" s="292"/>
      <c r="U10" s="290">
        <v>3</v>
      </c>
      <c r="V10" s="151" t="s">
        <v>59</v>
      </c>
      <c r="W10" s="162">
        <v>0.49556354916067147</v>
      </c>
      <c r="X10" s="168"/>
      <c r="Y10" s="130">
        <v>3</v>
      </c>
      <c r="Z10" s="151" t="s">
        <v>59</v>
      </c>
      <c r="AA10" s="162">
        <v>0.48216783216783216</v>
      </c>
      <c r="AB10" s="168"/>
      <c r="AC10" s="130">
        <v>3</v>
      </c>
      <c r="AD10" s="151" t="s">
        <v>216</v>
      </c>
      <c r="AE10" s="162">
        <v>0.47099999999999997</v>
      </c>
    </row>
    <row r="11" spans="1:31" ht="16.5" customHeight="1">
      <c r="A11" s="419">
        <v>4</v>
      </c>
      <c r="B11" s="294" t="s">
        <v>72</v>
      </c>
      <c r="C11" s="420">
        <v>0.53189631399944848</v>
      </c>
      <c r="D11" s="168"/>
      <c r="E11" s="130">
        <v>4</v>
      </c>
      <c r="F11" s="151" t="s">
        <v>72</v>
      </c>
      <c r="G11" s="162">
        <v>0.5224704102518466</v>
      </c>
      <c r="H11" s="168"/>
      <c r="I11" s="130">
        <v>4</v>
      </c>
      <c r="J11" s="151" t="s">
        <v>59</v>
      </c>
      <c r="K11" s="162">
        <v>0.5138009622689288</v>
      </c>
      <c r="L11" s="168"/>
      <c r="M11" s="130">
        <v>4</v>
      </c>
      <c r="N11" s="170" t="s">
        <v>86</v>
      </c>
      <c r="O11" s="162">
        <v>0.505</v>
      </c>
      <c r="P11" s="168"/>
      <c r="Q11" s="130">
        <v>4</v>
      </c>
      <c r="R11" s="151" t="s">
        <v>295</v>
      </c>
      <c r="S11" s="162">
        <v>0.495</v>
      </c>
      <c r="T11" s="292"/>
      <c r="U11" s="290">
        <v>4</v>
      </c>
      <c r="V11" s="151" t="s">
        <v>72</v>
      </c>
      <c r="W11" s="162">
        <v>0.48975850800988285</v>
      </c>
      <c r="X11" s="168"/>
      <c r="Y11" s="130">
        <v>4</v>
      </c>
      <c r="Z11" s="151" t="s">
        <v>72</v>
      </c>
      <c r="AA11" s="162">
        <v>0.47784245246410562</v>
      </c>
      <c r="AB11" s="168"/>
      <c r="AC11" s="172">
        <v>4</v>
      </c>
      <c r="AD11" s="151" t="s">
        <v>266</v>
      </c>
      <c r="AE11" s="162">
        <v>0.46500000000000002</v>
      </c>
    </row>
    <row r="12" spans="1:31" ht="16.5" customHeight="1">
      <c r="A12" s="421">
        <v>5</v>
      </c>
      <c r="B12" s="295" t="s">
        <v>59</v>
      </c>
      <c r="C12" s="422">
        <v>0.52454112848402445</v>
      </c>
      <c r="D12" s="168"/>
      <c r="E12" s="134">
        <v>5</v>
      </c>
      <c r="F12" s="152" t="s">
        <v>59</v>
      </c>
      <c r="G12" s="163">
        <v>0.52117863720073665</v>
      </c>
      <c r="H12" s="168"/>
      <c r="I12" s="134">
        <v>5</v>
      </c>
      <c r="J12" s="152" t="s">
        <v>86</v>
      </c>
      <c r="K12" s="163">
        <v>0.51254539451964343</v>
      </c>
      <c r="L12" s="168"/>
      <c r="M12" s="134">
        <v>5</v>
      </c>
      <c r="N12" s="152" t="s">
        <v>65</v>
      </c>
      <c r="O12" s="163">
        <v>0.504</v>
      </c>
      <c r="P12" s="168"/>
      <c r="Q12" s="134">
        <v>5</v>
      </c>
      <c r="R12" s="152" t="s">
        <v>86</v>
      </c>
      <c r="S12" s="163">
        <v>0.49</v>
      </c>
      <c r="T12" s="292"/>
      <c r="U12" s="173">
        <v>5</v>
      </c>
      <c r="V12" s="152" t="s">
        <v>86</v>
      </c>
      <c r="W12" s="163">
        <v>0.48359398957375038</v>
      </c>
      <c r="X12" s="168"/>
      <c r="Y12" s="134">
        <v>5</v>
      </c>
      <c r="Z12" s="152" t="s">
        <v>86</v>
      </c>
      <c r="AA12" s="163">
        <v>0.47457373616512122</v>
      </c>
      <c r="AB12" s="168"/>
      <c r="AC12" s="173">
        <v>5</v>
      </c>
      <c r="AD12" s="152" t="s">
        <v>271</v>
      </c>
      <c r="AE12" s="163">
        <v>0.46500000000000002</v>
      </c>
    </row>
    <row r="13" spans="1:31" ht="16.5" customHeight="1">
      <c r="A13" s="133">
        <v>6</v>
      </c>
      <c r="B13" s="293" t="s">
        <v>2</v>
      </c>
      <c r="C13" s="418">
        <v>0.51376838928706148</v>
      </c>
      <c r="D13" s="168"/>
      <c r="E13" s="133">
        <v>6</v>
      </c>
      <c r="F13" s="149" t="s">
        <v>2</v>
      </c>
      <c r="G13" s="161">
        <v>0.50328707085463842</v>
      </c>
      <c r="H13" s="168"/>
      <c r="I13" s="133">
        <v>6</v>
      </c>
      <c r="J13" s="149" t="s">
        <v>2</v>
      </c>
      <c r="K13" s="161">
        <v>0.49295674948679835</v>
      </c>
      <c r="L13" s="168"/>
      <c r="M13" s="133">
        <v>6</v>
      </c>
      <c r="N13" s="149" t="s">
        <v>2</v>
      </c>
      <c r="O13" s="161">
        <v>0.48200000000000004</v>
      </c>
      <c r="P13" s="168"/>
      <c r="Q13" s="133">
        <v>6</v>
      </c>
      <c r="R13" s="149" t="s">
        <v>2</v>
      </c>
      <c r="S13" s="161">
        <v>0.47</v>
      </c>
      <c r="T13" s="292"/>
      <c r="U13" s="174">
        <v>6</v>
      </c>
      <c r="V13" s="149" t="s">
        <v>2</v>
      </c>
      <c r="W13" s="161">
        <v>0.46348850990979129</v>
      </c>
      <c r="X13" s="168"/>
      <c r="Y13" s="133">
        <v>6</v>
      </c>
      <c r="Z13" s="149" t="s">
        <v>52</v>
      </c>
      <c r="AA13" s="161">
        <v>0.45370560459864506</v>
      </c>
      <c r="AB13" s="168"/>
      <c r="AC13" s="174">
        <v>6</v>
      </c>
      <c r="AD13" s="149" t="s">
        <v>218</v>
      </c>
      <c r="AE13" s="161">
        <v>0.44600000000000001</v>
      </c>
    </row>
    <row r="14" spans="1:31" ht="16.5" customHeight="1">
      <c r="A14" s="419">
        <v>7</v>
      </c>
      <c r="B14" s="294" t="s">
        <v>48</v>
      </c>
      <c r="C14" s="420">
        <v>0.48454033771106941</v>
      </c>
      <c r="D14" s="168"/>
      <c r="E14" s="130">
        <v>7</v>
      </c>
      <c r="F14" s="151" t="s">
        <v>48</v>
      </c>
      <c r="G14" s="162">
        <v>0.47857483230086872</v>
      </c>
      <c r="H14" s="168"/>
      <c r="I14" s="130">
        <v>7</v>
      </c>
      <c r="J14" s="151" t="s">
        <v>48</v>
      </c>
      <c r="K14" s="162">
        <v>0.47175866495507063</v>
      </c>
      <c r="L14" s="168"/>
      <c r="M14" s="130">
        <v>7</v>
      </c>
      <c r="N14" s="151" t="s">
        <v>52</v>
      </c>
      <c r="O14" s="162">
        <v>0.46799999999999997</v>
      </c>
      <c r="P14" s="168"/>
      <c r="Q14" s="130">
        <v>7</v>
      </c>
      <c r="R14" s="151" t="s">
        <v>52</v>
      </c>
      <c r="S14" s="162">
        <v>0.46500000000000002</v>
      </c>
      <c r="T14" s="292"/>
      <c r="U14" s="290">
        <v>7</v>
      </c>
      <c r="V14" s="151" t="s">
        <v>52</v>
      </c>
      <c r="W14" s="162">
        <v>0.46205591759512299</v>
      </c>
      <c r="X14" s="168"/>
      <c r="Y14" s="130">
        <v>7</v>
      </c>
      <c r="Z14" s="151" t="s">
        <v>2</v>
      </c>
      <c r="AA14" s="162">
        <v>0.44972800000000002</v>
      </c>
      <c r="AB14" s="168"/>
      <c r="AC14" s="172">
        <v>7</v>
      </c>
      <c r="AD14" s="151" t="s">
        <v>2</v>
      </c>
      <c r="AE14" s="162">
        <v>0.438</v>
      </c>
    </row>
    <row r="15" spans="1:31" ht="16.5" customHeight="1">
      <c r="A15" s="419">
        <v>8</v>
      </c>
      <c r="B15" s="294" t="s">
        <v>88</v>
      </c>
      <c r="C15" s="420">
        <v>0.47683798110163633</v>
      </c>
      <c r="D15" s="168"/>
      <c r="E15" s="130">
        <v>8</v>
      </c>
      <c r="F15" s="151" t="s">
        <v>52</v>
      </c>
      <c r="G15" s="162">
        <v>0.46890717878372201</v>
      </c>
      <c r="H15" s="168"/>
      <c r="I15" s="130">
        <v>8</v>
      </c>
      <c r="J15" s="151" t="s">
        <v>52</v>
      </c>
      <c r="K15" s="162">
        <v>0.46908362989323843</v>
      </c>
      <c r="L15" s="168"/>
      <c r="M15" s="130">
        <v>8</v>
      </c>
      <c r="N15" s="151" t="s">
        <v>48</v>
      </c>
      <c r="O15" s="162">
        <v>0.46500000000000002</v>
      </c>
      <c r="P15" s="168"/>
      <c r="Q15" s="130">
        <v>8</v>
      </c>
      <c r="R15" s="151" t="s">
        <v>48</v>
      </c>
      <c r="S15" s="162">
        <v>0.45899999999999996</v>
      </c>
      <c r="T15" s="292"/>
      <c r="U15" s="290">
        <v>8</v>
      </c>
      <c r="V15" s="151" t="s">
        <v>48</v>
      </c>
      <c r="W15" s="162">
        <v>0.45429141716566868</v>
      </c>
      <c r="X15" s="168"/>
      <c r="Y15" s="130">
        <v>8</v>
      </c>
      <c r="Z15" s="151" t="s">
        <v>48</v>
      </c>
      <c r="AA15" s="162">
        <v>0.44702741420850417</v>
      </c>
      <c r="AB15" s="168"/>
      <c r="AC15" s="172">
        <v>8</v>
      </c>
      <c r="AD15" s="151" t="s">
        <v>208</v>
      </c>
      <c r="AE15" s="162">
        <v>0.438</v>
      </c>
    </row>
    <row r="16" spans="1:31" ht="16.5" customHeight="1">
      <c r="A16" s="419">
        <v>9</v>
      </c>
      <c r="B16" s="296" t="s">
        <v>81</v>
      </c>
      <c r="C16" s="420">
        <v>0.47595389507154212</v>
      </c>
      <c r="D16" s="168"/>
      <c r="E16" s="130">
        <v>9</v>
      </c>
      <c r="F16" s="151" t="s">
        <v>88</v>
      </c>
      <c r="G16" s="162">
        <v>0.46787797218483623</v>
      </c>
      <c r="H16" s="168"/>
      <c r="I16" s="130">
        <v>9</v>
      </c>
      <c r="J16" s="151" t="s">
        <v>81</v>
      </c>
      <c r="K16" s="162">
        <v>0.46180159635119727</v>
      </c>
      <c r="L16" s="168"/>
      <c r="M16" s="130">
        <v>9</v>
      </c>
      <c r="N16" s="151" t="s">
        <v>81</v>
      </c>
      <c r="O16" s="162">
        <v>0.45600000000000002</v>
      </c>
      <c r="P16" s="168"/>
      <c r="Q16" s="130">
        <v>9</v>
      </c>
      <c r="R16" s="151" t="s">
        <v>81</v>
      </c>
      <c r="S16" s="162">
        <v>0.44600000000000001</v>
      </c>
      <c r="T16" s="292"/>
      <c r="U16" s="290">
        <v>9</v>
      </c>
      <c r="V16" s="151" t="s">
        <v>81</v>
      </c>
      <c r="W16" s="162">
        <v>0.44293724000723456</v>
      </c>
      <c r="X16" s="168"/>
      <c r="Y16" s="130">
        <v>9</v>
      </c>
      <c r="Z16" s="151" t="s">
        <v>88</v>
      </c>
      <c r="AA16" s="162">
        <v>0.4279080749252322</v>
      </c>
      <c r="AB16" s="168"/>
      <c r="AC16" s="172">
        <v>9</v>
      </c>
      <c r="AD16" s="151" t="s">
        <v>88</v>
      </c>
      <c r="AE16" s="162">
        <v>0.41499999999999998</v>
      </c>
    </row>
    <row r="17" spans="1:31" ht="16.5" customHeight="1">
      <c r="A17" s="423">
        <v>10</v>
      </c>
      <c r="B17" s="295" t="s">
        <v>52</v>
      </c>
      <c r="C17" s="422">
        <v>0.4706578324656886</v>
      </c>
      <c r="D17" s="168"/>
      <c r="E17" s="135">
        <v>10</v>
      </c>
      <c r="F17" s="153" t="s">
        <v>81</v>
      </c>
      <c r="G17" s="163">
        <v>0.46779529091262889</v>
      </c>
      <c r="H17" s="168"/>
      <c r="I17" s="135">
        <v>10</v>
      </c>
      <c r="J17" s="153" t="s">
        <v>88</v>
      </c>
      <c r="K17" s="163">
        <v>0.46140741711440181</v>
      </c>
      <c r="L17" s="168"/>
      <c r="M17" s="135">
        <v>10</v>
      </c>
      <c r="N17" s="153" t="s">
        <v>88</v>
      </c>
      <c r="O17" s="163">
        <v>0.45299999999999996</v>
      </c>
      <c r="P17" s="168"/>
      <c r="Q17" s="135">
        <v>10</v>
      </c>
      <c r="R17" s="153" t="s">
        <v>88</v>
      </c>
      <c r="S17" s="163">
        <v>0.44500000000000001</v>
      </c>
      <c r="T17" s="292"/>
      <c r="U17" s="175">
        <v>10</v>
      </c>
      <c r="V17" s="153" t="s">
        <v>88</v>
      </c>
      <c r="W17" s="163">
        <v>0.43505370288426726</v>
      </c>
      <c r="X17" s="168"/>
      <c r="Y17" s="135">
        <v>10</v>
      </c>
      <c r="Z17" s="153" t="s">
        <v>81</v>
      </c>
      <c r="AA17" s="163">
        <v>0.42622080679405522</v>
      </c>
      <c r="AB17" s="168"/>
      <c r="AC17" s="175">
        <v>10</v>
      </c>
      <c r="AD17" s="153" t="s">
        <v>177</v>
      </c>
      <c r="AE17" s="163">
        <v>0.41299999999999998</v>
      </c>
    </row>
    <row r="18" spans="1:31" ht="16.5" customHeight="1">
      <c r="A18" s="424">
        <v>11</v>
      </c>
      <c r="B18" s="297" t="s">
        <v>36</v>
      </c>
      <c r="C18" s="418">
        <v>0.45784023668639051</v>
      </c>
      <c r="D18" s="168"/>
      <c r="E18" s="131">
        <v>11</v>
      </c>
      <c r="F18" s="154" t="s">
        <v>36</v>
      </c>
      <c r="G18" s="161">
        <v>0.44898446833930705</v>
      </c>
      <c r="H18" s="168"/>
      <c r="I18" s="131">
        <v>11</v>
      </c>
      <c r="J18" s="154" t="s">
        <v>36</v>
      </c>
      <c r="K18" s="161">
        <v>0.4399720800372266</v>
      </c>
      <c r="L18" s="168"/>
      <c r="M18" s="131">
        <v>11</v>
      </c>
      <c r="N18" s="154" t="s">
        <v>36</v>
      </c>
      <c r="O18" s="161">
        <v>0.436</v>
      </c>
      <c r="P18" s="168"/>
      <c r="Q18" s="131">
        <v>11</v>
      </c>
      <c r="R18" s="154" t="s">
        <v>36</v>
      </c>
      <c r="S18" s="161">
        <v>0.436</v>
      </c>
      <c r="T18" s="292"/>
      <c r="U18" s="176">
        <v>11</v>
      </c>
      <c r="V18" s="154" t="s">
        <v>36</v>
      </c>
      <c r="W18" s="161">
        <v>0.42816218598501543</v>
      </c>
      <c r="X18" s="168"/>
      <c r="Y18" s="131">
        <v>11</v>
      </c>
      <c r="Z18" s="154" t="s">
        <v>36</v>
      </c>
      <c r="AA18" s="161">
        <v>0.41621621621621618</v>
      </c>
      <c r="AB18" s="168"/>
      <c r="AC18" s="176">
        <v>11</v>
      </c>
      <c r="AD18" s="154" t="s">
        <v>246</v>
      </c>
      <c r="AE18" s="161">
        <v>0.40500000000000003</v>
      </c>
    </row>
    <row r="19" spans="1:31" ht="16.5" customHeight="1">
      <c r="A19" s="419">
        <v>12</v>
      </c>
      <c r="B19" s="298" t="s">
        <v>49</v>
      </c>
      <c r="C19" s="420">
        <v>0.45608880182827294</v>
      </c>
      <c r="D19" s="168"/>
      <c r="E19" s="130">
        <v>12</v>
      </c>
      <c r="F19" s="155" t="s">
        <v>49</v>
      </c>
      <c r="G19" s="162">
        <v>0.44525779758115852</v>
      </c>
      <c r="H19" s="168"/>
      <c r="I19" s="130">
        <v>12</v>
      </c>
      <c r="J19" s="155" t="s">
        <v>73</v>
      </c>
      <c r="K19" s="162">
        <v>0.43391540157639963</v>
      </c>
      <c r="L19" s="168"/>
      <c r="M19" s="130">
        <v>12</v>
      </c>
      <c r="N19" s="155" t="s">
        <v>64</v>
      </c>
      <c r="O19" s="162">
        <v>0.42899999999999999</v>
      </c>
      <c r="P19" s="168"/>
      <c r="Q19" s="130">
        <v>12</v>
      </c>
      <c r="R19" s="155" t="s">
        <v>64</v>
      </c>
      <c r="S19" s="162">
        <v>0.42499999999999999</v>
      </c>
      <c r="T19" s="292"/>
      <c r="U19" s="290">
        <v>12</v>
      </c>
      <c r="V19" s="155" t="s">
        <v>64</v>
      </c>
      <c r="W19" s="162">
        <v>0.41906130268199232</v>
      </c>
      <c r="X19" s="168"/>
      <c r="Y19" s="130">
        <v>12</v>
      </c>
      <c r="Z19" s="155" t="s">
        <v>64</v>
      </c>
      <c r="AA19" s="162">
        <v>0.41162626500353022</v>
      </c>
      <c r="AB19" s="168"/>
      <c r="AC19" s="172">
        <v>12</v>
      </c>
      <c r="AD19" s="155" t="s">
        <v>114</v>
      </c>
      <c r="AE19" s="162">
        <v>0.40300000000000002</v>
      </c>
    </row>
    <row r="20" spans="1:31" ht="16.5" customHeight="1">
      <c r="A20" s="419">
        <v>13</v>
      </c>
      <c r="B20" s="299" t="s">
        <v>73</v>
      </c>
      <c r="C20" s="420">
        <v>0.45280602033464096</v>
      </c>
      <c r="D20" s="168"/>
      <c r="E20" s="130">
        <v>13</v>
      </c>
      <c r="F20" s="155" t="s">
        <v>73</v>
      </c>
      <c r="G20" s="162">
        <v>0.44304126390188131</v>
      </c>
      <c r="H20" s="168"/>
      <c r="I20" s="130">
        <v>13</v>
      </c>
      <c r="J20" s="155" t="s">
        <v>49</v>
      </c>
      <c r="K20" s="162">
        <v>0.43364341085271318</v>
      </c>
      <c r="L20" s="168"/>
      <c r="M20" s="130">
        <v>13</v>
      </c>
      <c r="N20" s="155" t="s">
        <v>49</v>
      </c>
      <c r="O20" s="162">
        <v>0.42499999999999999</v>
      </c>
      <c r="P20" s="168"/>
      <c r="Q20" s="130">
        <v>13</v>
      </c>
      <c r="R20" s="155" t="s">
        <v>254</v>
      </c>
      <c r="S20" s="162">
        <v>0.41799999999999998</v>
      </c>
      <c r="T20" s="292"/>
      <c r="U20" s="290">
        <v>13</v>
      </c>
      <c r="V20" s="155" t="s">
        <v>97</v>
      </c>
      <c r="W20" s="162">
        <v>0.41166870665034677</v>
      </c>
      <c r="X20" s="168"/>
      <c r="Y20" s="130">
        <v>13</v>
      </c>
      <c r="Z20" s="155" t="s">
        <v>76</v>
      </c>
      <c r="AA20" s="162">
        <v>0.4022606829006507</v>
      </c>
      <c r="AB20" s="168"/>
      <c r="AC20" s="172">
        <v>13</v>
      </c>
      <c r="AD20" s="155" t="s">
        <v>110</v>
      </c>
      <c r="AE20" s="162">
        <v>0.39700000000000002</v>
      </c>
    </row>
    <row r="21" spans="1:31" ht="16.5" customHeight="1">
      <c r="A21" s="425">
        <v>14</v>
      </c>
      <c r="B21" s="299" t="s">
        <v>76</v>
      </c>
      <c r="C21" s="426">
        <v>0.44466456900905099</v>
      </c>
      <c r="D21" s="169"/>
      <c r="E21" s="132">
        <v>14</v>
      </c>
      <c r="F21" s="156" t="s">
        <v>76</v>
      </c>
      <c r="G21" s="164">
        <v>0.4380855243275914</v>
      </c>
      <c r="H21" s="169"/>
      <c r="I21" s="132">
        <v>14</v>
      </c>
      <c r="J21" s="156" t="s">
        <v>64</v>
      </c>
      <c r="K21" s="164">
        <v>0.43289758499214803</v>
      </c>
      <c r="L21" s="169"/>
      <c r="M21" s="132">
        <v>14</v>
      </c>
      <c r="N21" s="156" t="s">
        <v>275</v>
      </c>
      <c r="O21" s="164">
        <v>0.42499999999999999</v>
      </c>
      <c r="P21" s="169"/>
      <c r="Q21" s="132">
        <v>14</v>
      </c>
      <c r="R21" s="156" t="s">
        <v>247</v>
      </c>
      <c r="S21" s="164">
        <v>0.41600000000000004</v>
      </c>
      <c r="T21" s="292"/>
      <c r="U21" s="177">
        <v>14</v>
      </c>
      <c r="V21" s="156" t="s">
        <v>76</v>
      </c>
      <c r="W21" s="164">
        <v>0.41120312072269366</v>
      </c>
      <c r="X21" s="169"/>
      <c r="Y21" s="132">
        <v>14</v>
      </c>
      <c r="Z21" s="156" t="s">
        <v>97</v>
      </c>
      <c r="AA21" s="164">
        <v>0.40191387559808606</v>
      </c>
      <c r="AB21" s="168"/>
      <c r="AC21" s="177">
        <v>14</v>
      </c>
      <c r="AD21" s="156" t="s">
        <v>243</v>
      </c>
      <c r="AE21" s="164">
        <v>0.39300000000000002</v>
      </c>
    </row>
    <row r="22" spans="1:31" ht="16.5" customHeight="1">
      <c r="A22" s="423">
        <v>15</v>
      </c>
      <c r="B22" s="300" t="s">
        <v>64</v>
      </c>
      <c r="C22" s="422">
        <v>0.44247433675509934</v>
      </c>
      <c r="D22" s="169"/>
      <c r="E22" s="135">
        <v>15</v>
      </c>
      <c r="F22" s="153" t="s">
        <v>64</v>
      </c>
      <c r="G22" s="163">
        <v>0.43785427299381041</v>
      </c>
      <c r="H22" s="169"/>
      <c r="I22" s="135">
        <v>15</v>
      </c>
      <c r="J22" s="153" t="s">
        <v>76</v>
      </c>
      <c r="K22" s="163">
        <v>0.43206371446480585</v>
      </c>
      <c r="L22" s="169"/>
      <c r="M22" s="135">
        <v>15</v>
      </c>
      <c r="N22" s="153" t="s">
        <v>254</v>
      </c>
      <c r="O22" s="163">
        <v>0.42499999999999999</v>
      </c>
      <c r="P22" s="169"/>
      <c r="Q22" s="135">
        <v>15</v>
      </c>
      <c r="R22" s="153" t="s">
        <v>73</v>
      </c>
      <c r="S22" s="163">
        <v>0.41600000000000004</v>
      </c>
      <c r="T22" s="292"/>
      <c r="U22" s="175">
        <v>15</v>
      </c>
      <c r="V22" s="153" t="s">
        <v>73</v>
      </c>
      <c r="W22" s="163">
        <v>0.40837136337706786</v>
      </c>
      <c r="X22" s="169"/>
      <c r="Y22" s="135">
        <v>15</v>
      </c>
      <c r="Z22" s="153" t="s">
        <v>73</v>
      </c>
      <c r="AA22" s="163">
        <v>0.3979168116547197</v>
      </c>
      <c r="AB22" s="168"/>
      <c r="AC22" s="175">
        <v>15</v>
      </c>
      <c r="AD22" s="153" t="s">
        <v>275</v>
      </c>
      <c r="AE22" s="163">
        <v>0.38900000000000001</v>
      </c>
    </row>
    <row r="23" spans="1:31" ht="16.5" customHeight="1">
      <c r="A23" s="424">
        <v>16</v>
      </c>
      <c r="B23" s="297" t="s">
        <v>84</v>
      </c>
      <c r="C23" s="427">
        <v>0.43859544176586707</v>
      </c>
      <c r="D23" s="168"/>
      <c r="E23" s="131">
        <v>16</v>
      </c>
      <c r="F23" s="157" t="s">
        <v>84</v>
      </c>
      <c r="G23" s="165">
        <v>0.42944892944892943</v>
      </c>
      <c r="H23" s="168"/>
      <c r="I23" s="131">
        <v>16</v>
      </c>
      <c r="J23" s="157" t="s">
        <v>84</v>
      </c>
      <c r="K23" s="165">
        <v>0.42098652660424757</v>
      </c>
      <c r="L23" s="168"/>
      <c r="M23" s="131">
        <v>16</v>
      </c>
      <c r="N23" s="157" t="s">
        <v>100</v>
      </c>
      <c r="O23" s="165">
        <v>0.41399999999999998</v>
      </c>
      <c r="P23" s="168"/>
      <c r="Q23" s="131">
        <v>16</v>
      </c>
      <c r="R23" s="157" t="s">
        <v>257</v>
      </c>
      <c r="S23" s="165">
        <v>0.40399999999999997</v>
      </c>
      <c r="T23" s="292"/>
      <c r="U23" s="176">
        <v>16</v>
      </c>
      <c r="V23" s="157" t="s">
        <v>49</v>
      </c>
      <c r="W23" s="165">
        <v>0.40565762613006706</v>
      </c>
      <c r="X23" s="168"/>
      <c r="Y23" s="131">
        <v>16</v>
      </c>
      <c r="Z23" s="157" t="s">
        <v>49</v>
      </c>
      <c r="AA23" s="165">
        <v>0.39564040461604216</v>
      </c>
      <c r="AB23" s="168"/>
      <c r="AC23" s="176">
        <v>16</v>
      </c>
      <c r="AD23" s="157" t="s">
        <v>50</v>
      </c>
      <c r="AE23" s="165">
        <v>0.38600000000000001</v>
      </c>
    </row>
    <row r="24" spans="1:31" ht="16.5" customHeight="1">
      <c r="A24" s="419">
        <v>17</v>
      </c>
      <c r="B24" s="301" t="s">
        <v>4</v>
      </c>
      <c r="C24" s="420">
        <v>0.42592640413169786</v>
      </c>
      <c r="D24" s="168"/>
      <c r="E24" s="130">
        <v>17</v>
      </c>
      <c r="F24" s="155" t="s">
        <v>4</v>
      </c>
      <c r="G24" s="162">
        <v>0.42045224861040931</v>
      </c>
      <c r="H24" s="168"/>
      <c r="I24" s="130">
        <v>17</v>
      </c>
      <c r="J24" s="155" t="s">
        <v>4</v>
      </c>
      <c r="K24" s="162">
        <v>0.42054816516594412</v>
      </c>
      <c r="L24" s="168"/>
      <c r="M24" s="130">
        <v>17</v>
      </c>
      <c r="N24" s="155" t="s">
        <v>82</v>
      </c>
      <c r="O24" s="162">
        <v>0.40700000000000003</v>
      </c>
      <c r="P24" s="168"/>
      <c r="Q24" s="130">
        <v>17</v>
      </c>
      <c r="R24" s="155" t="s">
        <v>9</v>
      </c>
      <c r="S24" s="162">
        <v>0.40100000000000002</v>
      </c>
      <c r="T24" s="292"/>
      <c r="U24" s="290">
        <v>17</v>
      </c>
      <c r="V24" s="155" t="s">
        <v>66</v>
      </c>
      <c r="W24" s="162">
        <v>0.39875970336961708</v>
      </c>
      <c r="X24" s="168"/>
      <c r="Y24" s="130">
        <v>17</v>
      </c>
      <c r="Z24" s="155" t="s">
        <v>66</v>
      </c>
      <c r="AA24" s="162">
        <v>0.39334462488791472</v>
      </c>
      <c r="AB24" s="168"/>
      <c r="AC24" s="172">
        <v>17</v>
      </c>
      <c r="AD24" s="155" t="s">
        <v>272</v>
      </c>
      <c r="AE24" s="162">
        <v>0.38600000000000001</v>
      </c>
    </row>
    <row r="25" spans="1:31" ht="16.5" customHeight="1">
      <c r="A25" s="419">
        <v>18</v>
      </c>
      <c r="B25" s="294" t="s">
        <v>66</v>
      </c>
      <c r="C25" s="420">
        <v>0.41831585275180738</v>
      </c>
      <c r="D25" s="168"/>
      <c r="E25" s="130">
        <v>18</v>
      </c>
      <c r="F25" s="155" t="s">
        <v>80</v>
      </c>
      <c r="G25" s="162">
        <v>0.41490293724350996</v>
      </c>
      <c r="H25" s="168"/>
      <c r="I25" s="130">
        <v>18</v>
      </c>
      <c r="J25" s="155" t="s">
        <v>66</v>
      </c>
      <c r="K25" s="162">
        <v>0.40955760801977648</v>
      </c>
      <c r="L25" s="168"/>
      <c r="M25" s="130">
        <v>18</v>
      </c>
      <c r="N25" s="155" t="s">
        <v>50</v>
      </c>
      <c r="O25" s="162">
        <v>0.40500000000000003</v>
      </c>
      <c r="P25" s="168"/>
      <c r="Q25" s="130">
        <v>18</v>
      </c>
      <c r="R25" s="155" t="s">
        <v>291</v>
      </c>
      <c r="S25" s="162">
        <v>0.4</v>
      </c>
      <c r="T25" s="292"/>
      <c r="U25" s="290">
        <v>18</v>
      </c>
      <c r="V25" s="155" t="s">
        <v>80</v>
      </c>
      <c r="W25" s="162">
        <v>0.39463387367244268</v>
      </c>
      <c r="X25" s="168"/>
      <c r="Y25" s="130">
        <v>18</v>
      </c>
      <c r="Z25" s="155" t="s">
        <v>4</v>
      </c>
      <c r="AA25" s="162">
        <v>0.38483333717260609</v>
      </c>
      <c r="AB25" s="168"/>
      <c r="AC25" s="172">
        <v>18</v>
      </c>
      <c r="AD25" s="155" t="s">
        <v>82</v>
      </c>
      <c r="AE25" s="162">
        <v>0.377</v>
      </c>
    </row>
    <row r="26" spans="1:31" ht="16.5" customHeight="1">
      <c r="A26" s="419">
        <v>19</v>
      </c>
      <c r="B26" s="296" t="s">
        <v>80</v>
      </c>
      <c r="C26" s="420">
        <v>0.41652661064425772</v>
      </c>
      <c r="D26" s="168"/>
      <c r="E26" s="130">
        <v>19</v>
      </c>
      <c r="F26" s="151" t="s">
        <v>66</v>
      </c>
      <c r="G26" s="162">
        <v>0.41387003811471601</v>
      </c>
      <c r="H26" s="168"/>
      <c r="I26" s="130">
        <v>19</v>
      </c>
      <c r="J26" s="151" t="s">
        <v>80</v>
      </c>
      <c r="K26" s="162">
        <v>0.40866077865897621</v>
      </c>
      <c r="L26" s="168"/>
      <c r="M26" s="130">
        <v>19</v>
      </c>
      <c r="N26" s="151" t="s">
        <v>292</v>
      </c>
      <c r="O26" s="162">
        <v>0.40399999999999997</v>
      </c>
      <c r="P26" s="168"/>
      <c r="Q26" s="130">
        <v>19</v>
      </c>
      <c r="R26" s="151" t="s">
        <v>292</v>
      </c>
      <c r="S26" s="162">
        <v>0.39700000000000002</v>
      </c>
      <c r="T26" s="292"/>
      <c r="U26" s="290">
        <v>19</v>
      </c>
      <c r="V26" s="151" t="s">
        <v>84</v>
      </c>
      <c r="W26" s="162">
        <v>0.39406575781876502</v>
      </c>
      <c r="X26" s="168"/>
      <c r="Y26" s="130">
        <v>19</v>
      </c>
      <c r="Z26" s="151" t="s">
        <v>80</v>
      </c>
      <c r="AA26" s="162">
        <v>0.38477792334023592</v>
      </c>
      <c r="AB26" s="168"/>
      <c r="AC26" s="172">
        <v>19</v>
      </c>
      <c r="AD26" s="151" t="s">
        <v>250</v>
      </c>
      <c r="AE26" s="162">
        <v>0.376</v>
      </c>
    </row>
    <row r="27" spans="1:31" ht="16.5" customHeight="1">
      <c r="A27" s="423">
        <v>20</v>
      </c>
      <c r="B27" s="295" t="s">
        <v>96</v>
      </c>
      <c r="C27" s="422">
        <v>0.4158174755095147</v>
      </c>
      <c r="D27" s="168"/>
      <c r="E27" s="135">
        <v>20</v>
      </c>
      <c r="F27" s="152" t="s">
        <v>96</v>
      </c>
      <c r="G27" s="163">
        <v>0.40973370823685079</v>
      </c>
      <c r="H27" s="168"/>
      <c r="I27" s="135">
        <v>20</v>
      </c>
      <c r="J27" s="152" t="s">
        <v>96</v>
      </c>
      <c r="K27" s="163">
        <v>0.4043166831408338</v>
      </c>
      <c r="L27" s="168"/>
      <c r="M27" s="135">
        <v>20</v>
      </c>
      <c r="N27" s="152" t="s">
        <v>107</v>
      </c>
      <c r="O27" s="163">
        <v>0.4</v>
      </c>
      <c r="P27" s="168"/>
      <c r="Q27" s="135">
        <v>20</v>
      </c>
      <c r="R27" s="152" t="s">
        <v>107</v>
      </c>
      <c r="S27" s="163">
        <v>0.39299999999999996</v>
      </c>
      <c r="T27" s="292"/>
      <c r="U27" s="175">
        <v>20</v>
      </c>
      <c r="V27" s="152" t="s">
        <v>4</v>
      </c>
      <c r="W27" s="163">
        <v>0.39396671858349047</v>
      </c>
      <c r="X27" s="168"/>
      <c r="Y27" s="135">
        <v>20</v>
      </c>
      <c r="Z27" s="152" t="s">
        <v>84</v>
      </c>
      <c r="AA27" s="163">
        <v>0.38349921424829753</v>
      </c>
      <c r="AB27" s="168"/>
      <c r="AC27" s="175">
        <v>20</v>
      </c>
      <c r="AD27" s="152" t="s">
        <v>277</v>
      </c>
      <c r="AE27" s="163">
        <v>0.375</v>
      </c>
    </row>
    <row r="28" spans="1:31" ht="16.5" customHeight="1">
      <c r="A28" s="424">
        <v>21</v>
      </c>
      <c r="B28" s="302" t="s">
        <v>75</v>
      </c>
      <c r="C28" s="418">
        <v>0.40045199704463469</v>
      </c>
      <c r="D28" s="168"/>
      <c r="E28" s="131">
        <v>21</v>
      </c>
      <c r="F28" s="149" t="s">
        <v>75</v>
      </c>
      <c r="G28" s="161">
        <v>0.39489244643591453</v>
      </c>
      <c r="H28" s="168"/>
      <c r="I28" s="131">
        <v>21</v>
      </c>
      <c r="J28" s="149" t="s">
        <v>75</v>
      </c>
      <c r="K28" s="161">
        <v>0.39128432043103811</v>
      </c>
      <c r="L28" s="168"/>
      <c r="M28" s="131">
        <v>21</v>
      </c>
      <c r="N28" s="149" t="s">
        <v>294</v>
      </c>
      <c r="O28" s="161">
        <v>0.38700000000000001</v>
      </c>
      <c r="P28" s="168"/>
      <c r="Q28" s="131">
        <v>21</v>
      </c>
      <c r="R28" s="149" t="s">
        <v>294</v>
      </c>
      <c r="S28" s="161">
        <v>0.38100000000000001</v>
      </c>
      <c r="T28" s="292"/>
      <c r="U28" s="176">
        <v>21</v>
      </c>
      <c r="V28" s="149" t="s">
        <v>96</v>
      </c>
      <c r="W28" s="161">
        <v>0.39198116888183732</v>
      </c>
      <c r="X28" s="168"/>
      <c r="Y28" s="131">
        <v>21</v>
      </c>
      <c r="Z28" s="149" t="s">
        <v>96</v>
      </c>
      <c r="AA28" s="161">
        <v>0.38318893254328817</v>
      </c>
      <c r="AB28" s="168"/>
      <c r="AC28" s="176">
        <v>21</v>
      </c>
      <c r="AD28" s="149" t="s">
        <v>80</v>
      </c>
      <c r="AE28" s="161">
        <v>0.374</v>
      </c>
    </row>
    <row r="29" spans="1:31" ht="16.5" customHeight="1">
      <c r="A29" s="419">
        <v>22</v>
      </c>
      <c r="B29" s="294" t="s">
        <v>97</v>
      </c>
      <c r="C29" s="420">
        <v>0.39826302729528534</v>
      </c>
      <c r="D29" s="168"/>
      <c r="E29" s="130">
        <v>22</v>
      </c>
      <c r="F29" s="151" t="s">
        <v>97</v>
      </c>
      <c r="G29" s="162">
        <v>0.38249211356466878</v>
      </c>
      <c r="H29" s="168"/>
      <c r="I29" s="130">
        <v>22</v>
      </c>
      <c r="J29" s="151" t="s">
        <v>97</v>
      </c>
      <c r="K29" s="162">
        <v>0.38674463937621834</v>
      </c>
      <c r="L29" s="168"/>
      <c r="M29" s="130">
        <v>22</v>
      </c>
      <c r="N29" s="151" t="s">
        <v>293</v>
      </c>
      <c r="O29" s="162">
        <v>0.38400000000000001</v>
      </c>
      <c r="P29" s="168"/>
      <c r="Q29" s="130">
        <v>22</v>
      </c>
      <c r="R29" s="151" t="s">
        <v>293</v>
      </c>
      <c r="S29" s="162">
        <v>0.38</v>
      </c>
      <c r="T29" s="292"/>
      <c r="U29" s="290">
        <v>22</v>
      </c>
      <c r="V29" s="151" t="s">
        <v>75</v>
      </c>
      <c r="W29" s="162">
        <v>0.37510240810132023</v>
      </c>
      <c r="X29" s="168"/>
      <c r="Y29" s="130">
        <v>22</v>
      </c>
      <c r="Z29" s="151" t="s">
        <v>75</v>
      </c>
      <c r="AA29" s="162">
        <v>0.36638495417212241</v>
      </c>
      <c r="AB29" s="168"/>
      <c r="AC29" s="172">
        <v>22</v>
      </c>
      <c r="AD29" s="151" t="s">
        <v>75</v>
      </c>
      <c r="AE29" s="162">
        <v>0.35799999999999998</v>
      </c>
    </row>
    <row r="30" spans="1:31" ht="16.5" customHeight="1">
      <c r="A30" s="419">
        <v>23</v>
      </c>
      <c r="B30" s="301" t="s">
        <v>303</v>
      </c>
      <c r="C30" s="420">
        <v>0.36673129374650848</v>
      </c>
      <c r="D30" s="168"/>
      <c r="E30" s="130">
        <v>23</v>
      </c>
      <c r="F30" s="151" t="s">
        <v>302</v>
      </c>
      <c r="G30" s="162">
        <v>0.36459246275197194</v>
      </c>
      <c r="H30" s="168"/>
      <c r="I30" s="130">
        <v>23</v>
      </c>
      <c r="J30" s="151" t="s">
        <v>41</v>
      </c>
      <c r="K30" s="162">
        <v>0.36024944549808735</v>
      </c>
      <c r="L30" s="168"/>
      <c r="M30" s="130">
        <v>23</v>
      </c>
      <c r="N30" s="151" t="s">
        <v>11</v>
      </c>
      <c r="O30" s="162">
        <v>0.35799999999999998</v>
      </c>
      <c r="P30" s="168"/>
      <c r="Q30" s="130">
        <v>23</v>
      </c>
      <c r="R30" s="151" t="s">
        <v>41</v>
      </c>
      <c r="S30" s="162">
        <v>0.35399999999999998</v>
      </c>
      <c r="T30" s="292"/>
      <c r="U30" s="290">
        <v>23</v>
      </c>
      <c r="V30" s="151" t="s">
        <v>11</v>
      </c>
      <c r="W30" s="162">
        <v>0.35061939072177978</v>
      </c>
      <c r="X30" s="168"/>
      <c r="Y30" s="130">
        <v>23</v>
      </c>
      <c r="Z30" s="151" t="s">
        <v>11</v>
      </c>
      <c r="AA30" s="162">
        <v>0.34240454914703494</v>
      </c>
      <c r="AB30" s="168"/>
      <c r="AC30" s="172">
        <v>23</v>
      </c>
      <c r="AD30" s="151" t="s">
        <v>181</v>
      </c>
      <c r="AE30" s="162">
        <v>0.33500000000000002</v>
      </c>
    </row>
    <row r="31" spans="1:31" ht="16.5" customHeight="1">
      <c r="A31" s="419">
        <v>24</v>
      </c>
      <c r="B31" s="296" t="s">
        <v>83</v>
      </c>
      <c r="C31" s="420">
        <v>0.34853884533143265</v>
      </c>
      <c r="D31" s="168"/>
      <c r="E31" s="130">
        <v>24</v>
      </c>
      <c r="F31" s="155" t="s">
        <v>83</v>
      </c>
      <c r="G31" s="162">
        <v>0.34569209039548021</v>
      </c>
      <c r="H31" s="168"/>
      <c r="I31" s="130">
        <v>24</v>
      </c>
      <c r="J31" s="155" t="s">
        <v>83</v>
      </c>
      <c r="K31" s="162">
        <v>0.34518828451882844</v>
      </c>
      <c r="L31" s="168"/>
      <c r="M31" s="130">
        <v>24</v>
      </c>
      <c r="N31" s="155" t="s">
        <v>83</v>
      </c>
      <c r="O31" s="162">
        <v>0.34600000000000003</v>
      </c>
      <c r="P31" s="168"/>
      <c r="Q31" s="130">
        <v>24</v>
      </c>
      <c r="R31" s="155" t="s">
        <v>83</v>
      </c>
      <c r="S31" s="162">
        <v>0.34299999999999997</v>
      </c>
      <c r="T31" s="292"/>
      <c r="U31" s="290">
        <v>24</v>
      </c>
      <c r="V31" s="155" t="s">
        <v>83</v>
      </c>
      <c r="W31" s="162">
        <v>0.33609545906529664</v>
      </c>
      <c r="X31" s="168"/>
      <c r="Y31" s="130">
        <v>24</v>
      </c>
      <c r="Z31" s="155" t="s">
        <v>83</v>
      </c>
      <c r="AA31" s="162">
        <v>0.33135509396636992</v>
      </c>
      <c r="AB31" s="168"/>
      <c r="AC31" s="172">
        <v>24</v>
      </c>
      <c r="AD31" s="155" t="s">
        <v>278</v>
      </c>
      <c r="AE31" s="162">
        <v>0.32800000000000001</v>
      </c>
    </row>
    <row r="32" spans="1:31" ht="16.5" customHeight="1">
      <c r="A32" s="423">
        <v>25</v>
      </c>
      <c r="B32" s="303" t="s">
        <v>85</v>
      </c>
      <c r="C32" s="422">
        <v>0.33498990367560783</v>
      </c>
      <c r="D32" s="168"/>
      <c r="E32" s="135">
        <v>25</v>
      </c>
      <c r="F32" s="152" t="s">
        <v>85</v>
      </c>
      <c r="G32" s="163">
        <v>0.33026320665411218</v>
      </c>
      <c r="H32" s="168"/>
      <c r="I32" s="135">
        <v>25</v>
      </c>
      <c r="J32" s="152" t="s">
        <v>85</v>
      </c>
      <c r="K32" s="163">
        <v>0.32606902149686295</v>
      </c>
      <c r="L32" s="168"/>
      <c r="M32" s="135">
        <v>25</v>
      </c>
      <c r="N32" s="152" t="s">
        <v>85</v>
      </c>
      <c r="O32" s="163">
        <v>0.32200000000000001</v>
      </c>
      <c r="P32" s="168"/>
      <c r="Q32" s="135">
        <v>25</v>
      </c>
      <c r="R32" s="152" t="s">
        <v>85</v>
      </c>
      <c r="S32" s="163">
        <v>0.318</v>
      </c>
      <c r="T32" s="292"/>
      <c r="U32" s="175">
        <v>25</v>
      </c>
      <c r="V32" s="152" t="s">
        <v>85</v>
      </c>
      <c r="W32" s="163">
        <v>0.31647344740385563</v>
      </c>
      <c r="X32" s="168"/>
      <c r="Y32" s="135">
        <v>25</v>
      </c>
      <c r="Z32" s="152" t="s">
        <v>85</v>
      </c>
      <c r="AA32" s="163">
        <v>0.31069969589788432</v>
      </c>
      <c r="AB32" s="168"/>
      <c r="AC32" s="175">
        <v>25</v>
      </c>
      <c r="AD32" s="152" t="s">
        <v>85</v>
      </c>
      <c r="AE32" s="163">
        <v>0.30399999999999999</v>
      </c>
    </row>
    <row r="33" spans="1:31" ht="16.5" customHeight="1">
      <c r="A33" s="428" t="s">
        <v>175</v>
      </c>
      <c r="B33" s="429" t="s">
        <v>145</v>
      </c>
      <c r="C33" s="430">
        <v>0.40282905060363361</v>
      </c>
      <c r="D33" s="168"/>
      <c r="E33" s="129" t="s">
        <v>175</v>
      </c>
      <c r="F33" s="158" t="s">
        <v>145</v>
      </c>
      <c r="G33" s="166">
        <v>0.39748853014631153</v>
      </c>
      <c r="H33" s="168"/>
      <c r="I33" s="129" t="s">
        <v>175</v>
      </c>
      <c r="J33" s="158" t="s">
        <v>145</v>
      </c>
      <c r="K33" s="166">
        <v>0.39273809640712748</v>
      </c>
      <c r="L33" s="168"/>
      <c r="M33" s="129" t="s">
        <v>175</v>
      </c>
      <c r="N33" s="158" t="s">
        <v>145</v>
      </c>
      <c r="O33" s="166">
        <v>0.38799999999999996</v>
      </c>
      <c r="P33" s="168"/>
      <c r="Q33" s="129" t="s">
        <v>175</v>
      </c>
      <c r="R33" s="158" t="s">
        <v>145</v>
      </c>
      <c r="S33" s="166">
        <v>0.38200000000000001</v>
      </c>
      <c r="T33" s="292"/>
      <c r="U33" s="289" t="s">
        <v>175</v>
      </c>
      <c r="V33" s="158" t="s">
        <v>145</v>
      </c>
      <c r="W33" s="166">
        <v>0.37869293029834716</v>
      </c>
      <c r="X33" s="168"/>
      <c r="Y33" s="129" t="s">
        <v>175</v>
      </c>
      <c r="Z33" s="158" t="s">
        <v>145</v>
      </c>
      <c r="AA33" s="166">
        <v>0.37112501638934686</v>
      </c>
      <c r="AB33" s="168"/>
      <c r="AC33" s="129" t="s">
        <v>175</v>
      </c>
      <c r="AD33" s="158" t="s">
        <v>145</v>
      </c>
      <c r="AE33" s="166">
        <v>0.36299999999999999</v>
      </c>
    </row>
    <row r="34" spans="1:31" ht="16.5" customHeight="1">
      <c r="A34" s="304"/>
      <c r="B34" s="304"/>
      <c r="C34" s="304"/>
      <c r="D34" s="168"/>
      <c r="E34" s="304"/>
      <c r="F34" s="304"/>
      <c r="G34" s="304"/>
      <c r="H34" s="168"/>
      <c r="I34" s="304"/>
      <c r="J34" s="304"/>
      <c r="K34" s="304"/>
      <c r="L34" s="168"/>
      <c r="M34" s="304"/>
      <c r="N34" s="304"/>
      <c r="O34" s="304"/>
      <c r="P34" s="168"/>
      <c r="Q34" s="304"/>
      <c r="R34" s="304"/>
      <c r="S34" s="304"/>
      <c r="T34" s="168"/>
      <c r="U34" s="304"/>
      <c r="V34" s="304"/>
      <c r="W34" s="304"/>
      <c r="X34" s="168"/>
      <c r="Y34" s="304"/>
      <c r="Z34" s="304"/>
      <c r="AA34" s="304"/>
      <c r="AB34" s="168"/>
      <c r="AC34" s="304"/>
      <c r="AD34" s="304"/>
      <c r="AE34" s="304"/>
    </row>
    <row r="35" spans="1:31" ht="13">
      <c r="A35" s="431"/>
      <c r="B35" s="431"/>
      <c r="C35" s="431"/>
      <c r="D35" s="431"/>
      <c r="E35" s="431"/>
      <c r="F35" s="431"/>
      <c r="G35" s="431"/>
      <c r="H35" s="431"/>
      <c r="I35" s="682"/>
      <c r="J35" s="683"/>
      <c r="K35" s="683"/>
      <c r="L35" s="683"/>
      <c r="M35" s="683"/>
      <c r="N35" s="683"/>
      <c r="O35" s="683"/>
      <c r="P35" s="683"/>
      <c r="Q35" s="683"/>
      <c r="R35" s="683"/>
      <c r="S35" s="683"/>
      <c r="T35" s="683"/>
      <c r="U35" s="683"/>
      <c r="V35" s="683"/>
      <c r="W35" s="683"/>
      <c r="X35" s="683"/>
      <c r="Y35" s="683"/>
      <c r="Z35" s="683"/>
      <c r="AA35" s="683"/>
      <c r="AB35" s="683"/>
      <c r="AC35" s="683"/>
      <c r="AD35" s="683"/>
      <c r="AE35" s="683"/>
    </row>
    <row r="36" spans="1:31" ht="16.5" customHeight="1">
      <c r="A36" s="128"/>
      <c r="E36" s="128"/>
      <c r="I36" s="128"/>
      <c r="M36" s="128"/>
      <c r="Q36" s="128"/>
      <c r="U36" s="128"/>
      <c r="Y36" s="128"/>
      <c r="AC36" s="128"/>
    </row>
    <row r="37" spans="1:31" ht="16.5" customHeight="1">
      <c r="A37" s="128"/>
      <c r="B37" s="159"/>
      <c r="C37" s="167"/>
      <c r="D37" s="168"/>
      <c r="E37" s="128"/>
      <c r="F37" s="159"/>
      <c r="G37" s="167"/>
      <c r="H37" s="168"/>
      <c r="I37" s="128"/>
      <c r="J37" s="159"/>
      <c r="K37" s="167"/>
      <c r="L37" s="168"/>
      <c r="M37" s="128"/>
      <c r="N37" s="159"/>
      <c r="O37" s="167"/>
      <c r="P37" s="168"/>
      <c r="Q37" s="128"/>
      <c r="R37" s="159"/>
      <c r="S37" s="167"/>
      <c r="T37" s="168"/>
      <c r="U37" s="128"/>
      <c r="V37" s="159"/>
      <c r="W37" s="167"/>
      <c r="X37" s="168"/>
      <c r="Y37" s="128"/>
      <c r="Z37" s="159"/>
      <c r="AA37" s="167"/>
      <c r="AB37" s="168"/>
      <c r="AC37" s="128"/>
      <c r="AD37" s="159"/>
      <c r="AE37" s="167"/>
    </row>
    <row r="38" spans="1:31" ht="16.5" customHeight="1">
      <c r="A38" s="128"/>
      <c r="B38" s="159"/>
      <c r="C38" s="167"/>
      <c r="D38" s="168"/>
      <c r="E38" s="128"/>
      <c r="F38" s="159"/>
      <c r="G38" s="167"/>
      <c r="H38" s="168"/>
      <c r="I38" s="128"/>
      <c r="J38" s="159"/>
      <c r="K38" s="167"/>
      <c r="L38" s="168"/>
      <c r="M38" s="128"/>
      <c r="N38" s="159"/>
      <c r="O38" s="167"/>
      <c r="P38" s="168"/>
      <c r="Q38" s="128"/>
      <c r="R38" s="159"/>
      <c r="S38" s="167"/>
      <c r="T38" s="168"/>
      <c r="U38" s="128"/>
      <c r="V38" s="159"/>
      <c r="W38" s="167"/>
      <c r="X38" s="168"/>
      <c r="Y38" s="128"/>
      <c r="Z38" s="159"/>
      <c r="AA38" s="167"/>
      <c r="AB38" s="168"/>
      <c r="AC38" s="128"/>
      <c r="AD38" s="159"/>
      <c r="AE38" s="167"/>
    </row>
    <row r="45" spans="1:31" ht="16.5" customHeight="1">
      <c r="B45" s="144"/>
      <c r="F45" s="144"/>
      <c r="Z45" s="144"/>
    </row>
  </sheetData>
  <mergeCells count="2">
    <mergeCell ref="I35:AE35"/>
    <mergeCell ref="A1:T1"/>
  </mergeCells>
  <phoneticPr fontId="52"/>
  <printOptions horizontalCentered="1"/>
  <pageMargins left="0.54" right="0.19685039370078741" top="0.90551181102362222" bottom="0.35433070866141736" header="0.35433070866141736" footer="0.51181102362204722"/>
  <pageSetup paperSize="9" scale="79" orientation="landscape" r:id="rId1"/>
  <headerFooter alignWithMargins="0">
    <oddHeader>&amp;R表1-4</oddHeader>
    <oddFooter>&amp;C&amp;14 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L38"/>
  <sheetViews>
    <sheetView view="pageBreakPreview" topLeftCell="A26" zoomScale="110" zoomScaleNormal="110" zoomScaleSheetLayoutView="110" workbookViewId="0">
      <selection activeCell="H38" sqref="H38"/>
    </sheetView>
  </sheetViews>
  <sheetFormatPr defaultColWidth="9" defaultRowHeight="13"/>
  <cols>
    <col min="1" max="1" width="12.6328125" style="432" customWidth="1"/>
    <col min="2" max="2" width="12.7265625" style="432" customWidth="1"/>
    <col min="3" max="9" width="12.90625" style="432" customWidth="1"/>
    <col min="10" max="10" width="9" style="432" customWidth="1"/>
    <col min="11" max="16384" width="9" style="432"/>
  </cols>
  <sheetData>
    <row r="1" spans="1:12" ht="16.5">
      <c r="A1" s="690" t="s">
        <v>329</v>
      </c>
      <c r="B1" s="690"/>
      <c r="C1" s="690"/>
      <c r="D1" s="690"/>
      <c r="E1" s="690"/>
      <c r="F1" s="690"/>
      <c r="G1" s="690"/>
      <c r="H1" s="690"/>
      <c r="I1" s="690"/>
    </row>
    <row r="2" spans="1:12" s="433" customFormat="1" ht="12"/>
    <row r="3" spans="1:12" s="433" customFormat="1" ht="12">
      <c r="A3" s="433" t="s">
        <v>105</v>
      </c>
    </row>
    <row r="4" spans="1:12" s="433" customFormat="1" ht="12">
      <c r="G4" s="434"/>
      <c r="H4" s="434"/>
      <c r="I4" s="435" t="s">
        <v>285</v>
      </c>
    </row>
    <row r="5" spans="1:12" s="433" customFormat="1" ht="12">
      <c r="A5" s="697" t="s">
        <v>106</v>
      </c>
      <c r="B5" s="698"/>
      <c r="C5" s="703" t="s">
        <v>241</v>
      </c>
      <c r="D5" s="706" t="s">
        <v>198</v>
      </c>
      <c r="E5" s="707"/>
      <c r="F5" s="691"/>
      <c r="G5" s="691"/>
      <c r="H5" s="691"/>
      <c r="I5" s="692"/>
    </row>
    <row r="6" spans="1:12" s="433" customFormat="1" ht="12">
      <c r="A6" s="699"/>
      <c r="B6" s="700"/>
      <c r="C6" s="704"/>
      <c r="D6" s="708"/>
      <c r="E6" s="709"/>
      <c r="F6" s="693" t="s">
        <v>117</v>
      </c>
      <c r="G6" s="694"/>
      <c r="H6" s="695" t="s">
        <v>108</v>
      </c>
      <c r="I6" s="696"/>
    </row>
    <row r="7" spans="1:12" s="433" customFormat="1" ht="25.5" customHeight="1">
      <c r="A7" s="701"/>
      <c r="B7" s="702"/>
      <c r="C7" s="705"/>
      <c r="D7" s="436" t="s">
        <v>228</v>
      </c>
      <c r="E7" s="437" t="s">
        <v>237</v>
      </c>
      <c r="F7" s="436" t="s">
        <v>211</v>
      </c>
      <c r="G7" s="437" t="s">
        <v>238</v>
      </c>
      <c r="H7" s="436" t="s">
        <v>229</v>
      </c>
      <c r="I7" s="438" t="s">
        <v>191</v>
      </c>
    </row>
    <row r="8" spans="1:12" s="433" customFormat="1" ht="25.5" customHeight="1">
      <c r="A8" s="686" t="s">
        <v>308</v>
      </c>
      <c r="B8" s="439" t="s">
        <v>47</v>
      </c>
      <c r="C8" s="440">
        <v>425286</v>
      </c>
      <c r="D8" s="441">
        <v>149485</v>
      </c>
      <c r="E8" s="442">
        <v>0.35149287773404253</v>
      </c>
      <c r="F8" s="441">
        <v>76133</v>
      </c>
      <c r="G8" s="442">
        <v>0.17901600334833501</v>
      </c>
      <c r="H8" s="443">
        <v>73352</v>
      </c>
      <c r="I8" s="444">
        <v>0.1724768743857075</v>
      </c>
      <c r="K8" s="445">
        <v>150588</v>
      </c>
      <c r="L8" s="433" t="s">
        <v>300</v>
      </c>
    </row>
    <row r="9" spans="1:12" s="433" customFormat="1" ht="25.5" customHeight="1">
      <c r="A9" s="687"/>
      <c r="B9" s="446" t="s">
        <v>54</v>
      </c>
      <c r="C9" s="447">
        <v>474028</v>
      </c>
      <c r="D9" s="447">
        <v>207982</v>
      </c>
      <c r="E9" s="448">
        <v>0.43875467271975493</v>
      </c>
      <c r="F9" s="447">
        <v>83698</v>
      </c>
      <c r="G9" s="448">
        <v>0.17656762891643532</v>
      </c>
      <c r="H9" s="447">
        <v>124284</v>
      </c>
      <c r="I9" s="449">
        <v>0.26218704380331964</v>
      </c>
      <c r="K9" s="445">
        <v>209666</v>
      </c>
      <c r="L9" s="433" t="s">
        <v>300</v>
      </c>
    </row>
    <row r="10" spans="1:12" s="433" customFormat="1" ht="25.5" customHeight="1" thickBot="1">
      <c r="A10" s="688"/>
      <c r="B10" s="439" t="s">
        <v>109</v>
      </c>
      <c r="C10" s="450">
        <v>899314</v>
      </c>
      <c r="D10" s="447">
        <v>357467</v>
      </c>
      <c r="E10" s="448">
        <v>0.39748853014631153</v>
      </c>
      <c r="F10" s="447">
        <v>159831</v>
      </c>
      <c r="G10" s="448">
        <v>0.17772546629986857</v>
      </c>
      <c r="H10" s="447">
        <v>197636</v>
      </c>
      <c r="I10" s="449">
        <v>0.21976306384644295</v>
      </c>
      <c r="K10" s="445">
        <v>360254</v>
      </c>
      <c r="L10" s="433" t="s">
        <v>300</v>
      </c>
    </row>
    <row r="11" spans="1:12" s="433" customFormat="1" ht="25.5" customHeight="1">
      <c r="A11" s="689" t="s">
        <v>310</v>
      </c>
      <c r="B11" s="451" t="s">
        <v>47</v>
      </c>
      <c r="C11" s="440">
        <f>'表1-1'!B6</f>
        <v>417286</v>
      </c>
      <c r="D11" s="441">
        <f>'表1-1'!E6</f>
        <v>148867</v>
      </c>
      <c r="E11" s="442">
        <f>D11/C11</f>
        <v>0.35675052601812668</v>
      </c>
      <c r="F11" s="441">
        <v>72816</v>
      </c>
      <c r="G11" s="442">
        <f>F11/C11</f>
        <v>0.17449902464976061</v>
      </c>
      <c r="H11" s="443">
        <v>76051</v>
      </c>
      <c r="I11" s="444">
        <f>H11/C11</f>
        <v>0.18225150136836607</v>
      </c>
      <c r="K11" s="445">
        <f t="shared" ref="K11:K13" si="0">F11+H11</f>
        <v>148867</v>
      </c>
      <c r="L11" s="433" t="str">
        <f t="shared" ref="L11:L13" si="1">IF(K11=D11,"○")</f>
        <v>○</v>
      </c>
    </row>
    <row r="12" spans="1:12" s="433" customFormat="1" ht="25.5" customHeight="1">
      <c r="A12" s="687"/>
      <c r="B12" s="446" t="s">
        <v>54</v>
      </c>
      <c r="C12" s="447">
        <f>'表1-1'!C6</f>
        <v>464706</v>
      </c>
      <c r="D12" s="447">
        <f>'表1-1'!F6</f>
        <v>206425</v>
      </c>
      <c r="E12" s="448">
        <f>D12/C12</f>
        <v>0.44420558374542185</v>
      </c>
      <c r="F12" s="447">
        <v>80285</v>
      </c>
      <c r="G12" s="448">
        <f>F12/C12</f>
        <v>0.17276514613540603</v>
      </c>
      <c r="H12" s="447">
        <v>126140</v>
      </c>
      <c r="I12" s="449">
        <f>H12/C12</f>
        <v>0.27144043761001579</v>
      </c>
      <c r="K12" s="445">
        <f t="shared" si="0"/>
        <v>206425</v>
      </c>
      <c r="L12" s="433" t="str">
        <f t="shared" si="1"/>
        <v>○</v>
      </c>
    </row>
    <row r="13" spans="1:12" s="433" customFormat="1" ht="25.5" customHeight="1">
      <c r="A13" s="687"/>
      <c r="B13" s="439" t="s">
        <v>109</v>
      </c>
      <c r="C13" s="450">
        <f>SUM(C11:C12)</f>
        <v>881992</v>
      </c>
      <c r="D13" s="447">
        <f>SUM(D11:D12)</f>
        <v>355292</v>
      </c>
      <c r="E13" s="448">
        <f>D13/C13</f>
        <v>0.40282905060363361</v>
      </c>
      <c r="F13" s="447">
        <f>SUM(F11:F12)</f>
        <v>153101</v>
      </c>
      <c r="G13" s="448">
        <f>F13/C13</f>
        <v>0.1735854746981832</v>
      </c>
      <c r="H13" s="447">
        <f>SUM(H11:H12)</f>
        <v>202191</v>
      </c>
      <c r="I13" s="449">
        <f>H13/C13</f>
        <v>0.22924357590545039</v>
      </c>
      <c r="K13" s="445">
        <f t="shared" si="0"/>
        <v>355292</v>
      </c>
      <c r="L13" s="433" t="str">
        <f t="shared" si="1"/>
        <v>○</v>
      </c>
    </row>
    <row r="14" spans="1:12" s="433" customFormat="1" ht="25.5" customHeight="1">
      <c r="A14" s="688"/>
      <c r="B14" s="452" t="s">
        <v>112</v>
      </c>
      <c r="C14" s="453">
        <f>C13-C10</f>
        <v>-17322</v>
      </c>
      <c r="D14" s="453">
        <f>D13-D10</f>
        <v>-2175</v>
      </c>
      <c r="E14" s="454" t="s">
        <v>242</v>
      </c>
      <c r="F14" s="453">
        <f>F13-F10</f>
        <v>-6730</v>
      </c>
      <c r="G14" s="454" t="s">
        <v>335</v>
      </c>
      <c r="H14" s="453">
        <f>H13-H10</f>
        <v>4555</v>
      </c>
      <c r="I14" s="455" t="s">
        <v>337</v>
      </c>
    </row>
    <row r="15" spans="1:12" s="433" customFormat="1" ht="21.75" customHeight="1">
      <c r="B15" s="456" t="s">
        <v>258</v>
      </c>
      <c r="C15" s="457" t="s">
        <v>286</v>
      </c>
    </row>
    <row r="16" spans="1:12" s="433" customFormat="1" ht="12">
      <c r="B16" s="456" t="s">
        <v>258</v>
      </c>
      <c r="C16" s="457" t="s">
        <v>230</v>
      </c>
    </row>
    <row r="17" spans="2:3" s="433" customFormat="1" ht="13.5" customHeight="1">
      <c r="B17" s="458"/>
      <c r="C17" s="457"/>
    </row>
    <row r="18" spans="2:3" s="433" customFormat="1" ht="12"/>
    <row r="19" spans="2:3" s="433" customFormat="1" ht="12"/>
    <row r="38" spans="6:6">
      <c r="F38" s="459"/>
    </row>
  </sheetData>
  <mergeCells count="10">
    <mergeCell ref="A8:A10"/>
    <mergeCell ref="A11:A14"/>
    <mergeCell ref="A1:I1"/>
    <mergeCell ref="F5:G5"/>
    <mergeCell ref="H5:I5"/>
    <mergeCell ref="F6:G6"/>
    <mergeCell ref="H6:I6"/>
    <mergeCell ref="A5:B7"/>
    <mergeCell ref="C5:C7"/>
    <mergeCell ref="D5:E6"/>
  </mergeCells>
  <phoneticPr fontId="54"/>
  <printOptions horizontalCentered="1"/>
  <pageMargins left="0.78740157480314965" right="0.78740157480314965" top="0.78740157480314965" bottom="0.31496062992125984" header="0.44" footer="0.43307086614173218"/>
  <pageSetup paperSize="9" scale="99" orientation="landscape" r:id="rId1"/>
  <headerFooter alignWithMargins="0">
    <oddHeader>&amp;R表2-1</oddHeader>
    <oddFooter>&amp;C5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68"/>
  <sheetViews>
    <sheetView view="pageBreakPreview" topLeftCell="A44" zoomScaleSheetLayoutView="100" workbookViewId="0">
      <selection activeCell="E15" sqref="E15"/>
    </sheetView>
  </sheetViews>
  <sheetFormatPr defaultColWidth="9" defaultRowHeight="12"/>
  <cols>
    <col min="1" max="1" width="9" style="433" customWidth="1"/>
    <col min="2" max="5" width="10.6328125" style="433" customWidth="1"/>
    <col min="6" max="6" width="11.36328125" style="433" customWidth="1"/>
    <col min="7" max="7" width="11" style="433" customWidth="1"/>
    <col min="8" max="8" width="11.453125" style="433" customWidth="1"/>
    <col min="9" max="9" width="10" style="433" customWidth="1"/>
    <col min="10" max="10" width="9" style="433" customWidth="1"/>
    <col min="11" max="16384" width="9" style="433"/>
  </cols>
  <sheetData>
    <row r="1" spans="1:14" ht="16.5">
      <c r="A1" s="690" t="s">
        <v>179</v>
      </c>
      <c r="B1" s="690"/>
      <c r="C1" s="690"/>
      <c r="D1" s="690"/>
      <c r="E1" s="690"/>
      <c r="F1" s="690"/>
      <c r="G1" s="690"/>
      <c r="H1" s="690"/>
    </row>
    <row r="2" spans="1:14" ht="18.75" customHeight="1">
      <c r="H2" s="456" t="s">
        <v>163</v>
      </c>
    </row>
    <row r="3" spans="1:14" ht="16.5" customHeight="1">
      <c r="A3" s="689" t="s">
        <v>118</v>
      </c>
      <c r="B3" s="715" t="s">
        <v>151</v>
      </c>
      <c r="C3" s="718" t="s">
        <v>148</v>
      </c>
      <c r="D3" s="719"/>
      <c r="E3" s="460"/>
      <c r="F3" s="460"/>
      <c r="G3" s="460"/>
      <c r="H3" s="461"/>
    </row>
    <row r="4" spans="1:14" ht="16.5" customHeight="1">
      <c r="A4" s="687"/>
      <c r="B4" s="716"/>
      <c r="C4" s="712"/>
      <c r="D4" s="720"/>
      <c r="E4" s="710" t="s">
        <v>149</v>
      </c>
      <c r="F4" s="711"/>
      <c r="G4" s="712" t="s">
        <v>108</v>
      </c>
      <c r="H4" s="713"/>
    </row>
    <row r="5" spans="1:14" ht="16.5" customHeight="1">
      <c r="A5" s="687"/>
      <c r="B5" s="716"/>
      <c r="C5" s="462" t="s">
        <v>153</v>
      </c>
      <c r="D5" s="463" t="s">
        <v>155</v>
      </c>
      <c r="E5" s="462" t="s">
        <v>26</v>
      </c>
      <c r="F5" s="463" t="s">
        <v>95</v>
      </c>
      <c r="G5" s="462" t="s">
        <v>26</v>
      </c>
      <c r="H5" s="464" t="s">
        <v>95</v>
      </c>
    </row>
    <row r="6" spans="1:14" ht="16.5" customHeight="1">
      <c r="A6" s="714"/>
      <c r="B6" s="717"/>
      <c r="C6" s="465" t="s">
        <v>154</v>
      </c>
      <c r="D6" s="466" t="s">
        <v>156</v>
      </c>
      <c r="E6" s="465" t="s">
        <v>158</v>
      </c>
      <c r="F6" s="466" t="s">
        <v>159</v>
      </c>
      <c r="G6" s="465" t="s">
        <v>69</v>
      </c>
      <c r="H6" s="467" t="s">
        <v>161</v>
      </c>
    </row>
    <row r="7" spans="1:14" ht="16.5" customHeight="1">
      <c r="A7" s="468" t="s">
        <v>120</v>
      </c>
      <c r="B7" s="469">
        <v>1232481</v>
      </c>
      <c r="C7" s="470">
        <v>110207</v>
      </c>
      <c r="D7" s="471">
        <v>8.9418822683676263E-2</v>
      </c>
      <c r="E7" s="470">
        <v>77877</v>
      </c>
      <c r="F7" s="471">
        <v>6.318718097885484E-2</v>
      </c>
      <c r="G7" s="469">
        <v>32330</v>
      </c>
      <c r="H7" s="472">
        <v>2.6231641704821413E-2</v>
      </c>
    </row>
    <row r="8" spans="1:14" ht="16.5" customHeight="1">
      <c r="A8" s="473" t="s">
        <v>121</v>
      </c>
      <c r="B8" s="474">
        <v>1256781</v>
      </c>
      <c r="C8" s="475">
        <v>132970</v>
      </c>
      <c r="D8" s="476">
        <v>0.10580204506592636</v>
      </c>
      <c r="E8" s="475">
        <v>89549</v>
      </c>
      <c r="F8" s="476">
        <v>7.1252668523792126E-2</v>
      </c>
      <c r="G8" s="474">
        <v>43421</v>
      </c>
      <c r="H8" s="477">
        <v>3.4549376542134233E-2</v>
      </c>
      <c r="J8" s="445"/>
      <c r="K8" s="445"/>
      <c r="L8" s="445"/>
      <c r="M8" s="445"/>
      <c r="N8" s="445"/>
    </row>
    <row r="9" spans="1:14" ht="16.5" customHeight="1">
      <c r="A9" s="468" t="s">
        <v>122</v>
      </c>
      <c r="B9" s="469">
        <v>1254315</v>
      </c>
      <c r="C9" s="478">
        <v>141798</v>
      </c>
      <c r="D9" s="479">
        <v>0.1130481577594145</v>
      </c>
      <c r="E9" s="478">
        <v>94537</v>
      </c>
      <c r="F9" s="479">
        <v>7.5369424745777569E-2</v>
      </c>
      <c r="G9" s="469">
        <v>47261</v>
      </c>
      <c r="H9" s="472">
        <v>3.7678733013636924E-2</v>
      </c>
      <c r="J9" s="445"/>
      <c r="K9" s="445"/>
      <c r="L9" s="445"/>
      <c r="M9" s="445"/>
      <c r="N9" s="445"/>
    </row>
    <row r="10" spans="1:14" ht="16.5" customHeight="1">
      <c r="A10" s="473" t="s">
        <v>123</v>
      </c>
      <c r="B10" s="474">
        <v>1252169</v>
      </c>
      <c r="C10" s="475">
        <v>147307</v>
      </c>
      <c r="D10" s="476">
        <v>0.11764146852381747</v>
      </c>
      <c r="E10" s="475">
        <v>97113</v>
      </c>
      <c r="F10" s="476">
        <v>7.7555825132230555E-2</v>
      </c>
      <c r="G10" s="474">
        <v>50194</v>
      </c>
      <c r="H10" s="477">
        <v>4.008564339158692E-2</v>
      </c>
      <c r="J10" s="445"/>
      <c r="K10" s="445"/>
      <c r="L10" s="445"/>
      <c r="M10" s="445"/>
      <c r="N10" s="445"/>
    </row>
    <row r="11" spans="1:14" ht="16.5" customHeight="1">
      <c r="A11" s="468" t="s">
        <v>126</v>
      </c>
      <c r="B11" s="469">
        <v>1250570</v>
      </c>
      <c r="C11" s="478">
        <v>151991</v>
      </c>
      <c r="D11" s="479">
        <v>0.12153737895519644</v>
      </c>
      <c r="E11" s="478">
        <v>98574</v>
      </c>
      <c r="F11" s="479">
        <v>7.8823256594992688E-2</v>
      </c>
      <c r="G11" s="469">
        <v>53417</v>
      </c>
      <c r="H11" s="472">
        <v>4.2714122360203749E-2</v>
      </c>
      <c r="J11" s="445"/>
      <c r="K11" s="445"/>
      <c r="L11" s="445"/>
      <c r="M11" s="445"/>
      <c r="N11" s="445"/>
    </row>
    <row r="12" spans="1:14" ht="16.5" customHeight="1">
      <c r="A12" s="473" t="s">
        <v>127</v>
      </c>
      <c r="B12" s="474">
        <v>1249252</v>
      </c>
      <c r="C12" s="475">
        <v>157910</v>
      </c>
      <c r="D12" s="476">
        <v>0.126403639938139</v>
      </c>
      <c r="E12" s="475">
        <v>101567</v>
      </c>
      <c r="F12" s="476">
        <v>8.1302251267158274E-2</v>
      </c>
      <c r="G12" s="474">
        <v>56343</v>
      </c>
      <c r="H12" s="477">
        <v>4.5101388670980715E-2</v>
      </c>
      <c r="J12" s="445"/>
      <c r="K12" s="445"/>
      <c r="L12" s="445"/>
      <c r="M12" s="445"/>
      <c r="N12" s="445"/>
    </row>
    <row r="13" spans="1:14" ht="16.5" customHeight="1">
      <c r="A13" s="468" t="s">
        <v>128</v>
      </c>
      <c r="B13" s="469">
        <v>1248037</v>
      </c>
      <c r="C13" s="478">
        <v>164223</v>
      </c>
      <c r="D13" s="479">
        <v>0.1315850411486198</v>
      </c>
      <c r="E13" s="478">
        <v>104222</v>
      </c>
      <c r="F13" s="479">
        <v>8.3508742128638819E-2</v>
      </c>
      <c r="G13" s="469">
        <v>60001</v>
      </c>
      <c r="H13" s="472">
        <v>4.8076299019980978E-2</v>
      </c>
      <c r="J13" s="445"/>
      <c r="K13" s="445"/>
      <c r="L13" s="445"/>
      <c r="M13" s="445"/>
      <c r="N13" s="445"/>
    </row>
    <row r="14" spans="1:14" ht="16.5" customHeight="1">
      <c r="A14" s="473" t="s">
        <v>130</v>
      </c>
      <c r="B14" s="474">
        <v>1243334</v>
      </c>
      <c r="C14" s="475">
        <v>169501</v>
      </c>
      <c r="D14" s="476">
        <v>0.13632780893951263</v>
      </c>
      <c r="E14" s="475">
        <v>106867</v>
      </c>
      <c r="F14" s="476">
        <v>8.5951964637016279E-2</v>
      </c>
      <c r="G14" s="474">
        <v>62634</v>
      </c>
      <c r="H14" s="477">
        <v>5.037584430249635E-2</v>
      </c>
      <c r="J14" s="445"/>
      <c r="K14" s="445"/>
      <c r="L14" s="445"/>
      <c r="M14" s="445"/>
      <c r="N14" s="445"/>
    </row>
    <row r="15" spans="1:14" ht="16.5" customHeight="1">
      <c r="A15" s="468" t="s">
        <v>87</v>
      </c>
      <c r="B15" s="469">
        <v>1237559</v>
      </c>
      <c r="C15" s="478">
        <v>175441</v>
      </c>
      <c r="D15" s="479">
        <v>0.14176374621331184</v>
      </c>
      <c r="E15" s="478">
        <v>109687</v>
      </c>
      <c r="F15" s="479">
        <v>8.8631733921372635E-2</v>
      </c>
      <c r="G15" s="469">
        <v>65754</v>
      </c>
      <c r="H15" s="472">
        <v>5.3132012291939215E-2</v>
      </c>
      <c r="J15" s="445"/>
      <c r="K15" s="445"/>
      <c r="L15" s="445"/>
      <c r="M15" s="445"/>
      <c r="N15" s="445"/>
    </row>
    <row r="16" spans="1:14" ht="16.5" customHeight="1">
      <c r="A16" s="473" t="s">
        <v>53</v>
      </c>
      <c r="B16" s="474">
        <v>1232652</v>
      </c>
      <c r="C16" s="475">
        <v>180806</v>
      </c>
      <c r="D16" s="476">
        <v>0.14668049051962759</v>
      </c>
      <c r="E16" s="475">
        <v>112659</v>
      </c>
      <c r="F16" s="476">
        <v>9.1395625042591092E-2</v>
      </c>
      <c r="G16" s="474">
        <v>68147</v>
      </c>
      <c r="H16" s="477">
        <v>5.5284865477036503E-2</v>
      </c>
      <c r="J16" s="445"/>
      <c r="K16" s="445"/>
      <c r="L16" s="445"/>
      <c r="M16" s="445"/>
      <c r="N16" s="445"/>
    </row>
    <row r="17" spans="1:14" ht="16.5" customHeight="1">
      <c r="A17" s="468" t="s">
        <v>131</v>
      </c>
      <c r="B17" s="469">
        <v>1228084</v>
      </c>
      <c r="C17" s="478">
        <v>190021</v>
      </c>
      <c r="D17" s="479">
        <v>0.15472964390058008</v>
      </c>
      <c r="E17" s="478">
        <v>118766</v>
      </c>
      <c r="F17" s="479">
        <v>9.6708368482937651E-2</v>
      </c>
      <c r="G17" s="469">
        <v>71255</v>
      </c>
      <c r="H17" s="472">
        <v>5.8021275417642439E-2</v>
      </c>
      <c r="J17" s="445"/>
      <c r="K17" s="445"/>
      <c r="L17" s="445"/>
      <c r="M17" s="445"/>
      <c r="N17" s="445"/>
    </row>
    <row r="18" spans="1:14" ht="16.5" customHeight="1">
      <c r="A18" s="473" t="s">
        <v>132</v>
      </c>
      <c r="B18" s="474">
        <v>1222054</v>
      </c>
      <c r="C18" s="475">
        <v>199053</v>
      </c>
      <c r="D18" s="476">
        <v>0.16288396421107415</v>
      </c>
      <c r="E18" s="475">
        <v>123945</v>
      </c>
      <c r="F18" s="476">
        <v>0.10142350501696323</v>
      </c>
      <c r="G18" s="474">
        <v>75108</v>
      </c>
      <c r="H18" s="477">
        <v>6.1460459194110896E-2</v>
      </c>
      <c r="J18" s="445"/>
      <c r="K18" s="445"/>
      <c r="L18" s="445"/>
      <c r="M18" s="445"/>
      <c r="N18" s="445"/>
    </row>
    <row r="19" spans="1:14" ht="16.5" customHeight="1">
      <c r="A19" s="468" t="s">
        <v>133</v>
      </c>
      <c r="B19" s="469">
        <v>1218502</v>
      </c>
      <c r="C19" s="478">
        <v>208421</v>
      </c>
      <c r="D19" s="479">
        <v>0.17104690841705636</v>
      </c>
      <c r="E19" s="478">
        <v>130194</v>
      </c>
      <c r="F19" s="479">
        <v>0.10684758826821786</v>
      </c>
      <c r="G19" s="469">
        <v>78227</v>
      </c>
      <c r="H19" s="472">
        <v>6.4199320148838487E-2</v>
      </c>
      <c r="J19" s="445"/>
      <c r="K19" s="445"/>
      <c r="L19" s="445"/>
      <c r="M19" s="445"/>
      <c r="N19" s="445"/>
    </row>
    <row r="20" spans="1:14" ht="16.5" customHeight="1">
      <c r="A20" s="473" t="s">
        <v>134</v>
      </c>
      <c r="B20" s="474">
        <v>1215980</v>
      </c>
      <c r="C20" s="475">
        <v>217487</v>
      </c>
      <c r="D20" s="476">
        <v>0.17885738252273886</v>
      </c>
      <c r="E20" s="475">
        <v>136503</v>
      </c>
      <c r="F20" s="476">
        <v>0.11225760292110068</v>
      </c>
      <c r="G20" s="474">
        <v>80984</v>
      </c>
      <c r="H20" s="477">
        <v>6.6599779601638182E-2</v>
      </c>
      <c r="J20" s="445"/>
      <c r="K20" s="445"/>
      <c r="L20" s="445"/>
      <c r="M20" s="445"/>
      <c r="N20" s="445"/>
    </row>
    <row r="21" spans="1:14" ht="16.5" customHeight="1">
      <c r="A21" s="468" t="s">
        <v>135</v>
      </c>
      <c r="B21" s="469">
        <v>1214277</v>
      </c>
      <c r="C21" s="478">
        <v>226675</v>
      </c>
      <c r="D21" s="479">
        <v>0.18667486907847225</v>
      </c>
      <c r="E21" s="478">
        <v>142586</v>
      </c>
      <c r="F21" s="479">
        <v>0.1174246074001237</v>
      </c>
      <c r="G21" s="469">
        <v>84089</v>
      </c>
      <c r="H21" s="472">
        <v>6.925026167834851E-2</v>
      </c>
      <c r="J21" s="445"/>
      <c r="K21" s="445"/>
      <c r="L21" s="445"/>
      <c r="M21" s="445"/>
      <c r="N21" s="445"/>
    </row>
    <row r="22" spans="1:14" ht="16.5" customHeight="1">
      <c r="A22" s="473" t="s">
        <v>136</v>
      </c>
      <c r="B22" s="474">
        <v>1212317</v>
      </c>
      <c r="C22" s="475">
        <v>234291</v>
      </c>
      <c r="D22" s="476">
        <v>0.19325885886282207</v>
      </c>
      <c r="E22" s="475">
        <v>146720</v>
      </c>
      <c r="F22" s="476">
        <v>0.12102445152546736</v>
      </c>
      <c r="G22" s="474">
        <v>87571</v>
      </c>
      <c r="H22" s="477">
        <v>7.2234407337354839E-2</v>
      </c>
      <c r="J22" s="445"/>
      <c r="K22" s="445"/>
      <c r="L22" s="445"/>
      <c r="M22" s="445"/>
      <c r="N22" s="445"/>
    </row>
    <row r="23" spans="1:14" ht="16.5" customHeight="1">
      <c r="A23" s="468" t="s">
        <v>137</v>
      </c>
      <c r="B23" s="469">
        <v>1210036</v>
      </c>
      <c r="C23" s="478">
        <v>246076</v>
      </c>
      <c r="D23" s="479">
        <v>0.20336254458545039</v>
      </c>
      <c r="E23" s="478">
        <v>153207</v>
      </c>
      <c r="F23" s="479">
        <v>0.12661358835604891</v>
      </c>
      <c r="G23" s="469">
        <v>92869</v>
      </c>
      <c r="H23" s="472">
        <v>7.6748956229401435E-2</v>
      </c>
      <c r="J23" s="445"/>
      <c r="K23" s="445"/>
      <c r="L23" s="445"/>
      <c r="M23" s="445"/>
      <c r="N23" s="445"/>
    </row>
    <row r="24" spans="1:14" ht="16.5" customHeight="1">
      <c r="A24" s="473" t="s">
        <v>138</v>
      </c>
      <c r="B24" s="474">
        <v>1205337</v>
      </c>
      <c r="C24" s="475">
        <v>253338</v>
      </c>
      <c r="D24" s="476">
        <v>0.21018022345617865</v>
      </c>
      <c r="E24" s="475">
        <v>156813</v>
      </c>
      <c r="F24" s="476">
        <v>0.13009888520803725</v>
      </c>
      <c r="G24" s="474">
        <v>96525</v>
      </c>
      <c r="H24" s="477">
        <v>8.0081338248141384E-2</v>
      </c>
      <c r="J24" s="445"/>
      <c r="K24" s="445"/>
      <c r="L24" s="445"/>
      <c r="M24" s="445"/>
      <c r="N24" s="445"/>
    </row>
    <row r="25" spans="1:14" ht="16.5" customHeight="1">
      <c r="A25" s="468" t="s">
        <v>139</v>
      </c>
      <c r="B25" s="469">
        <v>1201035</v>
      </c>
      <c r="C25" s="478">
        <v>263219</v>
      </c>
      <c r="D25" s="479">
        <v>0.21916014104501533</v>
      </c>
      <c r="E25" s="478">
        <v>162145</v>
      </c>
      <c r="F25" s="479">
        <v>0.13500439204519435</v>
      </c>
      <c r="G25" s="469">
        <v>101074</v>
      </c>
      <c r="H25" s="472">
        <v>8.4155748999820992E-2</v>
      </c>
      <c r="J25" s="445"/>
      <c r="K25" s="445"/>
      <c r="L25" s="445"/>
      <c r="M25" s="445"/>
      <c r="N25" s="445"/>
    </row>
    <row r="26" spans="1:14" ht="16.5" customHeight="1">
      <c r="A26" s="473" t="s">
        <v>164</v>
      </c>
      <c r="B26" s="474">
        <v>1196209</v>
      </c>
      <c r="C26" s="475">
        <v>271774</v>
      </c>
      <c r="D26" s="476">
        <v>0.22719608362752663</v>
      </c>
      <c r="E26" s="475">
        <v>165692</v>
      </c>
      <c r="F26" s="476">
        <v>0.1385142562879898</v>
      </c>
      <c r="G26" s="474">
        <v>106082</v>
      </c>
      <c r="H26" s="477">
        <v>8.868182733953682E-2</v>
      </c>
      <c r="J26" s="445"/>
      <c r="K26" s="445"/>
      <c r="L26" s="445"/>
      <c r="M26" s="445"/>
      <c r="N26" s="445"/>
    </row>
    <row r="27" spans="1:14" ht="16.5" customHeight="1">
      <c r="A27" s="473" t="s">
        <v>141</v>
      </c>
      <c r="B27" s="474">
        <v>1190845</v>
      </c>
      <c r="C27" s="475">
        <v>278610</v>
      </c>
      <c r="D27" s="476">
        <v>0.23395991921702647</v>
      </c>
      <c r="E27" s="475">
        <v>166447</v>
      </c>
      <c r="F27" s="476">
        <v>0.1397721785790762</v>
      </c>
      <c r="G27" s="474">
        <v>112163</v>
      </c>
      <c r="H27" s="477">
        <v>9.4187740637950365E-2</v>
      </c>
      <c r="J27" s="445"/>
      <c r="K27" s="445"/>
      <c r="L27" s="445"/>
      <c r="M27" s="445"/>
      <c r="N27" s="445"/>
    </row>
    <row r="28" spans="1:14" s="480" customFormat="1" ht="16.5" customHeight="1">
      <c r="A28" s="473" t="s">
        <v>129</v>
      </c>
      <c r="B28" s="474">
        <v>1183773</v>
      </c>
      <c r="C28" s="475">
        <v>286545</v>
      </c>
      <c r="D28" s="476">
        <v>0.24206076671794333</v>
      </c>
      <c r="E28" s="475">
        <v>168226</v>
      </c>
      <c r="F28" s="476">
        <v>0.14211001602503182</v>
      </c>
      <c r="G28" s="474">
        <v>118319</v>
      </c>
      <c r="H28" s="477">
        <v>9.9950750692911566E-2</v>
      </c>
      <c r="J28" s="469"/>
      <c r="K28" s="469"/>
      <c r="L28" s="469"/>
      <c r="M28" s="469"/>
      <c r="N28" s="469"/>
    </row>
    <row r="29" spans="1:14" s="480" customFormat="1" ht="16.5" customHeight="1">
      <c r="A29" s="473" t="s">
        <v>142</v>
      </c>
      <c r="B29" s="474">
        <v>1176562</v>
      </c>
      <c r="C29" s="475">
        <v>293529</v>
      </c>
      <c r="D29" s="476">
        <v>0.24948026538337967</v>
      </c>
      <c r="E29" s="475">
        <v>168169</v>
      </c>
      <c r="F29" s="476">
        <v>0.14293254414132023</v>
      </c>
      <c r="G29" s="474">
        <v>125360</v>
      </c>
      <c r="H29" s="477">
        <v>0.1065477212420595</v>
      </c>
      <c r="J29" s="469"/>
      <c r="K29" s="469"/>
      <c r="L29" s="469"/>
      <c r="M29" s="469"/>
      <c r="N29" s="469"/>
    </row>
    <row r="30" spans="1:14" s="480" customFormat="1" ht="16.5" customHeight="1">
      <c r="A30" s="473" t="s">
        <v>143</v>
      </c>
      <c r="B30" s="481">
        <v>1168191</v>
      </c>
      <c r="C30" s="482">
        <v>299816</v>
      </c>
      <c r="D30" s="476">
        <v>0.25664981154622829</v>
      </c>
      <c r="E30" s="482">
        <v>167417</v>
      </c>
      <c r="F30" s="476">
        <v>0.14331303699480649</v>
      </c>
      <c r="G30" s="481">
        <v>132399</v>
      </c>
      <c r="H30" s="477">
        <v>0.1133367745514218</v>
      </c>
      <c r="J30" s="469"/>
      <c r="K30" s="469"/>
      <c r="L30" s="469"/>
      <c r="M30" s="469"/>
      <c r="N30" s="469"/>
    </row>
    <row r="31" spans="1:14" ht="16.5" customHeight="1">
      <c r="A31" s="483" t="s">
        <v>146</v>
      </c>
      <c r="B31" s="484">
        <v>1160553</v>
      </c>
      <c r="C31" s="475">
        <v>303483</v>
      </c>
      <c r="D31" s="476">
        <v>0.26149861316113954</v>
      </c>
      <c r="E31" s="475">
        <v>164144</v>
      </c>
      <c r="F31" s="476">
        <v>0.14143602231005392</v>
      </c>
      <c r="G31" s="485">
        <v>139339</v>
      </c>
      <c r="H31" s="477">
        <v>0.12006259085108564</v>
      </c>
      <c r="J31" s="445"/>
      <c r="K31" s="445"/>
      <c r="L31" s="445"/>
      <c r="M31" s="445"/>
      <c r="N31" s="445"/>
    </row>
    <row r="32" spans="1:14" ht="16.5" customHeight="1">
      <c r="A32" s="483" t="s">
        <v>125</v>
      </c>
      <c r="B32" s="484">
        <v>1150618</v>
      </c>
      <c r="C32" s="475">
        <v>307228</v>
      </c>
      <c r="D32" s="476">
        <v>0.26701129306164167</v>
      </c>
      <c r="E32" s="475">
        <v>161742</v>
      </c>
      <c r="F32" s="476">
        <v>0.14056967646951463</v>
      </c>
      <c r="G32" s="485">
        <v>145486</v>
      </c>
      <c r="H32" s="477">
        <v>0.12644161659212702</v>
      </c>
      <c r="J32" s="445"/>
      <c r="K32" s="445"/>
      <c r="L32" s="445"/>
      <c r="M32" s="445"/>
      <c r="N32" s="445"/>
    </row>
    <row r="33" spans="1:14" ht="16.5" customHeight="1">
      <c r="A33" s="483" t="s">
        <v>147</v>
      </c>
      <c r="B33" s="484">
        <v>1135624</v>
      </c>
      <c r="C33" s="475">
        <v>310246</v>
      </c>
      <c r="D33" s="476">
        <v>0.2731942967038386</v>
      </c>
      <c r="E33" s="475">
        <v>158012</v>
      </c>
      <c r="F33" s="476">
        <v>0.13914112417490296</v>
      </c>
      <c r="G33" s="485">
        <v>152234</v>
      </c>
      <c r="H33" s="477">
        <v>0.13405317252893564</v>
      </c>
      <c r="J33" s="445"/>
      <c r="K33" s="445"/>
      <c r="L33" s="445"/>
      <c r="M33" s="445"/>
      <c r="N33" s="445"/>
    </row>
    <row r="34" spans="1:14" ht="16.5" customHeight="1">
      <c r="A34" s="483" t="s">
        <v>169</v>
      </c>
      <c r="B34" s="484">
        <v>1123205</v>
      </c>
      <c r="C34" s="475">
        <v>314442</v>
      </c>
      <c r="D34" s="476">
        <v>0.27995067685774189</v>
      </c>
      <c r="E34" s="475">
        <v>156660</v>
      </c>
      <c r="F34" s="476">
        <v>0.13947587484030077</v>
      </c>
      <c r="G34" s="485">
        <v>157782</v>
      </c>
      <c r="H34" s="477">
        <v>0.14047480201744117</v>
      </c>
      <c r="J34" s="445"/>
      <c r="K34" s="445"/>
      <c r="L34" s="445"/>
      <c r="M34" s="445"/>
      <c r="N34" s="445"/>
    </row>
    <row r="35" spans="1:14" ht="16.5" customHeight="1">
      <c r="A35" s="486" t="s">
        <v>170</v>
      </c>
      <c r="B35" s="487">
        <v>1110459</v>
      </c>
      <c r="C35" s="478">
        <v>317603</v>
      </c>
      <c r="D35" s="479">
        <v>0.28599999999999998</v>
      </c>
      <c r="E35" s="478">
        <v>153481</v>
      </c>
      <c r="F35" s="479">
        <v>0.13800000000000001</v>
      </c>
      <c r="G35" s="488">
        <v>164122</v>
      </c>
      <c r="H35" s="472">
        <v>0.14799999999999999</v>
      </c>
      <c r="J35" s="445"/>
      <c r="K35" s="445"/>
      <c r="L35" s="445"/>
      <c r="M35" s="445"/>
      <c r="N35" s="445"/>
    </row>
    <row r="36" spans="1:14" ht="16.5" customHeight="1">
      <c r="A36" s="483" t="s">
        <v>183</v>
      </c>
      <c r="B36" s="484">
        <v>1098864</v>
      </c>
      <c r="C36" s="475">
        <v>320887</v>
      </c>
      <c r="D36" s="476">
        <v>0.29201702849488198</v>
      </c>
      <c r="E36" s="475">
        <v>151792</v>
      </c>
      <c r="F36" s="476">
        <v>0.1381353834505453</v>
      </c>
      <c r="G36" s="485">
        <v>169095</v>
      </c>
      <c r="H36" s="477">
        <v>0.15388164504433668</v>
      </c>
      <c r="J36" s="445"/>
      <c r="K36" s="445"/>
      <c r="L36" s="445"/>
      <c r="M36" s="445"/>
      <c r="N36" s="445"/>
    </row>
    <row r="37" spans="1:14" ht="16.5" customHeight="1">
      <c r="A37" s="483" t="s">
        <v>20</v>
      </c>
      <c r="B37" s="484">
        <v>1088284</v>
      </c>
      <c r="C37" s="475">
        <v>321336</v>
      </c>
      <c r="D37" s="476">
        <v>0.29499999999999998</v>
      </c>
      <c r="E37" s="475">
        <v>147478</v>
      </c>
      <c r="F37" s="476">
        <v>0.13600000000000001</v>
      </c>
      <c r="G37" s="485">
        <v>173858</v>
      </c>
      <c r="H37" s="477">
        <v>0.16</v>
      </c>
      <c r="J37" s="445"/>
      <c r="K37" s="445"/>
      <c r="L37" s="445"/>
      <c r="M37" s="445"/>
      <c r="N37" s="445"/>
    </row>
    <row r="38" spans="1:14" ht="16.5" customHeight="1">
      <c r="A38" s="486" t="s">
        <v>199</v>
      </c>
      <c r="B38" s="487">
        <v>1077294</v>
      </c>
      <c r="C38" s="478">
        <v>319086</v>
      </c>
      <c r="D38" s="479">
        <v>0.29619212582637611</v>
      </c>
      <c r="E38" s="478">
        <v>138893</v>
      </c>
      <c r="F38" s="479">
        <v>0.1289276650570782</v>
      </c>
      <c r="G38" s="488">
        <v>180193</v>
      </c>
      <c r="H38" s="472">
        <v>0.16726446076929788</v>
      </c>
      <c r="J38" s="445"/>
      <c r="K38" s="445"/>
      <c r="L38" s="445"/>
      <c r="M38" s="445"/>
      <c r="N38" s="445"/>
    </row>
    <row r="39" spans="1:14" ht="16.5" customHeight="1">
      <c r="A39" s="489" t="s">
        <v>67</v>
      </c>
      <c r="B39" s="490">
        <v>1064984</v>
      </c>
      <c r="C39" s="482">
        <v>324068</v>
      </c>
      <c r="D39" s="491">
        <v>0.30399999999999999</v>
      </c>
      <c r="E39" s="482">
        <v>141318</v>
      </c>
      <c r="F39" s="491">
        <v>0.13300000000000001</v>
      </c>
      <c r="G39" s="492">
        <v>182750</v>
      </c>
      <c r="H39" s="493">
        <v>0.17199999999999999</v>
      </c>
      <c r="J39" s="445"/>
      <c r="K39" s="445"/>
      <c r="L39" s="445"/>
      <c r="M39" s="445"/>
      <c r="N39" s="445"/>
    </row>
    <row r="40" spans="1:14" ht="16.5" customHeight="1">
      <c r="A40" s="489" t="s">
        <v>240</v>
      </c>
      <c r="B40" s="490">
        <v>1051905</v>
      </c>
      <c r="C40" s="482">
        <v>330741</v>
      </c>
      <c r="D40" s="491">
        <v>0.314</v>
      </c>
      <c r="E40" s="482">
        <v>144508</v>
      </c>
      <c r="F40" s="491">
        <v>0.13700000000000001</v>
      </c>
      <c r="G40" s="492">
        <v>186233</v>
      </c>
      <c r="H40" s="493">
        <v>0.17699999999999999</v>
      </c>
      <c r="J40" s="445"/>
      <c r="K40" s="445"/>
      <c r="L40" s="445"/>
      <c r="M40" s="445"/>
      <c r="N40" s="445"/>
    </row>
    <row r="41" spans="1:14" ht="16.5" customHeight="1">
      <c r="A41" s="489" t="s">
        <v>244</v>
      </c>
      <c r="B41" s="490">
        <v>1038968</v>
      </c>
      <c r="C41" s="482">
        <v>337120</v>
      </c>
      <c r="D41" s="491">
        <v>0.32400000000000001</v>
      </c>
      <c r="E41" s="482">
        <v>150193</v>
      </c>
      <c r="F41" s="491">
        <v>0.14499999999999999</v>
      </c>
      <c r="G41" s="492">
        <v>186927</v>
      </c>
      <c r="H41" s="493">
        <v>0.18</v>
      </c>
      <c r="J41" s="445"/>
      <c r="K41" s="445"/>
      <c r="L41" s="445"/>
      <c r="M41" s="445"/>
      <c r="N41" s="445"/>
    </row>
    <row r="42" spans="1:14" ht="16.5" customHeight="1">
      <c r="A42" s="494" t="s">
        <v>245</v>
      </c>
      <c r="B42" s="490">
        <v>1025446</v>
      </c>
      <c r="C42" s="492">
        <v>344873</v>
      </c>
      <c r="D42" s="491">
        <v>0.33600000000000002</v>
      </c>
      <c r="E42" s="492">
        <v>156674</v>
      </c>
      <c r="F42" s="491">
        <v>0.153</v>
      </c>
      <c r="G42" s="492">
        <v>188199</v>
      </c>
      <c r="H42" s="493">
        <v>0.184</v>
      </c>
      <c r="J42" s="445"/>
      <c r="K42" s="445"/>
      <c r="L42" s="445"/>
      <c r="M42" s="445"/>
      <c r="N42" s="445"/>
    </row>
    <row r="43" spans="1:14" ht="16.5" customHeight="1">
      <c r="A43" s="494" t="s">
        <v>251</v>
      </c>
      <c r="B43" s="490">
        <v>1012148</v>
      </c>
      <c r="C43" s="492">
        <v>350027</v>
      </c>
      <c r="D43" s="491">
        <v>0.34599999999999997</v>
      </c>
      <c r="E43" s="492">
        <v>160473</v>
      </c>
      <c r="F43" s="491">
        <v>0.159</v>
      </c>
      <c r="G43" s="492">
        <v>189554</v>
      </c>
      <c r="H43" s="493">
        <v>0.187</v>
      </c>
      <c r="J43" s="445"/>
      <c r="K43" s="445"/>
      <c r="L43" s="445"/>
      <c r="M43" s="445"/>
      <c r="N43" s="445"/>
    </row>
    <row r="44" spans="1:14" ht="16.5" customHeight="1">
      <c r="A44" s="495" t="s">
        <v>274</v>
      </c>
      <c r="B44" s="496">
        <v>997718</v>
      </c>
      <c r="C44" s="497">
        <v>353786</v>
      </c>
      <c r="D44" s="498">
        <v>0.35499999999999998</v>
      </c>
      <c r="E44" s="497">
        <v>162178</v>
      </c>
      <c r="F44" s="498">
        <v>0.16300000000000001</v>
      </c>
      <c r="G44" s="497">
        <v>191608</v>
      </c>
      <c r="H44" s="499">
        <v>0.192</v>
      </c>
      <c r="J44" s="445"/>
      <c r="K44" s="445"/>
      <c r="L44" s="445"/>
      <c r="M44" s="445"/>
      <c r="N44" s="445"/>
    </row>
    <row r="45" spans="1:14" ht="16.5" customHeight="1">
      <c r="A45" s="468" t="s">
        <v>273</v>
      </c>
      <c r="B45" s="487">
        <v>983000</v>
      </c>
      <c r="C45" s="488">
        <v>357125</v>
      </c>
      <c r="D45" s="479">
        <v>0.36299999999999999</v>
      </c>
      <c r="E45" s="488">
        <v>164674</v>
      </c>
      <c r="F45" s="479">
        <v>0.16800000000000001</v>
      </c>
      <c r="G45" s="488">
        <v>192451</v>
      </c>
      <c r="H45" s="472">
        <v>0.19600000000000001</v>
      </c>
      <c r="J45" s="445"/>
      <c r="K45" s="445"/>
      <c r="L45" s="445"/>
      <c r="M45" s="445"/>
      <c r="N45" s="445"/>
    </row>
    <row r="46" spans="1:14" ht="16.5" customHeight="1">
      <c r="A46" s="495" t="s">
        <v>32</v>
      </c>
      <c r="B46" s="496">
        <v>968580</v>
      </c>
      <c r="C46" s="497">
        <v>359478</v>
      </c>
      <c r="D46" s="498">
        <v>0.37112501638934686</v>
      </c>
      <c r="E46" s="497">
        <v>165967</v>
      </c>
      <c r="F46" s="498">
        <v>0.17134429810750793</v>
      </c>
      <c r="G46" s="497">
        <v>193511</v>
      </c>
      <c r="H46" s="499">
        <v>0.19978071828183896</v>
      </c>
      <c r="J46" s="445"/>
      <c r="K46" s="445"/>
      <c r="L46" s="445"/>
      <c r="M46" s="445"/>
      <c r="N46" s="445"/>
    </row>
    <row r="47" spans="1:14" ht="16.5" customHeight="1">
      <c r="A47" s="500" t="s">
        <v>6</v>
      </c>
      <c r="B47" s="501">
        <v>954425</v>
      </c>
      <c r="C47" s="502">
        <v>361434</v>
      </c>
      <c r="D47" s="479">
        <v>0.37869293029834716</v>
      </c>
      <c r="E47" s="502">
        <v>169397</v>
      </c>
      <c r="F47" s="503">
        <v>0.17748592084239201</v>
      </c>
      <c r="G47" s="502">
        <v>192037</v>
      </c>
      <c r="H47" s="504">
        <v>0.20120700945595515</v>
      </c>
      <c r="J47" s="445"/>
      <c r="K47" s="445"/>
      <c r="L47" s="445"/>
      <c r="M47" s="445"/>
      <c r="N47" s="445"/>
    </row>
    <row r="48" spans="1:14" ht="16.5" customHeight="1">
      <c r="A48" s="468" t="s">
        <v>119</v>
      </c>
      <c r="B48" s="487">
        <v>947352</v>
      </c>
      <c r="C48" s="488">
        <v>362012</v>
      </c>
      <c r="D48" s="505">
        <v>0.38200000000000001</v>
      </c>
      <c r="E48" s="488">
        <v>173246</v>
      </c>
      <c r="F48" s="479">
        <v>0.183</v>
      </c>
      <c r="G48" s="488">
        <v>188766</v>
      </c>
      <c r="H48" s="472">
        <v>0.19899999999999998</v>
      </c>
      <c r="J48" s="445"/>
      <c r="K48" s="445"/>
      <c r="L48" s="445"/>
      <c r="M48" s="445"/>
      <c r="N48" s="445"/>
    </row>
    <row r="49" spans="1:14" ht="16.5" customHeight="1">
      <c r="A49" s="495" t="s">
        <v>290</v>
      </c>
      <c r="B49" s="496">
        <v>933056</v>
      </c>
      <c r="C49" s="497">
        <v>361636</v>
      </c>
      <c r="D49" s="498">
        <v>0.38799999999999996</v>
      </c>
      <c r="E49" s="497">
        <v>169776</v>
      </c>
      <c r="F49" s="498">
        <v>0.182</v>
      </c>
      <c r="G49" s="497">
        <v>191860</v>
      </c>
      <c r="H49" s="499">
        <v>0.20600000000000002</v>
      </c>
      <c r="J49" s="445"/>
      <c r="K49" s="445"/>
      <c r="L49" s="445"/>
      <c r="M49" s="445"/>
      <c r="N49" s="445"/>
    </row>
    <row r="50" spans="1:14" ht="16.5" customHeight="1">
      <c r="A50" s="495" t="s">
        <v>297</v>
      </c>
      <c r="B50" s="496">
        <v>916509</v>
      </c>
      <c r="C50" s="497">
        <v>360254</v>
      </c>
      <c r="D50" s="498">
        <f>C50/B50</f>
        <v>0.39307197201555033</v>
      </c>
      <c r="E50" s="497">
        <v>165618</v>
      </c>
      <c r="F50" s="498">
        <f>E50/B50</f>
        <v>0.18070526312343904</v>
      </c>
      <c r="G50" s="497">
        <v>194636</v>
      </c>
      <c r="H50" s="499">
        <f>G50/B50</f>
        <v>0.21236670889211126</v>
      </c>
      <c r="J50" s="445"/>
      <c r="K50" s="445"/>
      <c r="L50" s="445"/>
      <c r="M50" s="445"/>
      <c r="N50" s="445"/>
    </row>
    <row r="51" spans="1:14" ht="16.5" customHeight="1" thickBot="1">
      <c r="A51" s="506" t="s">
        <v>301</v>
      </c>
      <c r="B51" s="507">
        <v>899314</v>
      </c>
      <c r="C51" s="508">
        <v>357467</v>
      </c>
      <c r="D51" s="509">
        <f>C51/B51</f>
        <v>0.39748853014631153</v>
      </c>
      <c r="E51" s="508">
        <v>159831</v>
      </c>
      <c r="F51" s="509">
        <f>E51/B51</f>
        <v>0.17772546629986857</v>
      </c>
      <c r="G51" s="508">
        <v>197636</v>
      </c>
      <c r="H51" s="510">
        <f>G51/B51</f>
        <v>0.21976306384644295</v>
      </c>
      <c r="J51" s="445"/>
      <c r="K51" s="445"/>
      <c r="L51" s="445"/>
      <c r="M51" s="445"/>
      <c r="N51" s="445"/>
    </row>
    <row r="52" spans="1:14" ht="16.5" customHeight="1" thickBot="1">
      <c r="A52" s="506" t="s">
        <v>311</v>
      </c>
      <c r="B52" s="507">
        <f>'表2-1'!C13</f>
        <v>881992</v>
      </c>
      <c r="C52" s="508">
        <v>355292</v>
      </c>
      <c r="D52" s="509">
        <f>C52/B52</f>
        <v>0.40282905060363361</v>
      </c>
      <c r="E52" s="508">
        <v>153101</v>
      </c>
      <c r="F52" s="509">
        <f>E52/B52</f>
        <v>0.1735854746981832</v>
      </c>
      <c r="G52" s="508">
        <v>202191</v>
      </c>
      <c r="H52" s="510">
        <f>G52/B52</f>
        <v>0.22924357590545039</v>
      </c>
      <c r="J52" s="445"/>
      <c r="K52" s="445"/>
      <c r="L52" s="445"/>
      <c r="M52" s="445"/>
      <c r="N52" s="445"/>
    </row>
    <row r="53" spans="1:14" ht="13.5" customHeight="1">
      <c r="A53" s="457" t="s">
        <v>287</v>
      </c>
      <c r="C53" s="445"/>
      <c r="D53" s="511"/>
      <c r="E53" s="445"/>
      <c r="F53" s="511"/>
      <c r="G53" s="445"/>
      <c r="H53" s="511"/>
    </row>
    <row r="54" spans="1:14" ht="13.5" customHeight="1">
      <c r="A54" s="457" t="s">
        <v>255</v>
      </c>
      <c r="C54" s="445"/>
      <c r="D54" s="511"/>
      <c r="E54" s="445"/>
      <c r="F54" s="511"/>
      <c r="G54" s="445"/>
      <c r="H54" s="511"/>
    </row>
    <row r="55" spans="1:14">
      <c r="B55" s="445"/>
      <c r="C55" s="445"/>
      <c r="D55" s="511"/>
      <c r="E55" s="445"/>
      <c r="F55" s="511"/>
      <c r="G55" s="445"/>
      <c r="H55" s="511"/>
    </row>
    <row r="56" spans="1:14">
      <c r="B56" s="445"/>
      <c r="C56" s="445"/>
      <c r="D56" s="511"/>
      <c r="E56" s="445"/>
      <c r="F56" s="511"/>
      <c r="G56" s="445"/>
      <c r="H56" s="511"/>
    </row>
    <row r="57" spans="1:14">
      <c r="B57" s="445"/>
      <c r="C57" s="445"/>
      <c r="D57" s="511"/>
      <c r="E57" s="445"/>
      <c r="F57" s="511"/>
      <c r="G57" s="445"/>
      <c r="H57" s="511"/>
    </row>
    <row r="58" spans="1:14">
      <c r="B58" s="445"/>
      <c r="C58" s="445"/>
      <c r="D58" s="511"/>
      <c r="E58" s="445"/>
      <c r="F58" s="511"/>
      <c r="G58" s="445"/>
      <c r="H58" s="511"/>
    </row>
    <row r="59" spans="1:14">
      <c r="B59" s="445"/>
      <c r="C59" s="445"/>
      <c r="D59" s="511"/>
      <c r="E59" s="445"/>
      <c r="F59" s="511"/>
      <c r="G59" s="445"/>
      <c r="H59" s="480"/>
    </row>
    <row r="60" spans="1:14">
      <c r="B60" s="445"/>
      <c r="C60" s="445"/>
      <c r="D60" s="511"/>
      <c r="E60" s="445"/>
      <c r="F60" s="511"/>
      <c r="G60" s="445"/>
      <c r="H60" s="480"/>
    </row>
    <row r="61" spans="1:14">
      <c r="B61" s="445"/>
      <c r="C61" s="445"/>
      <c r="D61" s="511"/>
      <c r="E61" s="445"/>
      <c r="F61" s="511"/>
      <c r="G61" s="445"/>
    </row>
    <row r="62" spans="1:14">
      <c r="B62" s="445"/>
      <c r="C62" s="445"/>
      <c r="D62" s="511"/>
      <c r="E62" s="445"/>
      <c r="F62" s="511"/>
      <c r="G62" s="445"/>
    </row>
    <row r="63" spans="1:14">
      <c r="B63" s="445"/>
      <c r="C63" s="445"/>
      <c r="D63" s="511"/>
      <c r="F63" s="511"/>
      <c r="G63" s="445"/>
    </row>
    <row r="64" spans="1:14">
      <c r="B64" s="445"/>
      <c r="C64" s="445"/>
      <c r="D64" s="511"/>
      <c r="E64" s="445"/>
      <c r="F64" s="511"/>
      <c r="G64" s="445"/>
    </row>
    <row r="65" spans="2:7">
      <c r="B65" s="445"/>
      <c r="C65" s="445"/>
      <c r="D65" s="511"/>
      <c r="E65" s="445"/>
      <c r="F65" s="511"/>
      <c r="G65" s="445"/>
    </row>
    <row r="66" spans="2:7">
      <c r="B66" s="445"/>
      <c r="C66" s="445"/>
      <c r="E66" s="445"/>
      <c r="G66" s="445"/>
    </row>
    <row r="67" spans="2:7">
      <c r="B67" s="445"/>
      <c r="C67" s="445"/>
      <c r="E67" s="445"/>
    </row>
    <row r="68" spans="2:7">
      <c r="B68" s="445"/>
      <c r="C68" s="445"/>
      <c r="E68" s="445"/>
    </row>
  </sheetData>
  <mergeCells count="6">
    <mergeCell ref="A1:H1"/>
    <mergeCell ref="E4:F4"/>
    <mergeCell ref="G4:H4"/>
    <mergeCell ref="A3:A6"/>
    <mergeCell ref="B3:B6"/>
    <mergeCell ref="C3:D4"/>
  </mergeCells>
  <phoneticPr fontId="55"/>
  <printOptions horizontalCentered="1"/>
  <pageMargins left="0.78740157480314965" right="0.78740157480314965" top="0.54" bottom="0.19685039370078741" header="0.28999999999999998" footer="0.31"/>
  <pageSetup paperSize="9" scale="85" orientation="portrait" r:id="rId1"/>
  <headerFooter alignWithMargins="0">
    <oddHeader>&amp;L&amp;A</oddHeader>
    <oddFooter>&amp;C6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J48"/>
  <sheetViews>
    <sheetView view="pageBreakPreview" zoomScale="115" zoomScaleNormal="115" zoomScaleSheetLayoutView="115" workbookViewId="0">
      <pane xSplit="4" ySplit="9" topLeftCell="E44" activePane="bottomRight" state="frozen"/>
      <selection activeCell="N48" sqref="N48"/>
      <selection pane="topRight" activeCell="N48" sqref="N48"/>
      <selection pane="bottomLeft" activeCell="N48" sqref="N48"/>
      <selection pane="bottomRight" activeCell="I26" sqref="I26"/>
    </sheetView>
  </sheetViews>
  <sheetFormatPr defaultColWidth="9" defaultRowHeight="12"/>
  <cols>
    <col min="1" max="1" width="11" style="433" customWidth="1"/>
    <col min="2" max="10" width="9.08984375" style="433" customWidth="1"/>
    <col min="11" max="11" width="9" style="433" customWidth="1"/>
    <col min="12" max="16384" width="9" style="433"/>
  </cols>
  <sheetData>
    <row r="1" spans="1:10" ht="31.5" customHeight="1">
      <c r="A1" s="721" t="s">
        <v>319</v>
      </c>
      <c r="B1" s="721"/>
      <c r="C1" s="721"/>
      <c r="D1" s="721"/>
      <c r="E1" s="721"/>
      <c r="F1" s="721"/>
      <c r="G1" s="721"/>
      <c r="H1" s="721"/>
      <c r="I1" s="721"/>
      <c r="J1" s="721"/>
    </row>
    <row r="2" spans="1:10" ht="20.25" customHeight="1">
      <c r="A2" s="512"/>
      <c r="B2" s="512"/>
      <c r="J2" s="435" t="str">
        <f>'表1-1'!J2</f>
        <v>令和７年７月１日現在</v>
      </c>
    </row>
    <row r="3" spans="1:10" ht="18" customHeight="1">
      <c r="A3" s="725" t="s">
        <v>33</v>
      </c>
      <c r="B3" s="513"/>
      <c r="C3" s="728" t="s">
        <v>178</v>
      </c>
      <c r="D3" s="729"/>
      <c r="E3" s="514"/>
      <c r="F3" s="514"/>
      <c r="G3" s="514"/>
      <c r="H3" s="514"/>
      <c r="I3" s="514"/>
      <c r="J3" s="515"/>
    </row>
    <row r="4" spans="1:10" ht="18" customHeight="1">
      <c r="A4" s="726"/>
      <c r="B4" s="732" t="s">
        <v>51</v>
      </c>
      <c r="C4" s="730"/>
      <c r="D4" s="731"/>
      <c r="E4" s="722" t="s">
        <v>176</v>
      </c>
      <c r="F4" s="723"/>
      <c r="G4" s="723"/>
      <c r="H4" s="724"/>
      <c r="I4" s="722" t="s">
        <v>171</v>
      </c>
      <c r="J4" s="724"/>
    </row>
    <row r="5" spans="1:10" ht="18" customHeight="1">
      <c r="A5" s="726"/>
      <c r="B5" s="732"/>
      <c r="C5" s="516" t="s">
        <v>165</v>
      </c>
      <c r="D5" s="517" t="s">
        <v>213</v>
      </c>
      <c r="E5" s="518" t="s">
        <v>167</v>
      </c>
      <c r="F5" s="519" t="s">
        <v>168</v>
      </c>
      <c r="G5" s="519" t="s">
        <v>35</v>
      </c>
      <c r="H5" s="520" t="s">
        <v>213</v>
      </c>
      <c r="I5" s="518" t="s">
        <v>165</v>
      </c>
      <c r="J5" s="521" t="s">
        <v>213</v>
      </c>
    </row>
    <row r="6" spans="1:10" ht="24">
      <c r="A6" s="727"/>
      <c r="B6" s="522" t="s">
        <v>184</v>
      </c>
      <c r="C6" s="465" t="s">
        <v>154</v>
      </c>
      <c r="D6" s="523" t="s">
        <v>56</v>
      </c>
      <c r="E6" s="465" t="s">
        <v>69</v>
      </c>
      <c r="F6" s="524" t="s">
        <v>90</v>
      </c>
      <c r="G6" s="525" t="s">
        <v>185</v>
      </c>
      <c r="H6" s="526" t="s">
        <v>214</v>
      </c>
      <c r="I6" s="465" t="s">
        <v>186</v>
      </c>
      <c r="J6" s="523" t="s">
        <v>215</v>
      </c>
    </row>
    <row r="7" spans="1:10" ht="18" customHeight="1">
      <c r="A7" s="527" t="s">
        <v>58</v>
      </c>
      <c r="B7" s="528">
        <v>382779</v>
      </c>
      <c r="C7" s="529">
        <f>SUM(C8:C9)</f>
        <v>142800</v>
      </c>
      <c r="D7" s="530">
        <f t="shared" ref="D7:D40" si="0">C7/B7</f>
        <v>0.37306121809190157</v>
      </c>
      <c r="E7" s="531">
        <f>SUM(E8:E9)</f>
        <v>25770</v>
      </c>
      <c r="F7" s="532">
        <f>SUM(F8:F9)</f>
        <v>55431</v>
      </c>
      <c r="G7" s="532">
        <f>SUM(G8:G9)</f>
        <v>81201</v>
      </c>
      <c r="H7" s="533">
        <f t="shared" ref="H7:H40" si="1">G7/B7</f>
        <v>0.2121354619767542</v>
      </c>
      <c r="I7" s="531">
        <f>SUM(I8:I9)</f>
        <v>61599</v>
      </c>
      <c r="J7" s="534">
        <f t="shared" ref="J7:J40" si="2">I7/B7</f>
        <v>0.16092575611514739</v>
      </c>
    </row>
    <row r="8" spans="1:10" ht="18" customHeight="1">
      <c r="A8" s="535" t="s">
        <v>60</v>
      </c>
      <c r="B8" s="536">
        <v>352122</v>
      </c>
      <c r="C8" s="537">
        <f>SUM(C10:C22)</f>
        <v>130587</v>
      </c>
      <c r="D8" s="530">
        <f t="shared" si="0"/>
        <v>0.37085725969976313</v>
      </c>
      <c r="E8" s="538">
        <f>SUM(E10:E22)</f>
        <v>23298</v>
      </c>
      <c r="F8" s="539">
        <f>SUM(F10:F22)</f>
        <v>51189</v>
      </c>
      <c r="G8" s="539">
        <f>SUM(G10:G22)</f>
        <v>74487</v>
      </c>
      <c r="H8" s="533">
        <f t="shared" si="1"/>
        <v>0.21153747848756965</v>
      </c>
      <c r="I8" s="538">
        <f>SUM(I10:I22)</f>
        <v>56100</v>
      </c>
      <c r="J8" s="534">
        <f t="shared" si="2"/>
        <v>0.15931978121219351</v>
      </c>
    </row>
    <row r="9" spans="1:10" ht="18" customHeight="1">
      <c r="A9" s="535" t="s">
        <v>62</v>
      </c>
      <c r="B9" s="540">
        <v>30657</v>
      </c>
      <c r="C9" s="541">
        <f>G9+I9</f>
        <v>12213</v>
      </c>
      <c r="D9" s="530">
        <f t="shared" si="0"/>
        <v>0.39837557490948233</v>
      </c>
      <c r="E9" s="540">
        <f>SUM(E23,E25,E27,E31,E36,E38)</f>
        <v>2472</v>
      </c>
      <c r="F9" s="539">
        <f>SUM(F23,F25,F27,F31,F36,F38)</f>
        <v>4242</v>
      </c>
      <c r="G9" s="539">
        <f>SUM(G23,G25,G27,G31,G36,G38)</f>
        <v>6714</v>
      </c>
      <c r="H9" s="533">
        <f t="shared" si="1"/>
        <v>0.21900381642039338</v>
      </c>
      <c r="I9" s="540">
        <f>SUM(I23,I25,I27,I31,I36,I38)</f>
        <v>5499</v>
      </c>
      <c r="J9" s="534">
        <f t="shared" si="2"/>
        <v>0.17937175848908896</v>
      </c>
    </row>
    <row r="10" spans="1:10" ht="18" customHeight="1">
      <c r="A10" s="542" t="s">
        <v>85</v>
      </c>
      <c r="B10" s="543">
        <v>138750</v>
      </c>
      <c r="C10" s="544">
        <f t="shared" ref="C10:C22" si="3">SUM(E10,F10,I10)</f>
        <v>49148</v>
      </c>
      <c r="D10" s="476">
        <f t="shared" si="0"/>
        <v>0.35421981981981981</v>
      </c>
      <c r="E10" s="544">
        <v>8022</v>
      </c>
      <c r="F10" s="545">
        <v>21120</v>
      </c>
      <c r="G10" s="546">
        <f t="shared" ref="G10:G22" si="4">E10+F10</f>
        <v>29142</v>
      </c>
      <c r="H10" s="547">
        <f t="shared" si="1"/>
        <v>0.21003243243243244</v>
      </c>
      <c r="I10" s="548">
        <v>20006</v>
      </c>
      <c r="J10" s="471">
        <f t="shared" si="2"/>
        <v>0.1441873873873874</v>
      </c>
    </row>
    <row r="11" spans="1:10" ht="18" customHeight="1">
      <c r="A11" s="549" t="s">
        <v>64</v>
      </c>
      <c r="B11" s="549">
        <v>20609</v>
      </c>
      <c r="C11" s="550">
        <f t="shared" si="3"/>
        <v>8319</v>
      </c>
      <c r="D11" s="476">
        <f t="shared" si="0"/>
        <v>0.40365859575913438</v>
      </c>
      <c r="E11" s="551">
        <v>1454</v>
      </c>
      <c r="F11" s="552">
        <v>3372</v>
      </c>
      <c r="G11" s="553">
        <f t="shared" si="4"/>
        <v>4826</v>
      </c>
      <c r="H11" s="476">
        <f t="shared" si="1"/>
        <v>0.23416953758066864</v>
      </c>
      <c r="I11" s="554">
        <v>3493</v>
      </c>
      <c r="J11" s="491">
        <f t="shared" si="2"/>
        <v>0.16948905817846571</v>
      </c>
    </row>
    <row r="12" spans="1:10" ht="18" customHeight="1">
      <c r="A12" s="549" t="s">
        <v>4</v>
      </c>
      <c r="B12" s="549">
        <v>30656</v>
      </c>
      <c r="C12" s="554">
        <f t="shared" si="3"/>
        <v>11330</v>
      </c>
      <c r="D12" s="476">
        <f t="shared" si="0"/>
        <v>0.36958507306889354</v>
      </c>
      <c r="E12" s="551">
        <v>2154</v>
      </c>
      <c r="F12" s="552">
        <v>3952</v>
      </c>
      <c r="G12" s="553">
        <f t="shared" si="4"/>
        <v>6106</v>
      </c>
      <c r="H12" s="476">
        <f t="shared" si="1"/>
        <v>0.19917797494780792</v>
      </c>
      <c r="I12" s="554">
        <v>5224</v>
      </c>
      <c r="J12" s="491">
        <f t="shared" si="2"/>
        <v>0.17040709812108559</v>
      </c>
    </row>
    <row r="13" spans="1:10" ht="18" customHeight="1">
      <c r="A13" s="549" t="s">
        <v>66</v>
      </c>
      <c r="B13" s="549">
        <v>27435</v>
      </c>
      <c r="C13" s="554">
        <f t="shared" si="3"/>
        <v>9187</v>
      </c>
      <c r="D13" s="476">
        <f t="shared" si="0"/>
        <v>0.33486422453070896</v>
      </c>
      <c r="E13" s="551">
        <v>1637</v>
      </c>
      <c r="F13" s="552">
        <v>2906</v>
      </c>
      <c r="G13" s="552">
        <f t="shared" si="4"/>
        <v>4543</v>
      </c>
      <c r="H13" s="476">
        <f t="shared" si="1"/>
        <v>0.16559139784946236</v>
      </c>
      <c r="I13" s="554">
        <v>4644</v>
      </c>
      <c r="J13" s="491">
        <f t="shared" si="2"/>
        <v>0.16927282668124657</v>
      </c>
    </row>
    <row r="14" spans="1:10" ht="18" customHeight="1">
      <c r="A14" s="549" t="s">
        <v>72</v>
      </c>
      <c r="B14" s="549">
        <v>9789</v>
      </c>
      <c r="C14" s="554">
        <f t="shared" si="3"/>
        <v>4525</v>
      </c>
      <c r="D14" s="476">
        <f t="shared" si="0"/>
        <v>0.46225354990295231</v>
      </c>
      <c r="E14" s="551">
        <v>811</v>
      </c>
      <c r="F14" s="552">
        <v>1471</v>
      </c>
      <c r="G14" s="555">
        <f t="shared" si="4"/>
        <v>2282</v>
      </c>
      <c r="H14" s="476">
        <f t="shared" si="1"/>
        <v>0.23311880682398611</v>
      </c>
      <c r="I14" s="554">
        <v>2243</v>
      </c>
      <c r="J14" s="491">
        <f t="shared" si="2"/>
        <v>0.2291347430789662</v>
      </c>
    </row>
    <row r="15" spans="1:10" ht="18" customHeight="1">
      <c r="A15" s="549" t="s">
        <v>73</v>
      </c>
      <c r="B15" s="549">
        <v>16305</v>
      </c>
      <c r="C15" s="554">
        <f t="shared" si="3"/>
        <v>6176</v>
      </c>
      <c r="D15" s="476">
        <f t="shared" si="0"/>
        <v>0.37877951548604721</v>
      </c>
      <c r="E15" s="551">
        <v>1308</v>
      </c>
      <c r="F15" s="552">
        <v>2235</v>
      </c>
      <c r="G15" s="553">
        <f t="shared" si="4"/>
        <v>3543</v>
      </c>
      <c r="H15" s="476">
        <f t="shared" si="1"/>
        <v>0.21729530818767248</v>
      </c>
      <c r="I15" s="556">
        <v>2633</v>
      </c>
      <c r="J15" s="491">
        <f t="shared" si="2"/>
        <v>0.16148420729837473</v>
      </c>
    </row>
    <row r="16" spans="1:10" ht="18" customHeight="1">
      <c r="A16" s="549" t="s">
        <v>76</v>
      </c>
      <c r="B16" s="549">
        <v>10459</v>
      </c>
      <c r="C16" s="554">
        <f t="shared" si="3"/>
        <v>3466</v>
      </c>
      <c r="D16" s="476">
        <f t="shared" si="0"/>
        <v>0.33138923415240462</v>
      </c>
      <c r="E16" s="551">
        <v>622</v>
      </c>
      <c r="F16" s="552">
        <v>1224</v>
      </c>
      <c r="G16" s="552">
        <f t="shared" si="4"/>
        <v>1846</v>
      </c>
      <c r="H16" s="476">
        <f t="shared" si="1"/>
        <v>0.17649870924562577</v>
      </c>
      <c r="I16" s="550">
        <v>1620</v>
      </c>
      <c r="J16" s="491">
        <f t="shared" si="2"/>
        <v>0.15489052490677885</v>
      </c>
    </row>
    <row r="17" spans="1:10" ht="18" customHeight="1">
      <c r="A17" s="549" t="s">
        <v>75</v>
      </c>
      <c r="B17" s="549">
        <v>28476</v>
      </c>
      <c r="C17" s="554">
        <f t="shared" si="3"/>
        <v>10329</v>
      </c>
      <c r="D17" s="476">
        <f t="shared" si="0"/>
        <v>0.36272650653181626</v>
      </c>
      <c r="E17" s="551">
        <v>1954</v>
      </c>
      <c r="F17" s="552">
        <v>3928</v>
      </c>
      <c r="G17" s="552">
        <f t="shared" si="4"/>
        <v>5882</v>
      </c>
      <c r="H17" s="476">
        <f t="shared" si="1"/>
        <v>0.2065599100997331</v>
      </c>
      <c r="I17" s="554">
        <v>4447</v>
      </c>
      <c r="J17" s="491">
        <f t="shared" si="2"/>
        <v>0.15616659643208317</v>
      </c>
    </row>
    <row r="18" spans="1:10" ht="18" customHeight="1">
      <c r="A18" s="549" t="s">
        <v>11</v>
      </c>
      <c r="B18" s="549">
        <v>12637</v>
      </c>
      <c r="C18" s="554">
        <f t="shared" si="3"/>
        <v>4895</v>
      </c>
      <c r="D18" s="476">
        <f t="shared" si="0"/>
        <v>0.38735459365355701</v>
      </c>
      <c r="E18" s="551">
        <v>885</v>
      </c>
      <c r="F18" s="552">
        <v>1962</v>
      </c>
      <c r="G18" s="552">
        <f t="shared" si="4"/>
        <v>2847</v>
      </c>
      <c r="H18" s="476">
        <f t="shared" si="1"/>
        <v>0.22529081269288598</v>
      </c>
      <c r="I18" s="556">
        <v>2048</v>
      </c>
      <c r="J18" s="491">
        <f t="shared" si="2"/>
        <v>0.16206378096067103</v>
      </c>
    </row>
    <row r="19" spans="1:10" ht="18" customHeight="1">
      <c r="A19" s="549" t="s">
        <v>96</v>
      </c>
      <c r="B19" s="549">
        <v>28332</v>
      </c>
      <c r="C19" s="554">
        <f t="shared" si="3"/>
        <v>10815</v>
      </c>
      <c r="D19" s="476">
        <f t="shared" si="0"/>
        <v>0.38172384582803898</v>
      </c>
      <c r="E19" s="551">
        <v>2093</v>
      </c>
      <c r="F19" s="552">
        <v>4187</v>
      </c>
      <c r="G19" s="555">
        <f t="shared" si="4"/>
        <v>6280</v>
      </c>
      <c r="H19" s="476">
        <f t="shared" si="1"/>
        <v>0.2216574897642242</v>
      </c>
      <c r="I19" s="556">
        <v>4535</v>
      </c>
      <c r="J19" s="491">
        <f t="shared" si="2"/>
        <v>0.16006635606381478</v>
      </c>
    </row>
    <row r="20" spans="1:10" ht="18" customHeight="1">
      <c r="A20" s="549" t="s">
        <v>48</v>
      </c>
      <c r="B20" s="549">
        <v>11118</v>
      </c>
      <c r="C20" s="554">
        <f t="shared" si="3"/>
        <v>5109</v>
      </c>
      <c r="D20" s="476">
        <f t="shared" si="0"/>
        <v>0.45952509444144629</v>
      </c>
      <c r="E20" s="551">
        <v>947</v>
      </c>
      <c r="F20" s="552">
        <v>2012</v>
      </c>
      <c r="G20" s="552">
        <f t="shared" si="4"/>
        <v>2959</v>
      </c>
      <c r="H20" s="476">
        <f t="shared" si="1"/>
        <v>0.26614499010613418</v>
      </c>
      <c r="I20" s="556">
        <v>2150</v>
      </c>
      <c r="J20" s="491">
        <f t="shared" si="2"/>
        <v>0.19338010433531211</v>
      </c>
    </row>
    <row r="21" spans="1:10" ht="18" customHeight="1">
      <c r="A21" s="549" t="s">
        <v>80</v>
      </c>
      <c r="B21" s="549">
        <v>8636</v>
      </c>
      <c r="C21" s="554">
        <f t="shared" si="3"/>
        <v>3090</v>
      </c>
      <c r="D21" s="476">
        <f t="shared" si="0"/>
        <v>0.35780453913849003</v>
      </c>
      <c r="E21" s="551">
        <v>559</v>
      </c>
      <c r="F21" s="552">
        <v>1107</v>
      </c>
      <c r="G21" s="557">
        <f t="shared" si="4"/>
        <v>1666</v>
      </c>
      <c r="H21" s="476">
        <f t="shared" si="1"/>
        <v>0.19291338582677164</v>
      </c>
      <c r="I21" s="550">
        <v>1424</v>
      </c>
      <c r="J21" s="491">
        <f t="shared" si="2"/>
        <v>0.16489115331171839</v>
      </c>
    </row>
    <row r="22" spans="1:10" ht="18" customHeight="1">
      <c r="A22" s="558" t="s">
        <v>88</v>
      </c>
      <c r="B22" s="559">
        <v>8920</v>
      </c>
      <c r="C22" s="560">
        <f t="shared" si="3"/>
        <v>4198</v>
      </c>
      <c r="D22" s="476">
        <f t="shared" si="0"/>
        <v>0.47062780269058296</v>
      </c>
      <c r="E22" s="561">
        <v>852</v>
      </c>
      <c r="F22" s="562">
        <v>1713</v>
      </c>
      <c r="G22" s="557">
        <f t="shared" si="4"/>
        <v>2565</v>
      </c>
      <c r="H22" s="563">
        <f t="shared" si="1"/>
        <v>0.28755605381165922</v>
      </c>
      <c r="I22" s="561">
        <v>1633</v>
      </c>
      <c r="J22" s="491">
        <f t="shared" si="2"/>
        <v>0.18307174887892377</v>
      </c>
    </row>
    <row r="23" spans="1:10" ht="18" customHeight="1">
      <c r="A23" s="527" t="s">
        <v>77</v>
      </c>
      <c r="B23" s="536">
        <v>1884</v>
      </c>
      <c r="C23" s="536">
        <f>SUM(C24)</f>
        <v>706</v>
      </c>
      <c r="D23" s="530">
        <f t="shared" si="0"/>
        <v>0.37473460721868362</v>
      </c>
      <c r="E23" s="538">
        <f>SUM(E24)</f>
        <v>150</v>
      </c>
      <c r="F23" s="539">
        <f>SUM(F24)</f>
        <v>267</v>
      </c>
      <c r="G23" s="564">
        <f>SUM(G24)</f>
        <v>417</v>
      </c>
      <c r="H23" s="533">
        <f t="shared" si="1"/>
        <v>0.2213375796178344</v>
      </c>
      <c r="I23" s="538">
        <f>SUM(I24)</f>
        <v>289</v>
      </c>
      <c r="J23" s="534">
        <f t="shared" si="2"/>
        <v>0.15339702760084925</v>
      </c>
    </row>
    <row r="24" spans="1:10" ht="18" customHeight="1">
      <c r="A24" s="565" t="s">
        <v>52</v>
      </c>
      <c r="B24" s="566">
        <v>1884</v>
      </c>
      <c r="C24" s="556">
        <f>SUM(E24,F24,I24)</f>
        <v>706</v>
      </c>
      <c r="D24" s="476">
        <f t="shared" si="0"/>
        <v>0.37473460721868362</v>
      </c>
      <c r="E24" s="567">
        <v>150</v>
      </c>
      <c r="F24" s="568">
        <v>267</v>
      </c>
      <c r="G24" s="545">
        <f>E24+F24</f>
        <v>417</v>
      </c>
      <c r="H24" s="569">
        <f t="shared" si="1"/>
        <v>0.2213375796178344</v>
      </c>
      <c r="I24" s="567">
        <v>289</v>
      </c>
      <c r="J24" s="547">
        <f t="shared" si="2"/>
        <v>0.15339702760084925</v>
      </c>
    </row>
    <row r="25" spans="1:10" ht="18" customHeight="1">
      <c r="A25" s="527" t="s">
        <v>40</v>
      </c>
      <c r="B25" s="536">
        <v>764</v>
      </c>
      <c r="C25" s="570">
        <f>SUM(C26)</f>
        <v>536</v>
      </c>
      <c r="D25" s="530">
        <f t="shared" si="0"/>
        <v>0.70157068062827221</v>
      </c>
      <c r="E25" s="538">
        <f>SUM(E26)</f>
        <v>141</v>
      </c>
      <c r="F25" s="539">
        <f>SUM(F26)</f>
        <v>244</v>
      </c>
      <c r="G25" s="564">
        <f>SUM(G26)</f>
        <v>385</v>
      </c>
      <c r="H25" s="533">
        <f t="shared" si="1"/>
        <v>0.50392670157068065</v>
      </c>
      <c r="I25" s="538">
        <f>SUM(I26)</f>
        <v>151</v>
      </c>
      <c r="J25" s="534">
        <f t="shared" si="2"/>
        <v>0.19764397905759162</v>
      </c>
    </row>
    <row r="26" spans="1:10" ht="18" customHeight="1">
      <c r="A26" s="565" t="s">
        <v>70</v>
      </c>
      <c r="B26" s="566">
        <v>764</v>
      </c>
      <c r="C26" s="544">
        <f>G26+I26</f>
        <v>536</v>
      </c>
      <c r="D26" s="476">
        <f t="shared" si="0"/>
        <v>0.70157068062827221</v>
      </c>
      <c r="E26" s="567">
        <v>141</v>
      </c>
      <c r="F26" s="568">
        <v>244</v>
      </c>
      <c r="G26" s="545">
        <f>E26+F26</f>
        <v>385</v>
      </c>
      <c r="H26" s="569">
        <f t="shared" si="1"/>
        <v>0.50392670157068065</v>
      </c>
      <c r="I26" s="567">
        <v>151</v>
      </c>
      <c r="J26" s="547">
        <f t="shared" si="2"/>
        <v>0.19764397905759162</v>
      </c>
    </row>
    <row r="27" spans="1:10" ht="18" customHeight="1">
      <c r="A27" s="527" t="s">
        <v>3</v>
      </c>
      <c r="B27" s="571">
        <v>9013</v>
      </c>
      <c r="C27" s="572">
        <f>SUM(C28:C30)</f>
        <v>3665</v>
      </c>
      <c r="D27" s="530">
        <f t="shared" si="0"/>
        <v>0.40663486075668481</v>
      </c>
      <c r="E27" s="573">
        <f>SUM(E28:E30)</f>
        <v>732</v>
      </c>
      <c r="F27" s="574">
        <f>SUM(F28:F30)</f>
        <v>1259</v>
      </c>
      <c r="G27" s="564">
        <f>SUM(G28:G30)</f>
        <v>1991</v>
      </c>
      <c r="H27" s="533">
        <f t="shared" si="1"/>
        <v>0.2209031399090203</v>
      </c>
      <c r="I27" s="573">
        <f>SUM(I28:I30)</f>
        <v>1674</v>
      </c>
      <c r="J27" s="534">
        <f t="shared" si="2"/>
        <v>0.18573172084766448</v>
      </c>
    </row>
    <row r="28" spans="1:10" ht="18" customHeight="1">
      <c r="A28" s="542" t="s">
        <v>8</v>
      </c>
      <c r="B28" s="575">
        <v>1067</v>
      </c>
      <c r="C28" s="548">
        <f>G28+I28</f>
        <v>546</v>
      </c>
      <c r="D28" s="476">
        <f t="shared" si="0"/>
        <v>0.51171508903467666</v>
      </c>
      <c r="E28" s="544">
        <v>114</v>
      </c>
      <c r="F28" s="545">
        <v>198</v>
      </c>
      <c r="G28" s="545">
        <f>E28+F28</f>
        <v>312</v>
      </c>
      <c r="H28" s="547">
        <f t="shared" si="1"/>
        <v>0.2924086223055295</v>
      </c>
      <c r="I28" s="544">
        <v>234</v>
      </c>
      <c r="J28" s="547">
        <f t="shared" si="2"/>
        <v>0.21930646672914714</v>
      </c>
    </row>
    <row r="29" spans="1:10" ht="18" customHeight="1">
      <c r="A29" s="549" t="s">
        <v>2</v>
      </c>
      <c r="B29" s="576">
        <v>5459</v>
      </c>
      <c r="C29" s="560">
        <f>G29+I29</f>
        <v>2124</v>
      </c>
      <c r="D29" s="476">
        <f t="shared" si="0"/>
        <v>0.38908224949624476</v>
      </c>
      <c r="E29" s="554">
        <v>396</v>
      </c>
      <c r="F29" s="552">
        <v>732</v>
      </c>
      <c r="G29" s="555">
        <f>E29+F29</f>
        <v>1128</v>
      </c>
      <c r="H29" s="476">
        <f t="shared" si="1"/>
        <v>0.20663125114489833</v>
      </c>
      <c r="I29" s="554">
        <v>996</v>
      </c>
      <c r="J29" s="479">
        <f t="shared" si="2"/>
        <v>0.1824509983513464</v>
      </c>
    </row>
    <row r="30" spans="1:10" ht="18" customHeight="1">
      <c r="A30" s="558" t="s">
        <v>86</v>
      </c>
      <c r="B30" s="559">
        <v>2487</v>
      </c>
      <c r="C30" s="561">
        <f>G30+I30</f>
        <v>995</v>
      </c>
      <c r="D30" s="476">
        <f t="shared" si="0"/>
        <v>0.40008041817450746</v>
      </c>
      <c r="E30" s="561">
        <v>222</v>
      </c>
      <c r="F30" s="562">
        <v>329</v>
      </c>
      <c r="G30" s="562">
        <f>E30+F30</f>
        <v>551</v>
      </c>
      <c r="H30" s="563">
        <f t="shared" si="1"/>
        <v>0.22155207076799358</v>
      </c>
      <c r="I30" s="561">
        <v>444</v>
      </c>
      <c r="J30" s="563">
        <f t="shared" si="2"/>
        <v>0.17852834740651388</v>
      </c>
    </row>
    <row r="31" spans="1:10" ht="18" customHeight="1">
      <c r="A31" s="527" t="s">
        <v>68</v>
      </c>
      <c r="B31" s="577">
        <v>7483</v>
      </c>
      <c r="C31" s="572">
        <f>SUM(C32:C35)</f>
        <v>3496</v>
      </c>
      <c r="D31" s="530">
        <f t="shared" si="0"/>
        <v>0.4671923025524522</v>
      </c>
      <c r="E31" s="538">
        <f>SUM(E32:E35)</f>
        <v>618</v>
      </c>
      <c r="F31" s="539">
        <f>SUM(F32:F35)</f>
        <v>1344</v>
      </c>
      <c r="G31" s="564">
        <f>SUM(G32:G35)</f>
        <v>1962</v>
      </c>
      <c r="H31" s="533">
        <f t="shared" si="1"/>
        <v>0.26219430709608443</v>
      </c>
      <c r="I31" s="538">
        <f>SUM(I32:I35)</f>
        <v>1534</v>
      </c>
      <c r="J31" s="534">
        <f t="shared" si="2"/>
        <v>0.20499799545636777</v>
      </c>
    </row>
    <row r="32" spans="1:10" ht="18" customHeight="1">
      <c r="A32" s="542" t="s">
        <v>216</v>
      </c>
      <c r="B32" s="578">
        <v>3088</v>
      </c>
      <c r="C32" s="548">
        <f>G32+I32</f>
        <v>1653</v>
      </c>
      <c r="D32" s="476">
        <f t="shared" si="0"/>
        <v>0.53529792746113991</v>
      </c>
      <c r="E32" s="544">
        <v>324</v>
      </c>
      <c r="F32" s="545">
        <v>656</v>
      </c>
      <c r="G32" s="545">
        <f>E32+F32</f>
        <v>980</v>
      </c>
      <c r="H32" s="547">
        <f t="shared" si="1"/>
        <v>0.31735751295336789</v>
      </c>
      <c r="I32" s="544">
        <v>673</v>
      </c>
      <c r="J32" s="547">
        <f t="shared" si="2"/>
        <v>0.21794041450777202</v>
      </c>
    </row>
    <row r="33" spans="1:10" ht="18" customHeight="1">
      <c r="A33" s="549" t="s">
        <v>81</v>
      </c>
      <c r="B33" s="576">
        <v>2090</v>
      </c>
      <c r="C33" s="554">
        <f>G33+I33</f>
        <v>1090</v>
      </c>
      <c r="D33" s="476">
        <f t="shared" si="0"/>
        <v>0.52153110047846885</v>
      </c>
      <c r="E33" s="554">
        <v>165</v>
      </c>
      <c r="F33" s="552">
        <v>434</v>
      </c>
      <c r="G33" s="557">
        <f>E33+F33</f>
        <v>599</v>
      </c>
      <c r="H33" s="476">
        <f t="shared" si="1"/>
        <v>0.28660287081339714</v>
      </c>
      <c r="I33" s="554">
        <v>491</v>
      </c>
      <c r="J33" s="479">
        <f t="shared" si="2"/>
        <v>0.23492822966507176</v>
      </c>
    </row>
    <row r="34" spans="1:10" ht="18" customHeight="1">
      <c r="A34" s="549" t="s">
        <v>36</v>
      </c>
      <c r="B34" s="576">
        <v>1443</v>
      </c>
      <c r="C34" s="554">
        <f>G34+I34</f>
        <v>585</v>
      </c>
      <c r="D34" s="476">
        <f t="shared" si="0"/>
        <v>0.40540540540540543</v>
      </c>
      <c r="E34" s="554">
        <v>104</v>
      </c>
      <c r="F34" s="552">
        <v>203</v>
      </c>
      <c r="G34" s="557">
        <f>E34+F34</f>
        <v>307</v>
      </c>
      <c r="H34" s="476">
        <f t="shared" si="1"/>
        <v>0.21275121275121275</v>
      </c>
      <c r="I34" s="554">
        <v>278</v>
      </c>
      <c r="J34" s="476">
        <f t="shared" si="2"/>
        <v>0.19265419265419265</v>
      </c>
    </row>
    <row r="35" spans="1:10" ht="18" customHeight="1">
      <c r="A35" s="558" t="s">
        <v>83</v>
      </c>
      <c r="B35" s="559">
        <v>862</v>
      </c>
      <c r="C35" s="556">
        <f>G35+I35</f>
        <v>168</v>
      </c>
      <c r="D35" s="476">
        <f t="shared" si="0"/>
        <v>0.19489559164733178</v>
      </c>
      <c r="E35" s="561">
        <v>25</v>
      </c>
      <c r="F35" s="562">
        <v>51</v>
      </c>
      <c r="G35" s="557">
        <f>E35+F35</f>
        <v>76</v>
      </c>
      <c r="H35" s="563">
        <f t="shared" si="1"/>
        <v>8.8167053364269138E-2</v>
      </c>
      <c r="I35" s="561">
        <v>92</v>
      </c>
      <c r="J35" s="579">
        <f t="shared" si="2"/>
        <v>0.10672853828306264</v>
      </c>
    </row>
    <row r="36" spans="1:10" ht="18" customHeight="1">
      <c r="A36" s="527" t="s">
        <v>24</v>
      </c>
      <c r="B36" s="536">
        <v>5958</v>
      </c>
      <c r="C36" s="570">
        <f>SUM(C37)</f>
        <v>2152</v>
      </c>
      <c r="D36" s="530">
        <f t="shared" si="0"/>
        <v>0.36119503188989593</v>
      </c>
      <c r="E36" s="538">
        <f>SUM(E37)</f>
        <v>441</v>
      </c>
      <c r="F36" s="539">
        <f>SUM(F37)</f>
        <v>701</v>
      </c>
      <c r="G36" s="564">
        <f>SUM(G37)</f>
        <v>1142</v>
      </c>
      <c r="H36" s="533">
        <f t="shared" si="1"/>
        <v>0.19167505874454516</v>
      </c>
      <c r="I36" s="538">
        <f>SUM(I37)</f>
        <v>1010</v>
      </c>
      <c r="J36" s="534">
        <f t="shared" si="2"/>
        <v>0.16951997314535078</v>
      </c>
    </row>
    <row r="37" spans="1:10" ht="18" customHeight="1">
      <c r="A37" s="565" t="s">
        <v>84</v>
      </c>
      <c r="B37" s="543">
        <v>5958</v>
      </c>
      <c r="C37" s="544">
        <f>G37+I37</f>
        <v>2152</v>
      </c>
      <c r="D37" s="476">
        <f t="shared" si="0"/>
        <v>0.36119503188989593</v>
      </c>
      <c r="E37" s="550">
        <v>441</v>
      </c>
      <c r="F37" s="555">
        <v>701</v>
      </c>
      <c r="G37" s="545">
        <f>E37+F37</f>
        <v>1142</v>
      </c>
      <c r="H37" s="569">
        <f t="shared" si="1"/>
        <v>0.19167505874454516</v>
      </c>
      <c r="I37" s="550">
        <v>1010</v>
      </c>
      <c r="J37" s="547">
        <f t="shared" si="2"/>
        <v>0.16951997314535078</v>
      </c>
    </row>
    <row r="38" spans="1:10" ht="18" customHeight="1">
      <c r="A38" s="527" t="s">
        <v>23</v>
      </c>
      <c r="B38" s="536">
        <v>5555</v>
      </c>
      <c r="C38" s="572">
        <f>SUM(C39:C40)</f>
        <v>1658</v>
      </c>
      <c r="D38" s="530">
        <f t="shared" si="0"/>
        <v>0.29846984698469847</v>
      </c>
      <c r="E38" s="537">
        <f>SUM(E39:E40)</f>
        <v>390</v>
      </c>
      <c r="F38" s="580">
        <f>SUM(F39:F40)</f>
        <v>427</v>
      </c>
      <c r="G38" s="581">
        <f>SUM(G39:G40)</f>
        <v>817</v>
      </c>
      <c r="H38" s="533">
        <f t="shared" si="1"/>
        <v>0.14707470747074708</v>
      </c>
      <c r="I38" s="537">
        <f>SUM(I39:I40)</f>
        <v>841</v>
      </c>
      <c r="J38" s="534">
        <f t="shared" si="2"/>
        <v>0.15139513951395139</v>
      </c>
    </row>
    <row r="39" spans="1:10" ht="18" customHeight="1">
      <c r="A39" s="542" t="s">
        <v>49</v>
      </c>
      <c r="B39" s="575">
        <v>4379</v>
      </c>
      <c r="C39" s="544">
        <f>G39+I39</f>
        <v>1411</v>
      </c>
      <c r="D39" s="476">
        <f t="shared" si="0"/>
        <v>0.32221968485955699</v>
      </c>
      <c r="E39" s="544">
        <v>346</v>
      </c>
      <c r="F39" s="545">
        <v>363</v>
      </c>
      <c r="G39" s="545">
        <f>E39+F39</f>
        <v>709</v>
      </c>
      <c r="H39" s="547">
        <f t="shared" si="1"/>
        <v>0.16190911166933089</v>
      </c>
      <c r="I39" s="544">
        <v>702</v>
      </c>
      <c r="J39" s="547">
        <f t="shared" si="2"/>
        <v>0.16031057319022607</v>
      </c>
    </row>
    <row r="40" spans="1:10" ht="18" customHeight="1">
      <c r="A40" s="558" t="s">
        <v>97</v>
      </c>
      <c r="B40" s="559">
        <v>1176</v>
      </c>
      <c r="C40" s="561">
        <f>G40+I40</f>
        <v>247</v>
      </c>
      <c r="D40" s="563">
        <f t="shared" si="0"/>
        <v>0.21003401360544219</v>
      </c>
      <c r="E40" s="561">
        <v>44</v>
      </c>
      <c r="F40" s="562">
        <v>64</v>
      </c>
      <c r="G40" s="562">
        <f>E40+F40</f>
        <v>108</v>
      </c>
      <c r="H40" s="563">
        <f t="shared" si="1"/>
        <v>9.1836734693877556E-2</v>
      </c>
      <c r="I40" s="561">
        <v>139</v>
      </c>
      <c r="J40" s="563">
        <f t="shared" si="2"/>
        <v>0.11819727891156463</v>
      </c>
    </row>
    <row r="41" spans="1:10" ht="18" customHeight="1">
      <c r="A41" s="457"/>
      <c r="B41" s="582"/>
      <c r="C41" s="582"/>
      <c r="D41" s="582"/>
      <c r="E41" s="582"/>
      <c r="F41" s="582"/>
      <c r="G41" s="582"/>
      <c r="H41" s="582"/>
      <c r="I41" s="582"/>
      <c r="J41" s="582"/>
    </row>
    <row r="42" spans="1:10" ht="18" customHeight="1">
      <c r="A42" s="457" t="s">
        <v>326</v>
      </c>
      <c r="B42" s="583"/>
      <c r="C42" s="583"/>
      <c r="D42" s="583"/>
      <c r="E42" s="582"/>
      <c r="F42" s="582"/>
      <c r="G42" s="582"/>
      <c r="H42" s="582"/>
      <c r="I42" s="582"/>
      <c r="J42" s="582"/>
    </row>
    <row r="43" spans="1:10" ht="18" customHeight="1">
      <c r="A43" s="457" t="s">
        <v>284</v>
      </c>
      <c r="B43" s="582"/>
      <c r="C43" s="582"/>
      <c r="D43" s="582"/>
      <c r="E43" s="582"/>
      <c r="F43" s="582"/>
      <c r="G43" s="582"/>
      <c r="H43" s="582"/>
      <c r="I43" s="582"/>
      <c r="J43" s="582"/>
    </row>
    <row r="44" spans="1:10" ht="18" customHeight="1">
      <c r="F44" s="582"/>
      <c r="G44" s="582"/>
      <c r="H44" s="582"/>
      <c r="I44" s="582"/>
      <c r="J44" s="582"/>
    </row>
    <row r="45" spans="1:10">
      <c r="A45" s="457"/>
      <c r="B45" s="582"/>
      <c r="C45" s="582"/>
      <c r="D45" s="582"/>
      <c r="E45" s="582"/>
      <c r="F45" s="582"/>
      <c r="G45" s="582"/>
      <c r="H45" s="582"/>
      <c r="I45" s="582"/>
      <c r="J45" s="582"/>
    </row>
    <row r="46" spans="1:10">
      <c r="A46" s="457"/>
      <c r="B46" s="582"/>
      <c r="C46" s="582"/>
      <c r="D46" s="582"/>
      <c r="E46" s="582"/>
      <c r="F46" s="584"/>
      <c r="G46" s="584"/>
      <c r="H46" s="584"/>
      <c r="I46" s="584"/>
      <c r="J46" s="584"/>
    </row>
    <row r="48" spans="1:10">
      <c r="A48" s="457"/>
      <c r="B48" s="582"/>
    </row>
  </sheetData>
  <mergeCells count="6">
    <mergeCell ref="A1:J1"/>
    <mergeCell ref="E4:H4"/>
    <mergeCell ref="I4:J4"/>
    <mergeCell ref="A3:A6"/>
    <mergeCell ref="C3:D4"/>
    <mergeCell ref="B4:B5"/>
  </mergeCells>
  <phoneticPr fontId="45"/>
  <printOptions horizontalCentered="1"/>
  <pageMargins left="0.51181102362204722" right="0.47244094488188976" top="0.55118110236220474" bottom="0.11811023622047244" header="0.51181102362204722" footer="0.51181102362204722"/>
  <pageSetup paperSize="9" orientation="portrait" r:id="rId1"/>
  <headerFooter alignWithMargins="0">
    <oddHeader>&amp;L表3-1</oddHeader>
    <oddFooter>&amp;C7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8"/>
  <sheetViews>
    <sheetView view="pageBreakPreview" topLeftCell="A6" zoomScaleSheetLayoutView="100" workbookViewId="0">
      <selection activeCell="I12" sqref="I12"/>
    </sheetView>
  </sheetViews>
  <sheetFormatPr defaultColWidth="9" defaultRowHeight="12"/>
  <cols>
    <col min="1" max="1" width="11" style="178" customWidth="1"/>
    <col min="2" max="10" width="9.08984375" style="178" customWidth="1"/>
    <col min="11" max="11" width="9" style="178" customWidth="1"/>
    <col min="12" max="13" width="9" style="119" customWidth="1"/>
    <col min="14" max="14" width="9" style="178" customWidth="1"/>
    <col min="15" max="16384" width="9" style="178"/>
  </cols>
  <sheetData>
    <row r="1" spans="1:10" ht="31.5" customHeight="1">
      <c r="A1" s="733" t="str">
        <f>表紙!B21</f>
        <v>令和７年度市町村別高齢者世帯数・世帯割合（圏域別）</v>
      </c>
      <c r="B1" s="721"/>
      <c r="C1" s="721"/>
      <c r="D1" s="721"/>
      <c r="E1" s="721"/>
      <c r="F1" s="721"/>
      <c r="G1" s="721"/>
      <c r="H1" s="721"/>
      <c r="I1" s="721"/>
      <c r="J1" s="721"/>
    </row>
    <row r="2" spans="1:10" ht="20.25" customHeight="1">
      <c r="A2" s="184"/>
      <c r="B2" s="184"/>
      <c r="J2" s="86" t="str">
        <f>'表1-1'!J2</f>
        <v>令和７年７月１日現在</v>
      </c>
    </row>
    <row r="3" spans="1:10" ht="18" customHeight="1">
      <c r="A3" s="737" t="s">
        <v>33</v>
      </c>
      <c r="B3" s="186"/>
      <c r="C3" s="740" t="s">
        <v>178</v>
      </c>
      <c r="D3" s="741"/>
      <c r="E3" s="205"/>
      <c r="F3" s="205"/>
      <c r="G3" s="205"/>
      <c r="H3" s="205"/>
      <c r="I3" s="205"/>
      <c r="J3" s="223"/>
    </row>
    <row r="4" spans="1:10" ht="18" customHeight="1">
      <c r="A4" s="738"/>
      <c r="B4" s="744" t="s">
        <v>51</v>
      </c>
      <c r="C4" s="742"/>
      <c r="D4" s="743"/>
      <c r="E4" s="734" t="s">
        <v>176</v>
      </c>
      <c r="F4" s="735"/>
      <c r="G4" s="735"/>
      <c r="H4" s="736"/>
      <c r="I4" s="734" t="s">
        <v>171</v>
      </c>
      <c r="J4" s="736"/>
    </row>
    <row r="5" spans="1:10" ht="18" customHeight="1">
      <c r="A5" s="738"/>
      <c r="B5" s="744"/>
      <c r="C5" s="191" t="s">
        <v>165</v>
      </c>
      <c r="D5" s="201" t="s">
        <v>213</v>
      </c>
      <c r="E5" s="206" t="s">
        <v>167</v>
      </c>
      <c r="F5" s="210" t="s">
        <v>168</v>
      </c>
      <c r="G5" s="210" t="s">
        <v>35</v>
      </c>
      <c r="H5" s="219" t="s">
        <v>213</v>
      </c>
      <c r="I5" s="206" t="s">
        <v>165</v>
      </c>
      <c r="J5" s="224" t="s">
        <v>213</v>
      </c>
    </row>
    <row r="6" spans="1:10" ht="24">
      <c r="A6" s="739"/>
      <c r="B6" s="185" t="s">
        <v>184</v>
      </c>
      <c r="C6" s="179" t="s">
        <v>154</v>
      </c>
      <c r="D6" s="202" t="s">
        <v>56</v>
      </c>
      <c r="E6" s="179" t="s">
        <v>69</v>
      </c>
      <c r="F6" s="211" t="s">
        <v>90</v>
      </c>
      <c r="G6" s="216" t="s">
        <v>185</v>
      </c>
      <c r="H6" s="220" t="s">
        <v>214</v>
      </c>
      <c r="I6" s="179" t="s">
        <v>186</v>
      </c>
      <c r="J6" s="202" t="s">
        <v>215</v>
      </c>
    </row>
    <row r="7" spans="1:10" ht="18" customHeight="1">
      <c r="A7" s="21" t="s">
        <v>58</v>
      </c>
      <c r="B7" s="187">
        <f>SUM(B8,B12,B15,B20,B28,B31,B35,B37)</f>
        <v>382779</v>
      </c>
      <c r="C7" s="187">
        <f>SUM(C8,C12,C15,C20,C28,C31,C35,C37)</f>
        <v>142800</v>
      </c>
      <c r="D7" s="203">
        <f t="shared" ref="D7:D40" si="0">C7/B7</f>
        <v>0.37306121809190157</v>
      </c>
      <c r="E7" s="192">
        <f>SUM(E8,E12,E15,E20,E28,E31,E35,E37)</f>
        <v>25770</v>
      </c>
      <c r="F7" s="231">
        <f>SUM(F8,F12,F15,F20,F28,F31,F35,F37)</f>
        <v>55431</v>
      </c>
      <c r="G7" s="233">
        <f>SUM(G8,G12,G15,G20,G28,G31,G35,G37)</f>
        <v>81201</v>
      </c>
      <c r="H7" s="221">
        <f t="shared" ref="H7:H40" si="1">G7/B7</f>
        <v>0.2121354619767542</v>
      </c>
      <c r="I7" s="187">
        <f>SUM(I8,I12,I15,I20,I28,I31,I35,I37)</f>
        <v>61599</v>
      </c>
      <c r="J7" s="225">
        <f t="shared" ref="J7:J40" si="2">I7/B7</f>
        <v>0.16092575611514739</v>
      </c>
    </row>
    <row r="8" spans="1:10" ht="18" customHeight="1">
      <c r="A8" s="22" t="s">
        <v>29</v>
      </c>
      <c r="B8" s="188">
        <f>SUM(B9:B11)</f>
        <v>39778</v>
      </c>
      <c r="C8" s="188">
        <f>SUM(C9:C11)</f>
        <v>13359</v>
      </c>
      <c r="D8" s="203">
        <f t="shared" si="0"/>
        <v>0.33583890592789983</v>
      </c>
      <c r="E8" s="207">
        <f>SUM(E9:E11)</f>
        <v>2409</v>
      </c>
      <c r="F8" s="212">
        <f>SUM(F9:F11)</f>
        <v>4397</v>
      </c>
      <c r="G8" s="212">
        <f>SUM(G9:G11)</f>
        <v>6806</v>
      </c>
      <c r="H8" s="221">
        <f t="shared" si="1"/>
        <v>0.17109960279551512</v>
      </c>
      <c r="I8" s="207">
        <f>SUM(I9:I11)</f>
        <v>6553</v>
      </c>
      <c r="J8" s="225">
        <f t="shared" si="2"/>
        <v>0.16473930313238475</v>
      </c>
    </row>
    <row r="9" spans="1:10" ht="18" customHeight="1">
      <c r="A9" s="24" t="s">
        <v>66</v>
      </c>
      <c r="B9" s="24">
        <f>'表3-1'!B13</f>
        <v>27435</v>
      </c>
      <c r="C9" s="195">
        <f>SUM(E9,F9,I9)</f>
        <v>9187</v>
      </c>
      <c r="D9" s="181">
        <f t="shared" si="0"/>
        <v>0.33486422453070896</v>
      </c>
      <c r="E9" s="34">
        <f>'表3-1'!E13</f>
        <v>1637</v>
      </c>
      <c r="F9" s="41">
        <f>'表3-1'!F13</f>
        <v>2906</v>
      </c>
      <c r="G9" s="208">
        <f>E9+F9</f>
        <v>4543</v>
      </c>
      <c r="H9" s="181">
        <f t="shared" si="1"/>
        <v>0.16559139784946236</v>
      </c>
      <c r="I9" s="41">
        <f>'表3-1'!I13</f>
        <v>4644</v>
      </c>
      <c r="J9" s="183">
        <f t="shared" si="2"/>
        <v>0.16927282668124657</v>
      </c>
    </row>
    <row r="10" spans="1:10" ht="18" customHeight="1">
      <c r="A10" s="24" t="s">
        <v>76</v>
      </c>
      <c r="B10" s="24">
        <f>'表3-1'!B16</f>
        <v>10459</v>
      </c>
      <c r="C10" s="195">
        <f>SUM(E10,F10,I10)</f>
        <v>3466</v>
      </c>
      <c r="D10" s="181">
        <f t="shared" si="0"/>
        <v>0.33138923415240462</v>
      </c>
      <c r="E10" s="35">
        <f>'表3-1'!E16</f>
        <v>622</v>
      </c>
      <c r="F10" s="42">
        <f>'表3-1'!F16</f>
        <v>1224</v>
      </c>
      <c r="G10" s="208">
        <f>E10+F10</f>
        <v>1846</v>
      </c>
      <c r="H10" s="181">
        <f t="shared" si="1"/>
        <v>0.17649870924562577</v>
      </c>
      <c r="I10" s="42">
        <f>'表3-1'!I16</f>
        <v>1620</v>
      </c>
      <c r="J10" s="181">
        <f t="shared" si="2"/>
        <v>0.15489052490677885</v>
      </c>
    </row>
    <row r="11" spans="1:10" ht="18" customHeight="1">
      <c r="A11" s="26" t="s">
        <v>52</v>
      </c>
      <c r="B11" s="97">
        <f>'表3-1'!B24</f>
        <v>1884</v>
      </c>
      <c r="C11" s="197">
        <f>G11+I11</f>
        <v>706</v>
      </c>
      <c r="D11" s="181">
        <f t="shared" si="0"/>
        <v>0.37473460721868362</v>
      </c>
      <c r="E11" s="229">
        <f>'表3-1'!E24</f>
        <v>150</v>
      </c>
      <c r="F11" s="103">
        <f>'表3-1'!F24</f>
        <v>267</v>
      </c>
      <c r="G11" s="234">
        <f>E11+F11</f>
        <v>417</v>
      </c>
      <c r="H11" s="238">
        <f t="shared" si="1"/>
        <v>0.2213375796178344</v>
      </c>
      <c r="I11" s="115">
        <f>'表3-1'!I24</f>
        <v>289</v>
      </c>
      <c r="J11" s="226">
        <f t="shared" si="2"/>
        <v>0.15339702760084925</v>
      </c>
    </row>
    <row r="12" spans="1:10" ht="18" customHeight="1">
      <c r="A12" s="22" t="s">
        <v>217</v>
      </c>
      <c r="B12" s="188">
        <f>SUM(B13:B14)</f>
        <v>11882</v>
      </c>
      <c r="C12" s="32">
        <f>SUM(C13:C14)</f>
        <v>5645</v>
      </c>
      <c r="D12" s="203">
        <f t="shared" si="0"/>
        <v>0.47508836896145429</v>
      </c>
      <c r="E12" s="207">
        <f>SUM(E13:E14)</f>
        <v>1088</v>
      </c>
      <c r="F12" s="212">
        <f>SUM(F13:F14)</f>
        <v>2256</v>
      </c>
      <c r="G12" s="212">
        <f>SUM(G13:G14)</f>
        <v>3344</v>
      </c>
      <c r="H12" s="221">
        <f t="shared" si="1"/>
        <v>0.28143410200302982</v>
      </c>
      <c r="I12" s="207">
        <f>SUM(I13:I14)</f>
        <v>2301</v>
      </c>
      <c r="J12" s="225">
        <f t="shared" si="2"/>
        <v>0.1936542669584245</v>
      </c>
    </row>
    <row r="13" spans="1:10" ht="18" customHeight="1">
      <c r="A13" s="93" t="s">
        <v>48</v>
      </c>
      <c r="B13" s="93">
        <f>'表3-1'!B20</f>
        <v>11118</v>
      </c>
      <c r="C13" s="197">
        <f>SUM(E13,F13,I13)</f>
        <v>5109</v>
      </c>
      <c r="D13" s="226">
        <f t="shared" si="0"/>
        <v>0.45952509444144629</v>
      </c>
      <c r="E13" s="34">
        <f>'表3-1'!E20</f>
        <v>947</v>
      </c>
      <c r="F13" s="41">
        <f>'表3-1'!F20</f>
        <v>2012</v>
      </c>
      <c r="G13" s="234">
        <f>E13+F13</f>
        <v>2959</v>
      </c>
      <c r="H13" s="239">
        <f t="shared" si="1"/>
        <v>0.26614499010613418</v>
      </c>
      <c r="I13" s="34">
        <f>'表3-1'!I20</f>
        <v>2150</v>
      </c>
      <c r="J13" s="226">
        <f t="shared" si="2"/>
        <v>0.19338010433531211</v>
      </c>
    </row>
    <row r="14" spans="1:10" ht="18" customHeight="1">
      <c r="A14" s="26" t="s">
        <v>70</v>
      </c>
      <c r="B14" s="97">
        <f>'表3-1'!B26</f>
        <v>764</v>
      </c>
      <c r="C14" s="197">
        <f>G14+I14</f>
        <v>536</v>
      </c>
      <c r="D14" s="226">
        <f t="shared" si="0"/>
        <v>0.70157068062827221</v>
      </c>
      <c r="E14" s="229">
        <f>'表3-1'!E26</f>
        <v>141</v>
      </c>
      <c r="F14" s="103">
        <f>'表3-1'!F26</f>
        <v>244</v>
      </c>
      <c r="G14" s="234">
        <f>E14+F14</f>
        <v>385</v>
      </c>
      <c r="H14" s="238">
        <f t="shared" si="1"/>
        <v>0.50392670157068065</v>
      </c>
      <c r="I14" s="229">
        <f>'表3-1'!I26</f>
        <v>151</v>
      </c>
      <c r="J14" s="226">
        <f t="shared" si="2"/>
        <v>0.19764397905759162</v>
      </c>
    </row>
    <row r="15" spans="1:10" ht="18" customHeight="1">
      <c r="A15" s="22" t="s">
        <v>71</v>
      </c>
      <c r="B15" s="188">
        <f>SUM(B16:B19)</f>
        <v>29622</v>
      </c>
      <c r="C15" s="207">
        <f>SUM(C16:C19)</f>
        <v>11984</v>
      </c>
      <c r="D15" s="203">
        <f t="shared" si="0"/>
        <v>0.40456417527513333</v>
      </c>
      <c r="E15" s="207">
        <f>SUM(E16:E19)</f>
        <v>2186</v>
      </c>
      <c r="F15" s="212">
        <f>SUM(F16:F19)</f>
        <v>4631</v>
      </c>
      <c r="G15" s="212">
        <f>SUM(G16:G19)</f>
        <v>6817</v>
      </c>
      <c r="H15" s="221">
        <f t="shared" si="1"/>
        <v>0.23013300924988184</v>
      </c>
      <c r="I15" s="207">
        <f>SUM(I16:I19)</f>
        <v>5167</v>
      </c>
      <c r="J15" s="225">
        <f t="shared" si="2"/>
        <v>0.17443116602525149</v>
      </c>
    </row>
    <row r="16" spans="1:10" ht="18" customHeight="1">
      <c r="A16" s="93" t="s">
        <v>64</v>
      </c>
      <c r="B16" s="93">
        <f>'表3-1'!B11</f>
        <v>20609</v>
      </c>
      <c r="C16" s="197">
        <f>SUM(E16,F16,I16)</f>
        <v>8319</v>
      </c>
      <c r="D16" s="226">
        <f t="shared" si="0"/>
        <v>0.40365859575913438</v>
      </c>
      <c r="E16" s="34">
        <f>'表3-1'!E11</f>
        <v>1454</v>
      </c>
      <c r="F16" s="41">
        <f>'表3-1'!F11</f>
        <v>3372</v>
      </c>
      <c r="G16" s="234">
        <f>E16+F16</f>
        <v>4826</v>
      </c>
      <c r="H16" s="226">
        <f t="shared" si="1"/>
        <v>0.23416953758066864</v>
      </c>
      <c r="I16" s="41">
        <f>'表3-1'!I11</f>
        <v>3493</v>
      </c>
      <c r="J16" s="226">
        <f t="shared" si="2"/>
        <v>0.16948905817846571</v>
      </c>
    </row>
    <row r="17" spans="1:10" ht="18" customHeight="1">
      <c r="A17" s="93" t="s">
        <v>8</v>
      </c>
      <c r="B17" s="102">
        <f>'表3-1'!B28</f>
        <v>1067</v>
      </c>
      <c r="C17" s="194">
        <f>G17+I17</f>
        <v>546</v>
      </c>
      <c r="D17" s="226">
        <f t="shared" si="0"/>
        <v>0.51171508903467666</v>
      </c>
      <c r="E17" s="101">
        <f>'表3-1'!E28</f>
        <v>114</v>
      </c>
      <c r="F17" s="98">
        <f>'表3-1'!F28</f>
        <v>198</v>
      </c>
      <c r="G17" s="234">
        <f>E17+F17</f>
        <v>312</v>
      </c>
      <c r="H17" s="226">
        <f t="shared" si="1"/>
        <v>0.2924086223055295</v>
      </c>
      <c r="I17" s="98">
        <f>'表3-1'!I28</f>
        <v>234</v>
      </c>
      <c r="J17" s="226">
        <f t="shared" si="2"/>
        <v>0.21930646672914714</v>
      </c>
    </row>
    <row r="18" spans="1:10" ht="18" customHeight="1">
      <c r="A18" s="24" t="s">
        <v>2</v>
      </c>
      <c r="B18" s="25">
        <f>'表3-1'!B29</f>
        <v>5459</v>
      </c>
      <c r="C18" s="196">
        <f>G18+I18</f>
        <v>2124</v>
      </c>
      <c r="D18" s="181">
        <f t="shared" si="0"/>
        <v>0.38908224949624476</v>
      </c>
      <c r="E18" s="35">
        <f>'表3-1'!E29</f>
        <v>396</v>
      </c>
      <c r="F18" s="42">
        <f>'表3-1'!F29</f>
        <v>732</v>
      </c>
      <c r="G18" s="235">
        <f>E18+F18</f>
        <v>1128</v>
      </c>
      <c r="H18" s="181">
        <f t="shared" si="1"/>
        <v>0.20663125114489833</v>
      </c>
      <c r="I18" s="42">
        <f>'表3-1'!I29</f>
        <v>996</v>
      </c>
      <c r="J18" s="182">
        <f t="shared" si="2"/>
        <v>0.1824509983513464</v>
      </c>
    </row>
    <row r="19" spans="1:10" ht="18" customHeight="1">
      <c r="A19" s="28" t="s">
        <v>86</v>
      </c>
      <c r="B19" s="189">
        <f>'表3-1'!B30</f>
        <v>2487</v>
      </c>
      <c r="C19" s="200">
        <f>G19+I19</f>
        <v>995</v>
      </c>
      <c r="D19" s="181">
        <f t="shared" si="0"/>
        <v>0.40008041817450746</v>
      </c>
      <c r="E19" s="115">
        <f>'表3-1'!E30</f>
        <v>222</v>
      </c>
      <c r="F19" s="43">
        <f>'表3-1'!F30</f>
        <v>329</v>
      </c>
      <c r="G19" s="236">
        <f>E19+F19</f>
        <v>551</v>
      </c>
      <c r="H19" s="204">
        <f t="shared" si="1"/>
        <v>0.22155207076799358</v>
      </c>
      <c r="I19" s="43">
        <f>'表3-1'!I30</f>
        <v>444</v>
      </c>
      <c r="J19" s="204">
        <f t="shared" si="2"/>
        <v>0.17852834740651388</v>
      </c>
    </row>
    <row r="20" spans="1:10" ht="18" customHeight="1">
      <c r="A20" s="21" t="s">
        <v>219</v>
      </c>
      <c r="B20" s="188">
        <f>SUM(B21:B27)</f>
        <v>168659</v>
      </c>
      <c r="C20" s="198">
        <f>SUM(C21:C27)</f>
        <v>62064</v>
      </c>
      <c r="D20" s="203">
        <f t="shared" si="0"/>
        <v>0.3679851060423695</v>
      </c>
      <c r="E20" s="207">
        <f>SUM(E21:E27)</f>
        <v>10336</v>
      </c>
      <c r="F20" s="212">
        <f>SUM(F21:F27)</f>
        <v>25897</v>
      </c>
      <c r="G20" s="218">
        <f>SUM(G21:G27)</f>
        <v>36233</v>
      </c>
      <c r="H20" s="221">
        <f t="shared" si="1"/>
        <v>0.21482992309927132</v>
      </c>
      <c r="I20" s="207">
        <f>SUM(I21:I27)</f>
        <v>25831</v>
      </c>
      <c r="J20" s="225">
        <f t="shared" si="2"/>
        <v>0.15315518294309821</v>
      </c>
    </row>
    <row r="21" spans="1:10" ht="18" customHeight="1">
      <c r="A21" s="23" t="s">
        <v>85</v>
      </c>
      <c r="B21" s="6">
        <f>'表3-1'!B10</f>
        <v>138750</v>
      </c>
      <c r="C21" s="60">
        <f>SUM(E21,F21,I21)</f>
        <v>49148</v>
      </c>
      <c r="D21" s="181">
        <f t="shared" si="0"/>
        <v>0.35421981981981981</v>
      </c>
      <c r="E21" s="100">
        <f>'表3-1'!E10</f>
        <v>8022</v>
      </c>
      <c r="F21" s="107">
        <f>'表3-1'!F10</f>
        <v>21120</v>
      </c>
      <c r="G21" s="237">
        <f t="shared" ref="G21:G27" si="3">E21+F21</f>
        <v>29142</v>
      </c>
      <c r="H21" s="222">
        <f t="shared" si="1"/>
        <v>0.21003243243243244</v>
      </c>
      <c r="I21" s="107">
        <f>'表3-1'!I10</f>
        <v>20006</v>
      </c>
      <c r="J21" s="180">
        <f t="shared" si="2"/>
        <v>0.1441873873873874</v>
      </c>
    </row>
    <row r="22" spans="1:10" ht="18" customHeight="1">
      <c r="A22" s="24" t="s">
        <v>72</v>
      </c>
      <c r="B22" s="24">
        <f>'表3-1'!B14</f>
        <v>9789</v>
      </c>
      <c r="C22" s="195">
        <f>SUM(E22,F22,I22)</f>
        <v>4525</v>
      </c>
      <c r="D22" s="181">
        <f t="shared" si="0"/>
        <v>0.46225354990295231</v>
      </c>
      <c r="E22" s="35">
        <f>'表3-1'!E14</f>
        <v>811</v>
      </c>
      <c r="F22" s="42">
        <f>'表3-1'!F14</f>
        <v>1471</v>
      </c>
      <c r="G22" s="235">
        <f t="shared" si="3"/>
        <v>2282</v>
      </c>
      <c r="H22" s="226">
        <f t="shared" si="1"/>
        <v>0.23311880682398611</v>
      </c>
      <c r="I22" s="42">
        <f>'表3-1'!I14</f>
        <v>2243</v>
      </c>
      <c r="J22" s="183">
        <f t="shared" si="2"/>
        <v>0.2291347430789662</v>
      </c>
    </row>
    <row r="23" spans="1:10" ht="18" customHeight="1">
      <c r="A23" s="24" t="s">
        <v>11</v>
      </c>
      <c r="B23" s="24">
        <f>'表3-1'!B18</f>
        <v>12637</v>
      </c>
      <c r="C23" s="195">
        <f>SUM(E23,F23,I23)</f>
        <v>4895</v>
      </c>
      <c r="D23" s="181">
        <f t="shared" si="0"/>
        <v>0.38735459365355701</v>
      </c>
      <c r="E23" s="35">
        <f>'表3-1'!E18</f>
        <v>885</v>
      </c>
      <c r="F23" s="42">
        <f>'表3-1'!F18</f>
        <v>1962</v>
      </c>
      <c r="G23" s="208">
        <f t="shared" si="3"/>
        <v>2847</v>
      </c>
      <c r="H23" s="181">
        <f t="shared" si="1"/>
        <v>0.22529081269288598</v>
      </c>
      <c r="I23" s="42">
        <f>'表3-1'!I18</f>
        <v>2048</v>
      </c>
      <c r="J23" s="181">
        <f t="shared" si="2"/>
        <v>0.16206378096067103</v>
      </c>
    </row>
    <row r="24" spans="1:10" ht="18" customHeight="1">
      <c r="A24" s="93" t="s">
        <v>216</v>
      </c>
      <c r="B24" s="228">
        <f>'表3-1'!B32</f>
        <v>3088</v>
      </c>
      <c r="C24" s="194">
        <f>G24+I24</f>
        <v>1653</v>
      </c>
      <c r="D24" s="226">
        <f t="shared" si="0"/>
        <v>0.53529792746113991</v>
      </c>
      <c r="E24" s="230">
        <f>'表3-1'!E32</f>
        <v>324</v>
      </c>
      <c r="F24" s="232">
        <f>'表3-1'!F32</f>
        <v>656</v>
      </c>
      <c r="G24" s="234">
        <f t="shared" si="3"/>
        <v>980</v>
      </c>
      <c r="H24" s="226">
        <f t="shared" si="1"/>
        <v>0.31735751295336789</v>
      </c>
      <c r="I24" s="232">
        <f>'表3-1'!I32</f>
        <v>673</v>
      </c>
      <c r="J24" s="226">
        <f t="shared" si="2"/>
        <v>0.21794041450777202</v>
      </c>
    </row>
    <row r="25" spans="1:10" ht="18" customHeight="1">
      <c r="A25" s="24" t="s">
        <v>81</v>
      </c>
      <c r="B25" s="25">
        <f>'表3-1'!B33</f>
        <v>2090</v>
      </c>
      <c r="C25" s="195">
        <f>G25+I25</f>
        <v>1090</v>
      </c>
      <c r="D25" s="181">
        <f t="shared" si="0"/>
        <v>0.52153110047846885</v>
      </c>
      <c r="E25" s="35">
        <f>'表3-1'!E33</f>
        <v>165</v>
      </c>
      <c r="F25" s="42">
        <f>'表3-1'!F33</f>
        <v>434</v>
      </c>
      <c r="G25" s="234">
        <f t="shared" si="3"/>
        <v>599</v>
      </c>
      <c r="H25" s="181">
        <f t="shared" si="1"/>
        <v>0.28660287081339714</v>
      </c>
      <c r="I25" s="42">
        <f>'表3-1'!I33</f>
        <v>491</v>
      </c>
      <c r="J25" s="182">
        <f t="shared" si="2"/>
        <v>0.23492822966507176</v>
      </c>
    </row>
    <row r="26" spans="1:10" ht="18" customHeight="1">
      <c r="A26" s="24" t="s">
        <v>36</v>
      </c>
      <c r="B26" s="25">
        <f>'表3-1'!B34</f>
        <v>1443</v>
      </c>
      <c r="C26" s="195">
        <f>G26+I26</f>
        <v>585</v>
      </c>
      <c r="D26" s="181">
        <f t="shared" si="0"/>
        <v>0.40540540540540543</v>
      </c>
      <c r="E26" s="35">
        <f>'表3-1'!E34</f>
        <v>104</v>
      </c>
      <c r="F26" s="42">
        <f>'表3-1'!F34</f>
        <v>203</v>
      </c>
      <c r="G26" s="234">
        <f t="shared" si="3"/>
        <v>307</v>
      </c>
      <c r="H26" s="181">
        <f t="shared" si="1"/>
        <v>0.21275121275121275</v>
      </c>
      <c r="I26" s="42">
        <f>'表3-1'!I34</f>
        <v>278</v>
      </c>
      <c r="J26" s="181">
        <f t="shared" si="2"/>
        <v>0.19265419265419265</v>
      </c>
    </row>
    <row r="27" spans="1:10" ht="18" customHeight="1">
      <c r="A27" s="28" t="s">
        <v>83</v>
      </c>
      <c r="B27" s="189">
        <f>'表3-1'!B35</f>
        <v>862</v>
      </c>
      <c r="C27" s="197">
        <f>G27+I27</f>
        <v>168</v>
      </c>
      <c r="D27" s="181">
        <f t="shared" si="0"/>
        <v>0.19489559164733178</v>
      </c>
      <c r="E27" s="115">
        <f>'表3-1'!E35</f>
        <v>25</v>
      </c>
      <c r="F27" s="43">
        <f>'表3-1'!F35</f>
        <v>51</v>
      </c>
      <c r="G27" s="234">
        <f t="shared" si="3"/>
        <v>76</v>
      </c>
      <c r="H27" s="204">
        <f t="shared" si="1"/>
        <v>8.8167053364269138E-2</v>
      </c>
      <c r="I27" s="43">
        <f>'表3-1'!I35</f>
        <v>92</v>
      </c>
      <c r="J27" s="226">
        <f t="shared" si="2"/>
        <v>0.10672853828306264</v>
      </c>
    </row>
    <row r="28" spans="1:10" ht="24" customHeight="1">
      <c r="A28" s="94" t="s">
        <v>10</v>
      </c>
      <c r="B28" s="188">
        <f>SUM(B29:B30)</f>
        <v>37112</v>
      </c>
      <c r="C28" s="207">
        <f>SUM(C29:C30)</f>
        <v>13419</v>
      </c>
      <c r="D28" s="203">
        <f t="shared" si="0"/>
        <v>0.361581159732701</v>
      </c>
      <c r="E28" s="207">
        <f>SUM(E29:E30)</f>
        <v>2513</v>
      </c>
      <c r="F28" s="212">
        <f>SUM(F29:F30)</f>
        <v>5035</v>
      </c>
      <c r="G28" s="212">
        <f>SUM(G29:G30)</f>
        <v>7548</v>
      </c>
      <c r="H28" s="221">
        <f t="shared" si="1"/>
        <v>0.20338435007544731</v>
      </c>
      <c r="I28" s="207">
        <f>SUM(I29:I30)</f>
        <v>5871</v>
      </c>
      <c r="J28" s="225">
        <f t="shared" si="2"/>
        <v>0.15819680965725372</v>
      </c>
    </row>
    <row r="29" spans="1:10" ht="18" customHeight="1">
      <c r="A29" s="93" t="s">
        <v>75</v>
      </c>
      <c r="B29" s="93">
        <f>'表3-1'!B17</f>
        <v>28476</v>
      </c>
      <c r="C29" s="197">
        <f>SUM(E29,F29,I29)</f>
        <v>10329</v>
      </c>
      <c r="D29" s="226">
        <f t="shared" si="0"/>
        <v>0.36272650653181626</v>
      </c>
      <c r="E29" s="34">
        <f>'表3-1'!E17</f>
        <v>1954</v>
      </c>
      <c r="F29" s="41">
        <f>'表3-1'!F17</f>
        <v>3928</v>
      </c>
      <c r="G29" s="234">
        <f>E29+F29</f>
        <v>5882</v>
      </c>
      <c r="H29" s="226">
        <f t="shared" si="1"/>
        <v>0.2065599100997331</v>
      </c>
      <c r="I29" s="41">
        <f>'表3-1'!I17</f>
        <v>4447</v>
      </c>
      <c r="J29" s="182">
        <f t="shared" si="2"/>
        <v>0.15616659643208317</v>
      </c>
    </row>
    <row r="30" spans="1:10" ht="18" customHeight="1">
      <c r="A30" s="28" t="s">
        <v>80</v>
      </c>
      <c r="B30" s="28">
        <f>'表3-1'!B21</f>
        <v>8636</v>
      </c>
      <c r="C30" s="200">
        <f>SUM(E30,F30,I30)</f>
        <v>3090</v>
      </c>
      <c r="D30" s="204">
        <f t="shared" si="0"/>
        <v>0.35780453913849003</v>
      </c>
      <c r="E30" s="115">
        <f>'表3-1'!E21</f>
        <v>559</v>
      </c>
      <c r="F30" s="43">
        <f>'表3-1'!F21</f>
        <v>1107</v>
      </c>
      <c r="G30" s="236">
        <f>E30+F30</f>
        <v>1666</v>
      </c>
      <c r="H30" s="204">
        <f t="shared" si="1"/>
        <v>0.19291338582677164</v>
      </c>
      <c r="I30" s="43">
        <f>'表3-1'!I21</f>
        <v>1424</v>
      </c>
      <c r="J30" s="204">
        <f t="shared" si="2"/>
        <v>0.16489115331171839</v>
      </c>
    </row>
    <row r="31" spans="1:10" ht="18" customHeight="1">
      <c r="A31" s="22" t="s">
        <v>222</v>
      </c>
      <c r="B31" s="190">
        <f>SUM(B32:B34)</f>
        <v>43210</v>
      </c>
      <c r="C31" s="207">
        <f>SUM(C32:C34)</f>
        <v>17165</v>
      </c>
      <c r="D31" s="203">
        <f t="shared" si="0"/>
        <v>0.39724600786854897</v>
      </c>
      <c r="E31" s="207">
        <f>SUM(E32:E34)</f>
        <v>3386</v>
      </c>
      <c r="F31" s="212">
        <f>SUM(F32:F34)</f>
        <v>6601</v>
      </c>
      <c r="G31" s="212">
        <f>SUM(G32:G34)</f>
        <v>9987</v>
      </c>
      <c r="H31" s="221">
        <f t="shared" si="1"/>
        <v>0.23112705392270308</v>
      </c>
      <c r="I31" s="207">
        <f>SUM(I32:I34)</f>
        <v>7178</v>
      </c>
      <c r="J31" s="225">
        <f t="shared" si="2"/>
        <v>0.16611895394584586</v>
      </c>
    </row>
    <row r="32" spans="1:10" ht="18" customHeight="1">
      <c r="A32" s="93" t="s">
        <v>96</v>
      </c>
      <c r="B32" s="93">
        <f>'表3-1'!B19</f>
        <v>28332</v>
      </c>
      <c r="C32" s="197">
        <f>SUM(E32,F32,I32)</f>
        <v>10815</v>
      </c>
      <c r="D32" s="226">
        <f t="shared" si="0"/>
        <v>0.38172384582803898</v>
      </c>
      <c r="E32" s="34">
        <f>'表3-1'!E19</f>
        <v>2093</v>
      </c>
      <c r="F32" s="41">
        <f>'表3-1'!F19</f>
        <v>4187</v>
      </c>
      <c r="G32" s="237">
        <f>E32+F32</f>
        <v>6280</v>
      </c>
      <c r="H32" s="226">
        <f t="shared" si="1"/>
        <v>0.2216574897642242</v>
      </c>
      <c r="I32" s="41">
        <f>'表3-1'!I19</f>
        <v>4535</v>
      </c>
      <c r="J32" s="182">
        <f t="shared" si="2"/>
        <v>0.16006635606381478</v>
      </c>
    </row>
    <row r="33" spans="1:14" ht="18" customHeight="1">
      <c r="A33" s="24" t="s">
        <v>88</v>
      </c>
      <c r="B33" s="25">
        <f>'表3-1'!B22</f>
        <v>8920</v>
      </c>
      <c r="C33" s="195">
        <f>SUM(E33,F33,I33)</f>
        <v>4198</v>
      </c>
      <c r="D33" s="181">
        <f t="shared" si="0"/>
        <v>0.47062780269058296</v>
      </c>
      <c r="E33" s="35">
        <f>'表3-1'!E22</f>
        <v>852</v>
      </c>
      <c r="F33" s="42">
        <f>'表3-1'!F22</f>
        <v>1713</v>
      </c>
      <c r="G33" s="208">
        <f>E33+F33</f>
        <v>2565</v>
      </c>
      <c r="H33" s="181">
        <f t="shared" si="1"/>
        <v>0.28755605381165922</v>
      </c>
      <c r="I33" s="42">
        <f>'表3-1'!I22</f>
        <v>1633</v>
      </c>
      <c r="J33" s="181">
        <f t="shared" si="2"/>
        <v>0.18307174887892377</v>
      </c>
    </row>
    <row r="34" spans="1:14" ht="18" customHeight="1">
      <c r="A34" s="26" t="s">
        <v>84</v>
      </c>
      <c r="B34" s="6">
        <f>'表3-1'!B37</f>
        <v>5958</v>
      </c>
      <c r="C34" s="197">
        <f>G34+I34</f>
        <v>2152</v>
      </c>
      <c r="D34" s="226">
        <f t="shared" si="0"/>
        <v>0.36119503188989593</v>
      </c>
      <c r="E34" s="229">
        <f>'表3-1'!E37</f>
        <v>441</v>
      </c>
      <c r="F34" s="103">
        <f>'表3-1'!F37</f>
        <v>701</v>
      </c>
      <c r="G34" s="234">
        <f>E34+F34</f>
        <v>1142</v>
      </c>
      <c r="H34" s="238">
        <f t="shared" si="1"/>
        <v>0.19167505874454516</v>
      </c>
      <c r="I34" s="115">
        <f>'表3-1'!I37</f>
        <v>1010</v>
      </c>
      <c r="J34" s="226">
        <f t="shared" si="2"/>
        <v>0.16951997314535078</v>
      </c>
    </row>
    <row r="35" spans="1:14" ht="18" customHeight="1">
      <c r="A35" s="22" t="s">
        <v>221</v>
      </c>
      <c r="B35" s="188">
        <f>SUM(B36)</f>
        <v>30656</v>
      </c>
      <c r="C35" s="32">
        <f>SUM(C36)</f>
        <v>11330</v>
      </c>
      <c r="D35" s="203">
        <f t="shared" si="0"/>
        <v>0.36958507306889354</v>
      </c>
      <c r="E35" s="207">
        <f>SUM(E36)</f>
        <v>2154</v>
      </c>
      <c r="F35" s="212">
        <f>SUM(F36)</f>
        <v>3952</v>
      </c>
      <c r="G35" s="212">
        <f>SUM(G36)</f>
        <v>6106</v>
      </c>
      <c r="H35" s="221">
        <f t="shared" si="1"/>
        <v>0.19917797494780792</v>
      </c>
      <c r="I35" s="207">
        <f>SUM(I36)</f>
        <v>5224</v>
      </c>
      <c r="J35" s="225">
        <f t="shared" si="2"/>
        <v>0.17040709812108559</v>
      </c>
    </row>
    <row r="36" spans="1:14" ht="18" customHeight="1">
      <c r="A36" s="27" t="s">
        <v>4</v>
      </c>
      <c r="B36" s="93">
        <f>'表3-1'!B12</f>
        <v>30656</v>
      </c>
      <c r="C36" s="197">
        <f>SUM(E36,F36,I36)</f>
        <v>11330</v>
      </c>
      <c r="D36" s="226">
        <f t="shared" si="0"/>
        <v>0.36958507306889354</v>
      </c>
      <c r="E36" s="102">
        <f>'表3-1'!E12</f>
        <v>2154</v>
      </c>
      <c r="F36" s="46">
        <f>'表3-1'!F12</f>
        <v>3952</v>
      </c>
      <c r="G36" s="235">
        <f>E36+F36</f>
        <v>6106</v>
      </c>
      <c r="H36" s="226">
        <f t="shared" si="1"/>
        <v>0.19917797494780792</v>
      </c>
      <c r="I36" s="46">
        <f>'表3-1'!I12</f>
        <v>5224</v>
      </c>
      <c r="J36" s="182">
        <f t="shared" si="2"/>
        <v>0.17040709812108559</v>
      </c>
    </row>
    <row r="37" spans="1:14" ht="18" customHeight="1">
      <c r="A37" s="227" t="s">
        <v>220</v>
      </c>
      <c r="B37" s="188">
        <f>SUM(B38:B40)</f>
        <v>21860</v>
      </c>
      <c r="C37" s="207">
        <f>SUM(C38:C40)</f>
        <v>7834</v>
      </c>
      <c r="D37" s="203">
        <f t="shared" si="0"/>
        <v>0.35837145471180237</v>
      </c>
      <c r="E37" s="32">
        <f>SUM(E38:E40)</f>
        <v>1698</v>
      </c>
      <c r="F37" s="33">
        <f>SUM(F38:F40)</f>
        <v>2662</v>
      </c>
      <c r="G37" s="33">
        <f>SUM(G38:G40)</f>
        <v>4360</v>
      </c>
      <c r="H37" s="221">
        <f t="shared" si="1"/>
        <v>0.19945105215004574</v>
      </c>
      <c r="I37" s="32">
        <f>SUM(I38:I40)</f>
        <v>3474</v>
      </c>
      <c r="J37" s="225">
        <f t="shared" si="2"/>
        <v>0.15892040256175663</v>
      </c>
    </row>
    <row r="38" spans="1:14" ht="18" customHeight="1">
      <c r="A38" s="93" t="s">
        <v>73</v>
      </c>
      <c r="B38" s="93">
        <f>'表3-1'!B15</f>
        <v>16305</v>
      </c>
      <c r="C38" s="197">
        <f>SUM(E38,F38,I38)</f>
        <v>6176</v>
      </c>
      <c r="D38" s="226">
        <f t="shared" si="0"/>
        <v>0.37877951548604721</v>
      </c>
      <c r="E38" s="34">
        <f>'表3-1'!E15</f>
        <v>1308</v>
      </c>
      <c r="F38" s="41">
        <f>'表3-1'!F15</f>
        <v>2235</v>
      </c>
      <c r="G38" s="234">
        <f>E38+F38</f>
        <v>3543</v>
      </c>
      <c r="H38" s="226">
        <f t="shared" si="1"/>
        <v>0.21729530818767248</v>
      </c>
      <c r="I38" s="41">
        <f>'表3-1'!I15</f>
        <v>2633</v>
      </c>
      <c r="J38" s="226">
        <f t="shared" si="2"/>
        <v>0.16148420729837473</v>
      </c>
    </row>
    <row r="39" spans="1:14" ht="18" customHeight="1">
      <c r="A39" s="93" t="s">
        <v>49</v>
      </c>
      <c r="B39" s="102">
        <f>'表3-1'!B39</f>
        <v>4379</v>
      </c>
      <c r="C39" s="197">
        <f>G39+I39</f>
        <v>1411</v>
      </c>
      <c r="D39" s="226">
        <f t="shared" si="0"/>
        <v>0.32221968485955699</v>
      </c>
      <c r="E39" s="101">
        <f>'表3-1'!E39</f>
        <v>346</v>
      </c>
      <c r="F39" s="98">
        <f>'表3-1'!F39</f>
        <v>363</v>
      </c>
      <c r="G39" s="234">
        <f>E39+F39</f>
        <v>709</v>
      </c>
      <c r="H39" s="226">
        <f t="shared" si="1"/>
        <v>0.16190911166933089</v>
      </c>
      <c r="I39" s="98">
        <f>'表3-1'!I39</f>
        <v>702</v>
      </c>
      <c r="J39" s="226">
        <f t="shared" si="2"/>
        <v>0.16031057319022607</v>
      </c>
    </row>
    <row r="40" spans="1:14" ht="18" customHeight="1">
      <c r="A40" s="28" t="s">
        <v>97</v>
      </c>
      <c r="B40" s="189">
        <f>'表3-1'!B40</f>
        <v>1176</v>
      </c>
      <c r="C40" s="200">
        <f>G40+I40</f>
        <v>247</v>
      </c>
      <c r="D40" s="204">
        <f t="shared" si="0"/>
        <v>0.21003401360544219</v>
      </c>
      <c r="E40" s="115">
        <f>'表3-1'!E40</f>
        <v>44</v>
      </c>
      <c r="F40" s="43">
        <f>'表3-1'!F40</f>
        <v>64</v>
      </c>
      <c r="G40" s="236">
        <f>E40+F40</f>
        <v>108</v>
      </c>
      <c r="H40" s="204">
        <f t="shared" si="1"/>
        <v>9.1836734693877556E-2</v>
      </c>
      <c r="I40" s="43">
        <f>'表3-1'!I40</f>
        <v>139</v>
      </c>
      <c r="J40" s="204">
        <f t="shared" si="2"/>
        <v>0.11819727891156463</v>
      </c>
    </row>
    <row r="41" spans="1:14" ht="18" customHeight="1">
      <c r="A41" s="19"/>
      <c r="B41" s="3"/>
      <c r="C41" s="3"/>
      <c r="D41" s="3"/>
      <c r="E41" s="3"/>
      <c r="F41" s="3"/>
      <c r="G41" s="3"/>
      <c r="H41" s="3"/>
      <c r="I41" s="3"/>
      <c r="J41" s="3"/>
      <c r="K41" s="3"/>
      <c r="N41" s="3"/>
    </row>
    <row r="42" spans="1:14" ht="18" customHeight="1">
      <c r="A42" s="277" t="s">
        <v>327</v>
      </c>
      <c r="B42" s="47"/>
      <c r="C42" s="47"/>
      <c r="D42" s="47"/>
      <c r="E42" s="3"/>
      <c r="F42" s="3"/>
      <c r="G42" s="3"/>
      <c r="H42" s="3"/>
      <c r="I42" s="3"/>
      <c r="J42" s="3"/>
      <c r="K42" s="3"/>
      <c r="N42" s="3"/>
    </row>
    <row r="43" spans="1:14" ht="18" customHeight="1">
      <c r="A43" s="19" t="s">
        <v>284</v>
      </c>
      <c r="B43" s="3"/>
      <c r="C43" s="3"/>
      <c r="D43" s="3"/>
      <c r="E43" s="3"/>
      <c r="F43" s="3"/>
      <c r="G43" s="3"/>
      <c r="H43" s="3"/>
      <c r="I43" s="3"/>
      <c r="J43" s="3"/>
      <c r="K43" s="3"/>
      <c r="N43" s="3"/>
    </row>
    <row r="44" spans="1:14" ht="18" customHeight="1">
      <c r="F44" s="3"/>
      <c r="G44" s="3"/>
      <c r="H44" s="3"/>
      <c r="I44" s="3"/>
      <c r="J44" s="3"/>
      <c r="K44" s="3"/>
      <c r="N44" s="3"/>
    </row>
    <row r="45" spans="1:14">
      <c r="A45" s="19"/>
      <c r="B45" s="3"/>
      <c r="C45" s="3"/>
      <c r="D45" s="3"/>
      <c r="E45" s="3"/>
      <c r="F45" s="3"/>
      <c r="G45" s="3"/>
      <c r="H45" s="3"/>
      <c r="I45" s="3"/>
      <c r="J45" s="3"/>
      <c r="K45" s="3"/>
      <c r="N45" s="3"/>
    </row>
    <row r="46" spans="1:14">
      <c r="A46" s="19"/>
      <c r="B46" s="3"/>
      <c r="C46" s="3"/>
      <c r="D46" s="3"/>
      <c r="E46" s="3"/>
      <c r="F46" s="37"/>
      <c r="G46" s="37"/>
      <c r="H46" s="37"/>
      <c r="I46" s="37"/>
      <c r="J46" s="37"/>
      <c r="K46" s="37"/>
      <c r="L46" s="240"/>
      <c r="M46" s="240"/>
      <c r="N46" s="37"/>
    </row>
    <row r="48" spans="1:14">
      <c r="A48" s="19"/>
      <c r="B48" s="3"/>
    </row>
  </sheetData>
  <mergeCells count="6">
    <mergeCell ref="A1:J1"/>
    <mergeCell ref="E4:H4"/>
    <mergeCell ref="I4:J4"/>
    <mergeCell ref="A3:A6"/>
    <mergeCell ref="C3:D4"/>
    <mergeCell ref="B4:B5"/>
  </mergeCells>
  <phoneticPr fontId="52"/>
  <printOptions horizontalCentered="1"/>
  <pageMargins left="0.51181102362204722" right="0.47244094488188976" top="0.55118110236220474" bottom="0.51181102362204722" header="0.51181102362204722" footer="0.51181102362204722"/>
  <pageSetup paperSize="9" scale="98" orientation="portrait" r:id="rId1"/>
  <headerFooter alignWithMargins="0">
    <oddHeader>&amp;L表3-2</oddHead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表紙</vt:lpstr>
      <vt:lpstr>表1-1</vt:lpstr>
      <vt:lpstr>表1-2</vt:lpstr>
      <vt:lpstr>表1-3</vt:lpstr>
      <vt:lpstr>表1-4</vt:lpstr>
      <vt:lpstr>表2-1</vt:lpstr>
      <vt:lpstr>表2-2</vt:lpstr>
      <vt:lpstr>表3-1</vt:lpstr>
      <vt:lpstr>表3-2</vt:lpstr>
      <vt:lpstr>表3-3</vt:lpstr>
      <vt:lpstr>表3-4</vt:lpstr>
      <vt:lpstr>表3-5</vt:lpstr>
      <vt:lpstr>表4-1</vt:lpstr>
      <vt:lpstr>人口推移ｸﾞﾗﾌ</vt:lpstr>
      <vt:lpstr>動態推移ｸﾞﾗﾌ</vt:lpstr>
      <vt:lpstr>'表1-1'!Print_Area</vt:lpstr>
      <vt:lpstr>'表1-2'!Print_Area</vt:lpstr>
      <vt:lpstr>'表1-3'!Print_Area</vt:lpstr>
      <vt:lpstr>'表1-4'!Print_Area</vt:lpstr>
      <vt:lpstr>'表2-1'!Print_Area</vt:lpstr>
      <vt:lpstr>'表2-2'!Print_Area</vt:lpstr>
      <vt:lpstr>'表3-2'!Print_Area</vt:lpstr>
      <vt:lpstr>'表3-5'!Print_Area</vt:lpstr>
      <vt:lpstr>'表4-1'!Print_Area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由美子</dc:creator>
  <cp:lastModifiedBy>安田　豊寿</cp:lastModifiedBy>
  <cp:lastPrinted>2025-08-28T05:03:00Z</cp:lastPrinted>
  <dcterms:created xsi:type="dcterms:W3CDTF">1999-11-22T06:59:10Z</dcterms:created>
  <dcterms:modified xsi:type="dcterms:W3CDTF">2025-08-28T05:18:52Z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3.1.2.0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2023-08-29T00:27:21Z</vt:filetime>
  </property>
</Properties>
</file>