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updateLinks="never"/>
  <bookViews>
    <workbookView xWindow="-15" yWindow="8475" windowWidth="28830" windowHeight="4275" tabRatio="843"/>
  </bookViews>
  <sheets>
    <sheet name="表紙" sheetId="28" r:id="rId1"/>
    <sheet name="表1-1" sheetId="23" r:id="rId2"/>
    <sheet name="表1-2" sheetId="3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Print_Area_MI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_xlnm.Print_Area" localSheetId="1">'表1-1'!$A$1:$J$44</definedName>
    <definedName name="_xlnm.Print_Area" localSheetId="2">'表1-2'!$A$1:$J$43</definedName>
    <definedName name="_xlnm.Print_Area" localSheetId="5">'表2-1'!$A$1:$I$18</definedName>
    <definedName name="_xlnm.Print_Area" localSheetId="6">'表2-2'!$A$1:$H$59</definedName>
    <definedName name="_xlnm.Print_Area" localSheetId="8">'表3-2'!$A$1:$J$44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<sst xmlns="http://schemas.openxmlformats.org/spreadsheetml/2006/main" xmlns:r="http://schemas.openxmlformats.org/officeDocument/2006/relationships" count="316" uniqueCount="316">
  <si>
    <t>６５歳以上の高齢者だけの世帯</t>
  </si>
  <si>
    <t>1月</t>
  </si>
  <si>
    <t xml:space="preserve">三種町 </t>
    <rPh sb="0" eb="1">
      <t>ミ</t>
    </rPh>
    <rPh sb="1" eb="2">
      <t>タネ</t>
    </rPh>
    <phoneticPr fontId="45"/>
  </si>
  <si>
    <t xml:space="preserve">山本郡 </t>
  </si>
  <si>
    <t xml:space="preserve">横手市 </t>
  </si>
  <si>
    <t>2月</t>
  </si>
  <si>
    <t>Ｒ２</t>
  </si>
  <si>
    <t xml:space="preserve">藤里町 </t>
  </si>
  <si>
    <t>由利本荘
・にかほ</t>
    <rPh sb="0" eb="2">
      <t>ユリ</t>
    </rPh>
    <rPh sb="2" eb="4">
      <t>ホンジョウ</t>
    </rPh>
    <phoneticPr fontId="52"/>
  </si>
  <si>
    <t>潟上市　</t>
    <rPh sb="0" eb="2">
      <t>カタガミ</t>
    </rPh>
    <rPh sb="2" eb="3">
      <t>シ</t>
    </rPh>
    <phoneticPr fontId="45"/>
  </si>
  <si>
    <t>3月</t>
  </si>
  <si>
    <t>8月</t>
  </si>
  <si>
    <t>⑦</t>
  </si>
  <si>
    <t>　表２－１</t>
    <rPh sb="1" eb="2">
      <t>ヒョウ</t>
    </rPh>
    <phoneticPr fontId="45"/>
  </si>
  <si>
    <t>7月</t>
  </si>
  <si>
    <t>9月</t>
  </si>
  <si>
    <t>4月</t>
  </si>
  <si>
    <t>　○秋田県人口・世帯数：</t>
    <rPh sb="2" eb="4">
      <t>アキタ</t>
    </rPh>
    <rPh sb="4" eb="5">
      <t>ケン</t>
    </rPh>
    <rPh sb="5" eb="7">
      <t>ジンコウ</t>
    </rPh>
    <rPh sb="8" eb="11">
      <t>セタイスウ</t>
    </rPh>
    <phoneticPr fontId="45"/>
  </si>
  <si>
    <t>Ｈ２２</t>
  </si>
  <si>
    <t>5月</t>
  </si>
  <si>
    <t>　表１－４</t>
    <rPh sb="1" eb="2">
      <t>ヒョウ</t>
    </rPh>
    <phoneticPr fontId="45"/>
  </si>
  <si>
    <t xml:space="preserve">雄勝郡 </t>
  </si>
  <si>
    <t xml:space="preserve">仙北郡 </t>
  </si>
  <si>
    <t>6月</t>
  </si>
  <si>
    <t>人口</t>
  </si>
  <si>
    <t>10月</t>
  </si>
  <si>
    <t>市町村名</t>
  </si>
  <si>
    <t>大館・鹿角</t>
    <rPh sb="0" eb="2">
      <t>オオダテ</t>
    </rPh>
    <rPh sb="3" eb="4">
      <t>シカ</t>
    </rPh>
    <rPh sb="4" eb="5">
      <t>ツノ</t>
    </rPh>
    <phoneticPr fontId="52"/>
  </si>
  <si>
    <t>順位</t>
    <rPh sb="0" eb="2">
      <t>ジュンイ</t>
    </rPh>
    <phoneticPr fontId="57"/>
  </si>
  <si>
    <t>11月</t>
  </si>
  <si>
    <t>Ｒ１</t>
  </si>
  <si>
    <t>市町村名等</t>
    <rPh sb="0" eb="3">
      <t>シチョウソン</t>
    </rPh>
    <rPh sb="3" eb="4">
      <t>メイ</t>
    </rPh>
    <rPh sb="4" eb="5">
      <t>トウ</t>
    </rPh>
    <phoneticPr fontId="45"/>
  </si>
  <si>
    <t>12月</t>
  </si>
  <si>
    <t>計</t>
    <rPh sb="0" eb="1">
      <t>ケイ</t>
    </rPh>
    <phoneticPr fontId="45"/>
  </si>
  <si>
    <t xml:space="preserve">井川町 </t>
  </si>
  <si>
    <t>ひとり暮らし高齢者</t>
    <rPh sb="0" eb="4">
      <t>ヒトリグ</t>
    </rPh>
    <rPh sb="6" eb="9">
      <t>コウレイシャ</t>
    </rPh>
    <phoneticPr fontId="54"/>
  </si>
  <si>
    <t>自然増減</t>
    <rPh sb="2" eb="4">
      <t>ゾウゲン</t>
    </rPh>
    <phoneticPr fontId="56"/>
  </si>
  <si>
    <t>北秋田</t>
    <rPh sb="0" eb="3">
      <t>キタアキタ</t>
    </rPh>
    <phoneticPr fontId="52"/>
  </si>
  <si>
    <t xml:space="preserve">北秋田郡 </t>
  </si>
  <si>
    <t>潟上市</t>
    <rPh sb="0" eb="3">
      <t>カタガミシ</t>
    </rPh>
    <phoneticPr fontId="45"/>
  </si>
  <si>
    <t>社会増減</t>
    <rPh sb="2" eb="4">
      <t>ゾウゲン</t>
    </rPh>
    <phoneticPr fontId="56"/>
  </si>
  <si>
    <t>　表１－３</t>
    <rPh sb="1" eb="2">
      <t>ヒョウ</t>
    </rPh>
    <phoneticPr fontId="45"/>
  </si>
  <si>
    <t>人口増減</t>
    <rPh sb="2" eb="4">
      <t>ゾウゲン</t>
    </rPh>
    <phoneticPr fontId="56"/>
  </si>
  <si>
    <t>潟上市　</t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</si>
  <si>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45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</si>
  <si>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45"/>
  </si>
  <si>
    <t>男</t>
  </si>
  <si>
    <t>北秋田市</t>
    <rPh sb="0" eb="3">
      <t>キタアキタ</t>
    </rPh>
    <rPh sb="3" eb="4">
      <t>シ</t>
    </rPh>
    <phoneticPr fontId="45"/>
  </si>
  <si>
    <t xml:space="preserve">羽後町 </t>
  </si>
  <si>
    <t>大館市</t>
    <rPh sb="0" eb="3">
      <t>オオダテシ</t>
    </rPh>
    <phoneticPr fontId="52"/>
  </si>
  <si>
    <t>総世帯数</t>
    <rPh sb="0" eb="1">
      <t>ソウ</t>
    </rPh>
    <rPh sb="1" eb="4">
      <t>セタイスウ</t>
    </rPh>
    <phoneticPr fontId="45"/>
  </si>
  <si>
    <t xml:space="preserve">小坂町 </t>
  </si>
  <si>
    <t>Ｈ１</t>
  </si>
  <si>
    <t>女</t>
  </si>
  <si>
    <t>H19</t>
  </si>
  <si>
    <t>③
(=②÷①)</t>
  </si>
  <si>
    <t>４月</t>
  </si>
  <si>
    <t xml:space="preserve">県計 </t>
  </si>
  <si>
    <t xml:space="preserve">五城目町 </t>
  </si>
  <si>
    <t xml:space="preserve">市部計 </t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</si>
  <si>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54"/>
  </si>
  <si>
    <t xml:space="preserve">郡部計 </t>
  </si>
  <si>
    <t>H19人口(H18.10～H19.9)</t>
    <rPh sb="3" eb="5">
      <t>ジンコウ</t>
    </rPh>
    <phoneticPr fontId="56"/>
  </si>
  <si>
    <t xml:space="preserve">能代市 </t>
  </si>
  <si>
    <t xml:space="preserve">大館市 </t>
  </si>
  <si>
    <t>Ｈ２４</t>
  </si>
  <si>
    <t xml:space="preserve">南秋田郡 </t>
  </si>
  <si>
    <t>④</t>
  </si>
  <si>
    <t xml:space="preserve">上小阿仁村 </t>
  </si>
  <si>
    <t>能代・山本</t>
    <rPh sb="0" eb="2">
      <t>ノシロ</t>
    </rPh>
    <phoneticPr fontId="52"/>
  </si>
  <si>
    <t xml:space="preserve">男鹿市 </t>
  </si>
  <si>
    <t xml:space="preserve">湯沢市 </t>
  </si>
  <si>
    <t>６５歳以上人口
②</t>
    <rPh sb="2" eb="5">
      <t>サイイジョウ</t>
    </rPh>
    <rPh sb="5" eb="7">
      <t>ジンコウ</t>
    </rPh>
    <phoneticPr fontId="57"/>
  </si>
  <si>
    <t xml:space="preserve">由利本荘市 </t>
    <rPh sb="0" eb="2">
      <t>ユリ</t>
    </rPh>
    <phoneticPr fontId="45"/>
  </si>
  <si>
    <t xml:space="preserve">鹿角市 </t>
  </si>
  <si>
    <t xml:space="preserve">鹿角郡 </t>
  </si>
  <si>
    <t>H19(世帯)</t>
  </si>
  <si>
    <t>総人口に占める割合(ｆ÷d)</t>
    <rPh sb="0" eb="3">
      <t>ソウジンコウ</t>
    </rPh>
    <rPh sb="4" eb="5">
      <t>シ</t>
    </rPh>
    <rPh sb="7" eb="9">
      <t>ワリアイ</t>
    </rPh>
    <phoneticPr fontId="54"/>
  </si>
  <si>
    <t>にかほ市</t>
    <rPh sb="3" eb="4">
      <t>シ</t>
    </rPh>
    <phoneticPr fontId="45"/>
  </si>
  <si>
    <t xml:space="preserve">八郎潟町 </t>
  </si>
  <si>
    <t>横手市</t>
    <rPh sb="0" eb="3">
      <t>ヨコテシ</t>
    </rPh>
    <phoneticPr fontId="45"/>
  </si>
  <si>
    <t xml:space="preserve">大潟村 </t>
  </si>
  <si>
    <t xml:space="preserve">美郷町 </t>
    <rPh sb="0" eb="1">
      <t>ビ</t>
    </rPh>
    <rPh sb="1" eb="3">
      <t>ゴウマチ</t>
    </rPh>
    <phoneticPr fontId="45"/>
  </si>
  <si>
    <t xml:space="preserve">秋田市 </t>
  </si>
  <si>
    <t xml:space="preserve">八峰町 </t>
    <rPh sb="1" eb="2">
      <t>ミネ</t>
    </rPh>
    <phoneticPr fontId="45"/>
  </si>
  <si>
    <t>Ｓ６３</t>
  </si>
  <si>
    <t>仙北市　</t>
    <rPh sb="0" eb="2">
      <t>センボク</t>
    </rPh>
    <rPh sb="2" eb="3">
      <t>シ</t>
    </rPh>
    <phoneticPr fontId="45"/>
  </si>
  <si>
    <t>H20</t>
  </si>
  <si>
    <t>⑤</t>
  </si>
  <si>
    <t>H20(世帯)</t>
  </si>
  <si>
    <t>５月</t>
    <rPh sb="1" eb="2">
      <t>ガツ</t>
    </rPh>
    <phoneticPr fontId="56"/>
  </si>
  <si>
    <t>H20人口(H19.10～H20.7)</t>
    <rPh sb="3" eb="5">
      <t>ジンコウ</t>
    </rPh>
    <phoneticPr fontId="56"/>
  </si>
  <si>
    <t>６月</t>
    <rPh sb="1" eb="2">
      <t>ガツ</t>
    </rPh>
    <phoneticPr fontId="56"/>
  </si>
  <si>
    <t>割合</t>
    <rPh sb="0" eb="2">
      <t>ワリアイ</t>
    </rPh>
    <phoneticPr fontId="55"/>
  </si>
  <si>
    <t>大仙市　</t>
    <rPh sb="0" eb="1">
      <t>ダイ</t>
    </rPh>
    <rPh sb="1" eb="2">
      <t>セン</t>
    </rPh>
    <rPh sb="2" eb="3">
      <t>シ</t>
    </rPh>
    <phoneticPr fontId="45"/>
  </si>
  <si>
    <t xml:space="preserve">東成瀬村 </t>
  </si>
  <si>
    <t>人口
①</t>
    <rPh sb="0" eb="2">
      <t>ジンコウ</t>
    </rPh>
    <phoneticPr fontId="57"/>
  </si>
  <si>
    <t>高齢化率
②÷①</t>
    <rPh sb="0" eb="3">
      <t>コウレイカ</t>
    </rPh>
    <rPh sb="3" eb="4">
      <t>リツ</t>
    </rPh>
    <phoneticPr fontId="57"/>
  </si>
  <si>
    <t>人口
①</t>
    <rPh sb="0" eb="2">
      <t>ジンコウ</t>
    </rPh>
    <phoneticPr fontId="45"/>
  </si>
  <si>
    <t>順位</t>
  </si>
  <si>
    <t>高齢化率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</si>
  <si>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52"/>
  </si>
  <si>
    <t>総人口に占める高齢者の割合</t>
  </si>
  <si>
    <t>羽後町</t>
  </si>
  <si>
    <t>区分</t>
  </si>
  <si>
    <t>７５歳以上</t>
  </si>
  <si>
    <t>計</t>
  </si>
  <si>
    <t>東成瀬村</t>
    <rPh sb="0" eb="4">
      <t>ヒガシナルセムラ</t>
    </rPh>
    <phoneticPr fontId="52"/>
  </si>
  <si>
    <t>⑨</t>
  </si>
  <si>
    <t>前年度比</t>
  </si>
  <si>
    <t>令和２年度高齢化率市町村別順位</t>
  </si>
  <si>
    <t>能代市</t>
    <rPh sb="0" eb="3">
      <t>ノシロシ</t>
    </rPh>
    <phoneticPr fontId="52"/>
  </si>
  <si>
    <t>男</t>
    <rPh sb="0" eb="1">
      <t>オトコ</t>
    </rPh>
    <phoneticPr fontId="54"/>
  </si>
  <si>
    <t>６５歳以上７５歳未満</t>
    <rPh sb="7" eb="8">
      <t>サイ</t>
    </rPh>
    <rPh sb="8" eb="10">
      <t>ミマン</t>
    </rPh>
    <phoneticPr fontId="52"/>
  </si>
  <si>
    <t>年度</t>
  </si>
  <si>
    <t>Ｒ３</t>
  </si>
  <si>
    <t>Ｓ５０</t>
  </si>
  <si>
    <t>Ｓ５５</t>
  </si>
  <si>
    <t>Ｓ５７</t>
  </si>
  <si>
    <t>Ｓ５８</t>
  </si>
  <si>
    <t>男鹿市</t>
  </si>
  <si>
    <t>Ｈ１７</t>
  </si>
  <si>
    <t>Ｓ５９</t>
  </si>
  <si>
    <t>Ｓ６０</t>
  </si>
  <si>
    <t>Ｓ６１</t>
  </si>
  <si>
    <t>Ｈ１３</t>
  </si>
  <si>
    <t>Ｓ６２</t>
  </si>
  <si>
    <t>Ｈ２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</si>
  <si>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</si>
  <si>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</si>
  <si>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</si>
  <si>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</si>
  <si>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</si>
  <si>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</si>
  <si>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</si>
  <si>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</si>
  <si>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　○高齢者数・高齢者世帯数及び要支援・要介護者世帯数：</t>
    <rPh sb="2" eb="5">
      <t>コウレイシャ</t>
    </rPh>
    <rPh sb="5" eb="6">
      <t>スウ</t>
    </rPh>
    <rPh sb="7" eb="10">
      <t>コウレイシャ</t>
    </rPh>
    <rPh sb="10" eb="13">
      <t>セタイスウ</t>
    </rPh>
    <rPh sb="13" eb="14">
      <t>オヨ</t>
    </rPh>
    <rPh sb="15" eb="18">
      <t>ヨウシエン</t>
    </rPh>
    <rPh sb="19" eb="23">
      <t>ヨウカイゴシャ</t>
    </rPh>
    <rPh sb="23" eb="25">
      <t>セタイ</t>
    </rPh>
    <rPh sb="25" eb="26">
      <t>スウ</t>
    </rPh>
    <phoneticPr fontId="45"/>
  </si>
  <si>
    <t>Ｈ１２</t>
  </si>
  <si>
    <t>Ｈ１４</t>
  </si>
  <si>
    <t>　※18位の横手市は40.22%、19位の大館市は40.19%</t>
    <rPh sb="4" eb="5">
      <t>イ</t>
    </rPh>
    <rPh sb="6" eb="9">
      <t>ヨコテシ</t>
    </rPh>
    <rPh sb="19" eb="20">
      <t>イ</t>
    </rPh>
    <rPh sb="21" eb="24">
      <t>オオダテシ</t>
    </rPh>
    <phoneticPr fontId="52"/>
  </si>
  <si>
    <t>Ｈ１５</t>
  </si>
  <si>
    <t>ひとり暮らし高齢者世帯</t>
    <rPh sb="0" eb="4">
      <t>ヒトリグ</t>
    </rPh>
    <rPh sb="6" eb="9">
      <t>コウレイシャ</t>
    </rPh>
    <rPh sb="9" eb="11">
      <t>セタイ</t>
    </rPh>
    <phoneticPr fontId="54"/>
  </si>
  <si>
    <t>県計</t>
    <rPh sb="0" eb="1">
      <t>ケン</t>
    </rPh>
    <rPh sb="1" eb="2">
      <t>ケイ</t>
    </rPh>
    <phoneticPr fontId="52"/>
  </si>
  <si>
    <t>Ｈ１６</t>
  </si>
  <si>
    <t>Ｈ１８</t>
  </si>
  <si>
    <t>６５歳以上</t>
  </si>
  <si>
    <t>６５歳以上７５歳未満</t>
    <rPh sb="7" eb="8">
      <t>サイ</t>
    </rPh>
    <rPh sb="8" eb="10">
      <t>ミマン</t>
    </rPh>
    <phoneticPr fontId="55"/>
  </si>
  <si>
    <t>総世帯数に占める割合(b÷a)</t>
    <rPh sb="0" eb="3">
      <t>ソウセタイ</t>
    </rPh>
    <rPh sb="3" eb="4">
      <t>スウ</t>
    </rPh>
    <rPh sb="5" eb="6">
      <t>シ</t>
    </rPh>
    <rPh sb="8" eb="10">
      <t>ワリアイ</t>
    </rPh>
    <phoneticPr fontId="54"/>
  </si>
  <si>
    <t>総人口
①</t>
  </si>
  <si>
    <t>　表３－３</t>
    <rPh sb="1" eb="2">
      <t>ヒョウ</t>
    </rPh>
    <phoneticPr fontId="45"/>
  </si>
  <si>
    <t>人口（人）</t>
    <rPh sb="3" eb="4">
      <t>ヒト</t>
    </rPh>
    <phoneticPr fontId="55"/>
  </si>
  <si>
    <t>②</t>
  </si>
  <si>
    <t>割合（％）</t>
    <rPh sb="0" eb="2">
      <t>ワリアイ</t>
    </rPh>
    <phoneticPr fontId="55"/>
  </si>
  <si>
    <t>②÷①</t>
  </si>
  <si>
    <t>（４）秋田県高齢者世帯数等前年度比較</t>
    <rPh sb="3" eb="5">
      <t>アキタ</t>
    </rPh>
    <rPh sb="5" eb="6">
      <t>ケン</t>
    </rPh>
    <rPh sb="6" eb="9">
      <t>コウレイシャ</t>
    </rPh>
    <rPh sb="9" eb="12">
      <t>セタイスウ</t>
    </rPh>
    <rPh sb="12" eb="13">
      <t>トウ</t>
    </rPh>
    <rPh sb="13" eb="16">
      <t>ゼンネンド</t>
    </rPh>
    <rPh sb="16" eb="18">
      <t>ヒカク</t>
    </rPh>
    <phoneticPr fontId="45"/>
  </si>
  <si>
    <t>③</t>
  </si>
  <si>
    <t>③÷①</t>
  </si>
  <si>
    <t>　表１－２</t>
    <rPh sb="1" eb="2">
      <t>ヒョウ</t>
    </rPh>
    <phoneticPr fontId="45"/>
  </si>
  <si>
    <t>④÷①</t>
  </si>
  <si>
    <t>総世帯数に占める割合(ｃ÷ａ)</t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</si>
  <si>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55"/>
  </si>
  <si>
    <t>Ｈ１１</t>
  </si>
  <si>
    <t>世帯数</t>
    <rPh sb="0" eb="3">
      <t>セタイスウ</t>
    </rPh>
    <phoneticPr fontId="45"/>
  </si>
  <si>
    <t>総世帯数に占める高齢者世帯の割合</t>
    <rPh sb="1" eb="4">
      <t>セタイスウ</t>
    </rPh>
    <rPh sb="11" eb="13">
      <t>セタイ</t>
    </rPh>
    <phoneticPr fontId="54"/>
  </si>
  <si>
    <t>男</t>
    <rPh sb="0" eb="1">
      <t>オトコ</t>
    </rPh>
    <phoneticPr fontId="45"/>
  </si>
  <si>
    <t>女</t>
    <rPh sb="0" eb="1">
      <t>オンナ</t>
    </rPh>
    <phoneticPr fontId="45"/>
  </si>
  <si>
    <t>Ｈ１９</t>
  </si>
  <si>
    <t>Ｈ２０</t>
  </si>
  <si>
    <t>２人以上の世帯</t>
    <rPh sb="1" eb="2">
      <t>ニン</t>
    </rPh>
    <rPh sb="2" eb="4">
      <t>イジョウ</t>
    </rPh>
    <rPh sb="5" eb="7">
      <t>セタイ</t>
    </rPh>
    <phoneticPr fontId="45"/>
  </si>
  <si>
    <t>男女計</t>
    <rPh sb="0" eb="2">
      <t>ダンジョ</t>
    </rPh>
    <rPh sb="2" eb="3">
      <t>ケイ</t>
    </rPh>
    <phoneticPr fontId="45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</si>
  <si>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45"/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</si>
  <si>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45"/>
  </si>
  <si>
    <t>参考</t>
    <rPh sb="0" eb="2">
      <t>サンコウ</t>
    </rPh>
    <phoneticPr fontId="52"/>
  </si>
  <si>
    <t>ひとり暮らし（人＝世帯）</t>
    <rPh sb="3" eb="4">
      <t>グ</t>
    </rPh>
    <rPh sb="7" eb="8">
      <t>ニン</t>
    </rPh>
    <rPh sb="9" eb="11">
      <t>セタイ</t>
    </rPh>
    <phoneticPr fontId="45"/>
  </si>
  <si>
    <t>八郎潟町</t>
    <rPh sb="0" eb="4">
      <t>ハチロウガタマチ</t>
    </rPh>
    <phoneticPr fontId="52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</si>
  <si>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45"/>
  </si>
  <si>
    <t>秋田県の高齢者数・高齢化率の推移</t>
    <rPh sb="0" eb="3">
      <t>アキタケン</t>
    </rPh>
    <rPh sb="7" eb="8">
      <t>スウ</t>
    </rPh>
    <phoneticPr fontId="55"/>
  </si>
  <si>
    <t>（２）秋田県高齢者数・高齢化率前年度等比較及び推移</t>
    <rPh sb="3" eb="5">
      <t>アキタ</t>
    </rPh>
    <rPh sb="5" eb="6">
      <t>ケン</t>
    </rPh>
    <rPh sb="6" eb="9">
      <t>コウレイシャ</t>
    </rPh>
    <rPh sb="9" eb="10">
      <t>スウ</t>
    </rPh>
    <rPh sb="11" eb="14">
      <t>コウレイカ</t>
    </rPh>
    <rPh sb="14" eb="15">
      <t>リツ</t>
    </rPh>
    <rPh sb="15" eb="18">
      <t>ゼンネンド</t>
    </rPh>
    <rPh sb="18" eb="19">
      <t>トウ</t>
    </rPh>
    <rPh sb="19" eb="21">
      <t>ヒカク</t>
    </rPh>
    <rPh sb="21" eb="22">
      <t>オヨ</t>
    </rPh>
    <rPh sb="23" eb="25">
      <t>スイイ</t>
    </rPh>
    <phoneticPr fontId="45"/>
  </si>
  <si>
    <t>潟上市</t>
    <rPh sb="0" eb="3">
      <t>カタガミシ</t>
    </rPh>
    <phoneticPr fontId="52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</si>
  <si>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45"/>
  </si>
  <si>
    <t>Ｈ２１</t>
  </si>
  <si>
    <t>①</t>
  </si>
  <si>
    <t>⑥
(=④＋⑤)</t>
  </si>
  <si>
    <t>⑧</t>
  </si>
  <si>
    <t>大館・鹿角</t>
    <rPh sb="0" eb="2">
      <t>オオダテ</t>
    </rPh>
    <rPh sb="3" eb="5">
      <t>カヅノ</t>
    </rPh>
    <phoneticPr fontId="45"/>
  </si>
  <si>
    <t>北秋田</t>
    <rPh sb="0" eb="3">
      <t>キタアキタ</t>
    </rPh>
    <phoneticPr fontId="45"/>
  </si>
  <si>
    <t>能代・山本</t>
    <rPh sb="0" eb="2">
      <t>ノシロ</t>
    </rPh>
    <rPh sb="3" eb="5">
      <t>ヤマモト</t>
    </rPh>
    <phoneticPr fontId="45"/>
  </si>
  <si>
    <t>秋田周辺</t>
    <rPh sb="0" eb="2">
      <t>アキタ</t>
    </rPh>
    <rPh sb="2" eb="4">
      <t>シュウヘン</t>
    </rPh>
    <phoneticPr fontId="45"/>
  </si>
  <si>
    <t>割合(ｄ÷ａ)</t>
    <rPh sb="0" eb="2">
      <t>ワリアイ</t>
    </rPh>
    <phoneticPr fontId="52"/>
  </si>
  <si>
    <t>由利本荘
・にかほ</t>
    <rPh sb="0" eb="2">
      <t>ユリ</t>
    </rPh>
    <rPh sb="2" eb="4">
      <t>ホンジョウ</t>
    </rPh>
    <phoneticPr fontId="45"/>
  </si>
  <si>
    <t>⑥※
(=④＋⑤)</t>
  </si>
  <si>
    <t>大仙・仙北</t>
    <rPh sb="0" eb="2">
      <t>ダイセン</t>
    </rPh>
    <rPh sb="3" eb="5">
      <t>センボク</t>
    </rPh>
    <phoneticPr fontId="45"/>
  </si>
  <si>
    <t>横手</t>
  </si>
  <si>
    <t>令和３年９月１日（水）</t>
    <rPh sb="9" eb="10">
      <t>スイ</t>
    </rPh>
    <phoneticPr fontId="45"/>
  </si>
  <si>
    <t>湯沢・雄勝</t>
    <rPh sb="0" eb="2">
      <t>ユザワ</t>
    </rPh>
    <rPh sb="3" eb="5">
      <t>オガチ</t>
    </rPh>
    <phoneticPr fontId="45"/>
  </si>
  <si>
    <t>公表資料</t>
    <rPh sb="0" eb="2">
      <t>コウヒョウ</t>
    </rPh>
    <rPh sb="2" eb="4">
      <t>シリョウ</t>
    </rPh>
    <phoneticPr fontId="45"/>
  </si>
  <si>
    <t>６５歳以上の人口・割合
②</t>
    <rPh sb="6" eb="8">
      <t>ジンコウ</t>
    </rPh>
    <rPh sb="9" eb="11">
      <t>ワリアイ</t>
    </rPh>
    <phoneticPr fontId="52"/>
  </si>
  <si>
    <t>Ｈ２３</t>
  </si>
  <si>
    <t>　　　より、過去の数値とは整合性が取れない場合があるためご了承ください。</t>
    <rPh sb="6" eb="8">
      <t>カコ</t>
    </rPh>
    <rPh sb="9" eb="11">
      <t>スウチ</t>
    </rPh>
    <rPh sb="13" eb="16">
      <t>セイゴウセイ</t>
    </rPh>
    <rPh sb="17" eb="18">
      <t>ト</t>
    </rPh>
    <rPh sb="21" eb="23">
      <t>バアイ</t>
    </rPh>
    <rPh sb="29" eb="31">
      <t>リョウショウ</t>
    </rPh>
    <phoneticPr fontId="45"/>
  </si>
  <si>
    <t>③
(=⑦+⑨)</t>
  </si>
  <si>
    <t>②
(=⑥+⑧)</t>
  </si>
  <si>
    <t>割合</t>
    <rPh sb="0" eb="2">
      <t>ワリアイ</t>
    </rPh>
    <phoneticPr fontId="52"/>
  </si>
  <si>
    <t>③÷②</t>
  </si>
  <si>
    <t>⑦÷⑥</t>
  </si>
  <si>
    <t>⑨÷⑧</t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</si>
  <si>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54"/>
  </si>
  <si>
    <t>北秋田市</t>
    <rPh sb="0" eb="1">
      <t>キタ</t>
    </rPh>
    <rPh sb="1" eb="4">
      <t>アキタシ</t>
    </rPh>
    <phoneticPr fontId="45"/>
  </si>
  <si>
    <t>区　　分</t>
  </si>
  <si>
    <t>女</t>
    <rPh sb="0" eb="1">
      <t>オンナ</t>
    </rPh>
    <phoneticPr fontId="54"/>
  </si>
  <si>
    <t>人口（ｃ）</t>
  </si>
  <si>
    <t>計</t>
    <rPh sb="0" eb="1">
      <t>ケイ</t>
    </rPh>
    <phoneticPr fontId="54"/>
  </si>
  <si>
    <t>割合</t>
    <rPh sb="0" eb="2">
      <t>ワリアイ</t>
    </rPh>
    <phoneticPr fontId="45"/>
  </si>
  <si>
    <t>⑦
(=⑥÷①)</t>
  </si>
  <si>
    <t>⑨
(=⑧÷①)</t>
  </si>
  <si>
    <t>五城目町</t>
    <rPh sb="0" eb="4">
      <t>ゴジョウメマチ</t>
    </rPh>
    <phoneticPr fontId="45"/>
  </si>
  <si>
    <t>北秋田</t>
  </si>
  <si>
    <t>小坂町</t>
    <rPh sb="0" eb="3">
      <t>コサカマチ</t>
    </rPh>
    <phoneticPr fontId="45"/>
  </si>
  <si>
    <t>秋田周辺</t>
    <rPh sb="2" eb="4">
      <t>シュウヘン</t>
    </rPh>
    <phoneticPr fontId="52"/>
  </si>
  <si>
    <t>八郎潟町</t>
  </si>
  <si>
    <t>湯沢・雄勝</t>
    <rPh sb="0" eb="2">
      <t>ユザワ</t>
    </rPh>
    <phoneticPr fontId="52"/>
  </si>
  <si>
    <t>横手</t>
    <rPh sb="0" eb="2">
      <t>ヨコテ</t>
    </rPh>
    <phoneticPr fontId="52"/>
  </si>
  <si>
    <t>大仙・仙北</t>
    <rPh sb="0" eb="2">
      <t>ダイセン</t>
    </rPh>
    <rPh sb="3" eb="5">
      <t>センポク</t>
    </rPh>
    <phoneticPr fontId="52"/>
  </si>
  <si>
    <t>由利本荘
・にかほ</t>
    <rPh sb="0" eb="2">
      <t>ユリ</t>
    </rPh>
    <phoneticPr fontId="45"/>
  </si>
  <si>
    <t>能代・山本</t>
    <rPh sb="0" eb="2">
      <t>ノシロ</t>
    </rPh>
    <rPh sb="3" eb="5">
      <t>ヤマモト</t>
    </rPh>
    <phoneticPr fontId="52"/>
  </si>
  <si>
    <t>秋田周辺</t>
    <rPh sb="0" eb="2">
      <t>アキタ</t>
    </rPh>
    <rPh sb="2" eb="4">
      <t>シュウヘン</t>
    </rPh>
    <phoneticPr fontId="52"/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</si>
  <si>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45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</si>
  <si>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45"/>
  </si>
  <si>
    <t>人口（ｂ）</t>
  </si>
  <si>
    <t>人口（ｄ）</t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</si>
  <si>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52"/>
  </si>
  <si>
    <t>総世帯数
（ａ）</t>
    <rPh sb="0" eb="3">
      <t>ソウセタイ</t>
    </rPh>
    <rPh sb="3" eb="4">
      <t>スウ</t>
    </rPh>
    <phoneticPr fontId="54"/>
  </si>
  <si>
    <t>世帯数（ｂ）</t>
    <rPh sb="0" eb="3">
      <t>セタイスウ</t>
    </rPh>
    <phoneticPr fontId="54"/>
  </si>
  <si>
    <t>世帯数（ｃ）</t>
    <rPh sb="0" eb="3">
      <t>セタイスウ</t>
    </rPh>
    <phoneticPr fontId="54"/>
  </si>
  <si>
    <t>総人口
（ｄ）</t>
    <rPh sb="0" eb="3">
      <t>ソウジンコウ</t>
    </rPh>
    <phoneticPr fontId="54"/>
  </si>
  <si>
    <t>にかほ市</t>
  </si>
  <si>
    <t>65歳以上人口（ｅ）</t>
    <rPh sb="2" eb="3">
      <t>サイ</t>
    </rPh>
    <rPh sb="3" eb="5">
      <t>イジョウ</t>
    </rPh>
    <rPh sb="5" eb="7">
      <t>ジンコウ</t>
    </rPh>
    <phoneticPr fontId="54"/>
  </si>
  <si>
    <t>人数（ｆ）</t>
    <rPh sb="0" eb="2">
      <t>ニンズウ</t>
    </rPh>
    <phoneticPr fontId="54"/>
  </si>
  <si>
    <t>割合(ｂ÷ａ)</t>
    <rPh sb="0" eb="2">
      <t>ワリアイ</t>
    </rPh>
    <phoneticPr fontId="52"/>
  </si>
  <si>
    <t>割合(ｃ÷ａ)</t>
    <rPh sb="0" eb="2">
      <t>ワリアイ</t>
    </rPh>
    <phoneticPr fontId="52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</si>
  <si>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54"/>
  </si>
  <si>
    <t>Ｈ２５</t>
  </si>
  <si>
    <t>総人口
①
（ａ）</t>
    <rPh sb="0" eb="1">
      <t>ソウ</t>
    </rPh>
    <phoneticPr fontId="52"/>
  </si>
  <si>
    <t>鹿角市</t>
    <rPh sb="0" eb="3">
      <t>カヅノシ</t>
    </rPh>
    <phoneticPr fontId="52"/>
  </si>
  <si>
    <t>0.6ポイント増</t>
    <rPh sb="7" eb="8">
      <t>ゾウ</t>
    </rPh>
    <phoneticPr fontId="54"/>
  </si>
  <si>
    <t>Ｈ２６</t>
  </si>
  <si>
    <t xml:space="preserve">八峰町 </t>
  </si>
  <si>
    <t>北秋田市</t>
  </si>
  <si>
    <t xml:space="preserve">三種町 </t>
  </si>
  <si>
    <t>仙北市　</t>
  </si>
  <si>
    <t xml:space="preserve">由利本荘市 </t>
  </si>
  <si>
    <t>Ｈ２７</t>
  </si>
  <si>
    <t>井川町</t>
    <rPh sb="0" eb="3">
      <t>イカワマチ</t>
    </rPh>
    <phoneticPr fontId="52"/>
  </si>
  <si>
    <t>左のうち要支援・要介護認定を受けている者のいる世帯数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3" eb="26">
      <t>セタイスウ</t>
    </rPh>
    <phoneticPr fontId="45"/>
  </si>
  <si>
    <t>鹿角郡</t>
    <rPh sb="0" eb="3">
      <t>カヅノグン</t>
    </rPh>
    <phoneticPr fontId="45"/>
  </si>
  <si>
    <t>美郷町</t>
    <rPh sb="0" eb="3">
      <t>ミサトチョウ</t>
    </rPh>
    <phoneticPr fontId="45"/>
  </si>
  <si>
    <t>Ｈ２８</t>
  </si>
  <si>
    <t>令和２年度</t>
    <rPh sb="0" eb="2">
      <t>レイワ</t>
    </rPh>
    <rPh sb="3" eb="4">
      <t>トシ</t>
    </rPh>
    <rPh sb="4" eb="5">
      <t>ド</t>
    </rPh>
    <phoneticPr fontId="54"/>
  </si>
  <si>
    <t>※②は、住民基本台帳に基づく市町村からの報告による。</t>
  </si>
  <si>
    <t>　人口①の県計算出にあたっては、県内市町村間の転入及び転出を除いているため、市町村間の合計とは一致しない。</t>
    <rPh sb="1" eb="3">
      <t>ジンコウ</t>
    </rPh>
    <rPh sb="7" eb="9">
      <t>サンシュツ</t>
    </rPh>
    <rPh sb="23" eb="25">
      <t>テンニュウ</t>
    </rPh>
    <rPh sb="25" eb="26">
      <t>オヨ</t>
    </rPh>
    <rPh sb="27" eb="29">
      <t>テンシュツ</t>
    </rPh>
    <rPh sb="30" eb="31">
      <t>ノゾ</t>
    </rPh>
    <rPh sb="38" eb="41">
      <t>シチョウソン</t>
    </rPh>
    <rPh sb="41" eb="42">
      <t>カン</t>
    </rPh>
    <rPh sb="43" eb="45">
      <t>ゴウケイ</t>
    </rPh>
    <rPh sb="47" eb="49">
      <t>イッチ</t>
    </rPh>
    <phoneticPr fontId="45"/>
  </si>
  <si>
    <t>※①以外は、住民基本台帳に基づく市町村からの報告による。</t>
    <rPh sb="2" eb="4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phoneticPr fontId="55"/>
  </si>
  <si>
    <t>　表３－４</t>
    <rPh sb="1" eb="2">
      <t>ヒョウ</t>
    </rPh>
    <phoneticPr fontId="45"/>
  </si>
  <si>
    <t>※</t>
  </si>
  <si>
    <t xml:space="preserve">       いるため、市町村間の合計とは一致しない。</t>
  </si>
  <si>
    <t>　　</t>
  </si>
  <si>
    <t>　※人口①の県計算出にあたっては、県内市町村間の転入及び転出を除いて</t>
  </si>
  <si>
    <t>　表１－１</t>
    <rPh sb="1" eb="2">
      <t>ヒョウ</t>
    </rPh>
    <phoneticPr fontId="45"/>
  </si>
  <si>
    <t>　表２－２</t>
    <rPh sb="1" eb="2">
      <t>ヒョウ</t>
    </rPh>
    <phoneticPr fontId="45"/>
  </si>
  <si>
    <t>　表３－１</t>
    <rPh sb="1" eb="2">
      <t>ヒョウ</t>
    </rPh>
    <phoneticPr fontId="45"/>
  </si>
  <si>
    <t>　表３－２</t>
    <rPh sb="1" eb="2">
      <t>ヒョウ</t>
    </rPh>
    <phoneticPr fontId="45"/>
  </si>
  <si>
    <t>　表３－５</t>
    <rPh sb="1" eb="2">
      <t>ヒョウ</t>
    </rPh>
    <phoneticPr fontId="45"/>
  </si>
  <si>
    <t>八峰町</t>
    <rPh sb="0" eb="3">
      <t>ハッポウチョウ</t>
    </rPh>
    <phoneticPr fontId="45"/>
  </si>
  <si>
    <t>　表４－１</t>
    <rPh sb="1" eb="2">
      <t>ヒョウ</t>
    </rPh>
    <phoneticPr fontId="45"/>
  </si>
  <si>
    <t>※出典及び利用上の注意</t>
    <rPh sb="1" eb="3">
      <t>シュッテン</t>
    </rPh>
    <rPh sb="3" eb="4">
      <t>オヨ</t>
    </rPh>
    <rPh sb="5" eb="8">
      <t>リヨウジョウ</t>
    </rPh>
    <rPh sb="9" eb="11">
      <t>チュウイ</t>
    </rPh>
    <phoneticPr fontId="45"/>
  </si>
  <si>
    <t>　　の集計結果による。</t>
    <rPh sb="3" eb="5">
      <t>シュウケイ</t>
    </rPh>
    <rPh sb="5" eb="7">
      <t>ケッカ</t>
    </rPh>
    <phoneticPr fontId="45"/>
  </si>
  <si>
    <t>　　※なお、各市町村毎に把握可能でかつ実態に近いデータを集計しているが、集計方法の変更等に</t>
    <rPh sb="6" eb="7">
      <t>カク</t>
    </rPh>
    <rPh sb="7" eb="10">
      <t>シチョウソン</t>
    </rPh>
    <rPh sb="10" eb="11">
      <t>ゴト</t>
    </rPh>
    <rPh sb="12" eb="14">
      <t>ハアク</t>
    </rPh>
    <rPh sb="14" eb="16">
      <t>カノウ</t>
    </rPh>
    <rPh sb="19" eb="21">
      <t>ジッタイ</t>
    </rPh>
    <rPh sb="22" eb="23">
      <t>チカ</t>
    </rPh>
    <rPh sb="28" eb="30">
      <t>シュウケイ</t>
    </rPh>
    <rPh sb="36" eb="38">
      <t>シュウケイ</t>
    </rPh>
    <rPh sb="38" eb="40">
      <t>ホウホウ</t>
    </rPh>
    <rPh sb="41" eb="43">
      <t>ヘンコウ</t>
    </rPh>
    <rPh sb="43" eb="44">
      <t>トウ</t>
    </rPh>
    <phoneticPr fontId="45"/>
  </si>
  <si>
    <t>男鹿市</t>
    <rPh sb="0" eb="3">
      <t>オガシ</t>
    </rPh>
    <phoneticPr fontId="52"/>
  </si>
  <si>
    <t>井川町</t>
  </si>
  <si>
    <t>大館市</t>
  </si>
  <si>
    <t>羽後町</t>
    <rPh sb="0" eb="3">
      <t>ウゴマチ</t>
    </rPh>
    <phoneticPr fontId="45"/>
  </si>
  <si>
    <t>1.2ポイント増</t>
    <rPh sb="7" eb="8">
      <t>ゾウ</t>
    </rPh>
    <phoneticPr fontId="54"/>
  </si>
  <si>
    <t>美郷町</t>
  </si>
  <si>
    <t>横手市</t>
  </si>
  <si>
    <t>平成29年度高齢化率市町村別順位</t>
  </si>
  <si>
    <t>Ｈ３０</t>
  </si>
  <si>
    <t>（平成29年7月1日現在）</t>
  </si>
  <si>
    <t>Ｈ２９</t>
  </si>
  <si>
    <t>令和２年度</t>
    <rPh sb="0" eb="2">
      <t>レイワ</t>
    </rPh>
    <phoneticPr fontId="54"/>
  </si>
  <si>
    <t>五城目町</t>
  </si>
  <si>
    <t>能代市</t>
  </si>
  <si>
    <t>湯沢市</t>
    <rPh sb="0" eb="3">
      <t>ユザワシ</t>
    </rPh>
    <phoneticPr fontId="52"/>
  </si>
  <si>
    <t>大仙市</t>
  </si>
  <si>
    <t>　上記以外は住民基本台帳に基づく市町村からの報告による。（施設を住所地としている者は除く。）</t>
    <rPh sb="1" eb="3">
      <t>ジョウキ</t>
    </rPh>
    <rPh sb="3" eb="5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rPh sb="29" eb="31">
      <t>シセツ</t>
    </rPh>
    <rPh sb="32" eb="35">
      <t>ジュウショチ</t>
    </rPh>
    <rPh sb="40" eb="41">
      <t>モノ</t>
    </rPh>
    <rPh sb="42" eb="43">
      <t>ノゾ</t>
    </rPh>
    <phoneticPr fontId="54"/>
  </si>
  <si>
    <t>大仙市</t>
    <rPh sb="0" eb="2">
      <t>ダイセン</t>
    </rPh>
    <rPh sb="2" eb="3">
      <t>シ</t>
    </rPh>
    <phoneticPr fontId="45"/>
  </si>
  <si>
    <t>大潟村</t>
    <rPh sb="0" eb="3">
      <t>オオガタムラ</t>
    </rPh>
    <phoneticPr fontId="45"/>
  </si>
  <si>
    <t>鹿角市</t>
  </si>
  <si>
    <t>小坂町</t>
  </si>
  <si>
    <t>東成瀬村</t>
  </si>
  <si>
    <t>平成30年度高齢化率市町村別順位</t>
  </si>
  <si>
    <t>（平成30年7月1日現在）</t>
  </si>
  <si>
    <t>令和元年度高齢化率市町村別順位</t>
    <rPh sb="2" eb="3">
      <t>ガン</t>
    </rPh>
    <phoneticPr fontId="52"/>
  </si>
  <si>
    <t>（令和元年7月1日現在）</t>
    <rPh sb="3" eb="4">
      <t>ガン</t>
    </rPh>
    <phoneticPr fontId="52"/>
  </si>
  <si>
    <t>※総人口・総世帯数は、「秋田県の人口と世帯（月報）」（各年度７月１日現在：秋田県調査統計課）による。</t>
    <rPh sb="1" eb="2">
      <t>ソウ</t>
    </rPh>
    <rPh sb="2" eb="4">
      <t>ジンコウ</t>
    </rPh>
    <rPh sb="5" eb="6">
      <t>ソウ</t>
    </rPh>
    <rPh sb="6" eb="9">
      <t>セタイスウ</t>
    </rPh>
    <rPh sb="12" eb="15">
      <t>アキタケン</t>
    </rPh>
    <rPh sb="16" eb="18">
      <t>ジンコウ</t>
    </rPh>
    <rPh sb="19" eb="21">
      <t>セタイ</t>
    </rPh>
    <rPh sb="22" eb="24">
      <t>ゲッポウ</t>
    </rPh>
    <rPh sb="27" eb="28">
      <t>カク</t>
    </rPh>
    <rPh sb="28" eb="29">
      <t>ネン</t>
    </rPh>
    <rPh sb="29" eb="30">
      <t>ド</t>
    </rPh>
    <rPh sb="31" eb="32">
      <t>ガツ</t>
    </rPh>
    <rPh sb="33" eb="34">
      <t>ニチ</t>
    </rPh>
    <rPh sb="34" eb="36">
      <t>ゲンザイ</t>
    </rPh>
    <rPh sb="37" eb="39">
      <t>アキタ</t>
    </rPh>
    <rPh sb="39" eb="40">
      <t>ケン</t>
    </rPh>
    <rPh sb="40" eb="42">
      <t>チョウサ</t>
    </rPh>
    <rPh sb="42" eb="44">
      <t>トウケイ</t>
    </rPh>
    <rPh sb="44" eb="45">
      <t>カ</t>
    </rPh>
    <phoneticPr fontId="45"/>
  </si>
  <si>
    <t xml:space="preserve"> ※①以外は、住民基本台帳に基づく市町村からの報告による。（施設を住所地としている者は除く。）</t>
    <rPh sb="3" eb="5">
      <t>イガイ</t>
    </rPh>
    <rPh sb="30" eb="32">
      <t>シセツ</t>
    </rPh>
    <rPh sb="33" eb="36">
      <t>ジュウショチ</t>
    </rPh>
    <rPh sb="41" eb="42">
      <t>モノ</t>
    </rPh>
    <rPh sb="43" eb="44">
      <t>ノゾ</t>
    </rPh>
    <phoneticPr fontId="45"/>
  </si>
  <si>
    <t>各年度７月１日現在　(人)</t>
    <rPh sb="0" eb="2">
      <t>カクネン</t>
    </rPh>
    <rPh sb="2" eb="3">
      <t>ド</t>
    </rPh>
    <rPh sb="4" eb="5">
      <t>ガツ</t>
    </rPh>
    <rPh sb="6" eb="7">
      <t>ニチ</t>
    </rPh>
    <rPh sb="7" eb="9">
      <t>ゲンザイ</t>
    </rPh>
    <rPh sb="11" eb="12">
      <t>ニン</t>
    </rPh>
    <phoneticPr fontId="45"/>
  </si>
  <si>
    <t>①は、「秋田県の人口と世帯（月報）」（各年度７月１日現在：秋田県調査統計課）による。</t>
    <rPh sb="19" eb="20">
      <t>カク</t>
    </rPh>
    <rPh sb="20" eb="21">
      <t>ネン</t>
    </rPh>
    <rPh sb="21" eb="22">
      <t>ド</t>
    </rPh>
    <rPh sb="29" eb="31">
      <t>アキタ</t>
    </rPh>
    <phoneticPr fontId="52"/>
  </si>
  <si>
    <t>※①は、「秋田県の人口と世帯（月報）」（各年度７月１日現在：秋田県調査統計課）による。</t>
    <rPh sb="5" eb="8">
      <t>アキタケン</t>
    </rPh>
    <rPh sb="9" eb="11">
      <t>ジンコウ</t>
    </rPh>
    <rPh sb="12" eb="14">
      <t>セタイ</t>
    </rPh>
    <rPh sb="15" eb="17">
      <t>ゲッポウ</t>
    </rPh>
    <rPh sb="20" eb="21">
      <t>カク</t>
    </rPh>
    <rPh sb="21" eb="22">
      <t>ネン</t>
    </rPh>
    <rPh sb="22" eb="23">
      <t>ド</t>
    </rPh>
    <rPh sb="24" eb="25">
      <t>ガツ</t>
    </rPh>
    <rPh sb="26" eb="27">
      <t>ニチ</t>
    </rPh>
    <rPh sb="27" eb="29">
      <t>ゲンザイ</t>
    </rPh>
    <rPh sb="30" eb="32">
      <t>アキタ</t>
    </rPh>
    <rPh sb="32" eb="33">
      <t>ケン</t>
    </rPh>
    <rPh sb="33" eb="35">
      <t>チョウサ</t>
    </rPh>
    <rPh sb="35" eb="37">
      <t>トウケイ</t>
    </rPh>
    <rPh sb="37" eb="38">
      <t>カ</t>
    </rPh>
    <phoneticPr fontId="45"/>
  </si>
  <si>
    <t>（令和２年7月1日現在）</t>
  </si>
  <si>
    <t>令和２年度</t>
    <rPh sb="0" eb="2">
      <t>レイワ</t>
    </rPh>
    <rPh sb="3" eb="5">
      <t>ネンド</t>
    </rPh>
    <phoneticPr fontId="52"/>
  </si>
  <si>
    <t>0.7ポイント増</t>
    <rPh sb="7" eb="8">
      <t>ゾウ</t>
    </rPh>
    <phoneticPr fontId="54"/>
  </si>
  <si>
    <t>横ばい</t>
    <rPh sb="0" eb="1">
      <t>ヨコ</t>
    </rPh>
    <phoneticPr fontId="54"/>
  </si>
  <si>
    <t>1.4ポイント増</t>
    <rPh sb="7" eb="8">
      <t>ゾウ</t>
    </rPh>
    <phoneticPr fontId="54"/>
  </si>
  <si>
    <t>1.3ポイント増</t>
    <rPh sb="7" eb="8">
      <t>ゾウ</t>
    </rPh>
    <phoneticPr fontId="54"/>
  </si>
  <si>
    <t>　※14位の鹿角市は41.80%、15位の湯沢市は41.75%</t>
    <rPh sb="4" eb="5">
      <t>イ</t>
    </rPh>
    <rPh sb="6" eb="9">
      <t>カヅノシ</t>
    </rPh>
    <rPh sb="19" eb="20">
      <t>イ</t>
    </rPh>
    <rPh sb="21" eb="24">
      <t>ユザワシ</t>
    </rPh>
    <phoneticPr fontId="52"/>
  </si>
  <si>
    <t>令和３年度高齢化率市町村別順位</t>
  </si>
  <si>
    <t>（令和３年7月1日現在）</t>
  </si>
  <si>
    <t>1.6ポイント増</t>
    <rPh sb="7" eb="8">
      <t>ゾウ</t>
    </rPh>
    <phoneticPr fontId="5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</si>
</sst>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%"/>
    <numFmt numFmtId="177" formatCode="#,##0.000_ "/>
    <numFmt numFmtId="178" formatCode="#,##0_ "/>
    <numFmt numFmtId="179" formatCode="#,##0;&quot;▲ &quot;#,##0"/>
  </numFmts>
  <fonts count="5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60"/>
      <name val="ＭＳ Ｐ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b/>
      <sz val="18"/>
      <color indexed="56"/>
      <name val="ＭＳ Ｐゴシック"/>
      <family val="3"/>
    </font>
    <font>
      <b/>
      <sz val="18"/>
      <color indexed="62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color auto="1"/>
      <name val="ＭＳ Ｐゴシック"/>
      <family val="3"/>
    </font>
    <font>
      <sz val="11"/>
      <color auto="1"/>
      <name val="ＭＳ ゴシック"/>
      <family val="3"/>
    </font>
    <font>
      <sz val="12"/>
      <color auto="1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56"/>
      <name val="ＭＳ Ｐ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2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10"/>
      <color auto="1"/>
      <name val="ＭＳ 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b/>
      <sz val="10"/>
      <color auto="1"/>
      <name val="ＭＳ ゴシック"/>
      <family val="3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  <font>
      <sz val="16"/>
      <color auto="1"/>
      <name val="ＭＳ 明朝"/>
      <family val="1"/>
    </font>
    <font>
      <sz val="11"/>
      <color auto="1"/>
      <name val="ＭＳ Ｐゴシック"/>
      <family val="3"/>
    </font>
    <font>
      <sz val="8"/>
      <color auto="1"/>
      <name val="ＤＨＰ平成ゴシックW5"/>
      <family val="3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11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8" fontId="12" fillId="0" borderId="0" applyFill="0" applyBorder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50">
    <xf numFmtId="0" fontId="0" fillId="0" borderId="0" xfId="0"/>
    <xf numFmtId="37" fontId="24" fillId="0" borderId="0" xfId="164" applyNumberFormat="1" applyFont="1" applyAlignment="1" applyProtection="1">
      <alignment vertical="center"/>
    </xf>
    <xf numFmtId="37" fontId="24" fillId="0" borderId="0" xfId="164" applyNumberFormat="1" applyFont="1" applyAlignment="1">
      <alignment vertical="center"/>
    </xf>
    <xf numFmtId="37" fontId="46" fillId="0" borderId="0" xfId="164" applyNumberFormat="1" applyFont="1" applyAlignment="1">
      <alignment vertical="center"/>
    </xf>
    <xf numFmtId="37" fontId="47" fillId="0" borderId="0" xfId="164" applyNumberFormat="1" applyFont="1" applyAlignment="1" applyProtection="1">
      <alignment horizontal="center" vertical="center"/>
    </xf>
    <xf numFmtId="37" fontId="24" fillId="0" borderId="0" xfId="164" applyNumberFormat="1" applyFont="1" applyAlignment="1" applyProtection="1">
      <alignment horizontal="center" vertical="center"/>
    </xf>
    <xf numFmtId="37" fontId="46" fillId="0" borderId="15" xfId="164" applyNumberFormat="1" applyFont="1" applyBorder="1" applyAlignment="1" applyProtection="1">
      <alignment vertical="center"/>
    </xf>
    <xf numFmtId="37" fontId="46" fillId="0" borderId="16" xfId="164" applyNumberFormat="1" applyFont="1" applyBorder="1" applyAlignment="1" applyProtection="1">
      <alignment vertical="center"/>
    </xf>
    <xf numFmtId="37" fontId="46" fillId="0" borderId="16" xfId="164" applyNumberFormat="1" applyFont="1" applyBorder="1" applyAlignment="1">
      <alignment vertical="center"/>
    </xf>
    <xf numFmtId="37" fontId="46" fillId="0" borderId="17" xfId="164" applyNumberFormat="1" applyFont="1" applyBorder="1" applyAlignment="1">
      <alignment vertical="center"/>
    </xf>
    <xf numFmtId="37" fontId="24" fillId="0" borderId="0" xfId="164" applyNumberFormat="1" applyFont="1" applyBorder="1" applyAlignment="1">
      <alignment vertical="center"/>
    </xf>
    <xf numFmtId="37" fontId="46" fillId="0" borderId="18" xfId="164" applyNumberFormat="1" applyFont="1" applyBorder="1" applyAlignment="1">
      <alignment vertical="center"/>
    </xf>
    <xf numFmtId="37" fontId="46" fillId="0" borderId="19" xfId="164" applyNumberFormat="1" applyFont="1" applyBorder="1" applyAlignment="1">
      <alignment vertical="center"/>
    </xf>
    <xf numFmtId="37" fontId="24" fillId="0" borderId="0" xfId="164" applyNumberFormat="1" applyFont="1" applyAlignment="1">
      <alignment horizontal="right" vertical="center"/>
    </xf>
    <xf numFmtId="37" fontId="24" fillId="0" borderId="0" xfId="164" applyNumberFormat="1" applyFont="1" applyBorder="1" applyAlignment="1">
      <alignment horizontal="center" vertical="center"/>
    </xf>
    <xf numFmtId="37" fontId="24" fillId="0" borderId="0" xfId="164" applyNumberFormat="1" applyFont="1" applyAlignment="1">
      <alignment horizontal="left" vertical="center"/>
    </xf>
    <xf numFmtId="37" fontId="24" fillId="0" borderId="20" xfId="164" applyNumberFormat="1" applyFont="1" applyBorder="1" applyAlignment="1">
      <alignment horizontal="center" vertical="center"/>
    </xf>
    <xf numFmtId="37" fontId="46" fillId="0" borderId="21" xfId="164" applyNumberFormat="1" applyFont="1" applyBorder="1" applyAlignment="1">
      <alignment vertical="center"/>
    </xf>
    <xf numFmtId="37" fontId="46" fillId="0" borderId="22" xfId="164" applyNumberFormat="1" applyFont="1" applyBorder="1" applyAlignment="1">
      <alignment vertical="center"/>
    </xf>
    <xf numFmtId="37" fontId="46" fillId="0" borderId="23" xfId="164" applyNumberFormat="1" applyFont="1" applyBorder="1" applyAlignment="1">
      <alignment vertical="center"/>
    </xf>
    <xf numFmtId="37" fontId="46" fillId="0" borderId="0" xfId="164" applyNumberFormat="1" applyFont="1" applyAlignment="1" applyProtection="1">
      <alignment vertical="center"/>
    </xf>
    <xf numFmtId="37" fontId="46" fillId="0" borderId="0" xfId="164" applyNumberFormat="1" applyFont="1" applyAlignment="1" applyProtection="1">
      <alignment vertical="center"/>
      <protection locked="0"/>
    </xf>
    <xf numFmtId="37" fontId="48" fillId="0" borderId="0" xfId="164" applyNumberFormat="1" applyFont="1" applyAlignment="1" applyProtection="1">
      <alignment horizontal="center" vertical="center"/>
    </xf>
    <xf numFmtId="37" fontId="46" fillId="0" borderId="24" xfId="164" applyNumberFormat="1" applyFont="1" applyBorder="1" applyAlignment="1" applyProtection="1">
      <alignment horizontal="center" vertical="center"/>
    </xf>
    <xf numFmtId="37" fontId="46" fillId="0" borderId="25" xfId="164" applyNumberFormat="1" applyFont="1" applyBorder="1" applyAlignment="1" applyProtection="1">
      <alignment horizontal="center" vertical="center"/>
    </xf>
    <xf numFmtId="37" fontId="46" fillId="0" borderId="26" xfId="164" applyNumberFormat="1" applyFont="1" applyBorder="1" applyAlignment="1" applyProtection="1">
      <alignment horizontal="center" vertical="center"/>
    </xf>
    <xf numFmtId="37" fontId="49" fillId="27" borderId="27" xfId="164" applyNumberFormat="1" applyFont="1" applyFill="1" applyBorder="1" applyAlignment="1" applyProtection="1">
      <alignment horizontal="center" vertical="center"/>
    </xf>
    <xf numFmtId="37" fontId="49" fillId="27" borderId="20" xfId="164" applyNumberFormat="1" applyFont="1" applyFill="1" applyBorder="1" applyAlignment="1" applyProtection="1">
      <alignment horizontal="center" vertical="center"/>
    </xf>
    <xf numFmtId="37" fontId="46" fillId="0" borderId="24" xfId="164" applyNumberFormat="1" applyFont="1" applyBorder="1" applyAlignment="1" applyProtection="1">
      <alignment vertical="center"/>
    </xf>
    <xf numFmtId="37" fontId="46" fillId="0" borderId="25" xfId="164" applyNumberFormat="1" applyFont="1" applyBorder="1" applyAlignment="1" applyProtection="1">
      <alignment vertical="center"/>
    </xf>
    <xf numFmtId="37" fontId="46" fillId="0" borderId="28" xfId="164" applyNumberFormat="1" applyFont="1" applyBorder="1" applyAlignment="1" applyProtection="1">
      <alignment vertical="center"/>
    </xf>
    <xf numFmtId="37" fontId="46" fillId="0" borderId="27" xfId="164" applyNumberFormat="1" applyFont="1" applyBorder="1" applyAlignment="1" applyProtection="1">
      <alignment vertical="center"/>
    </xf>
    <xf numFmtId="37" fontId="46" fillId="0" borderId="29" xfId="164" applyNumberFormat="1" applyFont="1" applyBorder="1" applyAlignment="1" applyProtection="1">
      <alignment vertical="center"/>
    </xf>
    <xf numFmtId="37" fontId="46" fillId="0" borderId="20" xfId="164" applyNumberFormat="1" applyFont="1" applyBorder="1" applyAlignment="1" applyProtection="1">
      <alignment vertical="center"/>
    </xf>
    <xf numFmtId="37" fontId="46" fillId="0" borderId="26" xfId="164" applyNumberFormat="1" applyFont="1" applyBorder="1" applyAlignment="1" applyProtection="1">
      <alignment vertical="center"/>
    </xf>
    <xf numFmtId="37" fontId="50" fillId="0" borderId="0" xfId="164" applyNumberFormat="1" applyFont="1" applyAlignment="1" applyProtection="1">
      <alignment vertical="center"/>
    </xf>
    <xf numFmtId="37" fontId="46" fillId="0" borderId="0" xfId="164" applyNumberFormat="1" applyFont="1" applyAlignment="1">
      <alignment horizontal="centerContinuous" vertical="center"/>
    </xf>
    <xf numFmtId="37" fontId="46" fillId="0" borderId="30" xfId="164" applyNumberFormat="1" applyFont="1" applyBorder="1" applyAlignment="1">
      <alignment horizontal="center" vertical="center" wrapText="1"/>
    </xf>
    <xf numFmtId="37" fontId="46" fillId="0" borderId="31" xfId="164" applyNumberFormat="1" applyFont="1" applyBorder="1" applyAlignment="1">
      <alignment horizontal="center" vertical="center"/>
    </xf>
    <xf numFmtId="37" fontId="46" fillId="0" borderId="32" xfId="164" applyNumberFormat="1" applyFont="1" applyBorder="1" applyAlignment="1">
      <alignment horizontal="centerContinuous" vertical="center"/>
    </xf>
    <xf numFmtId="37" fontId="49" fillId="27" borderId="33" xfId="165" applyNumberFormat="1" applyFont="1" applyFill="1" applyBorder="1" applyAlignment="1" applyProtection="1">
      <alignment vertical="center"/>
    </xf>
    <xf numFmtId="37" fontId="49" fillId="27" borderId="34" xfId="164" applyNumberFormat="1" applyFont="1" applyFill="1" applyBorder="1" applyAlignment="1" applyProtection="1">
      <alignment vertical="center"/>
    </xf>
    <xf numFmtId="37" fontId="46" fillId="0" borderId="35" xfId="164" applyNumberFormat="1" applyFont="1" applyBorder="1" applyAlignment="1" applyProtection="1">
      <alignment vertical="center"/>
    </xf>
    <xf numFmtId="37" fontId="46" fillId="0" borderId="36" xfId="164" applyNumberFormat="1" applyFont="1" applyBorder="1" applyAlignment="1" applyProtection="1">
      <alignment vertical="center"/>
    </xf>
    <xf numFmtId="37" fontId="46" fillId="0" borderId="31" xfId="164" applyNumberFormat="1" applyFont="1" applyBorder="1" applyAlignment="1" applyProtection="1">
      <alignment vertical="center"/>
    </xf>
    <xf numFmtId="37" fontId="46" fillId="0" borderId="0" xfId="164" applyNumberFormat="1" applyFont="1" applyBorder="1" applyAlignment="1" applyProtection="1">
      <alignment vertical="center"/>
    </xf>
    <xf numFmtId="37" fontId="49" fillId="27" borderId="37" xfId="164" applyNumberFormat="1" applyFont="1" applyFill="1" applyBorder="1" applyAlignment="1" applyProtection="1">
      <alignment vertical="center"/>
    </xf>
    <xf numFmtId="37" fontId="49" fillId="27" borderId="38" xfId="164" applyNumberFormat="1" applyFont="1" applyFill="1" applyBorder="1" applyAlignment="1" applyProtection="1">
      <alignment vertical="center"/>
    </xf>
    <xf numFmtId="37" fontId="46" fillId="0" borderId="37" xfId="164" applyNumberFormat="1" applyFont="1" applyBorder="1" applyAlignment="1" applyProtection="1">
      <alignment vertical="center"/>
    </xf>
    <xf numFmtId="37" fontId="49" fillId="27" borderId="39" xfId="164" applyNumberFormat="1" applyFont="1" applyFill="1" applyBorder="1" applyAlignment="1" applyProtection="1">
      <alignment vertical="center"/>
    </xf>
    <xf numFmtId="37" fontId="46" fillId="0" borderId="40" xfId="164" applyNumberFormat="1" applyFont="1" applyBorder="1" applyAlignment="1" applyProtection="1">
      <alignment vertical="center"/>
    </xf>
    <xf numFmtId="37" fontId="46" fillId="0" borderId="41" xfId="164" applyNumberFormat="1" applyFont="1" applyBorder="1" applyAlignment="1" applyProtection="1">
      <alignment vertical="center"/>
    </xf>
    <xf numFmtId="37" fontId="46" fillId="0" borderId="42" xfId="164" applyNumberFormat="1" applyFont="1" applyBorder="1" applyAlignment="1" applyProtection="1">
      <alignment vertical="center"/>
    </xf>
    <xf numFmtId="37" fontId="49" fillId="27" borderId="43" xfId="164" applyNumberFormat="1" applyFont="1" applyFill="1" applyBorder="1" applyAlignment="1" applyProtection="1">
      <alignment vertical="center"/>
    </xf>
    <xf numFmtId="37" fontId="46" fillId="0" borderId="30" xfId="164" applyNumberFormat="1" applyFont="1" applyBorder="1" applyAlignment="1" applyProtection="1">
      <alignment vertical="center"/>
    </xf>
    <xf numFmtId="37" fontId="46" fillId="0" borderId="34" xfId="164" applyNumberFormat="1" applyFont="1" applyBorder="1" applyAlignment="1" applyProtection="1">
      <alignment vertical="center"/>
    </xf>
    <xf numFmtId="37" fontId="51" fillId="0" borderId="0" xfId="164" applyNumberFormat="1" applyFont="1" applyFill="1" applyAlignment="1">
      <alignment vertical="center"/>
    </xf>
    <xf numFmtId="37" fontId="46" fillId="0" borderId="40" xfId="164" applyNumberFormat="1" applyFont="1" applyBorder="1" applyAlignment="1">
      <alignment horizontal="center" vertical="center"/>
    </xf>
    <xf numFmtId="37" fontId="46" fillId="0" borderId="41" xfId="164" applyNumberFormat="1" applyFont="1" applyBorder="1" applyAlignment="1">
      <alignment horizontal="center" vertical="center"/>
    </xf>
    <xf numFmtId="37" fontId="46" fillId="0" borderId="44" xfId="164" applyNumberFormat="1" applyFont="1" applyBorder="1" applyAlignment="1">
      <alignment horizontal="centerContinuous" vertical="center"/>
    </xf>
    <xf numFmtId="37" fontId="49" fillId="27" borderId="19" xfId="165" applyNumberFormat="1" applyFont="1" applyFill="1" applyBorder="1" applyAlignment="1" applyProtection="1">
      <alignment vertical="center"/>
    </xf>
    <xf numFmtId="37" fontId="49" fillId="27" borderId="45" xfId="164" applyNumberFormat="1" applyFont="1" applyFill="1" applyBorder="1" applyAlignment="1" applyProtection="1">
      <alignment vertical="center"/>
    </xf>
    <xf numFmtId="37" fontId="46" fillId="0" borderId="46" xfId="164" applyNumberFormat="1" applyFont="1" applyBorder="1" applyAlignment="1" applyProtection="1">
      <alignment vertical="center"/>
    </xf>
    <xf numFmtId="37" fontId="46" fillId="0" borderId="47" xfId="164" applyNumberFormat="1" applyFont="1" applyBorder="1" applyAlignment="1">
      <alignment vertical="center"/>
    </xf>
    <xf numFmtId="37" fontId="46" fillId="0" borderId="48" xfId="164" applyNumberFormat="1" applyFont="1" applyBorder="1" applyAlignment="1" applyProtection="1">
      <alignment vertical="center"/>
    </xf>
    <xf numFmtId="37" fontId="46" fillId="0" borderId="49" xfId="164" applyNumberFormat="1" applyFont="1" applyBorder="1" applyAlignment="1" applyProtection="1">
      <alignment vertical="center"/>
    </xf>
    <xf numFmtId="37" fontId="46" fillId="0" borderId="50" xfId="164" applyNumberFormat="1" applyFont="1" applyBorder="1" applyAlignment="1" applyProtection="1">
      <alignment vertical="center"/>
    </xf>
    <xf numFmtId="37" fontId="46" fillId="0" borderId="44" xfId="164" applyNumberFormat="1" applyFont="1" applyBorder="1" applyAlignment="1" applyProtection="1">
      <alignment vertical="center"/>
    </xf>
    <xf numFmtId="37" fontId="46" fillId="0" borderId="45" xfId="164" applyNumberFormat="1" applyFont="1" applyBorder="1" applyAlignment="1" applyProtection="1">
      <alignment vertical="center"/>
    </xf>
    <xf numFmtId="37" fontId="46" fillId="0" borderId="49" xfId="164" applyNumberFormat="1" applyFont="1" applyBorder="1" applyAlignment="1">
      <alignment horizontal="center" vertical="center"/>
    </xf>
    <xf numFmtId="37" fontId="46" fillId="0" borderId="50" xfId="164" applyNumberFormat="1" applyFont="1" applyBorder="1" applyAlignment="1">
      <alignment horizontal="center" vertical="center"/>
    </xf>
    <xf numFmtId="37" fontId="46" fillId="0" borderId="51" xfId="164" applyNumberFormat="1" applyFont="1" applyBorder="1" applyAlignment="1">
      <alignment horizontal="centerContinuous" vertical="center"/>
    </xf>
    <xf numFmtId="37" fontId="49" fillId="27" borderId="52" xfId="164" applyNumberFormat="1" applyFont="1" applyFill="1" applyBorder="1" applyAlignment="1" applyProtection="1">
      <alignment vertical="center"/>
    </xf>
    <xf numFmtId="37" fontId="49" fillId="27" borderId="53" xfId="164" applyNumberFormat="1" applyFont="1" applyFill="1" applyBorder="1" applyAlignment="1" applyProtection="1">
      <alignment vertical="center"/>
    </xf>
    <xf numFmtId="37" fontId="46" fillId="0" borderId="54" xfId="164" applyNumberFormat="1" applyFont="1" applyBorder="1" applyAlignment="1" applyProtection="1">
      <alignment vertical="center"/>
    </xf>
    <xf numFmtId="37" fontId="46" fillId="0" borderId="55" xfId="164" applyNumberFormat="1" applyFont="1" applyBorder="1" applyAlignment="1" applyProtection="1">
      <alignment vertical="center"/>
    </xf>
    <xf numFmtId="37" fontId="46" fillId="0" borderId="56" xfId="164" applyNumberFormat="1" applyFont="1" applyBorder="1" applyAlignment="1" applyProtection="1">
      <alignment vertical="center"/>
    </xf>
    <xf numFmtId="37" fontId="46" fillId="0" borderId="57" xfId="164" applyNumberFormat="1" applyFont="1" applyBorder="1" applyAlignment="1" applyProtection="1">
      <alignment vertical="center"/>
    </xf>
    <xf numFmtId="37" fontId="46" fillId="0" borderId="58" xfId="164" applyNumberFormat="1" applyFont="1" applyBorder="1" applyAlignment="1" applyProtection="1">
      <alignment vertical="center"/>
    </xf>
    <xf numFmtId="37" fontId="46" fillId="0" borderId="52" xfId="164" applyNumberFormat="1" applyFont="1" applyBorder="1" applyAlignment="1" applyProtection="1">
      <alignment vertical="center"/>
    </xf>
    <xf numFmtId="37" fontId="46" fillId="0" borderId="59" xfId="164" applyNumberFormat="1" applyFont="1" applyBorder="1" applyAlignment="1" applyProtection="1">
      <alignment vertical="center"/>
    </xf>
    <xf numFmtId="37" fontId="46" fillId="0" borderId="60" xfId="164" applyNumberFormat="1" applyFont="1" applyBorder="1" applyAlignment="1" applyProtection="1">
      <alignment vertical="center"/>
    </xf>
    <xf numFmtId="37" fontId="46" fillId="0" borderId="51" xfId="164" applyNumberFormat="1" applyFont="1" applyBorder="1" applyAlignment="1" applyProtection="1">
      <alignment vertical="center"/>
    </xf>
    <xf numFmtId="37" fontId="46" fillId="0" borderId="35" xfId="164" applyNumberFormat="1" applyFont="1" applyBorder="1" applyAlignment="1">
      <alignment horizontal="center" vertical="center" wrapText="1"/>
    </xf>
    <xf numFmtId="37" fontId="46" fillId="0" borderId="36" xfId="164" applyNumberFormat="1" applyFont="1" applyBorder="1" applyAlignment="1">
      <alignment horizontal="center" vertical="center"/>
    </xf>
    <xf numFmtId="37" fontId="46" fillId="0" borderId="61" xfId="164" applyNumberFormat="1" applyFont="1" applyBorder="1" applyAlignment="1">
      <alignment horizontal="centerContinuous" vertical="center"/>
    </xf>
    <xf numFmtId="37" fontId="49" fillId="27" borderId="62" xfId="164" applyNumberFormat="1" applyFont="1" applyFill="1" applyBorder="1" applyAlignment="1">
      <alignment vertical="center"/>
    </xf>
    <xf numFmtId="38" fontId="46" fillId="0" borderId="35" xfId="209" applyFont="1" applyBorder="1" applyAlignment="1">
      <alignment vertical="center"/>
    </xf>
    <xf numFmtId="37" fontId="46" fillId="0" borderId="63" xfId="164" applyNumberFormat="1" applyFont="1" applyBorder="1" applyAlignment="1">
      <alignment vertical="center"/>
    </xf>
    <xf numFmtId="37" fontId="46" fillId="0" borderId="36" xfId="164" applyNumberFormat="1" applyFont="1" applyBorder="1" applyAlignment="1">
      <alignment vertical="center"/>
    </xf>
    <xf numFmtId="37" fontId="46" fillId="0" borderId="28" xfId="164" applyNumberFormat="1" applyFont="1" applyBorder="1" applyAlignment="1">
      <alignment vertical="center"/>
    </xf>
    <xf numFmtId="37" fontId="46" fillId="0" borderId="64" xfId="164" applyNumberFormat="1" applyFont="1" applyBorder="1" applyAlignment="1">
      <alignment vertical="center"/>
    </xf>
    <xf numFmtId="37" fontId="46" fillId="0" borderId="31" xfId="164" applyNumberFormat="1" applyFont="1" applyBorder="1" applyAlignment="1">
      <alignment vertical="center"/>
    </xf>
    <xf numFmtId="37" fontId="46" fillId="0" borderId="38" xfId="164" applyNumberFormat="1" applyFont="1" applyBorder="1" applyAlignment="1">
      <alignment vertical="center"/>
    </xf>
    <xf numFmtId="37" fontId="49" fillId="27" borderId="33" xfId="164" applyNumberFormat="1" applyFont="1" applyFill="1" applyBorder="1" applyAlignment="1">
      <alignment vertical="center"/>
    </xf>
    <xf numFmtId="38" fontId="0" fillId="0" borderId="65" xfId="209" applyFont="1" applyFill="1" applyBorder="1" applyAlignment="1" applyProtection="1">
      <alignment vertical="center"/>
    </xf>
    <xf numFmtId="37" fontId="46" fillId="0" borderId="33" xfId="164" applyNumberFormat="1" applyFont="1" applyBorder="1" applyAlignment="1">
      <alignment vertical="center"/>
    </xf>
    <xf numFmtId="37" fontId="46" fillId="0" borderId="35" xfId="164" applyNumberFormat="1" applyFont="1" applyBorder="1" applyAlignment="1">
      <alignment vertical="center"/>
    </xf>
    <xf numFmtId="37" fontId="46" fillId="0" borderId="61" xfId="164" applyNumberFormat="1" applyFont="1" applyBorder="1" applyAlignment="1">
      <alignment vertical="center"/>
    </xf>
    <xf numFmtId="37" fontId="46" fillId="0" borderId="42" xfId="164" applyNumberFormat="1" applyFont="1" applyBorder="1" applyAlignment="1">
      <alignment horizontal="centerContinuous" vertical="center"/>
    </xf>
    <xf numFmtId="37" fontId="49" fillId="27" borderId="45" xfId="164" applyNumberFormat="1" applyFont="1" applyFill="1" applyBorder="1" applyAlignment="1">
      <alignment vertical="center"/>
    </xf>
    <xf numFmtId="37" fontId="49" fillId="27" borderId="66" xfId="164" applyNumberFormat="1" applyFont="1" applyFill="1" applyBorder="1" applyAlignment="1" applyProtection="1">
      <alignment vertical="center"/>
    </xf>
    <xf numFmtId="37" fontId="46" fillId="0" borderId="67" xfId="164" applyNumberFormat="1" applyFont="1" applyBorder="1" applyAlignment="1">
      <alignment vertical="center"/>
    </xf>
    <xf numFmtId="37" fontId="46" fillId="0" borderId="50" xfId="164" applyNumberFormat="1" applyFont="1" applyBorder="1" applyAlignment="1">
      <alignment vertical="center"/>
    </xf>
    <xf numFmtId="37" fontId="46" fillId="0" borderId="68" xfId="164" applyNumberFormat="1" applyFont="1" applyBorder="1" applyAlignment="1">
      <alignment vertical="center"/>
    </xf>
    <xf numFmtId="38" fontId="46" fillId="0" borderId="41" xfId="209" applyFont="1" applyBorder="1" applyAlignment="1">
      <alignment vertical="center"/>
    </xf>
    <xf numFmtId="37" fontId="46" fillId="0" borderId="66" xfId="164" applyNumberFormat="1" applyFont="1" applyBorder="1" applyAlignment="1">
      <alignment vertical="center"/>
    </xf>
    <xf numFmtId="37" fontId="46" fillId="0" borderId="41" xfId="164" applyNumberFormat="1" applyFont="1" applyBorder="1" applyAlignment="1">
      <alignment vertical="center"/>
    </xf>
    <xf numFmtId="37" fontId="49" fillId="27" borderId="37" xfId="164" applyNumberFormat="1" applyFont="1" applyFill="1" applyBorder="1" applyAlignment="1">
      <alignment vertical="center"/>
    </xf>
    <xf numFmtId="37" fontId="46" fillId="0" borderId="69" xfId="164" applyNumberFormat="1" applyFont="1" applyBorder="1" applyAlignment="1">
      <alignment vertical="center"/>
    </xf>
    <xf numFmtId="37" fontId="49" fillId="27" borderId="38" xfId="164" applyNumberFormat="1" applyFont="1" applyFill="1" applyBorder="1" applyAlignment="1">
      <alignment vertical="center"/>
    </xf>
    <xf numFmtId="37" fontId="46" fillId="0" borderId="45" xfId="164" applyNumberFormat="1" applyFont="1" applyBorder="1" applyAlignment="1">
      <alignment vertical="center"/>
    </xf>
    <xf numFmtId="37" fontId="46" fillId="0" borderId="49" xfId="164" applyNumberFormat="1" applyFont="1" applyBorder="1" applyAlignment="1">
      <alignment vertical="center"/>
    </xf>
    <xf numFmtId="37" fontId="46" fillId="0" borderId="44" xfId="164" applyNumberFormat="1" applyFont="1" applyBorder="1" applyAlignment="1">
      <alignment vertical="center"/>
    </xf>
    <xf numFmtId="37" fontId="46" fillId="0" borderId="59" xfId="164" applyNumberFormat="1" applyFont="1" applyBorder="1" applyAlignment="1">
      <alignment horizontal="center" vertical="center"/>
    </xf>
    <xf numFmtId="37" fontId="46" fillId="0" borderId="56" xfId="164" applyNumberFormat="1" applyFont="1" applyBorder="1" applyAlignment="1">
      <alignment horizontal="center" vertical="center"/>
    </xf>
    <xf numFmtId="37" fontId="49" fillId="27" borderId="52" xfId="164" applyNumberFormat="1" applyFont="1" applyFill="1" applyBorder="1" applyAlignment="1">
      <alignment vertical="center"/>
    </xf>
    <xf numFmtId="37" fontId="46" fillId="0" borderId="59" xfId="164" applyNumberFormat="1" applyFont="1" applyBorder="1" applyAlignment="1">
      <alignment vertical="center"/>
    </xf>
    <xf numFmtId="37" fontId="46" fillId="0" borderId="56" xfId="164" applyNumberFormat="1" applyFont="1" applyBorder="1" applyAlignment="1">
      <alignment vertical="center"/>
    </xf>
    <xf numFmtId="37" fontId="46" fillId="0" borderId="55" xfId="164" applyNumberFormat="1" applyFont="1" applyBorder="1" applyAlignment="1">
      <alignment vertical="center"/>
    </xf>
    <xf numFmtId="37" fontId="46" fillId="0" borderId="53" xfId="164" applyNumberFormat="1" applyFont="1" applyBorder="1" applyAlignment="1">
      <alignment vertical="center"/>
    </xf>
    <xf numFmtId="37" fontId="46" fillId="0" borderId="70" xfId="164" applyNumberFormat="1" applyFont="1" applyBorder="1" applyAlignment="1">
      <alignment vertical="center"/>
    </xf>
    <xf numFmtId="37" fontId="46" fillId="0" borderId="52" xfId="164" applyNumberFormat="1" applyFont="1" applyBorder="1" applyAlignment="1">
      <alignment vertical="center"/>
    </xf>
    <xf numFmtId="37" fontId="46" fillId="0" borderId="71" xfId="164" applyNumberFormat="1" applyFont="1" applyBorder="1" applyAlignment="1">
      <alignment vertical="center"/>
    </xf>
    <xf numFmtId="37" fontId="46" fillId="0" borderId="72" xfId="164" applyNumberFormat="1" applyFont="1" applyBorder="1" applyAlignment="1">
      <alignment vertical="center"/>
    </xf>
    <xf numFmtId="37" fontId="46" fillId="0" borderId="73" xfId="164" applyNumberFormat="1" applyFont="1" applyBorder="1" applyAlignment="1">
      <alignment vertical="center"/>
    </xf>
    <xf numFmtId="37" fontId="46" fillId="0" borderId="51" xfId="164" applyNumberFormat="1" applyFont="1" applyBorder="1" applyAlignment="1">
      <alignment vertical="center"/>
    </xf>
    <xf numFmtId="176" fontId="49" fillId="27" borderId="38" xfId="210" applyNumberFormat="1" applyFont="1" applyFill="1" applyBorder="1" applyAlignment="1" applyProtection="1">
      <alignment vertical="center"/>
    </xf>
    <xf numFmtId="176" fontId="49" fillId="27" borderId="37" xfId="210" applyNumberFormat="1" applyFont="1" applyFill="1" applyBorder="1" applyAlignment="1" applyProtection="1">
      <alignment vertical="center"/>
    </xf>
    <xf numFmtId="176" fontId="46" fillId="0" borderId="30" xfId="210" applyNumberFormat="1" applyFont="1" applyFill="1" applyBorder="1" applyAlignment="1" applyProtection="1">
      <alignment vertical="center"/>
    </xf>
    <xf numFmtId="176" fontId="46" fillId="0" borderId="31" xfId="210" applyNumberFormat="1" applyFont="1" applyFill="1" applyBorder="1" applyAlignment="1" applyProtection="1">
      <alignment vertical="center"/>
    </xf>
    <xf numFmtId="176" fontId="46" fillId="0" borderId="38" xfId="210" applyNumberFormat="1" applyFont="1" applyFill="1" applyBorder="1" applyAlignment="1" applyProtection="1">
      <alignment vertical="center"/>
    </xf>
    <xf numFmtId="176" fontId="46" fillId="0" borderId="74" xfId="210" applyNumberFormat="1" applyFont="1" applyFill="1" applyBorder="1" applyAlignment="1" applyProtection="1">
      <alignment vertical="center"/>
    </xf>
    <xf numFmtId="176" fontId="46" fillId="0" borderId="37" xfId="210" applyNumberFormat="1" applyFont="1" applyFill="1" applyBorder="1" applyAlignment="1" applyProtection="1">
      <alignment vertical="center"/>
    </xf>
    <xf numFmtId="176" fontId="46" fillId="0" borderId="32" xfId="210" applyNumberFormat="1" applyFont="1" applyFill="1" applyBorder="1" applyAlignment="1" applyProtection="1">
      <alignment vertical="center"/>
    </xf>
    <xf numFmtId="176" fontId="49" fillId="27" borderId="43" xfId="210" applyNumberFormat="1" applyFont="1" applyFill="1" applyBorder="1" applyAlignment="1" applyProtection="1">
      <alignment vertical="center"/>
    </xf>
    <xf numFmtId="176" fontId="49" fillId="27" borderId="34" xfId="210" applyNumberFormat="1" applyFont="1" applyFill="1" applyBorder="1" applyAlignment="1" applyProtection="1">
      <alignment vertical="center"/>
    </xf>
    <xf numFmtId="176" fontId="46" fillId="0" borderId="40" xfId="210" applyNumberFormat="1" applyFont="1" applyFill="1" applyBorder="1" applyAlignment="1" applyProtection="1">
      <alignment vertical="center"/>
    </xf>
    <xf numFmtId="176" fontId="46" fillId="0" borderId="41" xfId="210" applyNumberFormat="1" applyFont="1" applyFill="1" applyBorder="1" applyAlignment="1" applyProtection="1">
      <alignment vertical="center"/>
    </xf>
    <xf numFmtId="176" fontId="46" fillId="0" borderId="43" xfId="210" applyNumberFormat="1" applyFont="1" applyFill="1" applyBorder="1" applyAlignment="1" applyProtection="1">
      <alignment vertical="center"/>
    </xf>
    <xf numFmtId="176" fontId="46" fillId="0" borderId="75" xfId="210" applyNumberFormat="1" applyFont="1" applyFill="1" applyBorder="1" applyAlignment="1" applyProtection="1">
      <alignment vertical="center"/>
    </xf>
    <xf numFmtId="176" fontId="46" fillId="0" borderId="34" xfId="210" applyNumberFormat="1" applyFont="1" applyFill="1" applyBorder="1" applyAlignment="1" applyProtection="1">
      <alignment vertical="center"/>
    </xf>
    <xf numFmtId="176" fontId="46" fillId="0" borderId="42" xfId="210" applyNumberFormat="1" applyFont="1" applyFill="1" applyBorder="1" applyAlignment="1" applyProtection="1">
      <alignment vertical="center"/>
    </xf>
    <xf numFmtId="37" fontId="46" fillId="0" borderId="0" xfId="164" applyNumberFormat="1" applyFont="1" applyAlignment="1">
      <alignment horizontal="right" vertical="center"/>
    </xf>
    <xf numFmtId="176" fontId="49" fillId="27" borderId="53" xfId="210" applyNumberFormat="1" applyFont="1" applyFill="1" applyBorder="1" applyAlignment="1" applyProtection="1">
      <alignment vertical="center"/>
    </xf>
    <xf numFmtId="176" fontId="49" fillId="27" borderId="52" xfId="210" applyNumberFormat="1" applyFont="1" applyFill="1" applyBorder="1" applyAlignment="1" applyProtection="1">
      <alignment vertical="center"/>
    </xf>
    <xf numFmtId="176" fontId="46" fillId="0" borderId="59" xfId="210" applyNumberFormat="1" applyFont="1" applyFill="1" applyBorder="1" applyAlignment="1" applyProtection="1">
      <alignment vertical="center"/>
    </xf>
    <xf numFmtId="176" fontId="46" fillId="0" borderId="56" xfId="210" applyNumberFormat="1" applyFont="1" applyFill="1" applyBorder="1" applyAlignment="1" applyProtection="1">
      <alignment vertical="center"/>
    </xf>
    <xf numFmtId="176" fontId="46" fillId="0" borderId="53" xfId="210" applyNumberFormat="1" applyFont="1" applyFill="1" applyBorder="1" applyAlignment="1" applyProtection="1">
      <alignment vertical="center"/>
    </xf>
    <xf numFmtId="176" fontId="46" fillId="0" borderId="70" xfId="210" applyNumberFormat="1" applyFont="1" applyFill="1" applyBorder="1" applyAlignment="1" applyProtection="1">
      <alignment vertical="center"/>
    </xf>
    <xf numFmtId="176" fontId="46" fillId="0" borderId="52" xfId="210" applyNumberFormat="1" applyFont="1" applyFill="1" applyBorder="1" applyAlignment="1" applyProtection="1">
      <alignment vertical="center"/>
    </xf>
    <xf numFmtId="176" fontId="46" fillId="0" borderId="51" xfId="210" applyNumberFormat="1" applyFont="1" applyFill="1" applyBorder="1" applyAlignment="1" applyProtection="1">
      <alignment vertical="center"/>
    </xf>
    <xf numFmtId="177" fontId="46" fillId="0" borderId="0" xfId="164" applyNumberFormat="1" applyFont="1" applyAlignment="1">
      <alignment vertical="center"/>
    </xf>
    <xf numFmtId="37" fontId="46" fillId="0" borderId="76" xfId="164" applyNumberFormat="1" applyFont="1" applyBorder="1" applyAlignment="1" applyProtection="1">
      <alignment vertical="center"/>
    </xf>
    <xf numFmtId="37" fontId="46" fillId="0" borderId="77" xfId="164" applyNumberFormat="1" applyFont="1" applyBorder="1" applyAlignment="1" applyProtection="1">
      <alignment vertical="center"/>
    </xf>
    <xf numFmtId="37" fontId="49" fillId="27" borderId="20" xfId="164" applyNumberFormat="1" applyFont="1" applyFill="1" applyBorder="1" applyAlignment="1" applyProtection="1">
      <alignment horizontal="center" vertical="center" wrapText="1"/>
    </xf>
    <xf numFmtId="37" fontId="49" fillId="27" borderId="78" xfId="164" applyNumberFormat="1" applyFont="1" applyFill="1" applyBorder="1" applyAlignment="1">
      <alignment vertical="center"/>
    </xf>
    <xf numFmtId="37" fontId="46" fillId="0" borderId="17" xfId="164" applyNumberFormat="1" applyFont="1" applyBorder="1" applyAlignment="1" applyProtection="1">
      <alignment vertical="center"/>
    </xf>
    <xf numFmtId="37" fontId="46" fillId="0" borderId="79" xfId="164" applyNumberFormat="1" applyFont="1" applyBorder="1" applyAlignment="1" applyProtection="1">
      <alignment vertical="center"/>
    </xf>
    <xf numFmtId="37" fontId="46" fillId="0" borderId="80" xfId="164" applyNumberFormat="1" applyFont="1" applyBorder="1" applyAlignment="1" applyProtection="1">
      <alignment vertical="center"/>
    </xf>
    <xf numFmtId="37" fontId="46" fillId="0" borderId="32" xfId="164" applyNumberFormat="1" applyFont="1" applyBorder="1" applyAlignment="1" applyProtection="1">
      <alignment vertical="center"/>
    </xf>
    <xf numFmtId="37" fontId="46" fillId="0" borderId="81" xfId="164" applyNumberFormat="1" applyFont="1" applyBorder="1" applyAlignment="1" applyProtection="1">
      <alignment vertical="center"/>
    </xf>
    <xf numFmtId="37" fontId="46" fillId="0" borderId="63" xfId="164" applyNumberFormat="1" applyFont="1" applyBorder="1" applyAlignment="1" applyProtection="1">
      <alignment vertical="center"/>
    </xf>
    <xf numFmtId="37" fontId="46" fillId="0" borderId="82" xfId="164" applyNumberFormat="1" applyFont="1" applyBorder="1" applyAlignment="1" applyProtection="1">
      <alignment vertical="center"/>
    </xf>
    <xf numFmtId="37" fontId="46" fillId="0" borderId="75" xfId="164" applyNumberFormat="1" applyFont="1" applyBorder="1" applyAlignment="1" applyProtection="1">
      <alignment vertical="center"/>
    </xf>
    <xf numFmtId="37" fontId="49" fillId="27" borderId="66" xfId="164" applyNumberFormat="1" applyFont="1" applyFill="1" applyBorder="1" applyAlignment="1">
      <alignment vertical="center"/>
    </xf>
    <xf numFmtId="37" fontId="46" fillId="0" borderId="83" xfId="164" applyNumberFormat="1" applyFont="1" applyBorder="1" applyAlignment="1" applyProtection="1">
      <alignment vertical="center"/>
    </xf>
    <xf numFmtId="37" fontId="46" fillId="0" borderId="67" xfId="164" applyNumberFormat="1" applyFont="1" applyBorder="1" applyAlignment="1" applyProtection="1">
      <alignment vertical="center"/>
    </xf>
    <xf numFmtId="37" fontId="49" fillId="27" borderId="71" xfId="164" applyNumberFormat="1" applyFont="1" applyFill="1" applyBorder="1" applyAlignment="1">
      <alignment vertical="center"/>
    </xf>
    <xf numFmtId="37" fontId="46" fillId="0" borderId="71" xfId="164" applyNumberFormat="1" applyFont="1" applyBorder="1" applyAlignment="1" applyProtection="1">
      <alignment vertical="center"/>
    </xf>
    <xf numFmtId="38" fontId="46" fillId="0" borderId="84" xfId="0" applyNumberFormat="1" applyFont="1" applyBorder="1" applyAlignment="1">
      <alignment vertical="center"/>
    </xf>
    <xf numFmtId="38" fontId="46" fillId="0" borderId="85" xfId="0" applyNumberFormat="1" applyFont="1" applyBorder="1" applyAlignment="1">
      <alignment vertical="center"/>
    </xf>
    <xf numFmtId="37" fontId="46" fillId="0" borderId="61" xfId="164" applyNumberFormat="1" applyFont="1" applyBorder="1" applyAlignment="1" applyProtection="1">
      <alignment vertical="center"/>
    </xf>
    <xf numFmtId="38" fontId="46" fillId="0" borderId="86" xfId="209" applyFont="1" applyBorder="1" applyAlignment="1">
      <alignment vertical="center"/>
    </xf>
    <xf numFmtId="37" fontId="46" fillId="0" borderId="87" xfId="164" applyNumberFormat="1" applyFont="1" applyBorder="1" applyAlignment="1" applyProtection="1">
      <alignment vertical="center"/>
    </xf>
    <xf numFmtId="37" fontId="46" fillId="0" borderId="88" xfId="164" applyNumberFormat="1" applyFont="1" applyBorder="1" applyAlignment="1" applyProtection="1">
      <alignment vertical="center"/>
    </xf>
    <xf numFmtId="38" fontId="46" fillId="0" borderId="0" xfId="0" applyNumberFormat="1" applyFont="1" applyAlignment="1">
      <alignment vertical="center"/>
    </xf>
    <xf numFmtId="37" fontId="46" fillId="0" borderId="74" xfId="164" applyNumberFormat="1" applyFont="1" applyBorder="1" applyAlignment="1" applyProtection="1">
      <alignment vertical="center"/>
    </xf>
    <xf numFmtId="37" fontId="46" fillId="0" borderId="40" xfId="164" applyNumberFormat="1" applyFont="1" applyBorder="1" applyAlignment="1">
      <alignment vertical="center"/>
    </xf>
    <xf numFmtId="37" fontId="46" fillId="0" borderId="62" xfId="164" applyNumberFormat="1" applyFont="1" applyBorder="1" applyAlignment="1">
      <alignment vertical="center"/>
    </xf>
    <xf numFmtId="37" fontId="46" fillId="0" borderId="60" xfId="164" applyNumberFormat="1" applyFont="1" applyBorder="1" applyAlignment="1">
      <alignment vertical="center"/>
    </xf>
    <xf numFmtId="176" fontId="46" fillId="0" borderId="35" xfId="21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Border="1" applyAlignment="1">
      <alignment vertical="center"/>
    </xf>
    <xf numFmtId="37" fontId="48" fillId="0" borderId="0" xfId="209" applyNumberFormat="1" applyFont="1" applyBorder="1" applyAlignment="1">
      <alignment horizontal="center" vertical="center"/>
    </xf>
    <xf numFmtId="0" fontId="24" fillId="0" borderId="0" xfId="209" applyNumberFormat="1" applyFont="1" applyBorder="1" applyAlignment="1">
      <alignment horizontal="center" vertical="center"/>
    </xf>
    <xf numFmtId="0" fontId="24" fillId="0" borderId="20" xfId="209" applyNumberFormat="1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61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38" fontId="46" fillId="0" borderId="0" xfId="164" applyNumberFormat="1" applyFont="1" applyAlignment="1" applyProtection="1">
      <alignment vertical="center"/>
    </xf>
    <xf numFmtId="38" fontId="53" fillId="0" borderId="0" xfId="0" applyNumberFormat="1" applyFont="1" applyAlignment="1">
      <alignment vertical="center"/>
    </xf>
    <xf numFmtId="0" fontId="48" fillId="0" borderId="0" xfId="209" applyNumberFormat="1" applyFont="1" applyBorder="1" applyAlignment="1">
      <alignment horizontal="center" vertical="center"/>
    </xf>
    <xf numFmtId="0" fontId="24" fillId="0" borderId="58" xfId="167" applyNumberFormat="1" applyFont="1" applyBorder="1" applyAlignment="1" applyProtection="1">
      <alignment horizontal="center" vertical="center"/>
    </xf>
    <xf numFmtId="0" fontId="24" fillId="0" borderId="20" xfId="0" applyFont="1" applyFill="1" applyBorder="1" applyAlignment="1">
      <alignment vertical="center"/>
    </xf>
    <xf numFmtId="37" fontId="46" fillId="0" borderId="90" xfId="164" applyNumberFormat="1" applyFont="1" applyBorder="1" applyAlignment="1" applyProtection="1">
      <alignment vertical="center"/>
    </xf>
    <xf numFmtId="37" fontId="46" fillId="0" borderId="22" xfId="164" applyNumberFormat="1" applyFont="1" applyBorder="1" applyAlignment="1" applyProtection="1">
      <alignment vertical="center"/>
    </xf>
    <xf numFmtId="37" fontId="46" fillId="0" borderId="91" xfId="164" applyNumberFormat="1" applyFont="1" applyBorder="1" applyAlignment="1" applyProtection="1">
      <alignment vertical="center"/>
    </xf>
    <xf numFmtId="37" fontId="46" fillId="0" borderId="92" xfId="164" applyNumberFormat="1" applyFont="1" applyBorder="1" applyAlignment="1" applyProtection="1">
      <alignment vertical="center"/>
    </xf>
    <xf numFmtId="38" fontId="0" fillId="0" borderId="0" xfId="0" applyNumberFormat="1" applyAlignment="1">
      <alignment vertical="center" wrapText="1"/>
    </xf>
    <xf numFmtId="0" fontId="24" fillId="0" borderId="19" xfId="209" applyNumberFormat="1" applyFont="1" applyBorder="1" applyAlignment="1">
      <alignment horizontal="center" vertical="center"/>
    </xf>
    <xf numFmtId="38" fontId="24" fillId="0" borderId="37" xfId="209" applyFont="1" applyBorder="1" applyAlignment="1">
      <alignment horizontal="center" vertical="center" wrapText="1"/>
    </xf>
    <xf numFmtId="37" fontId="24" fillId="0" borderId="93" xfId="164" applyNumberFormat="1" applyFont="1" applyFill="1" applyBorder="1" applyAlignment="1" applyProtection="1">
      <alignment vertical="center"/>
    </xf>
    <xf numFmtId="3" fontId="24" fillId="0" borderId="82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3" fontId="24" fillId="0" borderId="94" xfId="0" applyNumberFormat="1" applyFont="1" applyBorder="1" applyAlignment="1">
      <alignment vertical="center"/>
    </xf>
    <xf numFmtId="3" fontId="24" fillId="0" borderId="64" xfId="0" applyNumberFormat="1" applyFont="1" applyBorder="1" applyAlignment="1">
      <alignment vertical="center"/>
    </xf>
    <xf numFmtId="3" fontId="24" fillId="0" borderId="31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3" fontId="24" fillId="0" borderId="30" xfId="0" applyNumberFormat="1" applyFont="1" applyBorder="1" applyAlignment="1">
      <alignment vertical="center"/>
    </xf>
    <xf numFmtId="3" fontId="24" fillId="0" borderId="61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8" fontId="24" fillId="0" borderId="34" xfId="209" applyFont="1" applyBorder="1" applyAlignment="1">
      <alignment horizontal="center" vertical="center" wrapText="1"/>
    </xf>
    <xf numFmtId="37" fontId="24" fillId="0" borderId="34" xfId="164" applyNumberFormat="1" applyFont="1" applyFill="1" applyBorder="1" applyAlignment="1">
      <alignment vertical="center"/>
    </xf>
    <xf numFmtId="3" fontId="24" fillId="0" borderId="80" xfId="0" applyNumberFormat="1" applyFont="1" applyBorder="1" applyAlignment="1">
      <alignment vertical="center"/>
    </xf>
    <xf numFmtId="3" fontId="24" fillId="0" borderId="41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46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4" fillId="0" borderId="40" xfId="0" applyNumberFormat="1" applyFont="1" applyBorder="1" applyAlignment="1">
      <alignment vertical="center"/>
    </xf>
    <xf numFmtId="37" fontId="24" fillId="0" borderId="0" xfId="209" applyNumberFormat="1" applyFont="1" applyBorder="1" applyAlignment="1">
      <alignment horizontal="right" vertical="center"/>
    </xf>
    <xf numFmtId="0" fontId="24" fillId="0" borderId="0" xfId="209" applyNumberFormat="1" applyFont="1" applyBorder="1" applyAlignment="1">
      <alignment horizontal="right" vertical="center"/>
    </xf>
    <xf numFmtId="0" fontId="24" fillId="0" borderId="52" xfId="209" applyNumberFormat="1" applyFont="1" applyBorder="1" applyAlignment="1">
      <alignment horizontal="center" vertical="center" wrapText="1"/>
    </xf>
    <xf numFmtId="176" fontId="24" fillId="0" borderId="52" xfId="210" applyNumberFormat="1" applyFont="1" applyBorder="1" applyAlignment="1">
      <alignment vertical="center"/>
    </xf>
    <xf numFmtId="176" fontId="24" fillId="0" borderId="60" xfId="210" applyNumberFormat="1" applyFont="1" applyBorder="1" applyAlignment="1">
      <alignment vertical="center"/>
    </xf>
    <xf numFmtId="176" fontId="24" fillId="0" borderId="56" xfId="210" applyNumberFormat="1" applyFont="1" applyBorder="1" applyAlignment="1">
      <alignment vertical="center"/>
    </xf>
    <xf numFmtId="176" fontId="24" fillId="0" borderId="51" xfId="210" applyNumberFormat="1" applyFont="1" applyBorder="1" applyAlignment="1">
      <alignment vertical="center"/>
    </xf>
    <xf numFmtId="176" fontId="24" fillId="0" borderId="57" xfId="210" applyNumberFormat="1" applyFont="1" applyBorder="1" applyAlignment="1">
      <alignment vertical="center"/>
    </xf>
    <xf numFmtId="176" fontId="24" fillId="0" borderId="53" xfId="210" applyNumberFormat="1" applyFont="1" applyBorder="1" applyAlignment="1">
      <alignment vertical="center"/>
    </xf>
    <xf numFmtId="176" fontId="24" fillId="0" borderId="59" xfId="210" applyNumberFormat="1" applyFont="1" applyBorder="1" applyAlignment="1">
      <alignment vertical="center"/>
    </xf>
    <xf numFmtId="10" fontId="24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right" vertical="center"/>
    </xf>
    <xf numFmtId="176" fontId="24" fillId="0" borderId="24" xfId="210" applyNumberFormat="1" applyFont="1" applyBorder="1" applyAlignment="1">
      <alignment horizontal="distributed" vertical="center"/>
    </xf>
    <xf numFmtId="176" fontId="24" fillId="0" borderId="77" xfId="210" applyNumberFormat="1" applyFont="1" applyBorder="1" applyAlignment="1">
      <alignment horizontal="distributed" vertical="center"/>
    </xf>
    <xf numFmtId="176" fontId="24" fillId="0" borderId="25" xfId="210" applyNumberFormat="1" applyFont="1" applyBorder="1" applyAlignment="1">
      <alignment horizontal="distributed" vertical="center"/>
    </xf>
    <xf numFmtId="176" fontId="24" fillId="0" borderId="26" xfId="210" applyNumberFormat="1" applyFont="1" applyBorder="1" applyAlignment="1">
      <alignment horizontal="distributed" vertical="center"/>
    </xf>
    <xf numFmtId="176" fontId="24" fillId="0" borderId="95" xfId="210" applyNumberFormat="1" applyFont="1" applyBorder="1" applyAlignment="1">
      <alignment horizontal="distributed" vertical="center"/>
    </xf>
    <xf numFmtId="176" fontId="24" fillId="0" borderId="54" xfId="210" applyNumberFormat="1" applyFont="1" applyBorder="1" applyAlignment="1">
      <alignment horizontal="distributed" vertical="center"/>
    </xf>
    <xf numFmtId="176" fontId="24" fillId="0" borderId="55" xfId="210" applyNumberFormat="1" applyFont="1" applyBorder="1" applyAlignment="1">
      <alignment horizontal="distributed" vertical="center"/>
    </xf>
    <xf numFmtId="176" fontId="24" fillId="0" borderId="22" xfId="210" applyNumberFormat="1" applyFont="1" applyBorder="1" applyAlignment="1">
      <alignment horizontal="distributed" vertical="center"/>
    </xf>
    <xf numFmtId="176" fontId="24" fillId="0" borderId="90" xfId="210" applyNumberFormat="1" applyFont="1" applyBorder="1" applyAlignment="1">
      <alignment horizontal="distributed" vertical="center"/>
    </xf>
    <xf numFmtId="0" fontId="24" fillId="0" borderId="45" xfId="0" applyFont="1" applyFill="1" applyBorder="1" applyAlignment="1">
      <alignment horizontal="distributed" vertical="center"/>
    </xf>
    <xf numFmtId="0" fontId="24" fillId="0" borderId="0" xfId="167" applyNumberFormat="1" applyFont="1" applyBorder="1" applyAlignment="1" applyProtection="1">
      <alignment horizontal="distributed" vertical="center"/>
    </xf>
    <xf numFmtId="176" fontId="24" fillId="0" borderId="20" xfId="0" applyNumberFormat="1" applyFont="1" applyBorder="1" applyAlignment="1">
      <alignment horizontal="center" vertical="center"/>
    </xf>
    <xf numFmtId="176" fontId="24" fillId="0" borderId="24" xfId="210" applyNumberFormat="1" applyFont="1" applyBorder="1" applyAlignment="1">
      <alignment vertical="center"/>
    </xf>
    <xf numFmtId="176" fontId="24" fillId="0" borderId="25" xfId="210" applyNumberFormat="1" applyFont="1" applyBorder="1" applyAlignment="1">
      <alignment vertical="center"/>
    </xf>
    <xf numFmtId="176" fontId="24" fillId="0" borderId="26" xfId="210" applyNumberFormat="1" applyFont="1" applyBorder="1" applyAlignment="1">
      <alignment vertical="center"/>
    </xf>
    <xf numFmtId="176" fontId="24" fillId="0" borderId="27" xfId="210" applyNumberFormat="1" applyFont="1" applyBorder="1" applyAlignment="1">
      <alignment vertical="center"/>
    </xf>
    <xf numFmtId="176" fontId="24" fillId="0" borderId="77" xfId="210" applyNumberFormat="1" applyFont="1" applyBorder="1" applyAlignment="1">
      <alignment vertical="center"/>
    </xf>
    <xf numFmtId="176" fontId="24" fillId="0" borderId="20" xfId="210" applyNumberFormat="1" applyFont="1" applyBorder="1" applyAlignment="1">
      <alignment vertical="center"/>
    </xf>
    <xf numFmtId="176" fontId="24" fillId="0" borderId="0" xfId="210" applyNumberFormat="1" applyFont="1" applyBorder="1" applyAlignment="1">
      <alignment horizontal="right" vertical="center"/>
    </xf>
    <xf numFmtId="176" fontId="24" fillId="0" borderId="0" xfId="0" applyNumberFormat="1" applyFont="1" applyBorder="1" applyAlignment="1">
      <alignment horizontal="center" vertical="center"/>
    </xf>
    <xf numFmtId="176" fontId="24" fillId="0" borderId="22" xfId="0" applyNumberFormat="1" applyFont="1" applyBorder="1" applyAlignment="1">
      <alignment horizontal="center" vertical="center"/>
    </xf>
    <xf numFmtId="0" fontId="24" fillId="0" borderId="0" xfId="167" applyNumberFormat="1" applyFont="1" applyBorder="1" applyAlignment="1" applyProtection="1">
      <alignment vertical="center"/>
    </xf>
    <xf numFmtId="0" fontId="24" fillId="0" borderId="29" xfId="0" applyFont="1" applyBorder="1" applyAlignment="1">
      <alignment horizontal="center" vertical="center"/>
    </xf>
    <xf numFmtId="176" fontId="24" fillId="0" borderId="76" xfId="210" applyNumberFormat="1" applyFont="1" applyBorder="1" applyAlignment="1">
      <alignment horizontal="distributed" vertical="center"/>
    </xf>
    <xf numFmtId="0" fontId="46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6" fillId="28" borderId="96" xfId="0" applyFont="1" applyFill="1" applyBorder="1" applyAlignment="1">
      <alignment horizontal="center" vertical="center"/>
    </xf>
    <xf numFmtId="0" fontId="46" fillId="28" borderId="97" xfId="0" applyFont="1" applyFill="1" applyBorder="1" applyAlignment="1">
      <alignment horizontal="center" vertical="center"/>
    </xf>
    <xf numFmtId="0" fontId="46" fillId="28" borderId="98" xfId="0" applyFont="1" applyFill="1" applyBorder="1" applyAlignment="1">
      <alignment horizontal="center" vertical="center"/>
    </xf>
    <xf numFmtId="0" fontId="46" fillId="0" borderId="99" xfId="0" applyFont="1" applyBorder="1" applyAlignment="1">
      <alignment horizontal="center" vertical="center"/>
    </xf>
    <xf numFmtId="0" fontId="46" fillId="0" borderId="100" xfId="0" applyFont="1" applyBorder="1" applyAlignment="1">
      <alignment horizontal="center" vertical="center"/>
    </xf>
    <xf numFmtId="0" fontId="46" fillId="0" borderId="101" xfId="0" applyFont="1" applyBorder="1" applyAlignment="1">
      <alignment horizontal="center" vertical="center"/>
    </xf>
    <xf numFmtId="0" fontId="46" fillId="0" borderId="102" xfId="0" applyFont="1" applyBorder="1" applyAlignment="1">
      <alignment horizontal="center" vertical="center"/>
    </xf>
    <xf numFmtId="0" fontId="46" fillId="28" borderId="103" xfId="0" applyFont="1" applyFill="1" applyBorder="1" applyAlignment="1">
      <alignment horizontal="center" vertical="center"/>
    </xf>
    <xf numFmtId="0" fontId="46" fillId="28" borderId="22" xfId="0" applyFont="1" applyFill="1" applyBorder="1" applyAlignment="1">
      <alignment horizontal="center" vertical="center"/>
    </xf>
    <xf numFmtId="0" fontId="46" fillId="28" borderId="104" xfId="0" applyFont="1" applyFill="1" applyBorder="1" applyAlignment="1">
      <alignment horizontal="center" vertical="center"/>
    </xf>
    <xf numFmtId="0" fontId="46" fillId="0" borderId="27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0" borderId="105" xfId="0" applyFont="1" applyBorder="1" applyAlignment="1">
      <alignment horizontal="center" vertical="center"/>
    </xf>
    <xf numFmtId="0" fontId="46" fillId="0" borderId="106" xfId="0" applyFont="1" applyBorder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6" fillId="28" borderId="107" xfId="0" applyFont="1" applyFill="1" applyBorder="1" applyAlignment="1">
      <alignment horizontal="center" vertical="center" wrapText="1"/>
    </xf>
    <xf numFmtId="0" fontId="46" fillId="28" borderId="27" xfId="0" applyFont="1" applyFill="1" applyBorder="1" applyAlignment="1">
      <alignment horizontal="center" vertical="center"/>
    </xf>
    <xf numFmtId="0" fontId="46" fillId="28" borderId="108" xfId="0" applyFont="1" applyFill="1" applyBorder="1" applyAlignment="1">
      <alignment horizontal="center" vertical="center"/>
    </xf>
    <xf numFmtId="178" fontId="46" fillId="0" borderId="109" xfId="0" applyNumberFormat="1" applyFont="1" applyBorder="1" applyAlignment="1">
      <alignment vertical="center"/>
    </xf>
    <xf numFmtId="178" fontId="46" fillId="0" borderId="20" xfId="0" applyNumberFormat="1" applyFont="1" applyBorder="1" applyAlignment="1">
      <alignment vertical="center"/>
    </xf>
    <xf numFmtId="178" fontId="46" fillId="0" borderId="19" xfId="0" applyNumberFormat="1" applyFont="1" applyBorder="1" applyAlignment="1">
      <alignment vertical="center"/>
    </xf>
    <xf numFmtId="178" fontId="46" fillId="0" borderId="106" xfId="0" applyNumberFormat="1" applyFont="1" applyBorder="1" applyAlignment="1">
      <alignment vertical="center"/>
    </xf>
    <xf numFmtId="0" fontId="51" fillId="28" borderId="110" xfId="0" applyFont="1" applyFill="1" applyBorder="1" applyAlignment="1">
      <alignment horizontal="center" vertical="center" wrapText="1"/>
    </xf>
    <xf numFmtId="0" fontId="51" fillId="28" borderId="17" xfId="0" applyFont="1" applyFill="1" applyBorder="1" applyAlignment="1">
      <alignment horizontal="center" vertical="center" wrapText="1"/>
    </xf>
    <xf numFmtId="0" fontId="46" fillId="28" borderId="111" xfId="0" applyFont="1" applyFill="1" applyBorder="1" applyAlignment="1">
      <alignment horizontal="center" vertical="center"/>
    </xf>
    <xf numFmtId="178" fontId="46" fillId="0" borderId="105" xfId="0" applyNumberFormat="1" applyFont="1" applyBorder="1" applyAlignment="1">
      <alignment vertical="center"/>
    </xf>
    <xf numFmtId="0" fontId="51" fillId="28" borderId="112" xfId="0" applyFont="1" applyFill="1" applyBorder="1" applyAlignment="1">
      <alignment horizontal="center" vertical="center" wrapText="1"/>
    </xf>
    <xf numFmtId="0" fontId="51" fillId="28" borderId="19" xfId="0" applyFont="1" applyFill="1" applyBorder="1" applyAlignment="1">
      <alignment horizontal="center" vertical="center" wrapText="1"/>
    </xf>
    <xf numFmtId="0" fontId="46" fillId="28" borderId="113" xfId="0" applyFont="1" applyFill="1" applyBorder="1" applyAlignment="1">
      <alignment horizontal="center" vertical="center"/>
    </xf>
    <xf numFmtId="176" fontId="46" fillId="0" borderId="105" xfId="0" applyNumberFormat="1" applyFont="1" applyBorder="1" applyAlignment="1">
      <alignment vertical="center"/>
    </xf>
    <xf numFmtId="176" fontId="46" fillId="0" borderId="20" xfId="0" applyNumberFormat="1" applyFont="1" applyBorder="1" applyAlignment="1">
      <alignment vertical="center"/>
    </xf>
    <xf numFmtId="0" fontId="49" fillId="0" borderId="106" xfId="0" quotePrefix="1" applyNumberFormat="1" applyFont="1" applyBorder="1" applyAlignment="1">
      <alignment horizontal="center" vertical="center"/>
    </xf>
    <xf numFmtId="0" fontId="46" fillId="28" borderId="114" xfId="0" applyFont="1" applyFill="1" applyBorder="1" applyAlignment="1">
      <alignment horizontal="center" vertical="center"/>
    </xf>
    <xf numFmtId="0" fontId="46" fillId="28" borderId="93" xfId="0" applyFont="1" applyFill="1" applyBorder="1" applyAlignment="1">
      <alignment horizontal="center" vertical="center"/>
    </xf>
    <xf numFmtId="0" fontId="46" fillId="0" borderId="115" xfId="0" applyFont="1" applyBorder="1" applyAlignment="1">
      <alignment vertical="center"/>
    </xf>
    <xf numFmtId="0" fontId="46" fillId="28" borderId="58" xfId="0" applyFont="1" applyFill="1" applyBorder="1" applyAlignment="1">
      <alignment horizontal="center" vertical="center"/>
    </xf>
    <xf numFmtId="0" fontId="46" fillId="28" borderId="0" xfId="0" applyFont="1" applyFill="1" applyBorder="1" applyAlignment="1">
      <alignment horizontal="center" vertical="center"/>
    </xf>
    <xf numFmtId="178" fontId="46" fillId="0" borderId="107" xfId="0" applyNumberFormat="1" applyFont="1" applyBorder="1" applyAlignment="1">
      <alignment vertical="center"/>
    </xf>
    <xf numFmtId="0" fontId="46" fillId="28" borderId="116" xfId="0" applyFont="1" applyFill="1" applyBorder="1" applyAlignment="1">
      <alignment horizontal="center" vertical="center"/>
    </xf>
    <xf numFmtId="0" fontId="46" fillId="28" borderId="117" xfId="0" applyFont="1" applyFill="1" applyBorder="1" applyAlignment="1">
      <alignment horizontal="center" vertical="center"/>
    </xf>
    <xf numFmtId="0" fontId="46" fillId="28" borderId="118" xfId="0" applyFont="1" applyFill="1" applyBorder="1" applyAlignment="1">
      <alignment horizontal="center" vertical="center"/>
    </xf>
    <xf numFmtId="176" fontId="46" fillId="0" borderId="119" xfId="0" applyNumberFormat="1" applyFont="1" applyBorder="1" applyAlignment="1">
      <alignment vertical="center"/>
    </xf>
    <xf numFmtId="176" fontId="46" fillId="0" borderId="120" xfId="0" applyNumberFormat="1" applyFont="1" applyFill="1" applyBorder="1" applyAlignment="1">
      <alignment vertical="center"/>
    </xf>
    <xf numFmtId="0" fontId="49" fillId="0" borderId="121" xfId="0" quotePrefix="1" applyNumberFormat="1" applyFont="1" applyBorder="1" applyAlignment="1">
      <alignment horizontal="center" vertical="center"/>
    </xf>
    <xf numFmtId="178" fontId="46" fillId="0" borderId="0" xfId="0" applyNumberFormat="1" applyFont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122" xfId="0" applyFont="1" applyBorder="1" applyAlignment="1">
      <alignment horizontal="center" vertical="center"/>
    </xf>
    <xf numFmtId="0" fontId="46" fillId="0" borderId="100" xfId="0" applyFont="1" applyBorder="1" applyAlignment="1">
      <alignment vertical="center"/>
    </xf>
    <xf numFmtId="0" fontId="46" fillId="0" borderId="123" xfId="0" applyFont="1" applyBorder="1" applyAlignment="1">
      <alignment vertical="center"/>
    </xf>
    <xf numFmtId="0" fontId="46" fillId="0" borderId="124" xfId="0" applyFont="1" applyBorder="1" applyAlignment="1">
      <alignment vertical="center"/>
    </xf>
    <xf numFmtId="0" fontId="46" fillId="0" borderId="97" xfId="0" applyFont="1" applyBorder="1" applyAlignment="1">
      <alignment vertical="center"/>
    </xf>
    <xf numFmtId="0" fontId="46" fillId="0" borderId="125" xfId="0" applyFont="1" applyBorder="1" applyAlignment="1">
      <alignment vertical="center"/>
    </xf>
    <xf numFmtId="0" fontId="46" fillId="0" borderId="126" xfId="0" applyFont="1" applyBorder="1" applyAlignment="1">
      <alignment vertical="center"/>
    </xf>
    <xf numFmtId="0" fontId="46" fillId="0" borderId="127" xfId="0" applyFont="1" applyBorder="1" applyAlignment="1">
      <alignment vertical="center"/>
    </xf>
    <xf numFmtId="0" fontId="46" fillId="0" borderId="128" xfId="0" applyFont="1" applyBorder="1" applyAlignment="1">
      <alignment vertical="center"/>
    </xf>
    <xf numFmtId="0" fontId="46" fillId="0" borderId="101" xfId="0" applyFont="1" applyBorder="1" applyAlignment="1">
      <alignment vertical="center"/>
    </xf>
    <xf numFmtId="0" fontId="46" fillId="0" borderId="107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/>
    </xf>
    <xf numFmtId="178" fontId="46" fillId="0" borderId="0" xfId="0" applyNumberFormat="1" applyFont="1" applyBorder="1" applyAlignment="1">
      <alignment vertical="center"/>
    </xf>
    <xf numFmtId="178" fontId="46" fillId="0" borderId="87" xfId="0" applyNumberFormat="1" applyFont="1" applyBorder="1" applyAlignment="1">
      <alignment vertical="center"/>
    </xf>
    <xf numFmtId="178" fontId="46" fillId="0" borderId="129" xfId="0" applyNumberFormat="1" applyFont="1" applyBorder="1" applyAlignment="1">
      <alignment vertical="center"/>
    </xf>
    <xf numFmtId="178" fontId="46" fillId="0" borderId="25" xfId="0" applyNumberFormat="1" applyFont="1" applyBorder="1" applyAlignment="1">
      <alignment vertical="center"/>
    </xf>
    <xf numFmtId="178" fontId="46" fillId="0" borderId="27" xfId="0" applyNumberFormat="1" applyFont="1" applyBorder="1" applyAlignment="1">
      <alignment vertical="center"/>
    </xf>
    <xf numFmtId="178" fontId="46" fillId="0" borderId="76" xfId="0" applyNumberFormat="1" applyFont="1" applyBorder="1" applyAlignment="1">
      <alignment vertical="center"/>
    </xf>
    <xf numFmtId="178" fontId="46" fillId="0" borderId="130" xfId="0" applyNumberFormat="1" applyFont="1" applyBorder="1" applyAlignment="1">
      <alignment vertical="center"/>
    </xf>
    <xf numFmtId="178" fontId="46" fillId="0" borderId="131" xfId="0" applyNumberFormat="1" applyFont="1" applyBorder="1" applyAlignment="1">
      <alignment vertical="center"/>
    </xf>
    <xf numFmtId="178" fontId="46" fillId="0" borderId="132" xfId="0" applyNumberFormat="1" applyFont="1" applyBorder="1" applyAlignment="1">
      <alignment vertical="center"/>
    </xf>
    <xf numFmtId="0" fontId="49" fillId="0" borderId="110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6" fillId="0" borderId="81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178" fontId="46" fillId="0" borderId="15" xfId="0" applyNumberFormat="1" applyFont="1" applyBorder="1" applyAlignment="1">
      <alignment vertical="center"/>
    </xf>
    <xf numFmtId="178" fontId="46" fillId="0" borderId="28" xfId="0" applyNumberFormat="1" applyFont="1" applyBorder="1" applyAlignment="1">
      <alignment vertical="center"/>
    </xf>
    <xf numFmtId="178" fontId="46" fillId="0" borderId="16" xfId="0" applyNumberFormat="1" applyFont="1" applyBorder="1" applyAlignment="1">
      <alignment vertical="center"/>
    </xf>
    <xf numFmtId="178" fontId="46" fillId="0" borderId="64" xfId="0" applyNumberFormat="1" applyFont="1" applyBorder="1" applyAlignment="1">
      <alignment vertical="center"/>
    </xf>
    <xf numFmtId="178" fontId="46" fillId="0" borderId="89" xfId="0" applyNumberFormat="1" applyFont="1" applyBorder="1" applyAlignment="1">
      <alignment vertical="center"/>
    </xf>
    <xf numFmtId="178" fontId="46" fillId="0" borderId="133" xfId="0" applyNumberFormat="1" applyFont="1" applyBorder="1" applyAlignment="1">
      <alignment vertical="center"/>
    </xf>
    <xf numFmtId="178" fontId="46" fillId="0" borderId="78" xfId="0" applyNumberFormat="1" applyFont="1" applyBorder="1" applyAlignment="1">
      <alignment vertical="center"/>
    </xf>
    <xf numFmtId="178" fontId="46" fillId="0" borderId="134" xfId="0" applyNumberFormat="1" applyFont="1" applyBorder="1" applyAlignment="1">
      <alignment vertical="center"/>
    </xf>
    <xf numFmtId="178" fontId="46" fillId="0" borderId="135" xfId="0" applyNumberFormat="1" applyFont="1" applyBorder="1" applyAlignment="1">
      <alignment vertical="center"/>
    </xf>
    <xf numFmtId="0" fontId="49" fillId="0" borderId="112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6" fillId="0" borderId="71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176" fontId="46" fillId="0" borderId="71" xfId="0" applyNumberFormat="1" applyFont="1" applyBorder="1" applyAlignment="1">
      <alignment vertical="center"/>
    </xf>
    <xf numFmtId="176" fontId="46" fillId="0" borderId="56" xfId="0" applyNumberFormat="1" applyFont="1" applyBorder="1" applyAlignment="1">
      <alignment vertical="center"/>
    </xf>
    <xf numFmtId="176" fontId="46" fillId="0" borderId="53" xfId="0" applyNumberFormat="1" applyFont="1" applyBorder="1" applyAlignment="1">
      <alignment vertical="center"/>
    </xf>
    <xf numFmtId="176" fontId="46" fillId="0" borderId="57" xfId="0" applyNumberFormat="1" applyFont="1" applyBorder="1" applyAlignment="1">
      <alignment vertical="center"/>
    </xf>
    <xf numFmtId="176" fontId="46" fillId="0" borderId="136" xfId="0" applyNumberFormat="1" applyFont="1" applyBorder="1" applyAlignment="1">
      <alignment vertical="center"/>
    </xf>
    <xf numFmtId="176" fontId="46" fillId="0" borderId="137" xfId="0" applyNumberFormat="1" applyFont="1" applyBorder="1" applyAlignment="1">
      <alignment vertical="center"/>
    </xf>
    <xf numFmtId="176" fontId="46" fillId="0" borderId="0" xfId="0" applyNumberFormat="1" applyFont="1" applyAlignment="1">
      <alignment vertical="center"/>
    </xf>
    <xf numFmtId="176" fontId="46" fillId="0" borderId="0" xfId="0" applyNumberFormat="1" applyFont="1" applyBorder="1" applyAlignment="1">
      <alignment vertical="center"/>
    </xf>
    <xf numFmtId="0" fontId="49" fillId="0" borderId="114" xfId="0" applyFont="1" applyBorder="1" applyAlignment="1">
      <alignment horizontal="centerContinuous" vertical="center"/>
    </xf>
    <xf numFmtId="0" fontId="49" fillId="0" borderId="93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176" fontId="46" fillId="0" borderId="138" xfId="0" applyNumberFormat="1" applyFont="1" applyBorder="1" applyAlignment="1">
      <alignment vertical="center"/>
    </xf>
    <xf numFmtId="176" fontId="46" fillId="0" borderId="139" xfId="0" applyNumberFormat="1" applyFont="1" applyBorder="1" applyAlignment="1">
      <alignment vertical="center"/>
    </xf>
    <xf numFmtId="178" fontId="46" fillId="0" borderId="36" xfId="0" applyNumberFormat="1" applyFont="1" applyBorder="1" applyAlignment="1">
      <alignment vertical="center"/>
    </xf>
    <xf numFmtId="0" fontId="49" fillId="0" borderId="116" xfId="0" applyFont="1" applyBorder="1" applyAlignment="1">
      <alignment horizontal="centerContinuous" vertical="center"/>
    </xf>
    <xf numFmtId="0" fontId="49" fillId="0" borderId="140" xfId="0" applyFont="1" applyBorder="1" applyAlignment="1">
      <alignment horizontal="center" vertical="center"/>
    </xf>
    <xf numFmtId="0" fontId="46" fillId="0" borderId="141" xfId="0" applyFont="1" applyBorder="1" applyAlignment="1">
      <alignment horizontal="center" vertical="center"/>
    </xf>
    <xf numFmtId="0" fontId="46" fillId="0" borderId="142" xfId="0" applyFont="1" applyBorder="1" applyAlignment="1">
      <alignment horizontal="center" vertical="center"/>
    </xf>
    <xf numFmtId="176" fontId="46" fillId="0" borderId="143" xfId="0" applyNumberFormat="1" applyFont="1" applyBorder="1" applyAlignment="1">
      <alignment vertical="center"/>
    </xf>
    <xf numFmtId="176" fontId="46" fillId="0" borderId="144" xfId="0" applyNumberFormat="1" applyFont="1" applyBorder="1" applyAlignment="1">
      <alignment vertical="center"/>
    </xf>
    <xf numFmtId="176" fontId="46" fillId="0" borderId="145" xfId="0" applyNumberFormat="1" applyFont="1" applyBorder="1" applyAlignment="1">
      <alignment vertical="center"/>
    </xf>
    <xf numFmtId="176" fontId="46" fillId="0" borderId="146" xfId="0" applyNumberFormat="1" applyFont="1" applyBorder="1" applyAlignment="1">
      <alignment vertical="center"/>
    </xf>
    <xf numFmtId="176" fontId="46" fillId="0" borderId="147" xfId="0" applyNumberFormat="1" applyFont="1" applyBorder="1" applyAlignment="1">
      <alignment vertical="center"/>
    </xf>
    <xf numFmtId="176" fontId="46" fillId="0" borderId="148" xfId="0" applyNumberFormat="1" applyFont="1" applyBorder="1" applyAlignment="1">
      <alignment vertical="center"/>
    </xf>
    <xf numFmtId="0" fontId="48" fillId="0" borderId="0" xfId="166" applyFont="1" applyAlignment="1" applyProtection="1">
      <alignment horizontal="center" vertical="center"/>
      <protection locked="0"/>
    </xf>
    <xf numFmtId="0" fontId="46" fillId="0" borderId="19" xfId="166" applyFont="1" applyBorder="1" applyAlignment="1">
      <alignment vertical="center"/>
    </xf>
    <xf numFmtId="0" fontId="46" fillId="0" borderId="149" xfId="166" applyFont="1" applyBorder="1" applyAlignment="1" applyProtection="1">
      <alignment horizontal="center" vertical="center"/>
    </xf>
    <xf numFmtId="0" fontId="46" fillId="0" borderId="27" xfId="166" applyFont="1" applyBorder="1" applyAlignment="1" applyProtection="1">
      <alignment horizontal="center" vertical="center"/>
    </xf>
    <xf numFmtId="0" fontId="46" fillId="0" borderId="29" xfId="166" applyFont="1" applyBorder="1" applyAlignment="1" applyProtection="1">
      <alignment horizontal="center" vertical="center"/>
    </xf>
    <xf numFmtId="0" fontId="46" fillId="0" borderId="149" xfId="166" applyFont="1" applyBorder="1" applyAlignment="1" applyProtection="1">
      <alignment vertical="center" wrapText="1"/>
    </xf>
    <xf numFmtId="0" fontId="46" fillId="0" borderId="27" xfId="166" applyFont="1" applyBorder="1" applyAlignment="1" applyProtection="1">
      <alignment horizontal="center" vertical="center" wrapText="1"/>
    </xf>
    <xf numFmtId="37" fontId="49" fillId="27" borderId="17" xfId="166" applyNumberFormat="1" applyFont="1" applyFill="1" applyBorder="1" applyAlignment="1" applyProtection="1">
      <alignment horizontal="right" vertical="center"/>
    </xf>
    <xf numFmtId="37" fontId="49" fillId="27" borderId="93" xfId="166" applyNumberFormat="1" applyFont="1" applyFill="1" applyBorder="1" applyAlignment="1" applyProtection="1">
      <alignment vertical="center"/>
    </xf>
    <xf numFmtId="38" fontId="49" fillId="27" borderId="93" xfId="166" applyNumberFormat="1" applyFont="1" applyFill="1" applyBorder="1" applyAlignment="1">
      <alignment vertical="center"/>
    </xf>
    <xf numFmtId="37" fontId="46" fillId="0" borderId="94" xfId="166" applyNumberFormat="1" applyFont="1" applyBorder="1" applyAlignment="1" applyProtection="1">
      <alignment vertical="center"/>
    </xf>
    <xf numFmtId="37" fontId="46" fillId="0" borderId="93" xfId="166" applyNumberFormat="1" applyFont="1" applyFill="1" applyBorder="1" applyAlignment="1" applyProtection="1">
      <alignment vertical="center"/>
    </xf>
    <xf numFmtId="37" fontId="49" fillId="27" borderId="15" xfId="166" applyNumberFormat="1" applyFont="1" applyFill="1" applyBorder="1" applyAlignment="1" applyProtection="1">
      <alignment vertical="center"/>
    </xf>
    <xf numFmtId="37" fontId="49" fillId="27" borderId="93" xfId="166" applyNumberFormat="1" applyFont="1" applyFill="1" applyBorder="1" applyAlignment="1" applyProtection="1">
      <alignment vertical="center"/>
      <protection locked="0"/>
    </xf>
    <xf numFmtId="37" fontId="46" fillId="0" borderId="79" xfId="166" applyNumberFormat="1" applyFont="1" applyBorder="1" applyAlignment="1" applyProtection="1">
      <alignment vertical="center"/>
      <protection locked="0"/>
    </xf>
    <xf numFmtId="0" fontId="46" fillId="0" borderId="15" xfId="166" applyFont="1" applyBorder="1" applyAlignment="1">
      <alignment horizontal="center" vertical="center" wrapText="1"/>
    </xf>
    <xf numFmtId="0" fontId="46" fillId="0" borderId="82" xfId="166" applyFont="1" applyBorder="1" applyAlignment="1">
      <alignment horizontal="center" vertical="center"/>
    </xf>
    <xf numFmtId="0" fontId="46" fillId="0" borderId="89" xfId="166" applyFont="1" applyBorder="1" applyAlignment="1">
      <alignment horizontal="center" vertical="center"/>
    </xf>
    <xf numFmtId="37" fontId="49" fillId="27" borderId="33" xfId="166" applyNumberFormat="1" applyFont="1" applyFill="1" applyBorder="1" applyAlignment="1" applyProtection="1">
      <alignment horizontal="right" vertical="center"/>
    </xf>
    <xf numFmtId="38" fontId="49" fillId="27" borderId="33" xfId="166" applyNumberFormat="1" applyFont="1" applyFill="1" applyBorder="1" applyAlignment="1">
      <alignment horizontal="right" vertical="center"/>
    </xf>
    <xf numFmtId="38" fontId="46" fillId="0" borderId="78" xfId="166" applyNumberFormat="1" applyFont="1" applyBorder="1" applyAlignment="1">
      <alignment vertical="center"/>
    </xf>
    <xf numFmtId="38" fontId="46" fillId="0" borderId="36" xfId="166" applyNumberFormat="1" applyFont="1" applyBorder="1" applyAlignment="1">
      <alignment vertical="center"/>
    </xf>
    <xf numFmtId="38" fontId="46" fillId="0" borderId="89" xfId="166" applyNumberFormat="1" applyFont="1" applyBorder="1" applyAlignment="1">
      <alignment vertical="center"/>
    </xf>
    <xf numFmtId="38" fontId="46" fillId="0" borderId="63" xfId="166" applyNumberFormat="1" applyFont="1" applyBorder="1" applyAlignment="1">
      <alignment vertical="center"/>
    </xf>
    <xf numFmtId="37" fontId="49" fillId="27" borderId="35" xfId="166" applyNumberFormat="1" applyFont="1" applyFill="1" applyBorder="1" applyAlignment="1" applyProtection="1">
      <alignment vertical="center"/>
    </xf>
    <xf numFmtId="38" fontId="49" fillId="27" borderId="35" xfId="166" applyNumberFormat="1" applyFont="1" applyFill="1" applyBorder="1" applyAlignment="1">
      <alignment vertical="center"/>
    </xf>
    <xf numFmtId="38" fontId="46" fillId="0" borderId="81" xfId="166" applyNumberFormat="1" applyFont="1" applyBorder="1" applyAlignment="1">
      <alignment vertical="center"/>
    </xf>
    <xf numFmtId="38" fontId="46" fillId="0" borderId="61" xfId="166" applyNumberFormat="1" applyFont="1" applyBorder="1" applyAlignment="1">
      <alignment vertical="center"/>
    </xf>
    <xf numFmtId="0" fontId="46" fillId="0" borderId="18" xfId="166" applyFont="1" applyBorder="1" applyAlignment="1">
      <alignment horizontal="center" vertical="center"/>
    </xf>
    <xf numFmtId="0" fontId="46" fillId="0" borderId="150" xfId="166" applyFont="1" applyBorder="1" applyAlignment="1">
      <alignment horizontal="center" vertical="center"/>
    </xf>
    <xf numFmtId="0" fontId="46" fillId="0" borderId="57" xfId="166" applyFont="1" applyBorder="1" applyAlignment="1">
      <alignment horizontal="center" vertical="center"/>
    </xf>
    <xf numFmtId="0" fontId="46" fillId="0" borderId="70" xfId="166" applyFont="1" applyBorder="1" applyAlignment="1">
      <alignment horizontal="center" vertical="center" wrapText="1"/>
    </xf>
    <xf numFmtId="176" fontId="49" fillId="27" borderId="52" xfId="210" applyNumberFormat="1" applyFont="1" applyFill="1" applyBorder="1" applyAlignment="1" applyProtection="1">
      <alignment horizontal="right" vertical="center"/>
    </xf>
    <xf numFmtId="176" fontId="46" fillId="0" borderId="51" xfId="210" applyNumberFormat="1" applyFont="1" applyFill="1" applyBorder="1" applyAlignment="1">
      <alignment vertical="center"/>
    </xf>
    <xf numFmtId="0" fontId="46" fillId="0" borderId="18" xfId="166" applyFont="1" applyBorder="1" applyAlignment="1">
      <alignment vertical="center"/>
    </xf>
    <xf numFmtId="0" fontId="46" fillId="0" borderId="35" xfId="166" applyFont="1" applyBorder="1" applyAlignment="1">
      <alignment horizontal="center" vertical="center"/>
    </xf>
    <xf numFmtId="0" fontId="46" fillId="0" borderId="78" xfId="166" applyFont="1" applyBorder="1" applyAlignment="1">
      <alignment horizontal="center" vertical="center"/>
    </xf>
    <xf numFmtId="38" fontId="49" fillId="27" borderId="93" xfId="166" applyNumberFormat="1" applyFont="1" applyFill="1" applyBorder="1" applyAlignment="1">
      <alignment horizontal="right" vertical="center"/>
    </xf>
    <xf numFmtId="38" fontId="49" fillId="27" borderId="33" xfId="166" applyNumberFormat="1" applyFont="1" applyFill="1" applyBorder="1" applyAlignment="1">
      <alignment vertical="center"/>
    </xf>
    <xf numFmtId="38" fontId="46" fillId="0" borderId="31" xfId="209" applyFont="1" applyFill="1" applyBorder="1" applyAlignment="1">
      <alignment vertical="center"/>
    </xf>
    <xf numFmtId="38" fontId="46" fillId="0" borderId="33" xfId="209" applyFont="1" applyFill="1" applyBorder="1" applyAlignment="1">
      <alignment vertical="center"/>
    </xf>
    <xf numFmtId="38" fontId="49" fillId="27" borderId="81" xfId="166" applyNumberFormat="1" applyFont="1" applyFill="1" applyBorder="1" applyAlignment="1">
      <alignment vertical="center"/>
    </xf>
    <xf numFmtId="0" fontId="46" fillId="0" borderId="40" xfId="166" applyFont="1" applyBorder="1" applyAlignment="1">
      <alignment horizontal="center" vertical="center"/>
    </xf>
    <xf numFmtId="0" fontId="46" fillId="0" borderId="43" xfId="166" applyFont="1" applyBorder="1" applyAlignment="1">
      <alignment horizontal="center" vertical="center"/>
    </xf>
    <xf numFmtId="0" fontId="46" fillId="0" borderId="75" xfId="166" applyFont="1" applyBorder="1" applyAlignment="1">
      <alignment horizontal="center" vertical="center"/>
    </xf>
    <xf numFmtId="38" fontId="49" fillId="27" borderId="45" xfId="166" applyNumberFormat="1" applyFont="1" applyFill="1" applyBorder="1" applyAlignment="1">
      <alignment horizontal="right" vertical="center"/>
    </xf>
    <xf numFmtId="38" fontId="49" fillId="27" borderId="34" xfId="166" applyNumberFormat="1" applyFont="1" applyFill="1" applyBorder="1" applyAlignment="1">
      <alignment vertical="center"/>
    </xf>
    <xf numFmtId="38" fontId="46" fillId="0" borderId="40" xfId="209" applyFont="1" applyFill="1" applyBorder="1" applyAlignment="1">
      <alignment vertical="center"/>
    </xf>
    <xf numFmtId="38" fontId="46" fillId="0" borderId="42" xfId="209" applyFont="1" applyFill="1" applyBorder="1" applyAlignment="1">
      <alignment vertical="center"/>
    </xf>
    <xf numFmtId="38" fontId="46" fillId="0" borderId="34" xfId="209" applyFont="1" applyFill="1" applyBorder="1" applyAlignment="1">
      <alignment vertical="center"/>
    </xf>
    <xf numFmtId="38" fontId="49" fillId="27" borderId="83" xfId="166" applyNumberFormat="1" applyFont="1" applyFill="1" applyBorder="1" applyAlignment="1">
      <alignment vertical="center"/>
    </xf>
    <xf numFmtId="38" fontId="46" fillId="0" borderId="43" xfId="209" applyFont="1" applyFill="1" applyBorder="1" applyAlignment="1">
      <alignment vertical="center"/>
    </xf>
    <xf numFmtId="0" fontId="46" fillId="0" borderId="75" xfId="166" applyFont="1" applyBorder="1" applyAlignment="1">
      <alignment horizontal="center" vertical="center" wrapText="1"/>
    </xf>
    <xf numFmtId="38" fontId="46" fillId="0" borderId="83" xfId="166" applyNumberFormat="1" applyFont="1" applyBorder="1" applyAlignment="1">
      <alignment vertical="center"/>
    </xf>
    <xf numFmtId="38" fontId="46" fillId="0" borderId="46" xfId="166" applyNumberFormat="1" applyFont="1" applyBorder="1" applyAlignment="1">
      <alignment vertical="center"/>
    </xf>
    <xf numFmtId="38" fontId="46" fillId="0" borderId="80" xfId="166" applyNumberFormat="1" applyFont="1" applyBorder="1" applyAlignment="1">
      <alignment vertical="center"/>
    </xf>
    <xf numFmtId="38" fontId="49" fillId="27" borderId="40" xfId="166" applyNumberFormat="1" applyFont="1" applyFill="1" applyBorder="1" applyAlignment="1">
      <alignment vertical="center"/>
    </xf>
    <xf numFmtId="37" fontId="49" fillId="27" borderId="40" xfId="166" applyNumberFormat="1" applyFont="1" applyFill="1" applyBorder="1" applyAlignment="1" applyProtection="1">
      <alignment vertical="center"/>
    </xf>
    <xf numFmtId="0" fontId="46" fillId="0" borderId="59" xfId="166" applyFont="1" applyBorder="1" applyAlignment="1">
      <alignment horizontal="center" vertical="center"/>
    </xf>
    <xf numFmtId="0" fontId="46" fillId="0" borderId="66" xfId="166" applyFont="1" applyBorder="1" applyAlignment="1">
      <alignment horizontal="center" vertical="center"/>
    </xf>
    <xf numFmtId="0" fontId="46" fillId="0" borderId="151" xfId="166" applyFont="1" applyBorder="1" applyAlignment="1">
      <alignment horizontal="center" vertical="center" wrapText="1"/>
    </xf>
    <xf numFmtId="176" fontId="49" fillId="27" borderId="45" xfId="210" applyNumberFormat="1" applyFont="1" applyFill="1" applyBorder="1" applyAlignment="1">
      <alignment horizontal="right" vertical="center"/>
    </xf>
    <xf numFmtId="176" fontId="46" fillId="0" borderId="59" xfId="210" applyNumberFormat="1" applyFont="1" applyBorder="1" applyAlignment="1">
      <alignment vertical="center"/>
    </xf>
    <xf numFmtId="176" fontId="46" fillId="0" borderId="62" xfId="210" applyNumberFormat="1" applyFont="1" applyBorder="1" applyAlignment="1">
      <alignment vertical="center"/>
    </xf>
    <xf numFmtId="0" fontId="46" fillId="0" borderId="21" xfId="166" applyFont="1" applyBorder="1" applyAlignment="1">
      <alignment vertical="center"/>
    </xf>
    <xf numFmtId="0" fontId="46" fillId="0" borderId="53" xfId="166" applyFont="1" applyBorder="1" applyAlignment="1">
      <alignment horizontal="center" vertical="center"/>
    </xf>
    <xf numFmtId="176" fontId="49" fillId="27" borderId="52" xfId="210" applyNumberFormat="1" applyFont="1" applyFill="1" applyBorder="1" applyAlignment="1">
      <alignment horizontal="right" vertical="center"/>
    </xf>
    <xf numFmtId="176" fontId="46" fillId="0" borderId="60" xfId="210" applyNumberFormat="1" applyFont="1" applyFill="1" applyBorder="1" applyAlignment="1">
      <alignment vertical="center"/>
    </xf>
    <xf numFmtId="37" fontId="48" fillId="0" borderId="0" xfId="166" applyNumberFormat="1" applyFont="1" applyAlignment="1" applyProtection="1">
      <alignment horizontal="center" vertical="center"/>
      <protection locked="0"/>
    </xf>
    <xf numFmtId="37" fontId="49" fillId="27" borderId="29" xfId="164" applyNumberFormat="1" applyFont="1" applyFill="1" applyBorder="1" applyAlignment="1" applyProtection="1">
      <alignment horizontal="center" vertical="center"/>
    </xf>
    <xf numFmtId="37" fontId="46" fillId="0" borderId="82" xfId="166" applyNumberFormat="1" applyFont="1" applyBorder="1" applyAlignment="1" applyProtection="1">
      <alignment vertical="center"/>
      <protection locked="0"/>
    </xf>
    <xf numFmtId="37" fontId="46" fillId="0" borderId="39" xfId="166" applyNumberFormat="1" applyFont="1" applyFill="1" applyBorder="1" applyAlignment="1" applyProtection="1">
      <alignment vertical="center"/>
    </xf>
    <xf numFmtId="37" fontId="46" fillId="0" borderId="63" xfId="166" applyNumberFormat="1" applyFont="1" applyBorder="1" applyAlignment="1" applyProtection="1">
      <alignment vertical="center"/>
      <protection locked="0"/>
    </xf>
    <xf numFmtId="37" fontId="49" fillId="27" borderId="34" xfId="166" applyNumberFormat="1" applyFont="1" applyFill="1" applyBorder="1" applyAlignment="1" applyProtection="1">
      <alignment horizontal="right" vertical="center"/>
    </xf>
    <xf numFmtId="37" fontId="46" fillId="0" borderId="80" xfId="166" applyNumberFormat="1" applyFont="1" applyBorder="1" applyAlignment="1" applyProtection="1">
      <alignment vertical="center"/>
      <protection locked="0"/>
    </xf>
    <xf numFmtId="37" fontId="49" fillId="27" borderId="19" xfId="166" applyNumberFormat="1" applyFont="1" applyFill="1" applyBorder="1" applyAlignment="1" applyProtection="1">
      <alignment horizontal="right" vertical="center"/>
    </xf>
    <xf numFmtId="38" fontId="46" fillId="0" borderId="88" xfId="166" applyNumberFormat="1" applyFont="1" applyBorder="1" applyAlignment="1">
      <alignment vertical="center"/>
    </xf>
    <xf numFmtId="38" fontId="46" fillId="0" borderId="38" xfId="166" applyNumberFormat="1" applyFont="1" applyBorder="1" applyAlignment="1">
      <alignment vertical="center"/>
    </xf>
    <xf numFmtId="38" fontId="46" fillId="0" borderId="32" xfId="166" applyNumberFormat="1" applyFont="1" applyBorder="1" applyAlignment="1">
      <alignment vertical="center"/>
    </xf>
    <xf numFmtId="38" fontId="46" fillId="0" borderId="30" xfId="166" applyNumberFormat="1" applyFont="1" applyBorder="1" applyAlignment="1">
      <alignment vertical="center"/>
    </xf>
    <xf numFmtId="176" fontId="46" fillId="0" borderId="66" xfId="210" applyNumberFormat="1" applyFont="1" applyBorder="1" applyAlignment="1">
      <alignment vertical="center"/>
    </xf>
    <xf numFmtId="176" fontId="46" fillId="0" borderId="152" xfId="210" applyNumberFormat="1" applyFont="1" applyBorder="1" applyAlignment="1">
      <alignment vertical="center"/>
    </xf>
    <xf numFmtId="38" fontId="46" fillId="0" borderId="0" xfId="209" applyFont="1" applyBorder="1" applyAlignment="1" applyProtection="1">
      <alignment vertical="center"/>
    </xf>
    <xf numFmtId="0" fontId="46" fillId="0" borderId="39" xfId="166" applyFont="1" applyBorder="1" applyAlignment="1">
      <alignment horizontal="center" vertical="center" wrapText="1"/>
    </xf>
    <xf numFmtId="0" fontId="46" fillId="0" borderId="43" xfId="166" applyFont="1" applyBorder="1" applyAlignment="1">
      <alignment horizontal="center" vertical="center" wrapText="1"/>
    </xf>
    <xf numFmtId="37" fontId="49" fillId="27" borderId="52" xfId="166" applyNumberFormat="1" applyFont="1" applyFill="1" applyBorder="1" applyAlignment="1" applyProtection="1">
      <alignment horizontal="right" vertical="center"/>
    </xf>
    <xf numFmtId="38" fontId="49" fillId="27" borderId="52" xfId="209" applyFont="1" applyFill="1" applyBorder="1" applyAlignment="1">
      <alignment horizontal="right" vertical="center"/>
    </xf>
    <xf numFmtId="38" fontId="46" fillId="0" borderId="56" xfId="209" applyFont="1" applyBorder="1" applyAlignment="1">
      <alignment vertical="center"/>
    </xf>
    <xf numFmtId="38" fontId="46" fillId="0" borderId="51" xfId="209" applyFont="1" applyBorder="1" applyAlignment="1">
      <alignment vertical="center"/>
    </xf>
    <xf numFmtId="38" fontId="46" fillId="0" borderId="53" xfId="209" applyFont="1" applyBorder="1" applyAlignment="1">
      <alignment vertical="center"/>
    </xf>
    <xf numFmtId="38" fontId="46" fillId="0" borderId="59" xfId="209" applyFont="1" applyBorder="1" applyAlignment="1">
      <alignment vertical="center"/>
    </xf>
    <xf numFmtId="37" fontId="46" fillId="0" borderId="64" xfId="166" applyNumberFormat="1" applyFont="1" applyBorder="1" applyAlignment="1" applyProtection="1">
      <alignment vertical="center"/>
    </xf>
    <xf numFmtId="0" fontId="46" fillId="0" borderId="49" xfId="166" applyFont="1" applyBorder="1" applyAlignment="1">
      <alignment horizontal="center" vertical="center"/>
    </xf>
    <xf numFmtId="0" fontId="46" fillId="0" borderId="68" xfId="166" applyFont="1" applyBorder="1" applyAlignment="1">
      <alignment horizontal="center" vertical="center" wrapText="1"/>
    </xf>
    <xf numFmtId="38" fontId="49" fillId="27" borderId="45" xfId="166" applyNumberFormat="1" applyFont="1" applyFill="1" applyBorder="1" applyAlignment="1">
      <alignment vertical="center"/>
    </xf>
    <xf numFmtId="38" fontId="46" fillId="0" borderId="62" xfId="209" applyFont="1" applyBorder="1" applyAlignment="1">
      <alignment vertical="center"/>
    </xf>
    <xf numFmtId="38" fontId="46" fillId="0" borderId="68" xfId="209" applyFont="1" applyBorder="1" applyAlignment="1">
      <alignment vertical="center"/>
    </xf>
    <xf numFmtId="38" fontId="46" fillId="0" borderId="49" xfId="209" applyFont="1" applyBorder="1" applyAlignment="1">
      <alignment vertical="center"/>
    </xf>
    <xf numFmtId="38" fontId="49" fillId="27" borderId="49" xfId="166" applyNumberFormat="1" applyFont="1" applyFill="1" applyBorder="1" applyAlignment="1">
      <alignment vertical="center"/>
    </xf>
    <xf numFmtId="38" fontId="46" fillId="0" borderId="50" xfId="209" applyFont="1" applyBorder="1" applyAlignment="1">
      <alignment vertical="center"/>
    </xf>
    <xf numFmtId="38" fontId="46" fillId="0" borderId="152" xfId="209" applyFont="1" applyBorder="1" applyAlignment="1">
      <alignment vertical="center"/>
    </xf>
    <xf numFmtId="38" fontId="46" fillId="0" borderId="66" xfId="209" applyFont="1" applyBorder="1" applyAlignment="1">
      <alignment vertical="center"/>
    </xf>
    <xf numFmtId="38" fontId="46" fillId="0" borderId="44" xfId="209" applyFont="1" applyBorder="1" applyAlignment="1">
      <alignment vertical="center"/>
    </xf>
    <xf numFmtId="37" fontId="49" fillId="27" borderId="49" xfId="166" applyNumberFormat="1" applyFont="1" applyFill="1" applyBorder="1" applyAlignment="1" applyProtection="1">
      <alignment vertical="center"/>
    </xf>
    <xf numFmtId="0" fontId="46" fillId="0" borderId="57" xfId="166" applyFont="1" applyBorder="1" applyAlignment="1">
      <alignment horizontal="center" vertical="center" wrapText="1"/>
    </xf>
    <xf numFmtId="38" fontId="49" fillId="27" borderId="52" xfId="166" applyNumberFormat="1" applyFont="1" applyFill="1" applyBorder="1" applyAlignment="1">
      <alignment vertical="center"/>
    </xf>
    <xf numFmtId="38" fontId="46" fillId="0" borderId="71" xfId="209" applyFont="1" applyBorder="1" applyAlignment="1">
      <alignment vertical="center"/>
    </xf>
    <xf numFmtId="38" fontId="46" fillId="0" borderId="57" xfId="209" applyFont="1" applyBorder="1" applyAlignment="1">
      <alignment vertical="center"/>
    </xf>
    <xf numFmtId="38" fontId="49" fillId="27" borderId="59" xfId="166" applyNumberFormat="1" applyFont="1" applyFill="1" applyBorder="1" applyAlignment="1">
      <alignment vertical="center"/>
    </xf>
    <xf numFmtId="38" fontId="46" fillId="0" borderId="60" xfId="209" applyFont="1" applyBorder="1" applyAlignment="1">
      <alignment vertical="center"/>
    </xf>
    <xf numFmtId="37" fontId="49" fillId="27" borderId="59" xfId="166" applyNumberFormat="1" applyFont="1" applyFill="1" applyBorder="1" applyAlignment="1" applyProtection="1">
      <alignment vertical="center"/>
    </xf>
    <xf numFmtId="0" fontId="46" fillId="0" borderId="82" xfId="166" applyFont="1" applyBorder="1" applyAlignment="1">
      <alignment horizontal="center" vertical="center" wrapText="1"/>
    </xf>
    <xf numFmtId="0" fontId="46" fillId="0" borderId="18" xfId="166" applyFont="1" applyBorder="1" applyAlignment="1">
      <alignment horizontal="center" vertical="center" wrapText="1"/>
    </xf>
    <xf numFmtId="0" fontId="46" fillId="0" borderId="150" xfId="166" applyFont="1" applyBorder="1" applyAlignment="1">
      <alignment horizontal="center" vertical="center" wrapText="1"/>
    </xf>
    <xf numFmtId="0" fontId="46" fillId="0" borderId="53" xfId="166" applyFont="1" applyBorder="1" applyAlignment="1">
      <alignment horizontal="center" vertical="center" wrapText="1"/>
    </xf>
    <xf numFmtId="0" fontId="46" fillId="0" borderId="79" xfId="166" applyFont="1" applyBorder="1" applyAlignment="1">
      <alignment horizontal="center" vertical="center"/>
    </xf>
    <xf numFmtId="0" fontId="46" fillId="0" borderId="38" xfId="166" applyFont="1" applyBorder="1" applyAlignment="1">
      <alignment horizontal="center" vertical="center"/>
    </xf>
    <xf numFmtId="0" fontId="46" fillId="0" borderId="74" xfId="166" applyFont="1" applyBorder="1" applyAlignment="1">
      <alignment horizontal="center" vertical="center" wrapText="1"/>
    </xf>
    <xf numFmtId="0" fontId="46" fillId="0" borderId="67" xfId="166" applyFont="1" applyBorder="1" applyAlignment="1">
      <alignment horizontal="center" vertical="center"/>
    </xf>
    <xf numFmtId="0" fontId="46" fillId="0" borderId="54" xfId="166" applyFont="1" applyBorder="1" applyAlignment="1">
      <alignment horizontal="center" vertical="center"/>
    </xf>
    <xf numFmtId="176" fontId="49" fillId="27" borderId="45" xfId="210" applyNumberFormat="1" applyFont="1" applyFill="1" applyBorder="1" applyAlignment="1" applyProtection="1">
      <alignment horizontal="right" vertical="center"/>
    </xf>
    <xf numFmtId="176" fontId="46" fillId="0" borderId="68" xfId="210" applyNumberFormat="1" applyFont="1" applyBorder="1" applyAlignment="1">
      <alignment vertical="center"/>
    </xf>
    <xf numFmtId="176" fontId="46" fillId="0" borderId="50" xfId="210" applyNumberFormat="1" applyFont="1" applyBorder="1" applyAlignment="1">
      <alignment vertical="center"/>
    </xf>
    <xf numFmtId="176" fontId="46" fillId="0" borderId="49" xfId="210" applyNumberFormat="1" applyFont="1" applyBorder="1" applyAlignment="1">
      <alignment vertical="center"/>
    </xf>
    <xf numFmtId="176" fontId="46" fillId="0" borderId="44" xfId="210" applyNumberFormat="1" applyFont="1" applyBorder="1" applyAlignment="1">
      <alignment vertical="center"/>
    </xf>
    <xf numFmtId="0" fontId="46" fillId="0" borderId="15" xfId="166" applyFont="1" applyBorder="1" applyAlignment="1">
      <alignment horizontal="center" vertical="center"/>
    </xf>
    <xf numFmtId="0" fontId="46" fillId="0" borderId="46" xfId="166" applyFont="1" applyBorder="1" applyAlignment="1">
      <alignment horizontal="center" vertical="center" wrapText="1"/>
    </xf>
    <xf numFmtId="0" fontId="46" fillId="0" borderId="21" xfId="166" applyFont="1" applyBorder="1" applyAlignment="1">
      <alignment horizontal="center" vertical="center"/>
    </xf>
    <xf numFmtId="176" fontId="46" fillId="0" borderId="22" xfId="210" applyNumberFormat="1" applyFont="1" applyBorder="1" applyAlignment="1">
      <alignment vertical="center"/>
    </xf>
    <xf numFmtId="176" fontId="46" fillId="0" borderId="91" xfId="210" applyNumberFormat="1" applyFont="1" applyBorder="1" applyAlignment="1">
      <alignment vertical="center"/>
    </xf>
    <xf numFmtId="176" fontId="46" fillId="0" borderId="55" xfId="210" applyNumberFormat="1" applyFont="1" applyBorder="1" applyAlignment="1">
      <alignment vertical="center"/>
    </xf>
    <xf numFmtId="176" fontId="46" fillId="0" borderId="90" xfId="210" applyNumberFormat="1" applyFont="1" applyBorder="1" applyAlignment="1">
      <alignment vertical="center"/>
    </xf>
    <xf numFmtId="176" fontId="49" fillId="27" borderId="58" xfId="210" applyNumberFormat="1" applyFont="1" applyFill="1" applyBorder="1" applyAlignment="1" applyProtection="1">
      <alignment horizontal="right" vertical="center"/>
    </xf>
    <xf numFmtId="176" fontId="46" fillId="0" borderId="54" xfId="210" applyNumberFormat="1" applyFont="1" applyBorder="1" applyAlignment="1">
      <alignment vertical="center"/>
    </xf>
    <xf numFmtId="176" fontId="46" fillId="0" borderId="95" xfId="210" applyNumberFormat="1" applyFont="1" applyBorder="1" applyAlignment="1">
      <alignment vertical="center"/>
    </xf>
    <xf numFmtId="37" fontId="49" fillId="27" borderId="37" xfId="166" applyNumberFormat="1" applyFont="1" applyFill="1" applyBorder="1" applyAlignment="1" applyProtection="1">
      <alignment horizontal="right" vertical="center"/>
    </xf>
    <xf numFmtId="38" fontId="49" fillId="27" borderId="37" xfId="166" applyNumberFormat="1" applyFont="1" applyFill="1" applyBorder="1" applyAlignment="1">
      <alignment vertical="center"/>
    </xf>
    <xf numFmtId="38" fontId="46" fillId="0" borderId="15" xfId="209" applyFont="1" applyBorder="1" applyAlignment="1">
      <alignment vertical="center"/>
    </xf>
    <xf numFmtId="38" fontId="46" fillId="0" borderId="64" xfId="209" applyFont="1" applyBorder="1" applyAlignment="1">
      <alignment vertical="center"/>
    </xf>
    <xf numFmtId="38" fontId="46" fillId="0" borderId="94" xfId="209" applyFont="1" applyBorder="1" applyAlignment="1">
      <alignment vertical="center"/>
    </xf>
    <xf numFmtId="176" fontId="46" fillId="0" borderId="70" xfId="210" applyNumberFormat="1" applyFont="1" applyBorder="1" applyAlignment="1">
      <alignment vertical="center"/>
    </xf>
    <xf numFmtId="37" fontId="48" fillId="0" borderId="0" xfId="0" applyNumberFormat="1" applyFont="1" applyAlignment="1">
      <alignment horizontal="center" vertical="center"/>
    </xf>
    <xf numFmtId="0" fontId="46" fillId="28" borderId="102" xfId="0" applyFont="1" applyFill="1" applyBorder="1" applyAlignment="1">
      <alignment horizontal="center" vertical="center"/>
    </xf>
    <xf numFmtId="0" fontId="46" fillId="28" borderId="153" xfId="0" applyFont="1" applyFill="1" applyBorder="1" applyAlignment="1">
      <alignment horizontal="center" vertical="center"/>
    </xf>
    <xf numFmtId="0" fontId="46" fillId="0" borderId="154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178" fontId="46" fillId="0" borderId="29" xfId="0" applyNumberFormat="1" applyFont="1" applyBorder="1" applyAlignment="1">
      <alignment vertical="center"/>
    </xf>
    <xf numFmtId="178" fontId="46" fillId="0" borderId="105" xfId="0" applyNumberFormat="1" applyFont="1" applyBorder="1" applyAlignment="1">
      <alignment horizontal="center" vertical="center"/>
    </xf>
    <xf numFmtId="178" fontId="46" fillId="0" borderId="27" xfId="0" applyNumberFormat="1" applyFont="1" applyBorder="1" applyAlignment="1">
      <alignment horizontal="center" vertical="center"/>
    </xf>
    <xf numFmtId="178" fontId="46" fillId="0" borderId="20" xfId="0" applyNumberFormat="1" applyFont="1" applyBorder="1" applyAlignment="1">
      <alignment horizontal="center" vertical="center"/>
    </xf>
    <xf numFmtId="178" fontId="46" fillId="0" borderId="106" xfId="0" applyNumberFormat="1" applyFont="1" applyBorder="1" applyAlignment="1">
      <alignment horizontal="center" vertical="center"/>
    </xf>
    <xf numFmtId="178" fontId="46" fillId="0" borderId="0" xfId="0" applyNumberFormat="1" applyFont="1" applyBorder="1" applyAlignment="1">
      <alignment horizontal="center" vertical="center"/>
    </xf>
    <xf numFmtId="0" fontId="46" fillId="28" borderId="155" xfId="0" applyFont="1" applyFill="1" applyBorder="1" applyAlignment="1">
      <alignment horizontal="center" vertical="center"/>
    </xf>
    <xf numFmtId="0" fontId="46" fillId="28" borderId="109" xfId="0" applyFont="1" applyFill="1" applyBorder="1" applyAlignment="1">
      <alignment horizontal="center" vertical="center"/>
    </xf>
    <xf numFmtId="0" fontId="46" fillId="28" borderId="113" xfId="0" applyFont="1" applyFill="1" applyBorder="1" applyAlignment="1">
      <alignment horizontal="left" vertical="center" wrapText="1"/>
    </xf>
    <xf numFmtId="176" fontId="46" fillId="0" borderId="19" xfId="0" applyNumberFormat="1" applyFont="1" applyBorder="1" applyAlignment="1">
      <alignment vertical="center"/>
    </xf>
    <xf numFmtId="176" fontId="49" fillId="0" borderId="106" xfId="0" applyNumberFormat="1" applyFont="1" applyBorder="1" applyAlignment="1">
      <alignment horizontal="center" vertical="center"/>
    </xf>
    <xf numFmtId="0" fontId="46" fillId="28" borderId="107" xfId="0" applyFont="1" applyFill="1" applyBorder="1" applyAlignment="1">
      <alignment horizontal="center" vertical="center"/>
    </xf>
    <xf numFmtId="178" fontId="46" fillId="0" borderId="48" xfId="0" applyNumberFormat="1" applyFont="1" applyBorder="1" applyAlignment="1">
      <alignment vertical="center"/>
    </xf>
    <xf numFmtId="178" fontId="46" fillId="0" borderId="0" xfId="0" applyNumberFormat="1" applyFont="1" applyBorder="1" applyAlignment="1">
      <alignment horizontal="right" vertical="center"/>
    </xf>
    <xf numFmtId="178" fontId="49" fillId="0" borderId="0" xfId="0" applyNumberFormat="1" applyFont="1" applyBorder="1" applyAlignment="1">
      <alignment horizontal="center" vertical="center"/>
    </xf>
    <xf numFmtId="10" fontId="46" fillId="0" borderId="0" xfId="0" applyNumberFormat="1" applyFont="1" applyAlignment="1">
      <alignment vertical="center"/>
    </xf>
    <xf numFmtId="0" fontId="51" fillId="28" borderId="118" xfId="0" applyFont="1" applyFill="1" applyBorder="1" applyAlignment="1">
      <alignment vertical="center" wrapText="1"/>
    </xf>
    <xf numFmtId="176" fontId="46" fillId="0" borderId="156" xfId="0" applyNumberFormat="1" applyFont="1" applyBorder="1" applyAlignment="1">
      <alignment vertical="center"/>
    </xf>
    <xf numFmtId="176" fontId="49" fillId="0" borderId="121" xfId="0" applyNumberFormat="1" applyFont="1" applyBorder="1" applyAlignment="1">
      <alignment horizontal="center" vertical="center"/>
    </xf>
    <xf numFmtId="176" fontId="49" fillId="0" borderId="0" xfId="0" applyNumberFormat="1" applyFont="1" applyBorder="1" applyAlignment="1">
      <alignment horizontal="center" vertical="center"/>
    </xf>
    <xf numFmtId="179" fontId="0" fillId="0" borderId="0" xfId="0" applyNumberFormat="1"/>
    <xf numFmtId="56" fontId="0" fillId="0" borderId="0" xfId="0" applyNumberFormat="1" applyAlignment="1">
      <alignment horizontal="right"/>
    </xf>
    <xf numFmtId="179" fontId="0" fillId="0" borderId="0" xfId="0" applyNumberFormat="1" applyAlignment="1">
      <alignment wrapText="1"/>
    </xf>
    <xf numFmtId="179" fontId="0" fillId="0" borderId="0" xfId="0" applyNumberFormat="1" applyAlignment="1">
      <alignment horizontal="right"/>
    </xf>
    <xf numFmtId="179" fontId="0" fillId="0" borderId="0" xfId="0" applyNumberFormat="1" applyAlignment="1">
      <alignment horizontal="right" wrapText="1"/>
    </xf>
  </cellXfs>
  <cellStyles count="211">
    <cellStyle name="20% - アクセント 1 2" xfId="1"/>
    <cellStyle name="20% - アクセント 1 2 2" xfId="2"/>
    <cellStyle name="20% - アクセント 1 2 3" xfId="3"/>
    <cellStyle name="20% - アクセント 1 2 4" xfId="4"/>
    <cellStyle name="20% - アクセント 1 3" xfId="5"/>
    <cellStyle name="20% - アクセント 2 2" xfId="6"/>
    <cellStyle name="20% - アクセント 2 2 2" xfId="7"/>
    <cellStyle name="20% - アクセント 2 2 3" xfId="8"/>
    <cellStyle name="20% - アクセント 2 2 4" xfId="9"/>
    <cellStyle name="20% - アクセント 2 3" xfId="10"/>
    <cellStyle name="20% - アクセント 3 2" xfId="11"/>
    <cellStyle name="20% - アクセント 3 2 2" xfId="12"/>
    <cellStyle name="20% - アクセント 3 2 3" xfId="13"/>
    <cellStyle name="20% - アクセント 3 2 4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2 4" xfId="19"/>
    <cellStyle name="20% - アクセント 4 3" xfId="20"/>
    <cellStyle name="20% - アクセント 5 2" xfId="21"/>
    <cellStyle name="20% - アクセント 5 2 2" xfId="22"/>
    <cellStyle name="20% - アクセント 5 2 3" xfId="23"/>
    <cellStyle name="20% - アクセント 6 2" xfId="24"/>
    <cellStyle name="20% - アクセント 6 2 2" xfId="25"/>
    <cellStyle name="20% - アクセント 6 2 3" xfId="26"/>
    <cellStyle name="20% - アクセント 6 2 4" xfId="27"/>
    <cellStyle name="20% - アクセント 6 3" xfId="28"/>
    <cellStyle name="40% - アクセント 1 2" xfId="29"/>
    <cellStyle name="40% - アクセント 1 2 2" xfId="30"/>
    <cellStyle name="40% - アクセント 1 2 3" xfId="31"/>
    <cellStyle name="40% - アクセント 1 2 4" xfId="32"/>
    <cellStyle name="40% - アクセント 1 3" xfId="33"/>
    <cellStyle name="40% - アクセント 2 2" xfId="34"/>
    <cellStyle name="40% - アクセント 2 2 2" xfId="35"/>
    <cellStyle name="40% - アクセント 2 2 3" xfId="36"/>
    <cellStyle name="40% - アクセント 3 2" xfId="37"/>
    <cellStyle name="40% - アクセント 3 2 2" xfId="38"/>
    <cellStyle name="40% - アクセント 3 2 3" xfId="39"/>
    <cellStyle name="40% - アクセント 3 2 4" xfId="40"/>
    <cellStyle name="40% - アクセント 3 3" xfId="41"/>
    <cellStyle name="40% - アクセント 4 2" xfId="42"/>
    <cellStyle name="40% - アクセント 4 2 2" xfId="43"/>
    <cellStyle name="40% - アクセント 4 2 3" xfId="44"/>
    <cellStyle name="40% - アクセント 4 2 4" xfId="45"/>
    <cellStyle name="40% - アクセント 4 3" xfId="46"/>
    <cellStyle name="40% - アクセント 5 2" xfId="47"/>
    <cellStyle name="40% - アクセント 5 2 2" xfId="48"/>
    <cellStyle name="40% - アクセント 5 2 3" xfId="49"/>
    <cellStyle name="40% - アクセント 5 2 4" xfId="50"/>
    <cellStyle name="40% - アクセント 5 3" xfId="51"/>
    <cellStyle name="40% - アクセント 6 2" xfId="52"/>
    <cellStyle name="40% - アクセント 6 2 2" xfId="53"/>
    <cellStyle name="40% - アクセント 6 2 3" xfId="54"/>
    <cellStyle name="40% - アクセント 6 2 4" xfId="55"/>
    <cellStyle name="40% - アクセント 6 3" xfId="56"/>
    <cellStyle name="60% - アクセント 1 2" xfId="57"/>
    <cellStyle name="60% - アクセント 1 2 2" xfId="58"/>
    <cellStyle name="60% - アクセント 1 2 3" xfId="59"/>
    <cellStyle name="60% - アクセント 1 2 4" xfId="60"/>
    <cellStyle name="60% - アクセント 1 3" xfId="61"/>
    <cellStyle name="60% - アクセント 2 2" xfId="62"/>
    <cellStyle name="60% - アクセント 2 2 2" xfId="63"/>
    <cellStyle name="60% - アクセント 2 2 3" xfId="64"/>
    <cellStyle name="60% - アクセント 2 2 4" xfId="65"/>
    <cellStyle name="60% - アクセント 2 3" xfId="66"/>
    <cellStyle name="60% - アクセント 3 2" xfId="67"/>
    <cellStyle name="60% - アクセント 3 2 2" xfId="68"/>
    <cellStyle name="60% - アクセント 3 2 3" xfId="69"/>
    <cellStyle name="60% - アクセント 3 2 4" xfId="70"/>
    <cellStyle name="60% - アクセント 3 3" xfId="71"/>
    <cellStyle name="60% - アクセント 4 2" xfId="72"/>
    <cellStyle name="60% - アクセント 4 2 2" xfId="73"/>
    <cellStyle name="60% - アクセント 4 2 3" xfId="74"/>
    <cellStyle name="60% - アクセント 4 2 4" xfId="75"/>
    <cellStyle name="60% - アクセント 4 3" xfId="76"/>
    <cellStyle name="60% - アクセント 5 2" xfId="77"/>
    <cellStyle name="60% - アクセント 5 2 2" xfId="78"/>
    <cellStyle name="60% - アクセント 5 2 3" xfId="79"/>
    <cellStyle name="60% - アクセント 5 2 4" xfId="80"/>
    <cellStyle name="60% - アクセント 5 3" xfId="81"/>
    <cellStyle name="60% - アクセント 6 2" xfId="82"/>
    <cellStyle name="60% - アクセント 6 2 2" xfId="83"/>
    <cellStyle name="60% - アクセント 6 2 3" xfId="84"/>
    <cellStyle name="60% - アクセント 6 2 4" xfId="85"/>
    <cellStyle name="60% - アクセント 6 3" xfId="86"/>
    <cellStyle name="どちらでもない 2" xfId="87"/>
    <cellStyle name="どちらでもない 2 2" xfId="88"/>
    <cellStyle name="どちらでもない 2 3" xfId="89"/>
    <cellStyle name="どちらでもない 2 4" xfId="90"/>
    <cellStyle name="どちらでもない 3" xfId="91"/>
    <cellStyle name="アクセント 1 2" xfId="92"/>
    <cellStyle name="アクセント 1 2 2" xfId="93"/>
    <cellStyle name="アクセント 1 2 3" xfId="94"/>
    <cellStyle name="アクセント 1 2 4" xfId="95"/>
    <cellStyle name="アクセント 1 3" xfId="96"/>
    <cellStyle name="アクセント 2 2" xfId="97"/>
    <cellStyle name="アクセント 2 2 2" xfId="98"/>
    <cellStyle name="アクセント 2 2 3" xfId="99"/>
    <cellStyle name="アクセント 2 2 4" xfId="100"/>
    <cellStyle name="アクセント 2 3" xfId="101"/>
    <cellStyle name="アクセント 3 2" xfId="102"/>
    <cellStyle name="アクセント 3 2 2" xfId="103"/>
    <cellStyle name="アクセント 3 2 3" xfId="104"/>
    <cellStyle name="アクセント 3 2 4" xfId="105"/>
    <cellStyle name="アクセント 3 3" xfId="106"/>
    <cellStyle name="アクセント 4 2" xfId="107"/>
    <cellStyle name="アクセント 4 2 2" xfId="108"/>
    <cellStyle name="アクセント 4 2 3" xfId="109"/>
    <cellStyle name="アクセント 4 2 4" xfId="110"/>
    <cellStyle name="アクセント 4 3" xfId="111"/>
    <cellStyle name="アクセント 5 2" xfId="112"/>
    <cellStyle name="アクセント 5 2 2" xfId="113"/>
    <cellStyle name="アクセント 5 2 3" xfId="114"/>
    <cellStyle name="アクセント 6 2" xfId="115"/>
    <cellStyle name="アクセント 6 2 2" xfId="116"/>
    <cellStyle name="アクセント 6 2 3" xfId="117"/>
    <cellStyle name="アクセント 6 2 4" xfId="118"/>
    <cellStyle name="アクセント 6 3" xfId="119"/>
    <cellStyle name="タイトル 2" xfId="120"/>
    <cellStyle name="タイトル 2 2" xfId="121"/>
    <cellStyle name="タイトル 3" xfId="122"/>
    <cellStyle name="チェック セル 2" xfId="123"/>
    <cellStyle name="チェック セル 2 2" xfId="124"/>
    <cellStyle name="チェック セル 2 3" xfId="125"/>
    <cellStyle name="メモ 2" xfId="126"/>
    <cellStyle name="リンク セル 2" xfId="127"/>
    <cellStyle name="リンク セル 2 2" xfId="128"/>
    <cellStyle name="リンク セル 2 3" xfId="129"/>
    <cellStyle name="リンク セル 2 4" xfId="130"/>
    <cellStyle name="リンク セル 3" xfId="131"/>
    <cellStyle name="入力 2" xfId="132"/>
    <cellStyle name="入力 2 2" xfId="133"/>
    <cellStyle name="入力 2 3" xfId="134"/>
    <cellStyle name="入力 2 4" xfId="135"/>
    <cellStyle name="入力 3" xfId="136"/>
    <cellStyle name="出力 2" xfId="137"/>
    <cellStyle name="出力 2 2" xfId="138"/>
    <cellStyle name="出力 2 3" xfId="139"/>
    <cellStyle name="出力 2 4" xfId="140"/>
    <cellStyle name="出力 3" xfId="141"/>
    <cellStyle name="悪い 2" xfId="142"/>
    <cellStyle name="悪い 2 2" xfId="143"/>
    <cellStyle name="悪い 2 3" xfId="144"/>
    <cellStyle name="悪い 2 4" xfId="145"/>
    <cellStyle name="悪い 3" xfId="146"/>
    <cellStyle name="桁区切り 2" xfId="147"/>
    <cellStyle name="桁区切り 2 2" xfId="148"/>
    <cellStyle name="桁区切り 2 3" xfId="149"/>
    <cellStyle name="桁区切り 2 4" xfId="150"/>
    <cellStyle name="桁区切り 3" xfId="151"/>
    <cellStyle name="桁区切り 4" xfId="152"/>
    <cellStyle name="標準" xfId="0" builtinId="0"/>
    <cellStyle name="標準 2" xfId="153"/>
    <cellStyle name="標準 2 2" xfId="154"/>
    <cellStyle name="標準 2 2 2" xfId="155"/>
    <cellStyle name="標準 2 2 3" xfId="156"/>
    <cellStyle name="標準 2 3" xfId="157"/>
    <cellStyle name="標準 2 4" xfId="158"/>
    <cellStyle name="標準 2 5" xfId="159"/>
    <cellStyle name="標準 3" xfId="160"/>
    <cellStyle name="標準 3 2" xfId="161"/>
    <cellStyle name="標準 3 3" xfId="162"/>
    <cellStyle name="標準 4" xfId="163"/>
    <cellStyle name="標準_H16.4.JIN.確報版" xfId="164"/>
    <cellStyle name="標準_H16.4.JIN.確報版 2" xfId="165"/>
    <cellStyle name="標準_H16.4.SET.確報版" xfId="166"/>
    <cellStyle name="標準_第６表" xfId="167"/>
    <cellStyle name="良い 2" xfId="168"/>
    <cellStyle name="良い 2 2" xfId="169"/>
    <cellStyle name="良い 2 3" xfId="170"/>
    <cellStyle name="良い 2 4" xfId="171"/>
    <cellStyle name="良い 3" xfId="172"/>
    <cellStyle name="見出し 1 2" xfId="173"/>
    <cellStyle name="見出し 1 2 2" xfId="174"/>
    <cellStyle name="見出し 1 2 3" xfId="175"/>
    <cellStyle name="見出し 1 2 4" xfId="176"/>
    <cellStyle name="見出し 1 3" xfId="177"/>
    <cellStyle name="見出し 2 2" xfId="178"/>
    <cellStyle name="見出し 2 2 2" xfId="179"/>
    <cellStyle name="見出し 2 2 3" xfId="180"/>
    <cellStyle name="見出し 2 2 4" xfId="181"/>
    <cellStyle name="見出し 2 3" xfId="182"/>
    <cellStyle name="見出し 3 2" xfId="183"/>
    <cellStyle name="見出し 3 2 2" xfId="184"/>
    <cellStyle name="見出し 3 2 3" xfId="185"/>
    <cellStyle name="見出し 3 2 4" xfId="186"/>
    <cellStyle name="見出し 3 3" xfId="187"/>
    <cellStyle name="見出し 4 2" xfId="188"/>
    <cellStyle name="見出し 4 2 2" xfId="189"/>
    <cellStyle name="見出し 4 2 3" xfId="190"/>
    <cellStyle name="見出し 4 2 4" xfId="191"/>
    <cellStyle name="見出し 4 3" xfId="192"/>
    <cellStyle name="計算 2" xfId="193"/>
    <cellStyle name="計算 2 2" xfId="194"/>
    <cellStyle name="計算 2 3" xfId="195"/>
    <cellStyle name="計算 2 4" xfId="196"/>
    <cellStyle name="計算 3" xfId="197"/>
    <cellStyle name="説明文 2" xfId="198"/>
    <cellStyle name="説明文 2 2" xfId="199"/>
    <cellStyle name="説明文 2 3" xfId="200"/>
    <cellStyle name="警告文 2" xfId="201"/>
    <cellStyle name="警告文 2 2" xfId="202"/>
    <cellStyle name="警告文 2 3" xfId="203"/>
    <cellStyle name="集計 2" xfId="204"/>
    <cellStyle name="集計 2 2" xfId="205"/>
    <cellStyle name="集計 2 3" xfId="206"/>
    <cellStyle name="集計 2 4" xfId="207"/>
    <cellStyle name="集計 3" xfId="208"/>
    <cellStyle name="桁区切り" xfId="209" builtinId="6"/>
    <cellStyle name="パーセント" xfId="210" builtinId="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FFA0"/>
      <color rgb="FFA3FFA0"/>
      <color rgb="FFA0FFC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55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At val="1104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人口（単位：千人）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2.318840579710145e-00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401"/>
          <c:min val="39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世帯（単位：千）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5507383316215921"/>
              <c:y val="0.34492844916124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7"/>
          <c:y val="5.5072768077903303e-002"/>
          <c:w val="0.78985613754802386"/>
          <c:h val="6.0869869527178669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>
      <c:oddHeader>&amp;C&amp;A</c:oddHeader>
      <c:oddFooter>&amp;CPage &amp;P</c:oddFooter>
    </c:headerFooter>
    <c:pageMargins l="0.75" r="0.75" t="1" b="1" header="0.5" footer="0.5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5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自然増減、社会増減（単位：人）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3.328050713153724e-00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At val="0"/>
        <c:auto val="0"/>
        <c:lblAlgn val="ctr"/>
        <c:lblOffset val="100"/>
        <c:noMultiLvlLbl val="0"/>
      </c:catAx>
      <c:valAx>
        <c:axId val="12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人口増減（単位：人）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002"/>
          <c:w val="0.40729034861133639"/>
          <c:h val="5.3619302949061656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" footer="0.5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537845</xdr:colOff>
      <xdr:row>34</xdr:row>
      <xdr:rowOff>43815</xdr:rowOff>
    </xdr:from>
    <xdr:to xmlns:xdr="http://schemas.openxmlformats.org/drawingml/2006/spreadsheetDrawing">
      <xdr:col>18</xdr:col>
      <xdr:colOff>591185</xdr:colOff>
      <xdr:row>38</xdr:row>
      <xdr:rowOff>0</xdr:rowOff>
    </xdr:to>
    <xdr:sp macro="" textlink="">
      <xdr:nvSpPr>
        <xdr:cNvPr id="43009" name="Rectangle 1"/>
        <xdr:cNvSpPr>
          <a:spLocks noChangeArrowheads="1"/>
        </xdr:cNvSpPr>
      </xdr:nvSpPr>
      <xdr:spPr>
        <a:xfrm>
          <a:off x="6786245" y="7311390"/>
          <a:ext cx="6396990" cy="7562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・令和２年度と比較すると、上位１０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市町村及び下位の５市村の順位に変化がなかった。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・上位４市町村の高齢化率は５０％を超え、上位２０市町村の高齢化率も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４０％を超えた。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38100</xdr:colOff>
      <xdr:row>5</xdr:row>
      <xdr:rowOff>76200</xdr:rowOff>
    </xdr:from>
    <xdr:to xmlns:xdr="http://schemas.openxmlformats.org/drawingml/2006/spreadsheetDrawing">
      <xdr:col>15</xdr:col>
      <xdr:colOff>200025</xdr:colOff>
      <xdr:row>7</xdr:row>
      <xdr:rowOff>114300</xdr:rowOff>
    </xdr:to>
    <xdr:sp macro="" textlink="">
      <xdr:nvSpPr>
        <xdr:cNvPr id="9" name="AutoShape 5"/>
        <xdr:cNvSpPr>
          <a:spLocks noChangeArrowheads="1"/>
        </xdr:cNvSpPr>
      </xdr:nvSpPr>
      <xdr:spPr>
        <a:xfrm>
          <a:off x="10696575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76200</xdr:rowOff>
    </xdr:from>
    <xdr:to xmlns:xdr="http://schemas.openxmlformats.org/drawingml/2006/spreadsheetDrawing">
      <xdr:col>11</xdr:col>
      <xdr:colOff>200025</xdr:colOff>
      <xdr:row>7</xdr:row>
      <xdr:rowOff>114300</xdr:rowOff>
    </xdr:to>
    <xdr:sp macro="" textlink="">
      <xdr:nvSpPr>
        <xdr:cNvPr id="12" name="AutoShape 5"/>
        <xdr:cNvSpPr>
          <a:spLocks noChangeArrowheads="1"/>
        </xdr:cNvSpPr>
      </xdr:nvSpPr>
      <xdr:spPr>
        <a:xfrm>
          <a:off x="8010525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38100</xdr:colOff>
      <xdr:row>5</xdr:row>
      <xdr:rowOff>76200</xdr:rowOff>
    </xdr:from>
    <xdr:to xmlns:xdr="http://schemas.openxmlformats.org/drawingml/2006/spreadsheetDrawing">
      <xdr:col>7</xdr:col>
      <xdr:colOff>200025</xdr:colOff>
      <xdr:row>7</xdr:row>
      <xdr:rowOff>114300</xdr:rowOff>
    </xdr:to>
    <xdr:sp macro="" textlink="">
      <xdr:nvSpPr>
        <xdr:cNvPr id="11" name="AutoShape 5"/>
        <xdr:cNvSpPr>
          <a:spLocks noChangeArrowheads="1"/>
        </xdr:cNvSpPr>
      </xdr:nvSpPr>
      <xdr:spPr>
        <a:xfrm>
          <a:off x="5248275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22225</xdr:colOff>
      <xdr:row>5</xdr:row>
      <xdr:rowOff>88900</xdr:rowOff>
    </xdr:from>
    <xdr:to xmlns:xdr="http://schemas.openxmlformats.org/drawingml/2006/spreadsheetDrawing">
      <xdr:col>3</xdr:col>
      <xdr:colOff>253365</xdr:colOff>
      <xdr:row>7</xdr:row>
      <xdr:rowOff>126365</xdr:rowOff>
    </xdr:to>
    <xdr:sp macro="" textlink="">
      <xdr:nvSpPr>
        <xdr:cNvPr id="12853" name="AutoShape 8"/>
        <xdr:cNvSpPr>
          <a:spLocks noChangeArrowheads="1"/>
        </xdr:cNvSpPr>
      </xdr:nvSpPr>
      <xdr:spPr>
        <a:xfrm>
          <a:off x="2470150" y="1279525"/>
          <a:ext cx="231140" cy="456565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47625</xdr:colOff>
      <xdr:row>50</xdr:row>
      <xdr:rowOff>114300</xdr:rowOff>
    </xdr:from>
    <xdr:to xmlns:xdr="http://schemas.openxmlformats.org/drawingml/2006/spreadsheetDrawing">
      <xdr:col>7</xdr:col>
      <xdr:colOff>723900</xdr:colOff>
      <xdr:row>57</xdr:row>
      <xdr:rowOff>0</xdr:rowOff>
    </xdr:to>
    <xdr:sp macro="" textlink="">
      <xdr:nvSpPr>
        <xdr:cNvPr id="45057" name="Rectangle 1"/>
        <xdr:cNvSpPr>
          <a:spLocks noChangeArrowheads="1"/>
        </xdr:cNvSpPr>
      </xdr:nvSpPr>
      <xdr:spPr>
        <a:xfrm>
          <a:off x="47625" y="10553700"/>
          <a:ext cx="630555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歳以上の総人口に対する割合は上昇し続けている。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年以降再び上昇に転じている。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歳以上の人口は令和元年度をピークに減少に転じたが、総人口に対する割合は上昇している。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295275</xdr:colOff>
      <xdr:row>16</xdr:row>
      <xdr:rowOff>76200</xdr:rowOff>
    </xdr:from>
    <xdr:to xmlns:xdr="http://schemas.openxmlformats.org/drawingml/2006/spreadsheetDrawing">
      <xdr:col>9</xdr:col>
      <xdr:colOff>628650</xdr:colOff>
      <xdr:row>35</xdr:row>
      <xdr:rowOff>104775</xdr:rowOff>
    </xdr:to>
    <xdr:graphicFrame macro="">
      <xdr:nvGraphicFramePr>
        <xdr:cNvPr id="18738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104775</xdr:colOff>
      <xdr:row>9</xdr:row>
      <xdr:rowOff>9525</xdr:rowOff>
    </xdr:from>
    <xdr:to xmlns:xdr="http://schemas.openxmlformats.org/drawingml/2006/spreadsheetDrawing">
      <xdr:col>12</xdr:col>
      <xdr:colOff>628650</xdr:colOff>
      <xdr:row>29</xdr:row>
      <xdr:rowOff>133350</xdr:rowOff>
    </xdr:to>
    <xdr:graphicFrame macro="">
      <xdr:nvGraphicFramePr>
        <xdr:cNvPr id="20786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0.64024999999999999</cdr:x>
      <cdr:y>4.5499999999999999e-002</cdr:y>
    </cdr:from>
    <cdr:to>
      <cdr:x>0.84899999999999998</cdr:x>
      <cdr:y>0.10174999999999999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3848078" y="161653"/>
          <a:ext cx="1254644" cy="199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3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4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1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2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tabSelected="1" topLeftCell="A25" workbookViewId="0">
      <selection activeCell="B37" sqref="B37"/>
    </sheetView>
  </sheetViews>
  <sheetFormatPr defaultRowHeight="23.25" customHeight="1"/>
  <cols>
    <col min="1" max="1" width="11.5" style="1" customWidth="1"/>
    <col min="2" max="8" width="9" style="2" customWidth="1"/>
    <col min="9" max="9" width="9.375" style="2" customWidth="1"/>
    <col min="10" max="10" width="3.375" style="2" customWidth="1"/>
    <col min="11" max="16384" width="9" style="2" customWidth="1"/>
  </cols>
  <sheetData>
    <row r="1" spans="1:10" ht="23.1" customHeight="1">
      <c r="B1" s="1"/>
      <c r="F1" s="10"/>
      <c r="I1" s="16" t="s">
        <v>195</v>
      </c>
    </row>
    <row r="2" spans="1:10" ht="13.5">
      <c r="F2" s="14"/>
      <c r="G2" s="14"/>
    </row>
    <row r="3" spans="1:10" ht="13.5"/>
    <row r="4" spans="1:10" ht="24" customHeight="1">
      <c r="A4" s="4" t="str">
        <v>令和３年度老人月間関係資料</v>
      </c>
      <c r="B4" s="4"/>
      <c r="C4" s="4"/>
      <c r="D4" s="4"/>
      <c r="E4" s="4"/>
      <c r="F4" s="4"/>
      <c r="G4" s="4"/>
      <c r="H4" s="4"/>
      <c r="I4" s="4"/>
      <c r="J4" s="4"/>
    </row>
    <row r="5" spans="1:10" ht="13.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3.5"/>
    <row r="7" spans="1:10" ht="18.75" customHeight="1">
      <c r="A7" s="1" t="str">
        <v>（１）市町村別高齢者数（令和３年７月１日現在）等</v>
      </c>
    </row>
    <row r="8" spans="1:10" ht="18.75" customHeight="1">
      <c r="A8" s="1" t="s">
        <v>265</v>
      </c>
      <c r="B8" s="2" t="str">
        <v>令和３年度市町村別高齢者数・高齢化率（市郡別）</v>
      </c>
    </row>
    <row r="9" spans="1:10" ht="18.75" customHeight="1">
      <c r="A9" s="1" t="s">
        <v>157</v>
      </c>
      <c r="B9" s="2" t="str">
        <v>令和３年度市町村別高齢者数・高齢化率（圏域別）</v>
      </c>
    </row>
    <row r="10" spans="1:10" ht="18.75" customHeight="1">
      <c r="A10" s="1" t="s">
        <v>41</v>
      </c>
      <c r="B10" s="2" t="str">
        <v>令和３年度高齢化率市町村別順位</v>
      </c>
    </row>
    <row r="11" spans="1:10" ht="18.75" customHeight="1">
      <c r="A11" s="1" t="s">
        <v>20</v>
      </c>
      <c r="B11" s="2" t="s">
        <v>45</v>
      </c>
    </row>
    <row r="12" spans="1:10" ht="18.75" customHeight="1"/>
    <row r="13" spans="1:10" ht="18.75" customHeight="1"/>
    <row r="14" spans="1:10" ht="18.75" customHeight="1">
      <c r="A14" s="1" t="s">
        <v>177</v>
      </c>
    </row>
    <row r="15" spans="1:10" ht="18.75" customHeight="1">
      <c r="A15" s="1" t="s">
        <v>13</v>
      </c>
      <c r="B15" s="2" t="str">
        <v>令和３年度高齢者数・高齢化率の前年度比較</v>
      </c>
    </row>
    <row r="16" spans="1:10" ht="18.75" customHeight="1">
      <c r="A16" s="1" t="s">
        <v>266</v>
      </c>
      <c r="B16" s="2" t="s">
        <v>179</v>
      </c>
    </row>
    <row r="17" spans="1:9" ht="18.75" customHeight="1"/>
    <row r="18" spans="1:9" ht="18.75" customHeight="1"/>
    <row r="19" spans="1:9" ht="18.75" customHeight="1">
      <c r="A19" s="1" t="str">
        <v>（３）市町村別高齢者世帯数（令和３年７月１日現在）</v>
      </c>
    </row>
    <row r="20" spans="1:9" ht="18.75" customHeight="1">
      <c r="A20" s="1" t="s">
        <v>267</v>
      </c>
      <c r="B20" s="2" t="str">
        <v>令和３年度市町村別高齢者世帯数・世帯割合（市郡別）</v>
      </c>
    </row>
    <row r="21" spans="1:9" ht="18.75" customHeight="1">
      <c r="A21" s="1" t="s">
        <v>268</v>
      </c>
      <c r="B21" s="2" t="str">
        <v>令和３年度市町村別高齢者世帯数・世帯割合（圏域別）</v>
      </c>
    </row>
    <row r="22" spans="1:9" ht="18.75" customHeight="1">
      <c r="A22" s="1" t="s">
        <v>149</v>
      </c>
      <c r="B22" s="2" t="str">
        <v>令和３年度市町村別高齢者世帯における要支援・要介護世帯数（市郡別）</v>
      </c>
    </row>
    <row r="23" spans="1:9" ht="18.75" customHeight="1">
      <c r="A23" s="1" t="s">
        <v>260</v>
      </c>
      <c r="B23" s="2" t="str">
        <v>令和３年度市町村別高齢者世帯に占める要支援・要介護世帯数割合（市郡別）</v>
      </c>
    </row>
    <row r="24" spans="1:9" ht="18.75" customHeight="1">
      <c r="A24" s="1" t="s">
        <v>269</v>
      </c>
      <c r="B24" s="2" t="str">
        <v>令和３年度市町村別高齢者世帯に占める要支援・要介護世帯数割合（圏域別）</v>
      </c>
    </row>
    <row r="25" spans="1:9" ht="18.75" customHeight="1"/>
    <row r="26" spans="1:9" ht="18.75" customHeight="1">
      <c r="A26" s="1" t="s">
        <v>154</v>
      </c>
    </row>
    <row r="27" spans="1:9" ht="18.75" customHeight="1">
      <c r="A27" s="1" t="s">
        <v>271</v>
      </c>
      <c r="B27" s="2" t="str">
        <v>令和３年度高齢者世帯数・高齢者世帯割合の前年度比較</v>
      </c>
    </row>
    <row r="28" spans="1:9" ht="13.5"/>
    <row r="29" spans="1:9" ht="13.5"/>
    <row r="30" spans="1:9" ht="13.5"/>
    <row r="31" spans="1:9" s="3" customFormat="1" ht="14.25" customHeight="1">
      <c r="A31" s="6" t="s">
        <v>272</v>
      </c>
      <c r="B31" s="11"/>
      <c r="C31" s="11"/>
      <c r="D31" s="11"/>
      <c r="E31" s="11"/>
      <c r="F31" s="11"/>
      <c r="G31" s="11"/>
      <c r="H31" s="11"/>
      <c r="I31" s="17"/>
    </row>
    <row r="32" spans="1:9" s="3" customFormat="1" ht="14.25" customHeight="1">
      <c r="A32" s="7" t="s">
        <v>17</v>
      </c>
      <c r="I32" s="18"/>
    </row>
    <row r="33" spans="1:9" s="3" customFormat="1" ht="14.25" customHeight="1">
      <c r="A33" s="7" t="str">
        <v>　　調査統計課「秋田県の人口と世帯（月報）」（令和３年７月１日現在）</v>
      </c>
      <c r="I33" s="18"/>
    </row>
    <row r="34" spans="1:9" s="3" customFormat="1" ht="14.25" customHeight="1">
      <c r="A34" s="7" t="s">
        <v>136</v>
      </c>
      <c r="I34" s="18"/>
    </row>
    <row r="35" spans="1:9" s="3" customFormat="1" ht="14.25" customHeight="1">
      <c r="A35" s="7" t="str">
        <v>　　長寿社会課が各市町村に対して行った「令和３年度高齢者数・高齢者世帯数調査」</v>
      </c>
      <c r="I35" s="18"/>
    </row>
    <row r="36" spans="1:9" s="3" customFormat="1" ht="14.25" customHeight="1">
      <c r="A36" s="8" t="s">
        <v>273</v>
      </c>
      <c r="I36" s="18"/>
    </row>
    <row r="37" spans="1:9" s="3" customFormat="1" ht="14.25" customHeight="1">
      <c r="A37" s="8" t="s">
        <v>274</v>
      </c>
      <c r="I37" s="18"/>
    </row>
    <row r="38" spans="1:9" s="3" customFormat="1" ht="14.25" customHeight="1">
      <c r="A38" s="9" t="s">
        <v>198</v>
      </c>
      <c r="B38" s="12"/>
      <c r="C38" s="12"/>
      <c r="D38" s="12"/>
      <c r="E38" s="12"/>
      <c r="F38" s="12"/>
      <c r="G38" s="12"/>
      <c r="H38" s="12"/>
      <c r="I38" s="19"/>
    </row>
    <row r="39" spans="1:9" ht="13.5">
      <c r="A39" s="10" t="s">
        <v>263</v>
      </c>
      <c r="B39" s="10"/>
      <c r="C39" s="10"/>
      <c r="D39" s="10"/>
      <c r="E39" s="10"/>
      <c r="F39" s="10"/>
      <c r="G39" s="10"/>
      <c r="H39" s="10"/>
      <c r="I39" s="10"/>
    </row>
    <row r="40" spans="1:9" ht="13.5"/>
    <row r="41" spans="1:9" ht="13.5"/>
    <row r="42" spans="1:9" ht="13.5">
      <c r="D42" s="13"/>
      <c r="E42" s="13"/>
      <c r="G42" s="15" t="s">
        <v>193</v>
      </c>
      <c r="H42" s="15"/>
      <c r="I42" s="15"/>
    </row>
    <row r="43" spans="1:9" ht="13.5">
      <c r="D43" s="13"/>
      <c r="E43" s="13"/>
      <c r="G43" s="15" t="s">
        <v>44</v>
      </c>
      <c r="H43" s="15"/>
      <c r="I43" s="15"/>
    </row>
    <row r="44" spans="1:9" ht="13.5"/>
    <row r="45" spans="1:9" ht="13.5"/>
    <row r="46" spans="1:9" ht="13.5"/>
    <row r="47" spans="1:9" ht="13.5"/>
  </sheetData>
  <mergeCells count="1">
    <mergeCell ref="A4:J4"/>
  </mergeCells>
  <phoneticPr fontId="45"/>
  <printOptions horizontalCentered="1" verticalCentered="1"/>
  <pageMargins left="0.78740157480314965" right="0.27559055118110237" top="0.31496062992125984" bottom="0.31496062992125984" header="0.39370078740157483" footer="0.51181102362204722"/>
  <pageSetup paperSize="9" fitToWidth="1" fitToHeight="1" pageOrder="overThenDown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8"/>
  <sheetViews>
    <sheetView topLeftCell="A19" zoomScale="115" zoomScaleNormal="115" workbookViewId="0">
      <selection activeCell="J39" sqref="J39:J40"/>
    </sheetView>
  </sheetViews>
  <sheetFormatPr defaultRowHeight="12"/>
  <cols>
    <col min="1" max="1" width="11" style="268" customWidth="1"/>
    <col min="2" max="8" width="9.125" style="268" customWidth="1"/>
    <col min="9" max="9" width="9.5" style="268" customWidth="1"/>
    <col min="10" max="10" width="9.375" style="268" customWidth="1"/>
    <col min="11" max="11" width="9" style="268" customWidth="1"/>
    <col min="12" max="13" width="9" style="176" customWidth="1"/>
    <col min="14" max="16384" width="9" style="268" customWidth="1"/>
  </cols>
  <sheetData>
    <row r="1" spans="1:10" ht="31.5" customHeight="1">
      <c r="A1" s="447" t="str">
        <f>表紙!B22</f>
        <v>令和３年度市町村別高齢者世帯における要支援・要介護世帯数（市郡別）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B2" s="380"/>
      <c r="J2" s="143" t="str">
        <f>'表1-1'!J2</f>
        <v>令和３年７月１日現在</v>
      </c>
    </row>
    <row r="3" spans="1:10" ht="18" customHeight="1">
      <c r="A3" s="381" t="s">
        <v>31</v>
      </c>
      <c r="B3" s="384"/>
      <c r="C3" s="394" t="s">
        <v>175</v>
      </c>
      <c r="D3" s="407"/>
      <c r="E3" s="413"/>
      <c r="F3" s="413"/>
      <c r="G3" s="413"/>
      <c r="H3" s="413"/>
      <c r="I3" s="413"/>
      <c r="J3" s="443"/>
    </row>
    <row r="4" spans="1:10" ht="18" customHeight="1">
      <c r="A4" s="382"/>
      <c r="B4" s="385" t="s">
        <v>50</v>
      </c>
      <c r="C4" s="395"/>
      <c r="D4" s="408"/>
      <c r="E4" s="414" t="s">
        <v>173</v>
      </c>
      <c r="F4" s="421"/>
      <c r="G4" s="421"/>
      <c r="H4" s="471"/>
      <c r="I4" s="414" t="s">
        <v>168</v>
      </c>
      <c r="J4" s="437"/>
    </row>
    <row r="5" spans="1:10" ht="93.75" customHeight="1">
      <c r="A5" s="382"/>
      <c r="B5" s="385"/>
      <c r="C5" s="396" t="s">
        <v>162</v>
      </c>
      <c r="D5" s="463" t="s">
        <v>226</v>
      </c>
      <c r="E5" s="415" t="s">
        <v>164</v>
      </c>
      <c r="F5" s="422" t="s">
        <v>165</v>
      </c>
      <c r="G5" s="422" t="s">
        <v>33</v>
      </c>
      <c r="H5" s="472" t="s">
        <v>225</v>
      </c>
      <c r="I5" s="415" t="s">
        <v>162</v>
      </c>
      <c r="J5" s="483" t="s">
        <v>226</v>
      </c>
    </row>
    <row r="6" spans="1:10" ht="24">
      <c r="A6" s="383"/>
      <c r="B6" s="383" t="s">
        <v>181</v>
      </c>
      <c r="C6" s="462" t="s">
        <v>200</v>
      </c>
      <c r="D6" s="410" t="s">
        <v>199</v>
      </c>
      <c r="E6" s="341" t="s">
        <v>67</v>
      </c>
      <c r="F6" s="423" t="s">
        <v>88</v>
      </c>
      <c r="G6" s="431" t="s">
        <v>182</v>
      </c>
      <c r="H6" s="439" t="s">
        <v>12</v>
      </c>
      <c r="I6" s="341" t="s">
        <v>183</v>
      </c>
      <c r="J6" s="410" t="s">
        <v>108</v>
      </c>
    </row>
    <row r="7" spans="1:10" ht="18" customHeight="1">
      <c r="A7" s="26" t="s">
        <v>57</v>
      </c>
      <c r="B7" s="386">
        <f t="shared" ref="B7:J7" si="0">SUM(B8:B9)</f>
        <v>390520</v>
      </c>
      <c r="C7" s="397">
        <f t="shared" si="0"/>
        <v>134099</v>
      </c>
      <c r="D7" s="464">
        <f t="shared" si="0"/>
        <v>38247</v>
      </c>
      <c r="E7" s="416">
        <f t="shared" si="0"/>
        <v>22182</v>
      </c>
      <c r="F7" s="424">
        <f t="shared" si="0"/>
        <v>53019</v>
      </c>
      <c r="G7" s="424">
        <f t="shared" si="0"/>
        <v>75201</v>
      </c>
      <c r="H7" s="424">
        <f t="shared" si="0"/>
        <v>24077</v>
      </c>
      <c r="I7" s="416">
        <f t="shared" si="0"/>
        <v>58898</v>
      </c>
      <c r="J7" s="465">
        <f t="shared" si="0"/>
        <v>14170</v>
      </c>
    </row>
    <row r="8" spans="1:10" ht="18" customHeight="1">
      <c r="A8" s="27" t="s">
        <v>59</v>
      </c>
      <c r="B8" s="387">
        <f t="shared" ref="B8:J8" si="1">SUM(B10:B22)</f>
        <v>358460</v>
      </c>
      <c r="C8" s="40">
        <f t="shared" si="1"/>
        <v>122050</v>
      </c>
      <c r="D8" s="72">
        <f t="shared" si="1"/>
        <v>34714</v>
      </c>
      <c r="E8" s="417">
        <f t="shared" si="1"/>
        <v>19994</v>
      </c>
      <c r="F8" s="425">
        <f t="shared" si="1"/>
        <v>48487</v>
      </c>
      <c r="G8" s="425">
        <f t="shared" si="1"/>
        <v>68481</v>
      </c>
      <c r="H8" s="473">
        <f t="shared" si="1"/>
        <v>21999</v>
      </c>
      <c r="I8" s="417">
        <f t="shared" si="1"/>
        <v>53569</v>
      </c>
      <c r="J8" s="484">
        <f t="shared" si="1"/>
        <v>12715</v>
      </c>
    </row>
    <row r="9" spans="1:10" ht="18" customHeight="1">
      <c r="A9" s="27" t="s">
        <v>61</v>
      </c>
      <c r="B9" s="388">
        <f>SUM(B23,B25,B27,B31,B36,B38)</f>
        <v>32060</v>
      </c>
      <c r="C9" s="398">
        <f>G9+I9</f>
        <v>12049</v>
      </c>
      <c r="D9" s="465">
        <f>H9+J9</f>
        <v>3533</v>
      </c>
      <c r="E9" s="388">
        <f t="shared" ref="E9:J9" si="2">SUM(E23,E25,E27,E31,E36,E38)</f>
        <v>2188</v>
      </c>
      <c r="F9" s="425">
        <f t="shared" si="2"/>
        <v>4532</v>
      </c>
      <c r="G9" s="425">
        <f t="shared" si="2"/>
        <v>6720</v>
      </c>
      <c r="H9" s="473">
        <f t="shared" si="2"/>
        <v>2078</v>
      </c>
      <c r="I9" s="388">
        <f t="shared" si="2"/>
        <v>5329</v>
      </c>
      <c r="J9" s="484">
        <f t="shared" si="2"/>
        <v>1455</v>
      </c>
    </row>
    <row r="10" spans="1:10" ht="18" customHeight="1">
      <c r="A10" s="28" t="s">
        <v>83</v>
      </c>
      <c r="B10" s="28">
        <f>'表3-1'!B10</f>
        <v>138064</v>
      </c>
      <c r="C10" s="87">
        <f t="shared" ref="C10:C22" si="3">SUM(E10,F10,I10)</f>
        <v>46697</v>
      </c>
      <c r="D10" s="466">
        <f t="shared" ref="D10:D40" si="4">H10+J10</f>
        <v>14241</v>
      </c>
      <c r="E10" s="158">
        <f>'表3-1'!E10</f>
        <v>7394</v>
      </c>
      <c r="F10" s="50">
        <f>'表3-1'!F10</f>
        <v>19951</v>
      </c>
      <c r="G10" s="432">
        <f t="shared" ref="G10:G22" si="5">E10+F10</f>
        <v>27345</v>
      </c>
      <c r="H10" s="474">
        <v>9644</v>
      </c>
      <c r="I10" s="87">
        <f>'表3-1'!I10</f>
        <v>19352</v>
      </c>
      <c r="J10" s="485">
        <v>4597</v>
      </c>
    </row>
    <row r="11" spans="1:10" ht="18" customHeight="1">
      <c r="A11" s="29" t="s">
        <v>63</v>
      </c>
      <c r="B11" s="29">
        <f>'表3-1'!B11</f>
        <v>21893</v>
      </c>
      <c r="C11" s="399">
        <f t="shared" si="3"/>
        <v>9614</v>
      </c>
      <c r="D11" s="466">
        <f t="shared" si="4"/>
        <v>2536</v>
      </c>
      <c r="E11" s="30">
        <f>'表3-1'!E11</f>
        <v>1517</v>
      </c>
      <c r="F11" s="51">
        <f>'表3-1'!F11</f>
        <v>4323</v>
      </c>
      <c r="G11" s="433">
        <f t="shared" si="5"/>
        <v>5840</v>
      </c>
      <c r="H11" s="475">
        <v>1682</v>
      </c>
      <c r="I11" s="400">
        <f>'表3-1'!I11</f>
        <v>3774</v>
      </c>
      <c r="J11" s="486">
        <v>854</v>
      </c>
    </row>
    <row r="12" spans="1:10" ht="18" customHeight="1">
      <c r="A12" s="29" t="s">
        <v>4</v>
      </c>
      <c r="B12" s="29">
        <f>'表3-1'!B12</f>
        <v>31145</v>
      </c>
      <c r="C12" s="400">
        <f t="shared" si="3"/>
        <v>9778</v>
      </c>
      <c r="D12" s="466">
        <f t="shared" si="4"/>
        <v>2819</v>
      </c>
      <c r="E12" s="30">
        <f>'表3-1'!E12</f>
        <v>1623</v>
      </c>
      <c r="F12" s="51">
        <f>'表3-1'!F12</f>
        <v>3369</v>
      </c>
      <c r="G12" s="433">
        <f t="shared" si="5"/>
        <v>4992</v>
      </c>
      <c r="H12" s="475">
        <v>1606</v>
      </c>
      <c r="I12" s="400">
        <f>'表3-1'!I12</f>
        <v>4786</v>
      </c>
      <c r="J12" s="486">
        <v>1213</v>
      </c>
    </row>
    <row r="13" spans="1:10" ht="18" customHeight="1">
      <c r="A13" s="29" t="s">
        <v>64</v>
      </c>
      <c r="B13" s="29">
        <f>'表3-1'!B13</f>
        <v>28363</v>
      </c>
      <c r="C13" s="400">
        <f t="shared" si="3"/>
        <v>8285</v>
      </c>
      <c r="D13" s="466">
        <f t="shared" si="4"/>
        <v>2052</v>
      </c>
      <c r="E13" s="30">
        <f>'表3-1'!E13</f>
        <v>1140</v>
      </c>
      <c r="F13" s="51">
        <f>'表3-1'!F13</f>
        <v>2660</v>
      </c>
      <c r="G13" s="105">
        <f t="shared" si="5"/>
        <v>3800</v>
      </c>
      <c r="H13" s="475">
        <v>976</v>
      </c>
      <c r="I13" s="400">
        <f>'表3-1'!I13</f>
        <v>4485</v>
      </c>
      <c r="J13" s="486">
        <v>1076</v>
      </c>
    </row>
    <row r="14" spans="1:10" ht="18" customHeight="1">
      <c r="A14" s="29" t="s">
        <v>70</v>
      </c>
      <c r="B14" s="29">
        <f>'表3-1'!B14</f>
        <v>10589</v>
      </c>
      <c r="C14" s="400">
        <f t="shared" si="3"/>
        <v>3690</v>
      </c>
      <c r="D14" s="466">
        <f t="shared" si="4"/>
        <v>985</v>
      </c>
      <c r="E14" s="30">
        <f>'表3-1'!E14</f>
        <v>621</v>
      </c>
      <c r="F14" s="51">
        <f>'表3-1'!F14</f>
        <v>1202</v>
      </c>
      <c r="G14" s="430">
        <f t="shared" si="5"/>
        <v>1823</v>
      </c>
      <c r="H14" s="475">
        <v>497</v>
      </c>
      <c r="I14" s="400">
        <f>'表3-1'!I14</f>
        <v>1867</v>
      </c>
      <c r="J14" s="486">
        <v>488</v>
      </c>
    </row>
    <row r="15" spans="1:10" ht="18" customHeight="1">
      <c r="A15" s="29" t="s">
        <v>71</v>
      </c>
      <c r="B15" s="29">
        <f>'表3-1'!B15</f>
        <v>17623</v>
      </c>
      <c r="C15" s="400">
        <f t="shared" si="3"/>
        <v>5563</v>
      </c>
      <c r="D15" s="466">
        <f t="shared" si="4"/>
        <v>1437</v>
      </c>
      <c r="E15" s="30">
        <f>'表3-1'!E15</f>
        <v>1069</v>
      </c>
      <c r="F15" s="51">
        <f>'表3-1'!F15</f>
        <v>2109</v>
      </c>
      <c r="G15" s="433">
        <f t="shared" si="5"/>
        <v>3178</v>
      </c>
      <c r="H15" s="475">
        <v>891</v>
      </c>
      <c r="I15" s="400">
        <f>'表3-1'!I15</f>
        <v>2385</v>
      </c>
      <c r="J15" s="486">
        <v>546</v>
      </c>
    </row>
    <row r="16" spans="1:10" ht="18" customHeight="1">
      <c r="A16" s="29" t="s">
        <v>74</v>
      </c>
      <c r="B16" s="29">
        <f>'表3-1'!B16</f>
        <v>11055</v>
      </c>
      <c r="C16" s="400">
        <f t="shared" si="3"/>
        <v>3324</v>
      </c>
      <c r="D16" s="466">
        <f t="shared" si="4"/>
        <v>828</v>
      </c>
      <c r="E16" s="30">
        <f>'表3-1'!E16</f>
        <v>543</v>
      </c>
      <c r="F16" s="51">
        <f>'表3-1'!F16</f>
        <v>1222</v>
      </c>
      <c r="G16" s="105">
        <f t="shared" si="5"/>
        <v>1765</v>
      </c>
      <c r="H16" s="475">
        <v>426</v>
      </c>
      <c r="I16" s="400">
        <f>'表3-1'!I16</f>
        <v>1559</v>
      </c>
      <c r="J16" s="486">
        <v>402</v>
      </c>
    </row>
    <row r="17" spans="1:10" ht="18" customHeight="1">
      <c r="A17" s="29" t="s">
        <v>73</v>
      </c>
      <c r="B17" s="29">
        <f>'表3-1'!B17</f>
        <v>28622</v>
      </c>
      <c r="C17" s="400">
        <f t="shared" si="3"/>
        <v>9337</v>
      </c>
      <c r="D17" s="466">
        <f t="shared" si="4"/>
        <v>2828</v>
      </c>
      <c r="E17" s="30">
        <f>'表3-1'!E17</f>
        <v>1639</v>
      </c>
      <c r="F17" s="51">
        <f>'表3-1'!F17</f>
        <v>3606</v>
      </c>
      <c r="G17" s="105">
        <f t="shared" si="5"/>
        <v>5245</v>
      </c>
      <c r="H17" s="475">
        <v>1842</v>
      </c>
      <c r="I17" s="400">
        <f>'表3-1'!I17</f>
        <v>4092</v>
      </c>
      <c r="J17" s="486">
        <v>986</v>
      </c>
    </row>
    <row r="18" spans="1:10" ht="18" customHeight="1">
      <c r="A18" s="29" t="s">
        <v>9</v>
      </c>
      <c r="B18" s="29">
        <f>'表3-1'!B18</f>
        <v>12573</v>
      </c>
      <c r="C18" s="400">
        <f t="shared" si="3"/>
        <v>4425</v>
      </c>
      <c r="D18" s="466">
        <f t="shared" si="4"/>
        <v>1117</v>
      </c>
      <c r="E18" s="30">
        <f>'表3-1'!E18</f>
        <v>728</v>
      </c>
      <c r="F18" s="51">
        <f>'表3-1'!F18</f>
        <v>1735</v>
      </c>
      <c r="G18" s="105">
        <f t="shared" si="5"/>
        <v>2463</v>
      </c>
      <c r="H18" s="475">
        <v>709</v>
      </c>
      <c r="I18" s="400">
        <f>'表3-1'!I18</f>
        <v>1962</v>
      </c>
      <c r="J18" s="486">
        <v>408</v>
      </c>
    </row>
    <row r="19" spans="1:10" ht="18" customHeight="1">
      <c r="A19" s="29" t="s">
        <v>94</v>
      </c>
      <c r="B19" s="29">
        <f>'表3-1'!B19</f>
        <v>28546</v>
      </c>
      <c r="C19" s="400">
        <f t="shared" si="3"/>
        <v>9722</v>
      </c>
      <c r="D19" s="466">
        <f t="shared" si="4"/>
        <v>2895</v>
      </c>
      <c r="E19" s="30">
        <f>'表3-1'!E19</f>
        <v>1685</v>
      </c>
      <c r="F19" s="51">
        <f>'表3-1'!F19</f>
        <v>3742</v>
      </c>
      <c r="G19" s="430">
        <f t="shared" si="5"/>
        <v>5427</v>
      </c>
      <c r="H19" s="475">
        <v>1783</v>
      </c>
      <c r="I19" s="400">
        <f>'表3-1'!I19</f>
        <v>4295</v>
      </c>
      <c r="J19" s="486">
        <v>1112</v>
      </c>
    </row>
    <row r="20" spans="1:10" ht="18" customHeight="1">
      <c r="A20" s="29" t="s">
        <v>47</v>
      </c>
      <c r="B20" s="29">
        <f>'表3-1'!B20</f>
        <v>11846</v>
      </c>
      <c r="C20" s="400">
        <f t="shared" si="3"/>
        <v>5069</v>
      </c>
      <c r="D20" s="466">
        <f t="shared" si="4"/>
        <v>1524</v>
      </c>
      <c r="E20" s="30">
        <f>'表3-1'!E20</f>
        <v>895</v>
      </c>
      <c r="F20" s="51">
        <f>'表3-1'!F20</f>
        <v>2054</v>
      </c>
      <c r="G20" s="105">
        <f t="shared" si="5"/>
        <v>2949</v>
      </c>
      <c r="H20" s="475">
        <v>961</v>
      </c>
      <c r="I20" s="400">
        <f>'表3-1'!I20</f>
        <v>2120</v>
      </c>
      <c r="J20" s="486">
        <v>563</v>
      </c>
    </row>
    <row r="21" spans="1:10" ht="18" customHeight="1">
      <c r="A21" s="29" t="s">
        <v>78</v>
      </c>
      <c r="B21" s="29">
        <f>'表3-1'!B21</f>
        <v>8756</v>
      </c>
      <c r="C21" s="400">
        <f t="shared" si="3"/>
        <v>2871</v>
      </c>
      <c r="D21" s="466">
        <f t="shared" si="4"/>
        <v>651</v>
      </c>
      <c r="E21" s="470">
        <f>'表3-1'!E21</f>
        <v>470</v>
      </c>
      <c r="F21" s="51">
        <f>'表3-1'!F21</f>
        <v>1042</v>
      </c>
      <c r="G21" s="434">
        <f t="shared" si="5"/>
        <v>1512</v>
      </c>
      <c r="H21" s="475">
        <v>366</v>
      </c>
      <c r="I21" s="400">
        <f>'表3-1'!I21</f>
        <v>1359</v>
      </c>
      <c r="J21" s="486">
        <v>285</v>
      </c>
    </row>
    <row r="22" spans="1:10" ht="18" customHeight="1">
      <c r="A22" s="34" t="s">
        <v>86</v>
      </c>
      <c r="B22" s="34">
        <f>'表3-1'!B22</f>
        <v>9385</v>
      </c>
      <c r="C22" s="400">
        <f t="shared" si="3"/>
        <v>3675</v>
      </c>
      <c r="D22" s="467">
        <f t="shared" si="4"/>
        <v>801</v>
      </c>
      <c r="E22" s="389">
        <f>'表3-1'!E22</f>
        <v>670</v>
      </c>
      <c r="F22" s="52">
        <f>'表3-1'!F22</f>
        <v>1472</v>
      </c>
      <c r="G22" s="434">
        <f t="shared" si="5"/>
        <v>2142</v>
      </c>
      <c r="H22" s="475">
        <v>616</v>
      </c>
      <c r="I22" s="406">
        <f>'表3-1'!I22</f>
        <v>1533</v>
      </c>
      <c r="J22" s="486">
        <v>185</v>
      </c>
    </row>
    <row r="23" spans="1:10" ht="18" customHeight="1">
      <c r="A23" s="26" t="s">
        <v>75</v>
      </c>
      <c r="B23" s="387">
        <f>SUM(B24)</f>
        <v>2022</v>
      </c>
      <c r="C23" s="403">
        <f>SUM(C24)</f>
        <v>713</v>
      </c>
      <c r="D23" s="465">
        <f t="shared" si="4"/>
        <v>54</v>
      </c>
      <c r="E23" s="417">
        <f t="shared" ref="E23:J23" si="6">SUM(E24)</f>
        <v>140</v>
      </c>
      <c r="F23" s="425">
        <f t="shared" si="6"/>
        <v>269</v>
      </c>
      <c r="G23" s="435">
        <f t="shared" si="6"/>
        <v>409</v>
      </c>
      <c r="H23" s="473">
        <f t="shared" si="6"/>
        <v>19</v>
      </c>
      <c r="I23" s="417">
        <f t="shared" si="6"/>
        <v>304</v>
      </c>
      <c r="J23" s="487">
        <f t="shared" si="6"/>
        <v>35</v>
      </c>
    </row>
    <row r="24" spans="1:10" ht="18" customHeight="1">
      <c r="A24" s="33" t="s">
        <v>51</v>
      </c>
      <c r="B24" s="34">
        <f>'表3-1'!B24</f>
        <v>2022</v>
      </c>
      <c r="C24" s="87">
        <f>G24+I24</f>
        <v>713</v>
      </c>
      <c r="D24" s="468">
        <f t="shared" si="4"/>
        <v>54</v>
      </c>
      <c r="E24" s="158">
        <f>'表3-1'!E24</f>
        <v>140</v>
      </c>
      <c r="F24" s="52">
        <f>'表3-1'!F24</f>
        <v>269</v>
      </c>
      <c r="G24" s="426">
        <f>E24+F24</f>
        <v>409</v>
      </c>
      <c r="H24" s="476">
        <v>19</v>
      </c>
      <c r="I24" s="405">
        <f>'表3-1'!I24</f>
        <v>304</v>
      </c>
      <c r="J24" s="469">
        <v>35</v>
      </c>
    </row>
    <row r="25" spans="1:10" ht="18" customHeight="1">
      <c r="A25" s="26" t="s">
        <v>38</v>
      </c>
      <c r="B25" s="387">
        <f>SUM(B26)</f>
        <v>853</v>
      </c>
      <c r="C25" s="403">
        <f>SUM(C26)</f>
        <v>462</v>
      </c>
      <c r="D25" s="465">
        <f t="shared" si="4"/>
        <v>106</v>
      </c>
      <c r="E25" s="417">
        <f t="shared" ref="E25:J25" si="7">SUM(E26)</f>
        <v>87</v>
      </c>
      <c r="F25" s="425">
        <f t="shared" si="7"/>
        <v>192</v>
      </c>
      <c r="G25" s="435">
        <f t="shared" si="7"/>
        <v>279</v>
      </c>
      <c r="H25" s="477">
        <f t="shared" si="7"/>
        <v>83</v>
      </c>
      <c r="I25" s="417">
        <f t="shared" si="7"/>
        <v>183</v>
      </c>
      <c r="J25" s="487">
        <f t="shared" si="7"/>
        <v>23</v>
      </c>
    </row>
    <row r="26" spans="1:10" ht="18" customHeight="1">
      <c r="A26" s="33" t="s">
        <v>68</v>
      </c>
      <c r="B26" s="34">
        <f>'表3-1'!B26</f>
        <v>853</v>
      </c>
      <c r="C26" s="87">
        <f>G26+I26</f>
        <v>462</v>
      </c>
      <c r="D26" s="468">
        <f t="shared" si="4"/>
        <v>106</v>
      </c>
      <c r="E26" s="158">
        <f>'表3-1'!E26</f>
        <v>87</v>
      </c>
      <c r="F26" s="52">
        <f>'表3-1'!F26</f>
        <v>192</v>
      </c>
      <c r="G26" s="426">
        <f>E26+F26</f>
        <v>279</v>
      </c>
      <c r="H26" s="476">
        <v>83</v>
      </c>
      <c r="I26" s="405">
        <f>'表3-1'!I26</f>
        <v>183</v>
      </c>
      <c r="J26" s="469">
        <v>23</v>
      </c>
    </row>
    <row r="27" spans="1:10" ht="18" customHeight="1">
      <c r="A27" s="26" t="s">
        <v>3</v>
      </c>
      <c r="B27" s="391">
        <f>SUM(B28:B30)</f>
        <v>9605</v>
      </c>
      <c r="C27" s="404">
        <f>SUM(C28:C30)</f>
        <v>4200</v>
      </c>
      <c r="D27" s="465">
        <f t="shared" si="4"/>
        <v>1357</v>
      </c>
      <c r="E27" s="420">
        <f t="shared" ref="E27:J27" si="8">SUM(E28:E30)</f>
        <v>773</v>
      </c>
      <c r="F27" s="429">
        <f t="shared" si="8"/>
        <v>1652</v>
      </c>
      <c r="G27" s="435">
        <f t="shared" si="8"/>
        <v>2425</v>
      </c>
      <c r="H27" s="477">
        <f t="shared" si="8"/>
        <v>829</v>
      </c>
      <c r="I27" s="420">
        <f t="shared" si="8"/>
        <v>1775</v>
      </c>
      <c r="J27" s="487">
        <f t="shared" si="8"/>
        <v>528</v>
      </c>
    </row>
    <row r="28" spans="1:10" ht="18" customHeight="1">
      <c r="A28" s="28" t="s">
        <v>7</v>
      </c>
      <c r="B28" s="28">
        <f>'表3-1'!B28</f>
        <v>1143</v>
      </c>
      <c r="C28" s="405">
        <f>G28+I28</f>
        <v>479</v>
      </c>
      <c r="D28" s="469">
        <f t="shared" si="4"/>
        <v>181</v>
      </c>
      <c r="E28" s="158">
        <f>'表3-1'!E28</f>
        <v>100</v>
      </c>
      <c r="F28" s="50">
        <f>'表3-1'!F28</f>
        <v>173</v>
      </c>
      <c r="G28" s="426">
        <f>E28+F28</f>
        <v>273</v>
      </c>
      <c r="H28" s="474">
        <v>105</v>
      </c>
      <c r="I28" s="87">
        <f>'表3-1'!I28</f>
        <v>206</v>
      </c>
      <c r="J28" s="469">
        <v>76</v>
      </c>
    </row>
    <row r="29" spans="1:10" ht="18" customHeight="1">
      <c r="A29" s="29" t="s">
        <v>2</v>
      </c>
      <c r="B29" s="29">
        <f>'表3-1'!B29</f>
        <v>5833</v>
      </c>
      <c r="C29" s="401">
        <f>G29+I29</f>
        <v>2535</v>
      </c>
      <c r="D29" s="466">
        <f t="shared" si="4"/>
        <v>793</v>
      </c>
      <c r="E29" s="30">
        <f>'表3-1'!E29</f>
        <v>449</v>
      </c>
      <c r="F29" s="51">
        <f>'表3-1'!F29</f>
        <v>1015</v>
      </c>
      <c r="G29" s="430">
        <f>E29+F29</f>
        <v>1464</v>
      </c>
      <c r="H29" s="478">
        <v>521</v>
      </c>
      <c r="I29" s="400">
        <f>'表3-1'!I29</f>
        <v>1071</v>
      </c>
      <c r="J29" s="468">
        <v>272</v>
      </c>
    </row>
    <row r="30" spans="1:10" ht="18" customHeight="1">
      <c r="A30" s="34" t="s">
        <v>84</v>
      </c>
      <c r="B30" s="34">
        <f>'表3-1'!B30</f>
        <v>2629</v>
      </c>
      <c r="C30" s="406">
        <f>G30+I30</f>
        <v>1186</v>
      </c>
      <c r="D30" s="467">
        <f t="shared" si="4"/>
        <v>383</v>
      </c>
      <c r="E30" s="389">
        <f>'表3-1'!E30</f>
        <v>224</v>
      </c>
      <c r="F30" s="52">
        <f>'表3-1'!F30</f>
        <v>464</v>
      </c>
      <c r="G30" s="427">
        <f>E30+F30</f>
        <v>688</v>
      </c>
      <c r="H30" s="479">
        <v>203</v>
      </c>
      <c r="I30" s="406">
        <f>'表3-1'!I30</f>
        <v>498</v>
      </c>
      <c r="J30" s="467">
        <v>180</v>
      </c>
    </row>
    <row r="31" spans="1:10" ht="18" customHeight="1">
      <c r="A31" s="26" t="s">
        <v>66</v>
      </c>
      <c r="B31" s="392">
        <f>SUM(B32:B35)</f>
        <v>7962</v>
      </c>
      <c r="C31" s="404">
        <f>SUM(C32:C35)</f>
        <v>3393</v>
      </c>
      <c r="D31" s="465">
        <f t="shared" si="4"/>
        <v>1115</v>
      </c>
      <c r="E31" s="417">
        <f t="shared" ref="E31:J31" si="9">SUM(E32:E35)</f>
        <v>571</v>
      </c>
      <c r="F31" s="425">
        <f t="shared" si="9"/>
        <v>1375</v>
      </c>
      <c r="G31" s="435">
        <f t="shared" si="9"/>
        <v>1946</v>
      </c>
      <c r="H31" s="477">
        <f t="shared" si="9"/>
        <v>738</v>
      </c>
      <c r="I31" s="417">
        <f t="shared" si="9"/>
        <v>1447</v>
      </c>
      <c r="J31" s="487">
        <f t="shared" si="9"/>
        <v>377</v>
      </c>
    </row>
    <row r="32" spans="1:10" ht="18" customHeight="1">
      <c r="A32" s="28" t="s">
        <v>58</v>
      </c>
      <c r="B32" s="28">
        <f>'表3-1'!B32</f>
        <v>3350</v>
      </c>
      <c r="C32" s="405">
        <f>G32+I32</f>
        <v>1648</v>
      </c>
      <c r="D32" s="469">
        <f t="shared" si="4"/>
        <v>579</v>
      </c>
      <c r="E32" s="158">
        <f>'表3-1'!E32</f>
        <v>279</v>
      </c>
      <c r="F32" s="50">
        <f>'表3-1'!F32</f>
        <v>675</v>
      </c>
      <c r="G32" s="426">
        <f>E32+F32</f>
        <v>954</v>
      </c>
      <c r="H32" s="476">
        <v>385</v>
      </c>
      <c r="I32" s="87">
        <f>'表3-1'!I32</f>
        <v>694</v>
      </c>
      <c r="J32" s="469">
        <v>194</v>
      </c>
    </row>
    <row r="33" spans="1:14" ht="18" customHeight="1">
      <c r="A33" s="29" t="s">
        <v>79</v>
      </c>
      <c r="B33" s="29">
        <f>'表3-1'!B33</f>
        <v>2180</v>
      </c>
      <c r="C33" s="400">
        <f>G33+I33</f>
        <v>1027</v>
      </c>
      <c r="D33" s="466">
        <f t="shared" si="4"/>
        <v>324</v>
      </c>
      <c r="E33" s="30">
        <f>'表3-1'!E33</f>
        <v>159</v>
      </c>
      <c r="F33" s="51">
        <f>'表3-1'!F33</f>
        <v>455</v>
      </c>
      <c r="G33" s="434">
        <f>E33+F33</f>
        <v>614</v>
      </c>
      <c r="H33" s="478">
        <v>232</v>
      </c>
      <c r="I33" s="400">
        <f>'表3-1'!I33</f>
        <v>413</v>
      </c>
      <c r="J33" s="468">
        <v>92</v>
      </c>
    </row>
    <row r="34" spans="1:14" ht="18" customHeight="1">
      <c r="A34" s="29" t="s">
        <v>34</v>
      </c>
      <c r="B34" s="29">
        <f>'表3-1'!B34</f>
        <v>1546</v>
      </c>
      <c r="C34" s="400">
        <f>G34+I34</f>
        <v>561</v>
      </c>
      <c r="D34" s="466">
        <f t="shared" si="4"/>
        <v>187</v>
      </c>
      <c r="E34" s="30">
        <f>'表3-1'!E34</f>
        <v>105</v>
      </c>
      <c r="F34" s="51">
        <f>'表3-1'!F34</f>
        <v>203</v>
      </c>
      <c r="G34" s="434">
        <f>E34+F34</f>
        <v>308</v>
      </c>
      <c r="H34" s="480">
        <v>109</v>
      </c>
      <c r="I34" s="400">
        <f>'表3-1'!I34</f>
        <v>253</v>
      </c>
      <c r="J34" s="466">
        <v>78</v>
      </c>
    </row>
    <row r="35" spans="1:14" ht="18" customHeight="1">
      <c r="A35" s="34" t="s">
        <v>81</v>
      </c>
      <c r="B35" s="34">
        <f>'表3-1'!B35</f>
        <v>886</v>
      </c>
      <c r="C35" s="402">
        <f>G35+I35</f>
        <v>157</v>
      </c>
      <c r="D35" s="467">
        <f t="shared" si="4"/>
        <v>25</v>
      </c>
      <c r="E35" s="389">
        <f>'表3-1'!E35</f>
        <v>28</v>
      </c>
      <c r="F35" s="52">
        <f>'表3-1'!F35</f>
        <v>42</v>
      </c>
      <c r="G35" s="434">
        <f>E35+F35</f>
        <v>70</v>
      </c>
      <c r="H35" s="481">
        <v>12</v>
      </c>
      <c r="I35" s="406">
        <f>'表3-1'!I35</f>
        <v>87</v>
      </c>
      <c r="J35" s="488">
        <v>13</v>
      </c>
    </row>
    <row r="36" spans="1:14" ht="18" customHeight="1">
      <c r="A36" s="26" t="s">
        <v>22</v>
      </c>
      <c r="B36" s="387">
        <f>SUM(B37)</f>
        <v>6063</v>
      </c>
      <c r="C36" s="403">
        <f>SUM(C37)</f>
        <v>1808</v>
      </c>
      <c r="D36" s="465">
        <f t="shared" si="4"/>
        <v>500</v>
      </c>
      <c r="E36" s="417">
        <f t="shared" ref="E36:J36" si="10">SUM(E37)</f>
        <v>315</v>
      </c>
      <c r="F36" s="425">
        <f t="shared" si="10"/>
        <v>636</v>
      </c>
      <c r="G36" s="435">
        <f t="shared" si="10"/>
        <v>951</v>
      </c>
      <c r="H36" s="477">
        <f t="shared" si="10"/>
        <v>269</v>
      </c>
      <c r="I36" s="417">
        <f t="shared" si="10"/>
        <v>857</v>
      </c>
      <c r="J36" s="487">
        <f t="shared" si="10"/>
        <v>231</v>
      </c>
    </row>
    <row r="37" spans="1:14" ht="18" customHeight="1">
      <c r="A37" s="33" t="s">
        <v>82</v>
      </c>
      <c r="B37" s="34">
        <f>'表3-1'!B37</f>
        <v>6063</v>
      </c>
      <c r="C37" s="87">
        <f>G37+I37</f>
        <v>1808</v>
      </c>
      <c r="D37" s="468">
        <f t="shared" si="4"/>
        <v>500</v>
      </c>
      <c r="E37" s="158">
        <f>'表3-1'!E37</f>
        <v>315</v>
      </c>
      <c r="F37" s="52">
        <f>'表3-1'!F37</f>
        <v>636</v>
      </c>
      <c r="G37" s="426">
        <f>E37+F37</f>
        <v>951</v>
      </c>
      <c r="H37" s="476">
        <v>269</v>
      </c>
      <c r="I37" s="405">
        <f>'表3-1'!I37</f>
        <v>857</v>
      </c>
      <c r="J37" s="469">
        <v>231</v>
      </c>
    </row>
    <row r="38" spans="1:14" ht="18" customHeight="1">
      <c r="A38" s="26" t="s">
        <v>21</v>
      </c>
      <c r="B38" s="387">
        <f>SUM(B39:B40)</f>
        <v>5555</v>
      </c>
      <c r="C38" s="404">
        <f>SUM(C39:C40)</f>
        <v>1473</v>
      </c>
      <c r="D38" s="465">
        <f t="shared" si="4"/>
        <v>401</v>
      </c>
      <c r="E38" s="40">
        <f t="shared" ref="E38:J38" si="11">SUM(E39:E40)</f>
        <v>302</v>
      </c>
      <c r="F38" s="41">
        <f t="shared" si="11"/>
        <v>408</v>
      </c>
      <c r="G38" s="436">
        <f t="shared" si="11"/>
        <v>710</v>
      </c>
      <c r="H38" s="482">
        <f t="shared" si="11"/>
        <v>140</v>
      </c>
      <c r="I38" s="40">
        <f t="shared" si="11"/>
        <v>763</v>
      </c>
      <c r="J38" s="489">
        <f t="shared" si="11"/>
        <v>261</v>
      </c>
    </row>
    <row r="39" spans="1:14" ht="18" customHeight="1">
      <c r="A39" s="28" t="s">
        <v>48</v>
      </c>
      <c r="B39" s="28">
        <f>'表3-1'!B39</f>
        <v>4656</v>
      </c>
      <c r="C39" s="87">
        <f>G39+I39</f>
        <v>1201</v>
      </c>
      <c r="D39" s="469">
        <f t="shared" si="4"/>
        <v>341</v>
      </c>
      <c r="E39" s="42">
        <f>'表3-1'!E39</f>
        <v>252</v>
      </c>
      <c r="F39" s="50">
        <f>'表3-1'!F39</f>
        <v>323</v>
      </c>
      <c r="G39" s="426">
        <f>E39+F39</f>
        <v>575</v>
      </c>
      <c r="H39" s="474">
        <v>103</v>
      </c>
      <c r="I39" s="87">
        <f>'表3-1'!I39</f>
        <v>626</v>
      </c>
      <c r="J39" s="469">
        <v>238</v>
      </c>
    </row>
    <row r="40" spans="1:14" ht="18" customHeight="1">
      <c r="A40" s="34" t="s">
        <v>95</v>
      </c>
      <c r="B40" s="32">
        <f>'表3-1'!B40</f>
        <v>899</v>
      </c>
      <c r="C40" s="406">
        <f>G40+I40</f>
        <v>272</v>
      </c>
      <c r="D40" s="467">
        <f t="shared" si="4"/>
        <v>60</v>
      </c>
      <c r="E40" s="172">
        <f>'表3-1'!E40</f>
        <v>50</v>
      </c>
      <c r="F40" s="52">
        <f>'表3-1'!F40</f>
        <v>85</v>
      </c>
      <c r="G40" s="427">
        <f>E40+F40</f>
        <v>135</v>
      </c>
      <c r="H40" s="481">
        <v>37</v>
      </c>
      <c r="I40" s="406">
        <f>'表3-1'!I40</f>
        <v>137</v>
      </c>
      <c r="J40" s="467">
        <v>23</v>
      </c>
    </row>
    <row r="41" spans="1:14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20" t="str">
        <v xml:space="preserve"> ※総世帯①は、「秋田県の人口と世帯（月報）」（令和３年７月１日現在：秋田県調査統計課）による。</v>
      </c>
      <c r="B42" s="56"/>
      <c r="C42" s="56"/>
      <c r="D42" s="56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20" t="s">
        <v>302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20"/>
      <c r="B46" s="3"/>
      <c r="C46" s="3"/>
      <c r="D46" s="3"/>
      <c r="E46" s="3"/>
      <c r="F46" s="45"/>
      <c r="G46" s="45"/>
      <c r="H46" s="45"/>
      <c r="I46" s="45"/>
      <c r="J46" s="45"/>
      <c r="K46" s="45"/>
      <c r="L46" s="461"/>
      <c r="M46" s="461"/>
      <c r="N46" s="45"/>
    </row>
    <row r="48" spans="1:14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74803149606299213" bottom="0.51181102362204722" header="0.51181102362204722" footer="0.31496062992125984"/>
  <pageSetup paperSize="9" scale="93" fitToWidth="1" fitToHeight="1" orientation="portrait" usePrinterDefaults="1" r:id="rId1"/>
  <headerFooter alignWithMargins="0">
    <oddHeader>&amp;L表3-3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9"/>
  <sheetViews>
    <sheetView topLeftCell="A16" zoomScale="110" zoomScaleNormal="110" workbookViewId="0">
      <selection activeCell="C15" sqref="C15"/>
    </sheetView>
  </sheetViews>
  <sheetFormatPr defaultRowHeight="12"/>
  <cols>
    <col min="1" max="1" width="12.875" style="268" customWidth="1"/>
    <col min="2" max="2" width="9.75" style="268" customWidth="1"/>
    <col min="3" max="5" width="9.5" style="268" customWidth="1"/>
    <col min="6" max="6" width="9.375" style="268" customWidth="1"/>
    <col min="7" max="7" width="9.5" style="268" customWidth="1"/>
    <col min="8" max="8" width="9.125" style="268" customWidth="1"/>
    <col min="9" max="9" width="9.5" style="268" customWidth="1"/>
    <col min="10" max="10" width="9.875" style="268" customWidth="1"/>
    <col min="11" max="12" width="9" style="176" customWidth="1"/>
    <col min="13" max="16384" width="9" style="268" customWidth="1"/>
  </cols>
  <sheetData>
    <row r="1" spans="1:10" ht="31.5" customHeight="1">
      <c r="A1" s="447" t="str">
        <f>表紙!B23</f>
        <v>令和３年度市町村別高齢者世帯に占める要支援・要介護世帯数割合（市郡別）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J2" s="143" t="str">
        <f>'表1-1'!J2</f>
        <v>令和３年７月１日現在</v>
      </c>
    </row>
    <row r="3" spans="1:10" ht="18" customHeight="1">
      <c r="A3" s="381" t="s">
        <v>31</v>
      </c>
      <c r="B3" s="394" t="s">
        <v>175</v>
      </c>
      <c r="C3" s="491"/>
      <c r="D3" s="491"/>
      <c r="E3" s="413"/>
      <c r="F3" s="413"/>
      <c r="G3" s="413"/>
      <c r="H3" s="413"/>
      <c r="I3" s="413"/>
      <c r="J3" s="443"/>
    </row>
    <row r="4" spans="1:10" ht="18" customHeight="1">
      <c r="A4" s="382"/>
      <c r="B4" s="490"/>
      <c r="C4" s="492"/>
      <c r="D4" s="492"/>
      <c r="E4" s="494" t="s">
        <v>173</v>
      </c>
      <c r="F4" s="497"/>
      <c r="G4" s="498"/>
      <c r="H4" s="504" t="s">
        <v>168</v>
      </c>
      <c r="I4" s="407"/>
      <c r="J4" s="506"/>
    </row>
    <row r="5" spans="1:10" ht="90.75" customHeight="1">
      <c r="A5" s="382"/>
      <c r="B5" s="415" t="s">
        <v>162</v>
      </c>
      <c r="C5" s="463" t="s">
        <v>226</v>
      </c>
      <c r="D5" s="493" t="s">
        <v>201</v>
      </c>
      <c r="E5" s="495" t="s">
        <v>33</v>
      </c>
      <c r="F5" s="472" t="s">
        <v>225</v>
      </c>
      <c r="G5" s="483" t="s">
        <v>201</v>
      </c>
      <c r="H5" s="396" t="s">
        <v>162</v>
      </c>
      <c r="I5" s="505" t="s">
        <v>226</v>
      </c>
      <c r="J5" s="483" t="s">
        <v>201</v>
      </c>
    </row>
    <row r="6" spans="1:10" ht="40.5" customHeight="1">
      <c r="A6" s="383"/>
      <c r="B6" s="462" t="s">
        <v>200</v>
      </c>
      <c r="C6" s="431" t="s">
        <v>199</v>
      </c>
      <c r="D6" s="410" t="s">
        <v>202</v>
      </c>
      <c r="E6" s="496" t="s">
        <v>190</v>
      </c>
      <c r="F6" s="439" t="s">
        <v>12</v>
      </c>
      <c r="G6" s="439" t="s">
        <v>203</v>
      </c>
      <c r="H6" s="341" t="s">
        <v>183</v>
      </c>
      <c r="I6" s="431" t="s">
        <v>108</v>
      </c>
      <c r="J6" s="410" t="s">
        <v>204</v>
      </c>
    </row>
    <row r="7" spans="1:10" ht="18" customHeight="1">
      <c r="A7" s="26" t="s">
        <v>57</v>
      </c>
      <c r="B7" s="397">
        <f>SUM(B8:B9)</f>
        <v>134099</v>
      </c>
      <c r="C7" s="452">
        <f>SUM(C8:C9)</f>
        <v>38247</v>
      </c>
      <c r="D7" s="411">
        <f t="shared" ref="D7:D40" si="0">C7/B7</f>
        <v>0.28521465484455516</v>
      </c>
      <c r="E7" s="397">
        <f>SUM(E8:E9)</f>
        <v>75201</v>
      </c>
      <c r="F7" s="452">
        <f>SUM(F8:F9)</f>
        <v>24077</v>
      </c>
      <c r="G7" s="499">
        <f t="shared" ref="G7:G40" si="1">F7/E7</f>
        <v>0.32016861477905878</v>
      </c>
      <c r="H7" s="397">
        <f>SUM(H8:H9)</f>
        <v>58898</v>
      </c>
      <c r="I7" s="452">
        <f>SUM(I8:I9)</f>
        <v>14170</v>
      </c>
      <c r="J7" s="411">
        <f t="shared" ref="J7:J40" si="2">I7/H7</f>
        <v>0.24058541885972359</v>
      </c>
    </row>
    <row r="8" spans="1:10" ht="18" customHeight="1">
      <c r="A8" s="27" t="s">
        <v>59</v>
      </c>
      <c r="B8" s="40">
        <f>SUM(B10:B22)</f>
        <v>122050</v>
      </c>
      <c r="C8" s="41">
        <f>SUM(C10:C22)</f>
        <v>34714</v>
      </c>
      <c r="D8" s="411">
        <f t="shared" si="0"/>
        <v>0.28442441622285947</v>
      </c>
      <c r="E8" s="40">
        <f>SUM(E10:E22)</f>
        <v>68481</v>
      </c>
      <c r="F8" s="41">
        <f>SUM(F10:F22)</f>
        <v>21999</v>
      </c>
      <c r="G8" s="499">
        <f t="shared" si="1"/>
        <v>0.32124238839970209</v>
      </c>
      <c r="H8" s="40">
        <f>SUM(H10:H22)</f>
        <v>53569</v>
      </c>
      <c r="I8" s="41">
        <f>SUM(I10:I22)</f>
        <v>12715</v>
      </c>
      <c r="J8" s="411">
        <f t="shared" si="2"/>
        <v>0.2373574268700181</v>
      </c>
    </row>
    <row r="9" spans="1:10" ht="18" customHeight="1">
      <c r="A9" s="27" t="s">
        <v>61</v>
      </c>
      <c r="B9" s="398">
        <f>B23+B25+B27+B31+B36+B38</f>
        <v>12049</v>
      </c>
      <c r="C9" s="425">
        <f>SUM(C23,C25,C27,C31,C36,C38)</f>
        <v>3533</v>
      </c>
      <c r="D9" s="411">
        <f t="shared" si="0"/>
        <v>0.29321935430326168</v>
      </c>
      <c r="E9" s="417">
        <f>SUM(E23,E25,E27,E31,E36,E38)</f>
        <v>6720</v>
      </c>
      <c r="F9" s="425">
        <f>SUM(F23,F25,F27,F31,F36,F38)</f>
        <v>2078</v>
      </c>
      <c r="G9" s="499">
        <f t="shared" si="1"/>
        <v>0.30922619047619049</v>
      </c>
      <c r="H9" s="417">
        <f>SUM(H23,H25,H27,H31,H36,H38)</f>
        <v>5329</v>
      </c>
      <c r="I9" s="425">
        <f>SUM(I23,I25,I27,I31,I36,I38)</f>
        <v>1455</v>
      </c>
      <c r="J9" s="411">
        <f t="shared" si="2"/>
        <v>0.27303434040157626</v>
      </c>
    </row>
    <row r="10" spans="1:10" ht="18" customHeight="1">
      <c r="A10" s="28" t="s">
        <v>83</v>
      </c>
      <c r="B10" s="87">
        <f t="shared" ref="B10:C22" si="3">E10+H10</f>
        <v>46697</v>
      </c>
      <c r="C10" s="105">
        <f t="shared" si="3"/>
        <v>14241</v>
      </c>
      <c r="D10" s="357">
        <f t="shared" si="0"/>
        <v>0.30496605777673086</v>
      </c>
      <c r="E10" s="87">
        <f>'表3-1'!G10</f>
        <v>27345</v>
      </c>
      <c r="F10" s="426">
        <f>'表3-3'!H10</f>
        <v>9644</v>
      </c>
      <c r="G10" s="459">
        <f t="shared" si="1"/>
        <v>0.35267873468641431</v>
      </c>
      <c r="H10" s="87">
        <f>'表3-1'!I10</f>
        <v>19352</v>
      </c>
      <c r="I10" s="426">
        <f>'表3-3'!J10</f>
        <v>4597</v>
      </c>
      <c r="J10" s="507">
        <f t="shared" si="2"/>
        <v>0.23754650682100042</v>
      </c>
    </row>
    <row r="11" spans="1:10" ht="18" customHeight="1">
      <c r="A11" s="29" t="s">
        <v>63</v>
      </c>
      <c r="B11" s="400">
        <f t="shared" si="3"/>
        <v>9614</v>
      </c>
      <c r="C11" s="105">
        <f t="shared" si="3"/>
        <v>2536</v>
      </c>
      <c r="D11" s="358">
        <f t="shared" si="0"/>
        <v>0.26378198460578323</v>
      </c>
      <c r="E11" s="400">
        <f>'表3-1'!G11</f>
        <v>5840</v>
      </c>
      <c r="F11" s="105">
        <f>'表3-3'!H11</f>
        <v>1682</v>
      </c>
      <c r="G11" s="500">
        <f t="shared" si="1"/>
        <v>0.28801369863013698</v>
      </c>
      <c r="H11" s="400">
        <f>'表3-1'!I11</f>
        <v>3774</v>
      </c>
      <c r="I11" s="105">
        <f>'表3-3'!J11</f>
        <v>854</v>
      </c>
      <c r="J11" s="508">
        <f t="shared" si="2"/>
        <v>0.22628510863804982</v>
      </c>
    </row>
    <row r="12" spans="1:10" ht="18" customHeight="1">
      <c r="A12" s="29" t="s">
        <v>4</v>
      </c>
      <c r="B12" s="400">
        <f t="shared" si="3"/>
        <v>9778</v>
      </c>
      <c r="C12" s="105">
        <f t="shared" si="3"/>
        <v>2819</v>
      </c>
      <c r="D12" s="358">
        <f t="shared" si="0"/>
        <v>0.28830026590304764</v>
      </c>
      <c r="E12" s="400">
        <f>'表3-1'!G12</f>
        <v>4992</v>
      </c>
      <c r="F12" s="105">
        <f>'表3-3'!H12</f>
        <v>1606</v>
      </c>
      <c r="G12" s="500">
        <f t="shared" si="1"/>
        <v>0.32171474358974361</v>
      </c>
      <c r="H12" s="400">
        <f>'表3-1'!I12</f>
        <v>4786</v>
      </c>
      <c r="I12" s="105">
        <f>'表3-3'!J12</f>
        <v>1213</v>
      </c>
      <c r="J12" s="508">
        <f t="shared" si="2"/>
        <v>0.25344755536982866</v>
      </c>
    </row>
    <row r="13" spans="1:10" ht="18" customHeight="1">
      <c r="A13" s="29" t="s">
        <v>64</v>
      </c>
      <c r="B13" s="400">
        <f t="shared" si="3"/>
        <v>8285</v>
      </c>
      <c r="C13" s="105">
        <f t="shared" si="3"/>
        <v>2052</v>
      </c>
      <c r="D13" s="356">
        <f t="shared" si="0"/>
        <v>0.24767652383826191</v>
      </c>
      <c r="E13" s="400">
        <f>'表3-1'!G13</f>
        <v>3800</v>
      </c>
      <c r="F13" s="105">
        <f>'表3-3'!H13</f>
        <v>976</v>
      </c>
      <c r="G13" s="501">
        <f t="shared" si="1"/>
        <v>0.25684210526315787</v>
      </c>
      <c r="H13" s="400">
        <f>'表3-1'!I13</f>
        <v>4485</v>
      </c>
      <c r="I13" s="105">
        <f>'表3-3'!J13</f>
        <v>1076</v>
      </c>
      <c r="J13" s="509">
        <f t="shared" si="2"/>
        <v>0.23991081382385729</v>
      </c>
    </row>
    <row r="14" spans="1:10" ht="18" customHeight="1">
      <c r="A14" s="29" t="s">
        <v>70</v>
      </c>
      <c r="B14" s="400">
        <f t="shared" si="3"/>
        <v>3690</v>
      </c>
      <c r="C14" s="105">
        <f t="shared" si="3"/>
        <v>985</v>
      </c>
      <c r="D14" s="357">
        <f t="shared" si="0"/>
        <v>0.26693766937669378</v>
      </c>
      <c r="E14" s="400">
        <f>'表3-1'!G14</f>
        <v>1823</v>
      </c>
      <c r="F14" s="105">
        <f>'表3-3'!H14</f>
        <v>497</v>
      </c>
      <c r="G14" s="459">
        <f t="shared" si="1"/>
        <v>0.27262753702687875</v>
      </c>
      <c r="H14" s="400">
        <f>'表3-1'!I14</f>
        <v>1867</v>
      </c>
      <c r="I14" s="105">
        <f>'表3-3'!J14</f>
        <v>488</v>
      </c>
      <c r="J14" s="507">
        <f t="shared" si="2"/>
        <v>0.26138189608998391</v>
      </c>
    </row>
    <row r="15" spans="1:10" ht="18" customHeight="1">
      <c r="A15" s="29" t="s">
        <v>71</v>
      </c>
      <c r="B15" s="400">
        <f t="shared" si="3"/>
        <v>5563</v>
      </c>
      <c r="C15" s="105">
        <f t="shared" si="3"/>
        <v>1437</v>
      </c>
      <c r="D15" s="358">
        <f t="shared" si="0"/>
        <v>0.25831385942836599</v>
      </c>
      <c r="E15" s="400">
        <f>'表3-1'!G15</f>
        <v>3178</v>
      </c>
      <c r="F15" s="105">
        <f>'表3-3'!H15</f>
        <v>891</v>
      </c>
      <c r="G15" s="500">
        <f t="shared" si="1"/>
        <v>0.28036500943989928</v>
      </c>
      <c r="H15" s="400">
        <f>'表3-1'!I15</f>
        <v>2385</v>
      </c>
      <c r="I15" s="105">
        <f>'表3-3'!J15</f>
        <v>546</v>
      </c>
      <c r="J15" s="508">
        <f t="shared" si="2"/>
        <v>0.2289308176100629</v>
      </c>
    </row>
    <row r="16" spans="1:10" ht="18" customHeight="1">
      <c r="A16" s="29" t="s">
        <v>74</v>
      </c>
      <c r="B16" s="400">
        <f t="shared" si="3"/>
        <v>3324</v>
      </c>
      <c r="C16" s="105">
        <f t="shared" si="3"/>
        <v>828</v>
      </c>
      <c r="D16" s="356">
        <f t="shared" si="0"/>
        <v>0.24909747292418771</v>
      </c>
      <c r="E16" s="400">
        <f>'表3-1'!G16</f>
        <v>1765</v>
      </c>
      <c r="F16" s="105">
        <f>'表3-3'!H16</f>
        <v>426</v>
      </c>
      <c r="G16" s="501">
        <f t="shared" si="1"/>
        <v>0.24135977337110481</v>
      </c>
      <c r="H16" s="400">
        <f>'表3-1'!I16</f>
        <v>1559</v>
      </c>
      <c r="I16" s="105">
        <f>'表3-3'!J16</f>
        <v>402</v>
      </c>
      <c r="J16" s="509">
        <f t="shared" si="2"/>
        <v>0.2578576010262989</v>
      </c>
    </row>
    <row r="17" spans="1:10" ht="18" customHeight="1">
      <c r="A17" s="29" t="s">
        <v>73</v>
      </c>
      <c r="B17" s="400">
        <f t="shared" si="3"/>
        <v>9337</v>
      </c>
      <c r="C17" s="105">
        <f t="shared" si="3"/>
        <v>2828</v>
      </c>
      <c r="D17" s="356">
        <f t="shared" si="0"/>
        <v>0.30288101103138054</v>
      </c>
      <c r="E17" s="400">
        <f>'表3-1'!G17</f>
        <v>5245</v>
      </c>
      <c r="F17" s="105">
        <f>'表3-3'!H17</f>
        <v>1842</v>
      </c>
      <c r="G17" s="501">
        <f t="shared" si="1"/>
        <v>0.35119161105815061</v>
      </c>
      <c r="H17" s="400">
        <f>'表3-1'!I17</f>
        <v>4092</v>
      </c>
      <c r="I17" s="105">
        <f>'表3-3'!J17</f>
        <v>986</v>
      </c>
      <c r="J17" s="509">
        <f t="shared" si="2"/>
        <v>0.24095796676441839</v>
      </c>
    </row>
    <row r="18" spans="1:10" ht="18" customHeight="1">
      <c r="A18" s="29" t="s">
        <v>9</v>
      </c>
      <c r="B18" s="400">
        <f t="shared" si="3"/>
        <v>4425</v>
      </c>
      <c r="C18" s="105">
        <f t="shared" si="3"/>
        <v>1117</v>
      </c>
      <c r="D18" s="356">
        <f t="shared" si="0"/>
        <v>0.25242937853107345</v>
      </c>
      <c r="E18" s="400">
        <f>'表3-1'!G18</f>
        <v>2463</v>
      </c>
      <c r="F18" s="105">
        <f>'表3-3'!H18</f>
        <v>709</v>
      </c>
      <c r="G18" s="501">
        <f t="shared" si="1"/>
        <v>0.28786033292732438</v>
      </c>
      <c r="H18" s="400">
        <f>'表3-1'!I18</f>
        <v>1962</v>
      </c>
      <c r="I18" s="105">
        <f>'表3-3'!J18</f>
        <v>408</v>
      </c>
      <c r="J18" s="509">
        <f t="shared" si="2"/>
        <v>0.20795107033639143</v>
      </c>
    </row>
    <row r="19" spans="1:10" ht="18" customHeight="1">
      <c r="A19" s="29" t="s">
        <v>94</v>
      </c>
      <c r="B19" s="400">
        <f t="shared" si="3"/>
        <v>9722</v>
      </c>
      <c r="C19" s="105">
        <f t="shared" si="3"/>
        <v>2895</v>
      </c>
      <c r="D19" s="357">
        <f t="shared" si="0"/>
        <v>0.29777823493108413</v>
      </c>
      <c r="E19" s="400">
        <f>'表3-1'!G19</f>
        <v>5427</v>
      </c>
      <c r="F19" s="105">
        <f>'表3-3'!H19</f>
        <v>1783</v>
      </c>
      <c r="G19" s="459">
        <f t="shared" si="1"/>
        <v>0.32854247282107979</v>
      </c>
      <c r="H19" s="400">
        <f>'表3-1'!I19</f>
        <v>4295</v>
      </c>
      <c r="I19" s="105">
        <f>'表3-3'!J19</f>
        <v>1112</v>
      </c>
      <c r="J19" s="507">
        <f t="shared" si="2"/>
        <v>0.25890570430733412</v>
      </c>
    </row>
    <row r="20" spans="1:10" ht="18" customHeight="1">
      <c r="A20" s="29" t="s">
        <v>47</v>
      </c>
      <c r="B20" s="400">
        <f t="shared" si="3"/>
        <v>5069</v>
      </c>
      <c r="C20" s="105">
        <f t="shared" si="3"/>
        <v>1524</v>
      </c>
      <c r="D20" s="356">
        <f t="shared" si="0"/>
        <v>0.30065101597948313</v>
      </c>
      <c r="E20" s="400">
        <f>'表3-1'!G20</f>
        <v>2949</v>
      </c>
      <c r="F20" s="105">
        <f>'表3-3'!H20</f>
        <v>961</v>
      </c>
      <c r="G20" s="501">
        <f t="shared" si="1"/>
        <v>0.32587317734825366</v>
      </c>
      <c r="H20" s="400">
        <f>'表3-1'!I20</f>
        <v>2120</v>
      </c>
      <c r="I20" s="105">
        <f>'表3-3'!J20</f>
        <v>563</v>
      </c>
      <c r="J20" s="509">
        <f t="shared" si="2"/>
        <v>0.26556603773584908</v>
      </c>
    </row>
    <row r="21" spans="1:10" ht="18" customHeight="1">
      <c r="A21" s="29" t="s">
        <v>78</v>
      </c>
      <c r="B21" s="400">
        <f t="shared" si="3"/>
        <v>2871</v>
      </c>
      <c r="C21" s="105">
        <f t="shared" si="3"/>
        <v>651</v>
      </c>
      <c r="D21" s="446">
        <f t="shared" si="0"/>
        <v>0.22675026123301986</v>
      </c>
      <c r="E21" s="400">
        <f>'表3-1'!G21</f>
        <v>1512</v>
      </c>
      <c r="F21" s="105">
        <f>'表3-3'!H21</f>
        <v>366</v>
      </c>
      <c r="G21" s="460">
        <f t="shared" si="1"/>
        <v>0.24206349206349206</v>
      </c>
      <c r="H21" s="400">
        <f>'表3-1'!I21</f>
        <v>1359</v>
      </c>
      <c r="I21" s="105">
        <f>'表3-3'!J21</f>
        <v>285</v>
      </c>
      <c r="J21" s="510">
        <f t="shared" si="2"/>
        <v>0.20971302428256069</v>
      </c>
    </row>
    <row r="22" spans="1:10" ht="18" customHeight="1">
      <c r="A22" s="34" t="s">
        <v>86</v>
      </c>
      <c r="B22" s="406">
        <f t="shared" si="3"/>
        <v>3675</v>
      </c>
      <c r="C22" s="105">
        <f t="shared" si="3"/>
        <v>801</v>
      </c>
      <c r="D22" s="357">
        <f t="shared" si="0"/>
        <v>0.21795918367346939</v>
      </c>
      <c r="E22" s="406">
        <f>'表3-1'!G22</f>
        <v>2142</v>
      </c>
      <c r="F22" s="427">
        <f>'表3-3'!H22</f>
        <v>616</v>
      </c>
      <c r="G22" s="459">
        <f t="shared" si="1"/>
        <v>0.28758169934640521</v>
      </c>
      <c r="H22" s="406">
        <f>'表3-1'!I22</f>
        <v>1533</v>
      </c>
      <c r="I22" s="427">
        <f>'表3-3'!J22</f>
        <v>185</v>
      </c>
      <c r="J22" s="507">
        <f t="shared" si="2"/>
        <v>0.12067840834964122</v>
      </c>
    </row>
    <row r="23" spans="1:10" ht="18" customHeight="1">
      <c r="A23" s="26" t="s">
        <v>75</v>
      </c>
      <c r="B23" s="417">
        <f>SUM(B24)</f>
        <v>713</v>
      </c>
      <c r="C23" s="425">
        <f>SUM(C24)</f>
        <v>54</v>
      </c>
      <c r="D23" s="411">
        <f t="shared" si="0"/>
        <v>7.5736325385694248e-002</v>
      </c>
      <c r="E23" s="417">
        <f>SUM(E24)</f>
        <v>409</v>
      </c>
      <c r="F23" s="435">
        <f>SUM(F24)</f>
        <v>19</v>
      </c>
      <c r="G23" s="499">
        <f t="shared" si="1"/>
        <v>4.6454767726161368e-002</v>
      </c>
      <c r="H23" s="417">
        <f>SUM(H24)</f>
        <v>304</v>
      </c>
      <c r="I23" s="435">
        <f>SUM(I24)</f>
        <v>35</v>
      </c>
      <c r="J23" s="411">
        <f t="shared" si="2"/>
        <v>0.11513157894736842</v>
      </c>
    </row>
    <row r="24" spans="1:10" ht="18" customHeight="1">
      <c r="A24" s="33" t="s">
        <v>51</v>
      </c>
      <c r="B24" s="87">
        <f>E24+H24</f>
        <v>713</v>
      </c>
      <c r="C24" s="105">
        <f>F24+I24</f>
        <v>54</v>
      </c>
      <c r="D24" s="357">
        <f t="shared" si="0"/>
        <v>7.5736325385694248e-002</v>
      </c>
      <c r="E24" s="400">
        <f>'表3-1'!G24</f>
        <v>409</v>
      </c>
      <c r="F24" s="474">
        <f>'表3-3'!H24</f>
        <v>19</v>
      </c>
      <c r="G24" s="459">
        <f t="shared" si="1"/>
        <v>4.6454767726161368e-002</v>
      </c>
      <c r="H24" s="405">
        <f>'表3-1'!I24</f>
        <v>304</v>
      </c>
      <c r="I24" s="432">
        <f>'表3-3'!J24</f>
        <v>35</v>
      </c>
      <c r="J24" s="507">
        <f t="shared" si="2"/>
        <v>0.11513157894736842</v>
      </c>
    </row>
    <row r="25" spans="1:10" ht="18" customHeight="1">
      <c r="A25" s="26" t="s">
        <v>38</v>
      </c>
      <c r="B25" s="417">
        <f>SUM(B26)</f>
        <v>462</v>
      </c>
      <c r="C25" s="425">
        <f>SUM(C26)</f>
        <v>106</v>
      </c>
      <c r="D25" s="411">
        <f t="shared" si="0"/>
        <v>0.22943722943722944</v>
      </c>
      <c r="E25" s="417">
        <f>SUM(E26)</f>
        <v>279</v>
      </c>
      <c r="F25" s="435">
        <f>SUM(F26)</f>
        <v>83</v>
      </c>
      <c r="G25" s="499">
        <f t="shared" si="1"/>
        <v>0.29749103942652327</v>
      </c>
      <c r="H25" s="417">
        <f>SUM(H26)</f>
        <v>183</v>
      </c>
      <c r="I25" s="435">
        <f>SUM(I26)</f>
        <v>23</v>
      </c>
      <c r="J25" s="411">
        <f t="shared" si="2"/>
        <v>0.12568306010928962</v>
      </c>
    </row>
    <row r="26" spans="1:10" ht="18" customHeight="1">
      <c r="A26" s="33" t="s">
        <v>68</v>
      </c>
      <c r="B26" s="87">
        <f>E26+H26</f>
        <v>462</v>
      </c>
      <c r="C26" s="105">
        <f>F26+I26</f>
        <v>106</v>
      </c>
      <c r="D26" s="357">
        <f t="shared" si="0"/>
        <v>0.22943722943722944</v>
      </c>
      <c r="E26" s="400">
        <f>'表3-1'!G26</f>
        <v>279</v>
      </c>
      <c r="F26" s="474">
        <f>'表3-3'!H26</f>
        <v>83</v>
      </c>
      <c r="G26" s="459">
        <f t="shared" si="1"/>
        <v>0.29749103942652327</v>
      </c>
      <c r="H26" s="405">
        <f>'表3-1'!I26</f>
        <v>183</v>
      </c>
      <c r="I26" s="432">
        <f>'表3-3'!J26</f>
        <v>23</v>
      </c>
      <c r="J26" s="507">
        <f t="shared" si="2"/>
        <v>0.12568306010928962</v>
      </c>
    </row>
    <row r="27" spans="1:10" ht="18" customHeight="1">
      <c r="A27" s="26" t="s">
        <v>3</v>
      </c>
      <c r="B27" s="420">
        <f>SUM(B28:B30)</f>
        <v>4200</v>
      </c>
      <c r="C27" s="425">
        <f>SUM(C28:C30)</f>
        <v>1357</v>
      </c>
      <c r="D27" s="411">
        <f t="shared" si="0"/>
        <v>0.3230952380952381</v>
      </c>
      <c r="E27" s="420">
        <f>SUM(E28:E30)</f>
        <v>2425</v>
      </c>
      <c r="F27" s="425">
        <f>SUM(F28:F30)</f>
        <v>829</v>
      </c>
      <c r="G27" s="499">
        <f t="shared" si="1"/>
        <v>0.34185567010309276</v>
      </c>
      <c r="H27" s="420">
        <f>SUM(H28:H30)</f>
        <v>1775</v>
      </c>
      <c r="I27" s="425">
        <f>SUM(I28:I30)</f>
        <v>528</v>
      </c>
      <c r="J27" s="511">
        <f t="shared" si="2"/>
        <v>0.29746478873239435</v>
      </c>
    </row>
    <row r="28" spans="1:10" ht="18" customHeight="1">
      <c r="A28" s="28" t="s">
        <v>7</v>
      </c>
      <c r="B28" s="87">
        <f t="shared" ref="B28:C30" si="4">E28+H28</f>
        <v>479</v>
      </c>
      <c r="C28" s="105">
        <f t="shared" si="4"/>
        <v>181</v>
      </c>
      <c r="D28" s="441">
        <f t="shared" si="0"/>
        <v>0.37787056367432148</v>
      </c>
      <c r="E28" s="87">
        <f>'表3-1'!G28</f>
        <v>273</v>
      </c>
      <c r="F28" s="426">
        <f>'表3-3'!H28</f>
        <v>105</v>
      </c>
      <c r="G28" s="502">
        <f t="shared" si="1"/>
        <v>0.38461538461538464</v>
      </c>
      <c r="H28" s="87">
        <f>'表3-1'!I28</f>
        <v>206</v>
      </c>
      <c r="I28" s="426">
        <f>'表3-3'!J28</f>
        <v>76</v>
      </c>
      <c r="J28" s="512">
        <f t="shared" si="2"/>
        <v>0.36893203883495146</v>
      </c>
    </row>
    <row r="29" spans="1:10" ht="18" customHeight="1">
      <c r="A29" s="29" t="s">
        <v>2</v>
      </c>
      <c r="B29" s="400">
        <f t="shared" si="4"/>
        <v>2535</v>
      </c>
      <c r="C29" s="105">
        <f t="shared" si="4"/>
        <v>793</v>
      </c>
      <c r="D29" s="357">
        <f t="shared" si="0"/>
        <v>0.31282051282051282</v>
      </c>
      <c r="E29" s="400">
        <f>'表3-1'!G29</f>
        <v>1464</v>
      </c>
      <c r="F29" s="105">
        <f>'表3-3'!H29</f>
        <v>521</v>
      </c>
      <c r="G29" s="459">
        <f t="shared" si="1"/>
        <v>0.35587431693989069</v>
      </c>
      <c r="H29" s="400">
        <f>'表3-1'!I29</f>
        <v>1071</v>
      </c>
      <c r="I29" s="105">
        <f>'表3-3'!J29</f>
        <v>272</v>
      </c>
      <c r="J29" s="507">
        <f t="shared" si="2"/>
        <v>0.25396825396825395</v>
      </c>
    </row>
    <row r="30" spans="1:10" ht="18" customHeight="1">
      <c r="A30" s="34" t="s">
        <v>84</v>
      </c>
      <c r="B30" s="406">
        <f t="shared" si="4"/>
        <v>1186</v>
      </c>
      <c r="C30" s="105">
        <f t="shared" si="4"/>
        <v>383</v>
      </c>
      <c r="D30" s="412">
        <f t="shared" si="0"/>
        <v>0.32293423271500843</v>
      </c>
      <c r="E30" s="400">
        <f>'表3-1'!G30</f>
        <v>688</v>
      </c>
      <c r="F30" s="427">
        <f>'表3-3'!H30</f>
        <v>203</v>
      </c>
      <c r="G30" s="503">
        <f t="shared" si="1"/>
        <v>0.29505813953488375</v>
      </c>
      <c r="H30" s="406">
        <f>'表3-1'!I30</f>
        <v>498</v>
      </c>
      <c r="I30" s="427">
        <f>'表3-3'!J30</f>
        <v>180</v>
      </c>
      <c r="J30" s="513">
        <f t="shared" si="2"/>
        <v>0.36144578313253012</v>
      </c>
    </row>
    <row r="31" spans="1:10" ht="18" customHeight="1">
      <c r="A31" s="26" t="s">
        <v>66</v>
      </c>
      <c r="B31" s="417">
        <f>SUM(B32:B35)</f>
        <v>3393</v>
      </c>
      <c r="C31" s="429">
        <f>SUM(C32:C35)</f>
        <v>1115</v>
      </c>
      <c r="D31" s="411">
        <f t="shared" si="0"/>
        <v>0.32861774241084585</v>
      </c>
      <c r="E31" s="417">
        <f>SUM(E32:E35)</f>
        <v>1946</v>
      </c>
      <c r="F31" s="435">
        <f>SUM(F32:F35)</f>
        <v>738</v>
      </c>
      <c r="G31" s="499">
        <f t="shared" si="1"/>
        <v>0.37923946557040084</v>
      </c>
      <c r="H31" s="417">
        <f>SUM(H32:H35)</f>
        <v>1447</v>
      </c>
      <c r="I31" s="435">
        <f>SUM(I32:I35)</f>
        <v>377</v>
      </c>
      <c r="J31" s="411">
        <f t="shared" si="2"/>
        <v>0.26053904630269525</v>
      </c>
    </row>
    <row r="32" spans="1:10" ht="18" customHeight="1">
      <c r="A32" s="28" t="s">
        <v>58</v>
      </c>
      <c r="B32" s="87">
        <f t="shared" ref="B32:C35" si="5">E32+H32</f>
        <v>1648</v>
      </c>
      <c r="C32" s="426">
        <f t="shared" si="5"/>
        <v>579</v>
      </c>
      <c r="D32" s="441">
        <f t="shared" si="0"/>
        <v>0.35133495145631066</v>
      </c>
      <c r="E32" s="400">
        <f>'表3-1'!G32</f>
        <v>954</v>
      </c>
      <c r="F32" s="426">
        <f>'表3-3'!H32</f>
        <v>385</v>
      </c>
      <c r="G32" s="502">
        <f t="shared" si="1"/>
        <v>0.40356394129979034</v>
      </c>
      <c r="H32" s="87">
        <f>'表3-1'!I32</f>
        <v>694</v>
      </c>
      <c r="I32" s="426">
        <f>'表3-3'!J32</f>
        <v>194</v>
      </c>
      <c r="J32" s="512">
        <f t="shared" si="2"/>
        <v>0.27953890489913547</v>
      </c>
    </row>
    <row r="33" spans="1:13" ht="18" customHeight="1">
      <c r="A33" s="29" t="s">
        <v>79</v>
      </c>
      <c r="B33" s="400">
        <f t="shared" si="5"/>
        <v>1027</v>
      </c>
      <c r="C33" s="105">
        <f t="shared" si="5"/>
        <v>324</v>
      </c>
      <c r="D33" s="446">
        <f t="shared" si="0"/>
        <v>0.31548198636806229</v>
      </c>
      <c r="E33" s="400">
        <f>'表3-1'!G33</f>
        <v>614</v>
      </c>
      <c r="F33" s="105">
        <f>'表3-3'!H33</f>
        <v>232</v>
      </c>
      <c r="G33" s="460">
        <f t="shared" si="1"/>
        <v>0.37785016286644951</v>
      </c>
      <c r="H33" s="400">
        <f>'表3-1'!I33</f>
        <v>413</v>
      </c>
      <c r="I33" s="105">
        <f>'表3-3'!J33</f>
        <v>92</v>
      </c>
      <c r="J33" s="510">
        <f t="shared" si="2"/>
        <v>0.22276029055690072</v>
      </c>
    </row>
    <row r="34" spans="1:13" ht="18" customHeight="1">
      <c r="A34" s="29" t="s">
        <v>34</v>
      </c>
      <c r="B34" s="400">
        <f t="shared" si="5"/>
        <v>561</v>
      </c>
      <c r="C34" s="105">
        <f t="shared" si="5"/>
        <v>187</v>
      </c>
      <c r="D34" s="446">
        <f t="shared" si="0"/>
        <v>0.33333333333333331</v>
      </c>
      <c r="E34" s="400">
        <f>'表3-1'!G34</f>
        <v>308</v>
      </c>
      <c r="F34" s="105">
        <f>'表3-3'!H34</f>
        <v>109</v>
      </c>
      <c r="G34" s="460">
        <f t="shared" si="1"/>
        <v>0.35389610389610388</v>
      </c>
      <c r="H34" s="400">
        <f>'表3-1'!I34</f>
        <v>253</v>
      </c>
      <c r="I34" s="105">
        <f>'表3-3'!J34</f>
        <v>78</v>
      </c>
      <c r="J34" s="510">
        <f t="shared" si="2"/>
        <v>0.30830039525691699</v>
      </c>
    </row>
    <row r="35" spans="1:13" ht="18" customHeight="1">
      <c r="A35" s="34" t="s">
        <v>81</v>
      </c>
      <c r="B35" s="406">
        <f t="shared" si="5"/>
        <v>157</v>
      </c>
      <c r="C35" s="105">
        <f t="shared" si="5"/>
        <v>25</v>
      </c>
      <c r="D35" s="357">
        <f t="shared" si="0"/>
        <v>0.15923566878980891</v>
      </c>
      <c r="E35" s="400">
        <f>'表3-1'!G35</f>
        <v>70</v>
      </c>
      <c r="F35" s="427">
        <f>'表3-3'!H35</f>
        <v>12</v>
      </c>
      <c r="G35" s="459">
        <f t="shared" si="1"/>
        <v>0.17142857142857143</v>
      </c>
      <c r="H35" s="406">
        <f>'表3-1'!I35</f>
        <v>87</v>
      </c>
      <c r="I35" s="427">
        <f>'表3-3'!J35</f>
        <v>13</v>
      </c>
      <c r="J35" s="507">
        <f t="shared" si="2"/>
        <v>0.14942528735632185</v>
      </c>
    </row>
    <row r="36" spans="1:13" ht="18" customHeight="1">
      <c r="A36" s="26" t="s">
        <v>22</v>
      </c>
      <c r="B36" s="417">
        <f>SUM(B37)</f>
        <v>1808</v>
      </c>
      <c r="C36" s="425">
        <f>SUM(C37)</f>
        <v>500</v>
      </c>
      <c r="D36" s="411">
        <f t="shared" si="0"/>
        <v>0.27654867256637167</v>
      </c>
      <c r="E36" s="417">
        <f>SUM(E37)</f>
        <v>951</v>
      </c>
      <c r="F36" s="435">
        <f>SUM(F37)</f>
        <v>269</v>
      </c>
      <c r="G36" s="499">
        <f t="shared" si="1"/>
        <v>0.28286014721345953</v>
      </c>
      <c r="H36" s="417">
        <f>SUM(H37)</f>
        <v>857</v>
      </c>
      <c r="I36" s="435">
        <f>SUM(I37)</f>
        <v>231</v>
      </c>
      <c r="J36" s="411">
        <f t="shared" si="2"/>
        <v>0.26954492415402564</v>
      </c>
    </row>
    <row r="37" spans="1:13" ht="18" customHeight="1">
      <c r="A37" s="33" t="s">
        <v>82</v>
      </c>
      <c r="B37" s="87">
        <f>E37+H37</f>
        <v>1808</v>
      </c>
      <c r="C37" s="105">
        <f>F37+I37</f>
        <v>500</v>
      </c>
      <c r="D37" s="357">
        <f t="shared" si="0"/>
        <v>0.27654867256637167</v>
      </c>
      <c r="E37" s="400">
        <f>'表3-1'!G37</f>
        <v>951</v>
      </c>
      <c r="F37" s="474">
        <f>'表3-3'!H37</f>
        <v>269</v>
      </c>
      <c r="G37" s="459">
        <f t="shared" si="1"/>
        <v>0.28286014721345953</v>
      </c>
      <c r="H37" s="405">
        <f>'表3-1'!I37</f>
        <v>857</v>
      </c>
      <c r="I37" s="432">
        <f>'表3-3'!J37</f>
        <v>231</v>
      </c>
      <c r="J37" s="507">
        <f t="shared" si="2"/>
        <v>0.26954492415402564</v>
      </c>
    </row>
    <row r="38" spans="1:13" ht="18" customHeight="1">
      <c r="A38" s="26" t="s">
        <v>21</v>
      </c>
      <c r="B38" s="40">
        <f>SUM(B39:B40)</f>
        <v>1473</v>
      </c>
      <c r="C38" s="41">
        <f>SUM(C39:C40)</f>
        <v>401</v>
      </c>
      <c r="D38" s="411">
        <f t="shared" si="0"/>
        <v>0.27223353699932112</v>
      </c>
      <c r="E38" s="40">
        <f>SUM(E39:E40)</f>
        <v>710</v>
      </c>
      <c r="F38" s="41">
        <f>SUM(F39:F40)</f>
        <v>140</v>
      </c>
      <c r="G38" s="499">
        <f t="shared" si="1"/>
        <v>0.19718309859154928</v>
      </c>
      <c r="H38" s="40">
        <f>SUM(H39:H40)</f>
        <v>763</v>
      </c>
      <c r="I38" s="41">
        <f>SUM(I39:I40)</f>
        <v>261</v>
      </c>
      <c r="J38" s="511">
        <f t="shared" si="2"/>
        <v>0.34207077326343382</v>
      </c>
    </row>
    <row r="39" spans="1:13" ht="18" customHeight="1">
      <c r="A39" s="28" t="s">
        <v>48</v>
      </c>
      <c r="B39" s="87">
        <f>E39+H39</f>
        <v>1201</v>
      </c>
      <c r="C39" s="426">
        <f>F39+I39</f>
        <v>341</v>
      </c>
      <c r="D39" s="441">
        <f t="shared" si="0"/>
        <v>0.2839300582847627</v>
      </c>
      <c r="E39" s="87">
        <f>'表3-1'!G39</f>
        <v>575</v>
      </c>
      <c r="F39" s="426">
        <f>'表3-3'!H39</f>
        <v>103</v>
      </c>
      <c r="G39" s="502">
        <f t="shared" si="1"/>
        <v>0.17913043478260871</v>
      </c>
      <c r="H39" s="87">
        <f>'表3-1'!I39</f>
        <v>626</v>
      </c>
      <c r="I39" s="426">
        <f>'表3-3'!J39</f>
        <v>238</v>
      </c>
      <c r="J39" s="512">
        <f t="shared" si="2"/>
        <v>0.38019169329073482</v>
      </c>
    </row>
    <row r="40" spans="1:13" ht="18" customHeight="1">
      <c r="A40" s="34" t="s">
        <v>95</v>
      </c>
      <c r="B40" s="406">
        <f>E40+H40</f>
        <v>272</v>
      </c>
      <c r="C40" s="427">
        <f>F40+I40</f>
        <v>60</v>
      </c>
      <c r="D40" s="412">
        <f t="shared" si="0"/>
        <v>0.22058823529411764</v>
      </c>
      <c r="E40" s="406">
        <f>'表3-1'!G40</f>
        <v>135</v>
      </c>
      <c r="F40" s="427">
        <f>'表3-3'!H40</f>
        <v>37</v>
      </c>
      <c r="G40" s="503">
        <f t="shared" si="1"/>
        <v>0.27407407407407408</v>
      </c>
      <c r="H40" s="406">
        <f>'表3-1'!I40</f>
        <v>137</v>
      </c>
      <c r="I40" s="427">
        <f>'表3-3'!J40</f>
        <v>23</v>
      </c>
      <c r="J40" s="513">
        <f t="shared" si="2"/>
        <v>0.16788321167883211</v>
      </c>
    </row>
    <row r="41" spans="1:13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0" t="str">
        <v>※表３－３「令和３年度市町村別高齢者世帯に占める要支援・要介護者数（市郡別）」の割合を算出したもの。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20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20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20"/>
      <c r="E45" s="3"/>
      <c r="F45" s="3"/>
      <c r="G45" s="3"/>
      <c r="H45" s="3"/>
      <c r="I45" s="3"/>
      <c r="J45" s="3"/>
      <c r="M45" s="3"/>
    </row>
    <row r="46" spans="1:13">
      <c r="A46" s="20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20"/>
      <c r="B47" s="3"/>
      <c r="C47" s="3"/>
      <c r="D47" s="3"/>
      <c r="E47" s="45"/>
      <c r="F47" s="45"/>
      <c r="G47" s="45"/>
      <c r="H47" s="45"/>
      <c r="I47" s="45"/>
      <c r="J47" s="45"/>
      <c r="K47" s="461"/>
      <c r="L47" s="461"/>
      <c r="M47" s="45"/>
    </row>
    <row r="49" spans="1:1">
      <c r="A49" s="20"/>
    </row>
  </sheetData>
  <mergeCells count="5">
    <mergeCell ref="A1:J1"/>
    <mergeCell ref="E4:G4"/>
    <mergeCell ref="H4:J4"/>
    <mergeCell ref="A3:A6"/>
    <mergeCell ref="B3:D4"/>
  </mergeCells>
  <phoneticPr fontId="52"/>
  <pageMargins left="0.72" right="0.27559055118110237" top="0.74803149606299213" bottom="0.51181102362204722" header="0.51181102362204722" footer="0.51181102362204722"/>
  <pageSetup paperSize="9" scale="93" fitToWidth="1" fitToHeight="1" orientation="portrait" usePrinterDefaults="1" r:id="rId1"/>
  <headerFooter alignWithMargins="0">
    <oddHeader>&amp;L表3-4</oddHeader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9"/>
  <sheetViews>
    <sheetView view="pageBreakPreview" topLeftCell="A11" zoomScaleSheetLayoutView="100" workbookViewId="0">
      <selection activeCell="J45" sqref="J45"/>
    </sheetView>
  </sheetViews>
  <sheetFormatPr defaultRowHeight="12"/>
  <cols>
    <col min="1" max="1" width="12.875" style="268" customWidth="1"/>
    <col min="2" max="2" width="9.375" style="268" customWidth="1"/>
    <col min="3" max="3" width="9.625" style="268" customWidth="1"/>
    <col min="4" max="4" width="9.5" style="268" customWidth="1"/>
    <col min="5" max="5" width="9.375" style="268" customWidth="1"/>
    <col min="6" max="6" width="9.125" style="268" customWidth="1"/>
    <col min="7" max="7" width="9.625" style="268" customWidth="1"/>
    <col min="8" max="8" width="9.5" style="268" customWidth="1"/>
    <col min="9" max="9" width="9.375" style="268" customWidth="1"/>
    <col min="10" max="10" width="9.75" style="268" customWidth="1"/>
    <col min="11" max="12" width="9" style="176" customWidth="1"/>
    <col min="13" max="16384" width="9" style="268" customWidth="1"/>
  </cols>
  <sheetData>
    <row r="1" spans="1:10" ht="31.5" customHeight="1">
      <c r="A1" s="447" t="str">
        <f>表紙!B24</f>
        <v>令和３年度市町村別高齢者世帯に占める要支援・要介護世帯数割合（圏域別）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J2" s="143" t="str">
        <f>'表1-1'!J2</f>
        <v>令和３年７月１日現在</v>
      </c>
    </row>
    <row r="3" spans="1:10" ht="18" customHeight="1">
      <c r="A3" s="381" t="s">
        <v>31</v>
      </c>
      <c r="B3" s="394" t="s">
        <v>175</v>
      </c>
      <c r="C3" s="491"/>
      <c r="D3" s="491"/>
      <c r="E3" s="413"/>
      <c r="F3" s="413"/>
      <c r="G3" s="413"/>
      <c r="H3" s="413"/>
      <c r="I3" s="413"/>
      <c r="J3" s="443"/>
    </row>
    <row r="4" spans="1:10" ht="18" customHeight="1">
      <c r="A4" s="382"/>
      <c r="B4" s="490"/>
      <c r="C4" s="492"/>
      <c r="D4" s="492"/>
      <c r="E4" s="494" t="s">
        <v>173</v>
      </c>
      <c r="F4" s="497"/>
      <c r="G4" s="498"/>
      <c r="H4" s="504" t="s">
        <v>168</v>
      </c>
      <c r="I4" s="407"/>
      <c r="J4" s="506"/>
    </row>
    <row r="5" spans="1:10" ht="91.5" customHeight="1">
      <c r="A5" s="382"/>
      <c r="B5" s="415" t="s">
        <v>162</v>
      </c>
      <c r="C5" s="463" t="s">
        <v>252</v>
      </c>
      <c r="D5" s="493" t="s">
        <v>201</v>
      </c>
      <c r="E5" s="495" t="s">
        <v>33</v>
      </c>
      <c r="F5" s="472" t="s">
        <v>225</v>
      </c>
      <c r="G5" s="483" t="s">
        <v>201</v>
      </c>
      <c r="H5" s="396" t="s">
        <v>162</v>
      </c>
      <c r="I5" s="505" t="s">
        <v>252</v>
      </c>
      <c r="J5" s="483" t="s">
        <v>201</v>
      </c>
    </row>
    <row r="6" spans="1:10" ht="24">
      <c r="A6" s="383"/>
      <c r="B6" s="462" t="s">
        <v>200</v>
      </c>
      <c r="C6" s="431" t="s">
        <v>199</v>
      </c>
      <c r="D6" s="410" t="s">
        <v>202</v>
      </c>
      <c r="E6" s="496" t="s">
        <v>190</v>
      </c>
      <c r="F6" s="439" t="s">
        <v>12</v>
      </c>
      <c r="G6" s="439" t="s">
        <v>203</v>
      </c>
      <c r="H6" s="341" t="s">
        <v>183</v>
      </c>
      <c r="I6" s="431" t="s">
        <v>108</v>
      </c>
      <c r="J6" s="410" t="s">
        <v>204</v>
      </c>
    </row>
    <row r="7" spans="1:10" ht="18" customHeight="1">
      <c r="A7" s="26" t="s">
        <v>57</v>
      </c>
      <c r="B7" s="397">
        <f>SUM(B8,B12,B15,B20,B28,B31,B35,B37)</f>
        <v>134099</v>
      </c>
      <c r="C7" s="514">
        <f>SUM(C8,C12,C15,C20,C28,C31,C35,C37)</f>
        <v>38247</v>
      </c>
      <c r="D7" s="411">
        <f t="shared" ref="D7:D40" si="0">C7/B7</f>
        <v>0.28521465484455516</v>
      </c>
      <c r="E7" s="397">
        <f>SUM(E8,E12,E15,E20,E28,E31,E35,E37)</f>
        <v>75201</v>
      </c>
      <c r="F7" s="514">
        <f>SUM(F8,F12,F15,F20,F28,F31,F35,F37)</f>
        <v>24077</v>
      </c>
      <c r="G7" s="499">
        <f t="shared" ref="G7:G40" si="1">F7/E7</f>
        <v>0.32016861477905878</v>
      </c>
      <c r="H7" s="397">
        <f>SUM(H8,H12,H15,H20,H28,H31,H35,H37)</f>
        <v>58898</v>
      </c>
      <c r="I7" s="514">
        <f>SUM(I8,I12,I15,I20,I28,I31,I35,I37)</f>
        <v>14170</v>
      </c>
      <c r="J7" s="411">
        <f t="shared" ref="J7:J40" si="2">I7/H7</f>
        <v>0.24058541885972359</v>
      </c>
    </row>
    <row r="8" spans="1:10" ht="18" customHeight="1">
      <c r="A8" s="27" t="s">
        <v>27</v>
      </c>
      <c r="B8" s="40">
        <f>SUM(B9:B11)</f>
        <v>12322</v>
      </c>
      <c r="C8" s="41">
        <f>SUM(C9:C11)</f>
        <v>2934</v>
      </c>
      <c r="D8" s="411">
        <f t="shared" si="0"/>
        <v>0.23811069631553319</v>
      </c>
      <c r="E8" s="40">
        <f>SUM(E9:E11)</f>
        <v>5974</v>
      </c>
      <c r="F8" s="46">
        <f>SUM(F9:F11)</f>
        <v>1421</v>
      </c>
      <c r="G8" s="499">
        <f t="shared" si="1"/>
        <v>0.23786407766990292</v>
      </c>
      <c r="H8" s="40">
        <f>SUM(H9:H11)</f>
        <v>6348</v>
      </c>
      <c r="I8" s="41">
        <f>SUM(I9:I11)</f>
        <v>1513</v>
      </c>
      <c r="J8" s="411">
        <f t="shared" si="2"/>
        <v>0.23834278512917453</v>
      </c>
    </row>
    <row r="9" spans="1:10" ht="18" customHeight="1">
      <c r="A9" s="29" t="s">
        <v>64</v>
      </c>
      <c r="B9" s="400">
        <f>'表3-2'!C9</f>
        <v>8285</v>
      </c>
      <c r="C9" s="105">
        <f>F9+I9</f>
        <v>2052</v>
      </c>
      <c r="D9" s="356">
        <f t="shared" si="0"/>
        <v>0.24767652383826191</v>
      </c>
      <c r="E9" s="418">
        <f>'表3-2'!G9</f>
        <v>3800</v>
      </c>
      <c r="F9" s="475">
        <f>'表3-3'!H13</f>
        <v>976</v>
      </c>
      <c r="G9" s="501">
        <f t="shared" si="1"/>
        <v>0.25684210526315787</v>
      </c>
      <c r="H9" s="516">
        <f>'表3-3'!I13</f>
        <v>4485</v>
      </c>
      <c r="I9" s="474">
        <f>'表3-3'!J13</f>
        <v>1076</v>
      </c>
      <c r="J9" s="441">
        <f t="shared" si="2"/>
        <v>0.23991081382385729</v>
      </c>
    </row>
    <row r="10" spans="1:10" ht="18" customHeight="1">
      <c r="A10" s="29" t="s">
        <v>74</v>
      </c>
      <c r="B10" s="400">
        <f>'表3-2'!C10</f>
        <v>3324</v>
      </c>
      <c r="C10" s="105">
        <f>F10+I10</f>
        <v>828</v>
      </c>
      <c r="D10" s="356">
        <f t="shared" si="0"/>
        <v>0.24909747292418771</v>
      </c>
      <c r="E10" s="418">
        <f>'表3-2'!G10</f>
        <v>1765</v>
      </c>
      <c r="F10" s="475">
        <f>'表3-3'!H16</f>
        <v>426</v>
      </c>
      <c r="G10" s="501">
        <f t="shared" si="1"/>
        <v>0.24135977337110481</v>
      </c>
      <c r="H10" s="517">
        <f>'表3-3'!I16</f>
        <v>1559</v>
      </c>
      <c r="I10" s="475">
        <f>'表3-3'!J16</f>
        <v>402</v>
      </c>
      <c r="J10" s="356">
        <f t="shared" si="2"/>
        <v>0.2578576010262989</v>
      </c>
    </row>
    <row r="11" spans="1:10" ht="18" customHeight="1">
      <c r="A11" s="32" t="s">
        <v>51</v>
      </c>
      <c r="B11" s="400">
        <f>'表3-2'!C11</f>
        <v>713</v>
      </c>
      <c r="C11" s="105">
        <f>F11+I11</f>
        <v>54</v>
      </c>
      <c r="D11" s="357">
        <f t="shared" si="0"/>
        <v>7.5736325385694248e-002</v>
      </c>
      <c r="E11" s="418">
        <f>'表3-2'!G11</f>
        <v>409</v>
      </c>
      <c r="F11" s="475">
        <f>'表3-3'!H24</f>
        <v>19</v>
      </c>
      <c r="G11" s="459">
        <f t="shared" si="1"/>
        <v>4.6454767726161368e-002</v>
      </c>
      <c r="H11" s="518">
        <f>'表3-3'!I24</f>
        <v>304</v>
      </c>
      <c r="I11" s="481">
        <f>'表3-3'!J24</f>
        <v>35</v>
      </c>
      <c r="J11" s="519">
        <f t="shared" si="2"/>
        <v>0.11513157894736842</v>
      </c>
    </row>
    <row r="12" spans="1:10" ht="18" customHeight="1">
      <c r="A12" s="27" t="s">
        <v>37</v>
      </c>
      <c r="B12" s="40">
        <f>SUM(B13:B14)</f>
        <v>5531</v>
      </c>
      <c r="C12" s="46">
        <f>SUM(C13:C14)</f>
        <v>1630</v>
      </c>
      <c r="D12" s="411">
        <f t="shared" si="0"/>
        <v>0.29470258542758992</v>
      </c>
      <c r="E12" s="40">
        <f>SUM(E13:E14)</f>
        <v>3228</v>
      </c>
      <c r="F12" s="46">
        <f>SUM(F13:F14)</f>
        <v>1044</v>
      </c>
      <c r="G12" s="499">
        <f t="shared" si="1"/>
        <v>0.32342007434944237</v>
      </c>
      <c r="H12" s="40">
        <f>SUM(H13:H14)</f>
        <v>2303</v>
      </c>
      <c r="I12" s="40">
        <f>SUM(I13:I14)</f>
        <v>586</v>
      </c>
      <c r="J12" s="411">
        <f t="shared" si="2"/>
        <v>0.25445071645679551</v>
      </c>
    </row>
    <row r="13" spans="1:10" ht="18" customHeight="1">
      <c r="A13" s="154" t="s">
        <v>47</v>
      </c>
      <c r="B13" s="400">
        <f>'表3-2'!C13</f>
        <v>5069</v>
      </c>
      <c r="C13" s="105">
        <f>F13+I13</f>
        <v>1524</v>
      </c>
      <c r="D13" s="446">
        <f t="shared" si="0"/>
        <v>0.30065101597948313</v>
      </c>
      <c r="E13" s="418">
        <f>'表3-2'!G13</f>
        <v>2949</v>
      </c>
      <c r="F13" s="475">
        <f>'表3-3'!H20</f>
        <v>961</v>
      </c>
      <c r="G13" s="460">
        <f t="shared" si="1"/>
        <v>0.32587317734825366</v>
      </c>
      <c r="H13" s="400">
        <f>'表3-3'!I20</f>
        <v>2120</v>
      </c>
      <c r="I13" s="418">
        <f>'表3-3'!J20</f>
        <v>563</v>
      </c>
      <c r="J13" s="510">
        <f t="shared" si="2"/>
        <v>0.26556603773584908</v>
      </c>
    </row>
    <row r="14" spans="1:10" ht="18" customHeight="1">
      <c r="A14" s="32" t="s">
        <v>68</v>
      </c>
      <c r="B14" s="400">
        <f>'表3-2'!C14</f>
        <v>462</v>
      </c>
      <c r="C14" s="105">
        <f>F14+I14</f>
        <v>106</v>
      </c>
      <c r="D14" s="357">
        <f t="shared" si="0"/>
        <v>0.22943722943722944</v>
      </c>
      <c r="E14" s="418">
        <f>'表3-2'!G14</f>
        <v>279</v>
      </c>
      <c r="F14" s="475">
        <f>'表3-3'!H26</f>
        <v>83</v>
      </c>
      <c r="G14" s="459">
        <f t="shared" si="1"/>
        <v>0.29749103942652327</v>
      </c>
      <c r="H14" s="400">
        <f>'表3-3'!I26</f>
        <v>183</v>
      </c>
      <c r="I14" s="418">
        <f>'表3-3'!J26</f>
        <v>23</v>
      </c>
      <c r="J14" s="507">
        <f t="shared" si="2"/>
        <v>0.12568306010928962</v>
      </c>
    </row>
    <row r="15" spans="1:10" ht="18" customHeight="1">
      <c r="A15" s="27" t="s">
        <v>223</v>
      </c>
      <c r="B15" s="40">
        <f>SUM(B16:B19)</f>
        <v>13814</v>
      </c>
      <c r="C15" s="46">
        <f>SUM(C16:C19)</f>
        <v>3893</v>
      </c>
      <c r="D15" s="411">
        <f t="shared" si="0"/>
        <v>0.28181554944259446</v>
      </c>
      <c r="E15" s="40">
        <f>SUM(E16:E19)</f>
        <v>8265</v>
      </c>
      <c r="F15" s="46">
        <f>SUM(F16:F19)</f>
        <v>2511</v>
      </c>
      <c r="G15" s="499">
        <f t="shared" si="1"/>
        <v>0.30381125226860256</v>
      </c>
      <c r="H15" s="40">
        <f>SUM(H16:H19)</f>
        <v>5549</v>
      </c>
      <c r="I15" s="46">
        <f>SUM(I16:I19)</f>
        <v>1382</v>
      </c>
      <c r="J15" s="411">
        <f t="shared" si="2"/>
        <v>0.24905388358262751</v>
      </c>
    </row>
    <row r="16" spans="1:10" ht="18" customHeight="1">
      <c r="A16" s="154" t="s">
        <v>63</v>
      </c>
      <c r="B16" s="400">
        <f>'表3-2'!C16</f>
        <v>9614</v>
      </c>
      <c r="C16" s="105">
        <f>F16+I16</f>
        <v>2536</v>
      </c>
      <c r="D16" s="446">
        <f t="shared" si="0"/>
        <v>0.26378198460578323</v>
      </c>
      <c r="E16" s="418">
        <f>'表3-2'!G16</f>
        <v>5840</v>
      </c>
      <c r="F16" s="475">
        <f>'表3-3'!H11</f>
        <v>1682</v>
      </c>
      <c r="G16" s="460">
        <f t="shared" si="1"/>
        <v>0.28801369863013698</v>
      </c>
      <c r="H16" s="400">
        <f>'表3-3'!I11</f>
        <v>3774</v>
      </c>
      <c r="I16" s="418">
        <f>'表3-3'!J11</f>
        <v>854</v>
      </c>
      <c r="J16" s="510">
        <f t="shared" si="2"/>
        <v>0.22628510863804982</v>
      </c>
    </row>
    <row r="17" spans="1:13" ht="18" customHeight="1">
      <c r="A17" s="154" t="s">
        <v>7</v>
      </c>
      <c r="B17" s="400">
        <f>'表3-2'!C17</f>
        <v>479</v>
      </c>
      <c r="C17" s="105">
        <f>F17+I17</f>
        <v>181</v>
      </c>
      <c r="D17" s="446">
        <f t="shared" si="0"/>
        <v>0.37787056367432148</v>
      </c>
      <c r="E17" s="418">
        <f>'表3-2'!G17</f>
        <v>273</v>
      </c>
      <c r="F17" s="475">
        <f>'表3-3'!H28</f>
        <v>105</v>
      </c>
      <c r="G17" s="460">
        <f t="shared" si="1"/>
        <v>0.38461538461538464</v>
      </c>
      <c r="H17" s="400">
        <f>'表3-3'!I28</f>
        <v>206</v>
      </c>
      <c r="I17" s="418">
        <f>'表3-3'!J28</f>
        <v>76</v>
      </c>
      <c r="J17" s="510">
        <f t="shared" si="2"/>
        <v>0.36893203883495146</v>
      </c>
    </row>
    <row r="18" spans="1:13" ht="18" customHeight="1">
      <c r="A18" s="29" t="s">
        <v>2</v>
      </c>
      <c r="B18" s="400">
        <f>'表3-2'!C18</f>
        <v>2535</v>
      </c>
      <c r="C18" s="105">
        <f>F18+I18</f>
        <v>793</v>
      </c>
      <c r="D18" s="357">
        <f t="shared" si="0"/>
        <v>0.31282051282051282</v>
      </c>
      <c r="E18" s="418">
        <f>'表3-2'!G18</f>
        <v>1464</v>
      </c>
      <c r="F18" s="475">
        <f>'表3-3'!H29</f>
        <v>521</v>
      </c>
      <c r="G18" s="459">
        <f t="shared" si="1"/>
        <v>0.35587431693989069</v>
      </c>
      <c r="H18" s="400">
        <f>'表3-3'!I29</f>
        <v>1071</v>
      </c>
      <c r="I18" s="418">
        <f>'表3-3'!J29</f>
        <v>272</v>
      </c>
      <c r="J18" s="507">
        <f t="shared" si="2"/>
        <v>0.25396825396825395</v>
      </c>
    </row>
    <row r="19" spans="1:13" ht="18" customHeight="1">
      <c r="A19" s="34" t="s">
        <v>84</v>
      </c>
      <c r="B19" s="400">
        <f>'表3-2'!C19</f>
        <v>1186</v>
      </c>
      <c r="C19" s="105">
        <f>F19+I19</f>
        <v>383</v>
      </c>
      <c r="D19" s="412">
        <f t="shared" si="0"/>
        <v>0.32293423271500843</v>
      </c>
      <c r="E19" s="418">
        <f>'表3-2'!G19</f>
        <v>688</v>
      </c>
      <c r="F19" s="475">
        <f>'表3-3'!H30</f>
        <v>203</v>
      </c>
      <c r="G19" s="503">
        <f t="shared" si="1"/>
        <v>0.29505813953488375</v>
      </c>
      <c r="H19" s="400">
        <f>'表3-3'!I30</f>
        <v>498</v>
      </c>
      <c r="I19" s="418">
        <f>'表3-3'!J30</f>
        <v>180</v>
      </c>
      <c r="J19" s="513">
        <f t="shared" si="2"/>
        <v>0.36144578313253012</v>
      </c>
    </row>
    <row r="20" spans="1:13" ht="18" customHeight="1">
      <c r="A20" s="26" t="s">
        <v>224</v>
      </c>
      <c r="B20" s="40">
        <f>SUM(B21:B27)</f>
        <v>58205</v>
      </c>
      <c r="C20" s="46">
        <f>SUM(C21:C27)</f>
        <v>17458</v>
      </c>
      <c r="D20" s="411">
        <f t="shared" si="0"/>
        <v>0.2999398677089597</v>
      </c>
      <c r="E20" s="40">
        <f>SUM(E21:E27)</f>
        <v>33577</v>
      </c>
      <c r="F20" s="46">
        <f>SUM(F21:F27)</f>
        <v>11588</v>
      </c>
      <c r="G20" s="499">
        <f t="shared" si="1"/>
        <v>0.34511719331685381</v>
      </c>
      <c r="H20" s="40">
        <f>SUM(H21:H27)</f>
        <v>24628</v>
      </c>
      <c r="I20" s="46">
        <f>SUM(I21:I27)</f>
        <v>5870</v>
      </c>
      <c r="J20" s="411">
        <f t="shared" si="2"/>
        <v>0.23834659736884847</v>
      </c>
    </row>
    <row r="21" spans="1:13" ht="18" customHeight="1">
      <c r="A21" s="28" t="s">
        <v>83</v>
      </c>
      <c r="B21" s="400">
        <f>'表3-2'!C21</f>
        <v>46697</v>
      </c>
      <c r="C21" s="105">
        <f t="shared" ref="C21:C27" si="3">F21+I21</f>
        <v>14241</v>
      </c>
      <c r="D21" s="441">
        <f t="shared" si="0"/>
        <v>0.30496605777673086</v>
      </c>
      <c r="E21" s="418">
        <f>'表3-2'!G21</f>
        <v>27345</v>
      </c>
      <c r="F21" s="475">
        <f>'表3-3'!H10</f>
        <v>9644</v>
      </c>
      <c r="G21" s="502">
        <f t="shared" si="1"/>
        <v>0.35267873468641431</v>
      </c>
      <c r="H21" s="400">
        <f>'表3-3'!I10</f>
        <v>19352</v>
      </c>
      <c r="I21" s="418">
        <f>'表3-3'!J10</f>
        <v>4597</v>
      </c>
      <c r="J21" s="507">
        <f t="shared" si="2"/>
        <v>0.23754650682100042</v>
      </c>
    </row>
    <row r="22" spans="1:13" ht="18" customHeight="1">
      <c r="A22" s="29" t="s">
        <v>70</v>
      </c>
      <c r="B22" s="400">
        <f>'表3-2'!C22</f>
        <v>3690</v>
      </c>
      <c r="C22" s="105">
        <f t="shared" si="3"/>
        <v>985</v>
      </c>
      <c r="D22" s="357">
        <f t="shared" si="0"/>
        <v>0.26693766937669378</v>
      </c>
      <c r="E22" s="418">
        <f>'表3-2'!G22</f>
        <v>1823</v>
      </c>
      <c r="F22" s="475">
        <f>'表3-3'!H14</f>
        <v>497</v>
      </c>
      <c r="G22" s="459">
        <f t="shared" si="1"/>
        <v>0.27262753702687875</v>
      </c>
      <c r="H22" s="400">
        <f>'表3-3'!I14</f>
        <v>1867</v>
      </c>
      <c r="I22" s="418">
        <f>'表3-3'!J14</f>
        <v>488</v>
      </c>
      <c r="J22" s="356">
        <f t="shared" si="2"/>
        <v>0.26138189608998391</v>
      </c>
    </row>
    <row r="23" spans="1:13" ht="18" customHeight="1">
      <c r="A23" s="29" t="s">
        <v>9</v>
      </c>
      <c r="B23" s="400">
        <f>'表3-2'!C23</f>
        <v>4425</v>
      </c>
      <c r="C23" s="105">
        <f t="shared" si="3"/>
        <v>1117</v>
      </c>
      <c r="D23" s="356">
        <f t="shared" si="0"/>
        <v>0.25242937853107345</v>
      </c>
      <c r="E23" s="418">
        <f>'表3-2'!G23</f>
        <v>2463</v>
      </c>
      <c r="F23" s="475">
        <f>'表3-3'!H18</f>
        <v>709</v>
      </c>
      <c r="G23" s="501">
        <f t="shared" si="1"/>
        <v>0.28786033292732438</v>
      </c>
      <c r="H23" s="400">
        <f>'表3-3'!I18</f>
        <v>1962</v>
      </c>
      <c r="I23" s="418">
        <f>'表3-3'!J18</f>
        <v>408</v>
      </c>
      <c r="J23" s="509">
        <f t="shared" si="2"/>
        <v>0.20795107033639143</v>
      </c>
    </row>
    <row r="24" spans="1:13" ht="18" customHeight="1">
      <c r="A24" s="154" t="s">
        <v>58</v>
      </c>
      <c r="B24" s="400">
        <f>'表3-2'!C24</f>
        <v>1648</v>
      </c>
      <c r="C24" s="105">
        <f t="shared" si="3"/>
        <v>579</v>
      </c>
      <c r="D24" s="446">
        <f t="shared" si="0"/>
        <v>0.35133495145631066</v>
      </c>
      <c r="E24" s="418">
        <f>'表3-2'!G24</f>
        <v>954</v>
      </c>
      <c r="F24" s="475">
        <f>'表3-3'!H32</f>
        <v>385</v>
      </c>
      <c r="G24" s="460">
        <f t="shared" si="1"/>
        <v>0.40356394129979034</v>
      </c>
      <c r="H24" s="400">
        <f>'表3-3'!I32</f>
        <v>694</v>
      </c>
      <c r="I24" s="418">
        <f>'表3-3'!J32</f>
        <v>194</v>
      </c>
      <c r="J24" s="510">
        <f t="shared" si="2"/>
        <v>0.27953890489913547</v>
      </c>
    </row>
    <row r="25" spans="1:13" ht="18" customHeight="1">
      <c r="A25" s="29" t="s">
        <v>79</v>
      </c>
      <c r="B25" s="400">
        <f>'表3-2'!C25</f>
        <v>1027</v>
      </c>
      <c r="C25" s="105">
        <f t="shared" si="3"/>
        <v>324</v>
      </c>
      <c r="D25" s="446">
        <f t="shared" si="0"/>
        <v>0.31548198636806229</v>
      </c>
      <c r="E25" s="418">
        <f>'表3-2'!G25</f>
        <v>614</v>
      </c>
      <c r="F25" s="475">
        <f>'表3-3'!H33</f>
        <v>232</v>
      </c>
      <c r="G25" s="460">
        <f t="shared" si="1"/>
        <v>0.37785016286644951</v>
      </c>
      <c r="H25" s="400">
        <f>'表3-3'!I33</f>
        <v>413</v>
      </c>
      <c r="I25" s="418">
        <f>'表3-3'!J33</f>
        <v>92</v>
      </c>
      <c r="J25" s="510">
        <f t="shared" si="2"/>
        <v>0.22276029055690072</v>
      </c>
    </row>
    <row r="26" spans="1:13" ht="18" customHeight="1">
      <c r="A26" s="29" t="s">
        <v>34</v>
      </c>
      <c r="B26" s="400">
        <f>'表3-2'!C26</f>
        <v>561</v>
      </c>
      <c r="C26" s="105">
        <f t="shared" si="3"/>
        <v>187</v>
      </c>
      <c r="D26" s="446">
        <f t="shared" si="0"/>
        <v>0.33333333333333331</v>
      </c>
      <c r="E26" s="418">
        <f>'表3-2'!G26</f>
        <v>308</v>
      </c>
      <c r="F26" s="475">
        <f>'表3-3'!H34</f>
        <v>109</v>
      </c>
      <c r="G26" s="460">
        <f t="shared" si="1"/>
        <v>0.35389610389610388</v>
      </c>
      <c r="H26" s="400">
        <f>'表3-3'!I34</f>
        <v>253</v>
      </c>
      <c r="I26" s="418">
        <f>'表3-3'!J34</f>
        <v>78</v>
      </c>
      <c r="J26" s="510">
        <f t="shared" si="2"/>
        <v>0.30830039525691699</v>
      </c>
    </row>
    <row r="27" spans="1:13" ht="18" customHeight="1">
      <c r="A27" s="34" t="s">
        <v>81</v>
      </c>
      <c r="B27" s="400">
        <f>'表3-2'!C27</f>
        <v>157</v>
      </c>
      <c r="C27" s="105">
        <f t="shared" si="3"/>
        <v>25</v>
      </c>
      <c r="D27" s="357">
        <f t="shared" si="0"/>
        <v>0.15923566878980891</v>
      </c>
      <c r="E27" s="418">
        <f>'表3-2'!G27</f>
        <v>70</v>
      </c>
      <c r="F27" s="475">
        <f>'表3-3'!H35</f>
        <v>12</v>
      </c>
      <c r="G27" s="459">
        <f t="shared" si="1"/>
        <v>0.17142857142857143</v>
      </c>
      <c r="H27" s="400">
        <f>'表3-3'!I35</f>
        <v>87</v>
      </c>
      <c r="I27" s="418">
        <f>'表3-3'!J35</f>
        <v>13</v>
      </c>
      <c r="J27" s="507">
        <f t="shared" si="2"/>
        <v>0.14942528735632185</v>
      </c>
    </row>
    <row r="28" spans="1:13" s="176" customFormat="1" ht="24" customHeight="1">
      <c r="A28" s="155" t="s">
        <v>222</v>
      </c>
      <c r="B28" s="40">
        <f>SUM(B29:B30)</f>
        <v>12208</v>
      </c>
      <c r="C28" s="46">
        <f>SUM(C29:C30)</f>
        <v>3479</v>
      </c>
      <c r="D28" s="411">
        <f t="shared" si="0"/>
        <v>0.28497706422018348</v>
      </c>
      <c r="E28" s="40">
        <f>SUM(E29:E30)</f>
        <v>6757</v>
      </c>
      <c r="F28" s="46">
        <f>SUM(F29:F30)</f>
        <v>2208</v>
      </c>
      <c r="G28" s="499">
        <f t="shared" si="1"/>
        <v>0.3267722361994968</v>
      </c>
      <c r="H28" s="40">
        <f>SUM(H29:H30)</f>
        <v>5451</v>
      </c>
      <c r="I28" s="46">
        <f>SUM(I29:I30)</f>
        <v>1271</v>
      </c>
      <c r="J28" s="411">
        <f t="shared" si="2"/>
        <v>0.23316822601357548</v>
      </c>
      <c r="M28" s="268"/>
    </row>
    <row r="29" spans="1:13" s="176" customFormat="1" ht="18" customHeight="1">
      <c r="A29" s="154" t="s">
        <v>73</v>
      </c>
      <c r="B29" s="400">
        <f>'表3-2'!C29</f>
        <v>9337</v>
      </c>
      <c r="C29" s="105">
        <f>F29+I29</f>
        <v>2828</v>
      </c>
      <c r="D29" s="446">
        <f t="shared" si="0"/>
        <v>0.30288101103138054</v>
      </c>
      <c r="E29" s="418">
        <f>'表3-2'!G29</f>
        <v>5245</v>
      </c>
      <c r="F29" s="475">
        <f>'表3-3'!H17</f>
        <v>1842</v>
      </c>
      <c r="G29" s="460">
        <f t="shared" si="1"/>
        <v>0.35119161105815061</v>
      </c>
      <c r="H29" s="400">
        <f>'表3-3'!I17</f>
        <v>4092</v>
      </c>
      <c r="I29" s="418">
        <f>'表3-3'!J17</f>
        <v>986</v>
      </c>
      <c r="J29" s="510">
        <f t="shared" si="2"/>
        <v>0.24095796676441839</v>
      </c>
      <c r="M29" s="268"/>
    </row>
    <row r="30" spans="1:13" ht="18" customHeight="1">
      <c r="A30" s="34" t="s">
        <v>78</v>
      </c>
      <c r="B30" s="400">
        <f>'表3-2'!C30</f>
        <v>2871</v>
      </c>
      <c r="C30" s="105">
        <f>F30+I30</f>
        <v>651</v>
      </c>
      <c r="D30" s="446">
        <f t="shared" si="0"/>
        <v>0.22675026123301986</v>
      </c>
      <c r="E30" s="418">
        <f>'表3-2'!G30</f>
        <v>1512</v>
      </c>
      <c r="F30" s="475">
        <f>'表3-3'!H21</f>
        <v>366</v>
      </c>
      <c r="G30" s="460">
        <f t="shared" si="1"/>
        <v>0.24206349206349206</v>
      </c>
      <c r="H30" s="400">
        <f>'表3-3'!I21</f>
        <v>1359</v>
      </c>
      <c r="I30" s="418">
        <f>'表3-3'!J21</f>
        <v>285</v>
      </c>
      <c r="J30" s="510">
        <f t="shared" si="2"/>
        <v>0.20971302428256069</v>
      </c>
    </row>
    <row r="31" spans="1:13" ht="18" customHeight="1">
      <c r="A31" s="448" t="s">
        <v>221</v>
      </c>
      <c r="B31" s="40">
        <f>SUM(B32:B34)</f>
        <v>15205</v>
      </c>
      <c r="C31" s="46">
        <f>SUM(C32:C34)</f>
        <v>4196</v>
      </c>
      <c r="D31" s="411">
        <f t="shared" si="0"/>
        <v>0.27596185465307466</v>
      </c>
      <c r="E31" s="40">
        <f>SUM(E32:E34)</f>
        <v>8520</v>
      </c>
      <c r="F31" s="46">
        <f>SUM(F32:F34)</f>
        <v>2668</v>
      </c>
      <c r="G31" s="499">
        <f t="shared" si="1"/>
        <v>0.31314553990610328</v>
      </c>
      <c r="H31" s="40">
        <f>SUM(H32:H34)</f>
        <v>6685</v>
      </c>
      <c r="I31" s="46">
        <f>SUM(I32:I34)</f>
        <v>1528</v>
      </c>
      <c r="J31" s="511">
        <f t="shared" si="2"/>
        <v>0.22857142857142856</v>
      </c>
    </row>
    <row r="32" spans="1:13" ht="18" customHeight="1">
      <c r="A32" s="154" t="s">
        <v>94</v>
      </c>
      <c r="B32" s="400">
        <f>'表3-2'!C32</f>
        <v>9722</v>
      </c>
      <c r="C32" s="105">
        <f>F32+I32</f>
        <v>2895</v>
      </c>
      <c r="D32" s="446">
        <f t="shared" si="0"/>
        <v>0.29777823493108413</v>
      </c>
      <c r="E32" s="418">
        <f>'表3-2'!G32</f>
        <v>5427</v>
      </c>
      <c r="F32" s="475">
        <f>'表3-3'!H19</f>
        <v>1783</v>
      </c>
      <c r="G32" s="460">
        <f t="shared" si="1"/>
        <v>0.32854247282107979</v>
      </c>
      <c r="H32" s="400">
        <f>'表3-3'!I19</f>
        <v>4295</v>
      </c>
      <c r="I32" s="418">
        <f>'表3-3'!J19</f>
        <v>1112</v>
      </c>
      <c r="J32" s="441">
        <f t="shared" si="2"/>
        <v>0.25890570430733412</v>
      </c>
    </row>
    <row r="33" spans="1:13" ht="18" customHeight="1">
      <c r="A33" s="29" t="s">
        <v>86</v>
      </c>
      <c r="B33" s="400">
        <f>'表3-2'!C33</f>
        <v>3675</v>
      </c>
      <c r="C33" s="105">
        <f>F33+I33</f>
        <v>801</v>
      </c>
      <c r="D33" s="446">
        <f t="shared" si="0"/>
        <v>0.21795918367346939</v>
      </c>
      <c r="E33" s="418">
        <f>'表3-2'!G33</f>
        <v>2142</v>
      </c>
      <c r="F33" s="475">
        <f>'表3-3'!H22</f>
        <v>616</v>
      </c>
      <c r="G33" s="460">
        <f t="shared" si="1"/>
        <v>0.28758169934640521</v>
      </c>
      <c r="H33" s="400">
        <f>'表3-3'!I22</f>
        <v>1533</v>
      </c>
      <c r="I33" s="418">
        <f>'表3-3'!J22</f>
        <v>185</v>
      </c>
      <c r="J33" s="356">
        <f t="shared" si="2"/>
        <v>0.12067840834964122</v>
      </c>
    </row>
    <row r="34" spans="1:13" ht="18" customHeight="1">
      <c r="A34" s="32" t="s">
        <v>82</v>
      </c>
      <c r="B34" s="400">
        <f>'表3-2'!C34</f>
        <v>1808</v>
      </c>
      <c r="C34" s="105">
        <f>F34+I34</f>
        <v>500</v>
      </c>
      <c r="D34" s="357">
        <f t="shared" si="0"/>
        <v>0.27654867256637167</v>
      </c>
      <c r="E34" s="418">
        <f>'表3-2'!G34</f>
        <v>951</v>
      </c>
      <c r="F34" s="475">
        <f>'表3-3'!H37</f>
        <v>269</v>
      </c>
      <c r="G34" s="459">
        <f t="shared" si="1"/>
        <v>0.28286014721345953</v>
      </c>
      <c r="H34" s="400">
        <f>'表3-3'!I37</f>
        <v>857</v>
      </c>
      <c r="I34" s="418">
        <f>'表3-3'!J37</f>
        <v>231</v>
      </c>
      <c r="J34" s="507">
        <f t="shared" si="2"/>
        <v>0.26954492415402564</v>
      </c>
    </row>
    <row r="35" spans="1:13" ht="18" customHeight="1">
      <c r="A35" s="27" t="s">
        <v>220</v>
      </c>
      <c r="B35" s="417">
        <f>SUM(B36)</f>
        <v>9778</v>
      </c>
      <c r="C35" s="515">
        <f>SUM(C36)</f>
        <v>2819</v>
      </c>
      <c r="D35" s="411">
        <f t="shared" si="0"/>
        <v>0.28830026590304764</v>
      </c>
      <c r="E35" s="417">
        <f>SUM(E36)</f>
        <v>4992</v>
      </c>
      <c r="F35" s="515">
        <f>SUM(F36)</f>
        <v>1606</v>
      </c>
      <c r="G35" s="499">
        <f t="shared" si="1"/>
        <v>0.32171474358974361</v>
      </c>
      <c r="H35" s="417">
        <f>SUM(H36)</f>
        <v>4786</v>
      </c>
      <c r="I35" s="425">
        <f>SUM(I36)</f>
        <v>1213</v>
      </c>
      <c r="J35" s="411">
        <f t="shared" si="2"/>
        <v>0.25344755536982866</v>
      </c>
    </row>
    <row r="36" spans="1:13" ht="18" customHeight="1">
      <c r="A36" s="33" t="s">
        <v>4</v>
      </c>
      <c r="B36" s="400">
        <f>'表3-2'!C36</f>
        <v>9778</v>
      </c>
      <c r="C36" s="105">
        <f>F36+I36</f>
        <v>2819</v>
      </c>
      <c r="D36" s="358">
        <f t="shared" si="0"/>
        <v>0.28830026590304764</v>
      </c>
      <c r="E36" s="418">
        <f>'表3-2'!G36</f>
        <v>4992</v>
      </c>
      <c r="F36" s="475">
        <f>'表3-3'!H12</f>
        <v>1606</v>
      </c>
      <c r="G36" s="500">
        <f t="shared" si="1"/>
        <v>0.32171474358974361</v>
      </c>
      <c r="H36" s="400">
        <f>'表3-3'!I12</f>
        <v>4786</v>
      </c>
      <c r="I36" s="418">
        <f>'表3-3'!J12</f>
        <v>1213</v>
      </c>
      <c r="J36" s="508">
        <f t="shared" si="2"/>
        <v>0.25344755536982866</v>
      </c>
    </row>
    <row r="37" spans="1:13" ht="18" customHeight="1">
      <c r="A37" s="448" t="s">
        <v>219</v>
      </c>
      <c r="B37" s="40">
        <f>SUM(B38:B40)</f>
        <v>7036</v>
      </c>
      <c r="C37" s="46">
        <f>SUM(C38:C40)</f>
        <v>1838</v>
      </c>
      <c r="D37" s="411">
        <f t="shared" si="0"/>
        <v>0.2612279704377487</v>
      </c>
      <c r="E37" s="40">
        <f>SUM(E38:E40)</f>
        <v>3888</v>
      </c>
      <c r="F37" s="46">
        <f>SUM(F38:F40)</f>
        <v>1031</v>
      </c>
      <c r="G37" s="499">
        <f t="shared" si="1"/>
        <v>0.26517489711934156</v>
      </c>
      <c r="H37" s="40">
        <f>SUM(H38:H40)</f>
        <v>3148</v>
      </c>
      <c r="I37" s="46">
        <f>SUM(I38:I40)</f>
        <v>807</v>
      </c>
      <c r="J37" s="511">
        <f t="shared" si="2"/>
        <v>0.25635324015247779</v>
      </c>
    </row>
    <row r="38" spans="1:13" ht="18" customHeight="1">
      <c r="A38" s="154" t="s">
        <v>71</v>
      </c>
      <c r="B38" s="400">
        <f>'表3-2'!C38</f>
        <v>5563</v>
      </c>
      <c r="C38" s="105">
        <f>F38+I38</f>
        <v>1437</v>
      </c>
      <c r="D38" s="446">
        <f t="shared" si="0"/>
        <v>0.25831385942836599</v>
      </c>
      <c r="E38" s="418">
        <f>'表3-2'!G38</f>
        <v>3178</v>
      </c>
      <c r="F38" s="475">
        <f>'表3-3'!H15</f>
        <v>891</v>
      </c>
      <c r="G38" s="460">
        <f t="shared" si="1"/>
        <v>0.28036500943989928</v>
      </c>
      <c r="H38" s="400">
        <f>'表3-3'!I15</f>
        <v>2385</v>
      </c>
      <c r="I38" s="418">
        <f>'表3-3'!J15</f>
        <v>546</v>
      </c>
      <c r="J38" s="510">
        <f t="shared" si="2"/>
        <v>0.2289308176100629</v>
      </c>
    </row>
    <row r="39" spans="1:13" ht="18" customHeight="1">
      <c r="A39" s="154" t="s">
        <v>48</v>
      </c>
      <c r="B39" s="400">
        <f>'表3-2'!C39</f>
        <v>1201</v>
      </c>
      <c r="C39" s="105">
        <f>F39+I39</f>
        <v>341</v>
      </c>
      <c r="D39" s="446">
        <f t="shared" si="0"/>
        <v>0.2839300582847627</v>
      </c>
      <c r="E39" s="418">
        <f>'表3-2'!G39</f>
        <v>575</v>
      </c>
      <c r="F39" s="475">
        <f>'表3-3'!H39</f>
        <v>103</v>
      </c>
      <c r="G39" s="460">
        <f t="shared" si="1"/>
        <v>0.17913043478260871</v>
      </c>
      <c r="H39" s="400">
        <f>'表3-3'!I39</f>
        <v>626</v>
      </c>
      <c r="I39" s="418">
        <f>'表3-3'!J39</f>
        <v>238</v>
      </c>
      <c r="J39" s="510">
        <f t="shared" si="2"/>
        <v>0.38019169329073482</v>
      </c>
    </row>
    <row r="40" spans="1:13" ht="18" customHeight="1">
      <c r="A40" s="34" t="s">
        <v>95</v>
      </c>
      <c r="B40" s="406">
        <f>'表3-2'!C40</f>
        <v>272</v>
      </c>
      <c r="C40" s="427">
        <f>F40+I40</f>
        <v>60</v>
      </c>
      <c r="D40" s="412">
        <f t="shared" si="0"/>
        <v>0.22058823529411764</v>
      </c>
      <c r="E40" s="406">
        <f>'表3-2'!G40</f>
        <v>135</v>
      </c>
      <c r="F40" s="427">
        <f>'表3-3'!H40</f>
        <v>37</v>
      </c>
      <c r="G40" s="503">
        <f t="shared" si="1"/>
        <v>0.27407407407407408</v>
      </c>
      <c r="H40" s="406">
        <f>'表3-3'!I40</f>
        <v>137</v>
      </c>
      <c r="I40" s="427">
        <f>'表3-3'!J40</f>
        <v>23</v>
      </c>
      <c r="J40" s="513">
        <f t="shared" si="2"/>
        <v>0.16788321167883211</v>
      </c>
    </row>
    <row r="41" spans="1:13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0" t="str">
        <v>※表３－３「令和３年度市町村別高齢者世帯に占める要支援・要介護者数（市郡別）」の割合を算出したもの。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20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20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20"/>
      <c r="E45" s="3"/>
      <c r="F45" s="3"/>
      <c r="G45" s="3"/>
      <c r="H45" s="3"/>
      <c r="I45" s="3"/>
      <c r="J45" s="3"/>
      <c r="M45" s="3"/>
    </row>
    <row r="46" spans="1:13">
      <c r="A46" s="20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20"/>
      <c r="B47" s="3"/>
      <c r="C47" s="3"/>
      <c r="D47" s="3"/>
      <c r="E47" s="45"/>
      <c r="F47" s="45"/>
      <c r="G47" s="45"/>
      <c r="H47" s="45"/>
      <c r="I47" s="45"/>
      <c r="J47" s="45"/>
      <c r="K47" s="461"/>
      <c r="L47" s="461"/>
      <c r="M47" s="45"/>
    </row>
    <row r="49" spans="1:1">
      <c r="A49" s="20"/>
    </row>
  </sheetData>
  <mergeCells count="5">
    <mergeCell ref="A1:J1"/>
    <mergeCell ref="E4:G4"/>
    <mergeCell ref="H4:J4"/>
    <mergeCell ref="A3:A6"/>
    <mergeCell ref="B3:D4"/>
  </mergeCells>
  <phoneticPr fontId="52"/>
  <pageMargins left="0.61" right="0.47244094488188976" top="0.6692913385826772" bottom="0.23622047244094488" header="0.39370078740157483" footer="0.43307086614173218"/>
  <pageSetup paperSize="9" scale="94" fitToWidth="1" fitToHeight="1" orientation="portrait" usePrinterDefaults="1" r:id="rId1"/>
  <headerFooter alignWithMargins="0">
    <oddHeader>&amp;L表3-5</oddHead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I45"/>
  <sheetViews>
    <sheetView view="pageBreakPreview" zoomScaleNormal="120" zoomScaleSheetLayoutView="100" workbookViewId="0">
      <selection activeCell="D19" sqref="D19"/>
    </sheetView>
  </sheetViews>
  <sheetFormatPr defaultRowHeight="12"/>
  <cols>
    <col min="1" max="1" width="14.625" style="268" customWidth="1"/>
    <col min="2" max="7" width="16.625" style="268" customWidth="1"/>
    <col min="8" max="16384" width="9" style="268" customWidth="1"/>
  </cols>
  <sheetData>
    <row r="1" spans="1:9" ht="23.25" customHeight="1">
      <c r="A1" s="520" t="str">
        <f>表紙!B27</f>
        <v>令和３年度高齢者世帯数・高齢者世帯割合の前年度比較</v>
      </c>
      <c r="B1" s="269"/>
      <c r="C1" s="269"/>
      <c r="D1" s="269"/>
      <c r="E1" s="269"/>
      <c r="F1" s="269"/>
      <c r="G1" s="269"/>
      <c r="I1" s="285"/>
    </row>
    <row r="2" spans="1:9" ht="16.5" customHeight="1"/>
    <row r="3" spans="1:9" ht="24.75" customHeight="1">
      <c r="A3" s="268" t="s">
        <v>163</v>
      </c>
      <c r="G3" s="143" t="s">
        <v>303</v>
      </c>
    </row>
    <row r="4" spans="1:9" ht="30" customHeight="1">
      <c r="A4" s="521" t="s">
        <v>104</v>
      </c>
      <c r="B4" s="286" t="s">
        <v>230</v>
      </c>
      <c r="C4" s="531" t="s">
        <v>0</v>
      </c>
      <c r="D4" s="532"/>
      <c r="E4" s="531" t="s">
        <v>141</v>
      </c>
      <c r="F4" s="303"/>
      <c r="G4" s="309"/>
    </row>
    <row r="5" spans="1:9" ht="30" customHeight="1">
      <c r="A5" s="522"/>
      <c r="B5" s="288"/>
      <c r="C5" s="295" t="s">
        <v>231</v>
      </c>
      <c r="D5" s="533" t="s">
        <v>147</v>
      </c>
      <c r="E5" s="295" t="s">
        <v>232</v>
      </c>
      <c r="F5" s="533" t="s">
        <v>159</v>
      </c>
      <c r="G5" s="541" t="s">
        <v>239</v>
      </c>
    </row>
    <row r="6" spans="1:9" ht="27.75" customHeight="1">
      <c r="A6" s="317" t="s">
        <v>286</v>
      </c>
      <c r="B6" s="525">
        <v>389697</v>
      </c>
      <c r="C6" s="525">
        <v>127581</v>
      </c>
      <c r="D6" s="534">
        <v>0.32738512228731553</v>
      </c>
      <c r="E6" s="525">
        <v>70021</v>
      </c>
      <c r="F6" s="534">
        <v>0.17968062366402615</v>
      </c>
      <c r="G6" s="542">
        <v>0.54883564167078169</v>
      </c>
    </row>
    <row r="7" spans="1:9" ht="27.75" customHeight="1">
      <c r="A7" s="317" t="str">
        <v>令和３年度</v>
      </c>
      <c r="B7" s="525">
        <v>390520</v>
      </c>
      <c r="C7" s="525">
        <f>'表3-1'!C7</f>
        <v>134099</v>
      </c>
      <c r="D7" s="534">
        <f>C7/B7</f>
        <v>0.34338574208747313</v>
      </c>
      <c r="E7" s="525">
        <f>'表3-1'!G7</f>
        <v>75201</v>
      </c>
      <c r="F7" s="534">
        <f>E7/B7</f>
        <v>0.19256632182730718</v>
      </c>
      <c r="G7" s="542">
        <f>E7/C7</f>
        <v>0.56078717962102631</v>
      </c>
    </row>
    <row r="8" spans="1:9" ht="27.75" customHeight="1">
      <c r="A8" s="523" t="s">
        <v>109</v>
      </c>
      <c r="B8" s="292">
        <f>B7-B6</f>
        <v>823</v>
      </c>
      <c r="C8" s="292">
        <f>C7-C6</f>
        <v>6518</v>
      </c>
      <c r="D8" s="535" t="s">
        <v>315</v>
      </c>
      <c r="E8" s="292">
        <f>E7-E6</f>
        <v>5180</v>
      </c>
      <c r="F8" s="535" t="s">
        <v>311</v>
      </c>
      <c r="G8" s="543" t="s">
        <v>279</v>
      </c>
    </row>
    <row r="10" spans="1:9" ht="24" customHeight="1">
      <c r="A10" s="268" t="s">
        <v>205</v>
      </c>
    </row>
    <row r="11" spans="1:9" ht="26.25" customHeight="1">
      <c r="A11" s="270" t="s">
        <v>207</v>
      </c>
      <c r="B11" s="277"/>
      <c r="C11" s="286" t="s">
        <v>233</v>
      </c>
      <c r="D11" s="536" t="s">
        <v>235</v>
      </c>
      <c r="E11" s="531" t="s">
        <v>35</v>
      </c>
      <c r="F11" s="303"/>
      <c r="G11" s="309"/>
    </row>
    <row r="12" spans="1:9" ht="26.25" customHeight="1">
      <c r="A12" s="272"/>
      <c r="B12" s="279"/>
      <c r="C12" s="288"/>
      <c r="D12" s="288"/>
      <c r="E12" s="295" t="s">
        <v>236</v>
      </c>
      <c r="F12" s="533" t="s">
        <v>77</v>
      </c>
      <c r="G12" s="541" t="s">
        <v>60</v>
      </c>
    </row>
    <row r="13" spans="1:9" ht="26.25" customHeight="1">
      <c r="A13" s="273" t="s">
        <v>256</v>
      </c>
      <c r="B13" s="526" t="s">
        <v>112</v>
      </c>
      <c r="C13" s="308">
        <v>448885</v>
      </c>
      <c r="D13" s="296">
        <v>149766</v>
      </c>
      <c r="E13" s="308">
        <v>20608</v>
      </c>
      <c r="F13" s="300">
        <v>4.5909308620247946e-002</v>
      </c>
      <c r="G13" s="312">
        <v>0.13760132473325054</v>
      </c>
    </row>
    <row r="14" spans="1:9" ht="26.25" customHeight="1">
      <c r="A14" s="274"/>
      <c r="B14" s="527" t="s">
        <v>208</v>
      </c>
      <c r="C14" s="290">
        <v>505540</v>
      </c>
      <c r="D14" s="537">
        <v>211668</v>
      </c>
      <c r="E14" s="290">
        <v>49413</v>
      </c>
      <c r="F14" s="301">
        <v>9.7743007477153143e-002</v>
      </c>
      <c r="G14" s="542">
        <v>0.23344577356993026</v>
      </c>
    </row>
    <row r="15" spans="1:9" ht="26.25" customHeight="1">
      <c r="A15" s="275"/>
      <c r="B15" s="528" t="s">
        <v>210</v>
      </c>
      <c r="C15" s="290">
        <v>954425</v>
      </c>
      <c r="D15" s="290">
        <v>361434</v>
      </c>
      <c r="E15" s="290">
        <v>70021</v>
      </c>
      <c r="F15" s="362">
        <v>7.3364591246038197e-002</v>
      </c>
      <c r="G15" s="542">
        <v>0.19373108229994965</v>
      </c>
    </row>
    <row r="16" spans="1:9" ht="26.25" customHeight="1">
      <c r="A16" s="276" t="str">
        <v>令和３年度</v>
      </c>
      <c r="B16" s="526" t="s">
        <v>112</v>
      </c>
      <c r="C16" s="308">
        <f>'表1-1'!B6</f>
        <v>442214</v>
      </c>
      <c r="D16" s="296">
        <f>'表1-1'!E6</f>
        <v>150406</v>
      </c>
      <c r="E16" s="308">
        <f>'表3-1'!E7</f>
        <v>22182</v>
      </c>
      <c r="F16" s="300">
        <f>E16/C16</f>
        <v>5.016123415359984e-002</v>
      </c>
      <c r="G16" s="312">
        <f>E16/D16</f>
        <v>0.14748081858436499</v>
      </c>
    </row>
    <row r="17" spans="1:7" ht="26.25" customHeight="1">
      <c r="A17" s="274"/>
      <c r="B17" s="527" t="s">
        <v>208</v>
      </c>
      <c r="C17" s="290">
        <f>'表1-1'!C6</f>
        <v>497641</v>
      </c>
      <c r="D17" s="290">
        <f>'表1-1'!F6</f>
        <v>211606</v>
      </c>
      <c r="E17" s="290">
        <f>'表3-1'!F7</f>
        <v>53019</v>
      </c>
      <c r="F17" s="301">
        <f>E17/C17</f>
        <v>0.10654065882835216</v>
      </c>
      <c r="G17" s="542">
        <f>E17/D17</f>
        <v>0.2505552772605692</v>
      </c>
    </row>
    <row r="18" spans="1:7" ht="26.25" customHeight="1">
      <c r="A18" s="274"/>
      <c r="B18" s="528" t="s">
        <v>210</v>
      </c>
      <c r="C18" s="290">
        <f>SUM(C16:C17)</f>
        <v>939855</v>
      </c>
      <c r="D18" s="290">
        <f>SUM(D16:D17)</f>
        <v>362012</v>
      </c>
      <c r="E18" s="290">
        <f>SUM(E16:E17)</f>
        <v>75201</v>
      </c>
      <c r="F18" s="362">
        <f>E18/C18</f>
        <v>8.0013406323315828e-002</v>
      </c>
      <c r="G18" s="542">
        <f>E18/D18</f>
        <v>0.20773068296078584</v>
      </c>
    </row>
    <row r="19" spans="1:7" ht="26.25" customHeight="1">
      <c r="A19" s="275"/>
      <c r="B19" s="529" t="s">
        <v>109</v>
      </c>
      <c r="C19" s="292">
        <f>C18-C15</f>
        <v>-14570</v>
      </c>
      <c r="D19" s="292">
        <f>D18-D15</f>
        <v>578</v>
      </c>
      <c r="E19" s="292">
        <f>E18-E15</f>
        <v>5180</v>
      </c>
      <c r="F19" s="535" t="s">
        <v>308</v>
      </c>
      <c r="G19" s="543" t="s">
        <v>310</v>
      </c>
    </row>
    <row r="20" spans="1:7" ht="17.25" customHeight="1">
      <c r="A20" s="524"/>
      <c r="B20" s="530"/>
      <c r="C20" s="329"/>
      <c r="D20" s="538"/>
      <c r="E20" s="329"/>
      <c r="F20" s="539"/>
      <c r="G20" s="544"/>
    </row>
    <row r="21" spans="1:7" ht="19.5" customHeight="1">
      <c r="B21" s="20" t="s">
        <v>301</v>
      </c>
    </row>
    <row r="22" spans="1:7" ht="19.5" customHeight="1">
      <c r="B22" s="20" t="s">
        <v>291</v>
      </c>
    </row>
    <row r="23" spans="1:7">
      <c r="B23" s="20"/>
      <c r="C23" s="3"/>
      <c r="D23" s="3"/>
      <c r="E23" s="3"/>
      <c r="F23" s="3"/>
      <c r="G23" s="3"/>
    </row>
    <row r="45" spans="6:6">
      <c r="F45" s="540"/>
    </row>
  </sheetData>
  <mergeCells count="11">
    <mergeCell ref="A1:G1"/>
    <mergeCell ref="C4:D4"/>
    <mergeCell ref="E4:G4"/>
    <mergeCell ref="E11:G11"/>
    <mergeCell ref="A4:A5"/>
    <mergeCell ref="B4:B5"/>
    <mergeCell ref="A11:B12"/>
    <mergeCell ref="C11:C12"/>
    <mergeCell ref="D11:D12"/>
    <mergeCell ref="A13:A15"/>
    <mergeCell ref="A16:A19"/>
  </mergeCells>
  <phoneticPr fontId="54"/>
  <printOptions horizontalCentered="1" verticalCentered="1"/>
  <pageMargins left="0.78740157480314965" right="0.78740157480314965" top="0.55000000000000004" bottom="0.23622047244094488" header="0.36" footer="0.31496062992125984"/>
  <pageSetup paperSize="9" scale="96" fitToWidth="1" fitToHeight="1" orientation="landscape" usePrinterDefaults="1" r:id="rId1"/>
  <headerFooter alignWithMargins="0">
    <oddHeader>&amp;R表4-1</oddHeader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4"/>
  <sheetViews>
    <sheetView workbookViewId="0">
      <selection activeCell="B12" sqref="B12"/>
    </sheetView>
  </sheetViews>
  <sheetFormatPr defaultRowHeight="13.5"/>
  <cols>
    <col min="1" max="1" width="9" style="545" customWidth="1"/>
    <col min="2" max="2" width="9.375" style="545" customWidth="1"/>
    <col min="3" max="5" width="9" style="545" customWidth="1"/>
    <col min="6" max="7" width="9.25" style="545" bestFit="1" customWidth="1"/>
    <col min="8" max="16384" width="9" style="545" customWidth="1"/>
  </cols>
  <sheetData>
    <row r="1" spans="1:9">
      <c r="A1" s="545" t="s">
        <v>24</v>
      </c>
    </row>
    <row r="2" spans="1:9" ht="40.5">
      <c r="B2" s="547" t="s">
        <v>62</v>
      </c>
      <c r="C2" s="547" t="s">
        <v>91</v>
      </c>
      <c r="D2" s="545" t="s">
        <v>76</v>
      </c>
      <c r="E2" s="545" t="s">
        <v>89</v>
      </c>
      <c r="F2" s="545" t="s">
        <v>54</v>
      </c>
      <c r="G2" s="545" t="s">
        <v>87</v>
      </c>
      <c r="H2" s="545" t="s">
        <v>76</v>
      </c>
      <c r="I2" s="545" t="s">
        <v>89</v>
      </c>
    </row>
    <row r="3" spans="1:9">
      <c r="A3" s="546" t="s">
        <v>25</v>
      </c>
      <c r="B3" s="545">
        <f t="shared" ref="B3:E12" si="0">F3/1000</f>
        <v>1134.0360000000001</v>
      </c>
      <c r="C3" s="545">
        <f t="shared" si="0"/>
        <v>1121.3</v>
      </c>
      <c r="D3" s="545">
        <f t="shared" si="0"/>
        <v>394.911</v>
      </c>
      <c r="E3" s="545">
        <f t="shared" si="0"/>
        <v>395.822</v>
      </c>
      <c r="F3" s="545">
        <v>1134036</v>
      </c>
      <c r="G3" s="545">
        <v>1121300</v>
      </c>
      <c r="H3" s="545">
        <v>394911</v>
      </c>
      <c r="I3" s="545">
        <v>395822</v>
      </c>
    </row>
    <row r="4" spans="1:9">
      <c r="A4" s="546" t="s">
        <v>29</v>
      </c>
      <c r="B4" s="545">
        <f t="shared" si="0"/>
        <v>1133.394</v>
      </c>
      <c r="C4" s="545">
        <f t="shared" si="0"/>
        <v>1120.7819999999999</v>
      </c>
      <c r="D4" s="545">
        <f t="shared" si="0"/>
        <v>394.98399999999998</v>
      </c>
      <c r="E4" s="545">
        <f t="shared" si="0"/>
        <v>395.99900000000002</v>
      </c>
      <c r="F4" s="545">
        <v>1133394</v>
      </c>
      <c r="G4" s="545">
        <v>1120782</v>
      </c>
      <c r="H4" s="545">
        <v>394984</v>
      </c>
      <c r="I4" s="545">
        <v>395999</v>
      </c>
    </row>
    <row r="5" spans="1:9">
      <c r="A5" s="546" t="s">
        <v>32</v>
      </c>
      <c r="B5" s="545">
        <f t="shared" si="0"/>
        <v>1132.692</v>
      </c>
      <c r="C5" s="545">
        <f t="shared" si="0"/>
        <v>1119.971</v>
      </c>
      <c r="D5" s="545">
        <f t="shared" si="0"/>
        <v>394.99</v>
      </c>
      <c r="E5" s="545">
        <f t="shared" si="0"/>
        <v>395.971</v>
      </c>
      <c r="F5" s="545">
        <v>1132692</v>
      </c>
      <c r="G5" s="545">
        <v>1119971</v>
      </c>
      <c r="H5" s="545">
        <v>394990</v>
      </c>
      <c r="I5" s="545">
        <v>395971</v>
      </c>
    </row>
    <row r="6" spans="1:9">
      <c r="A6" s="546" t="s">
        <v>1</v>
      </c>
      <c r="B6" s="545">
        <f t="shared" si="0"/>
        <v>1132.0820000000001</v>
      </c>
      <c r="C6" s="545">
        <f t="shared" si="0"/>
        <v>1119.231</v>
      </c>
      <c r="D6" s="545">
        <f t="shared" si="0"/>
        <v>395.09100000000001</v>
      </c>
      <c r="E6" s="545">
        <f t="shared" si="0"/>
        <v>395.95299999999997</v>
      </c>
      <c r="F6" s="545">
        <v>1132082</v>
      </c>
      <c r="G6" s="545">
        <v>1119231</v>
      </c>
      <c r="H6" s="545">
        <v>395091</v>
      </c>
      <c r="I6" s="545">
        <v>395953</v>
      </c>
    </row>
    <row r="7" spans="1:9">
      <c r="A7" s="546" t="s">
        <v>5</v>
      </c>
      <c r="B7" s="545">
        <f t="shared" si="0"/>
        <v>1131.096</v>
      </c>
      <c r="C7" s="545">
        <f t="shared" si="0"/>
        <v>1118.1780000000001</v>
      </c>
      <c r="D7" s="545">
        <f t="shared" si="0"/>
        <v>395.01600000000002</v>
      </c>
      <c r="E7" s="545">
        <f t="shared" si="0"/>
        <v>395.79899999999998</v>
      </c>
      <c r="F7" s="545">
        <v>1131096</v>
      </c>
      <c r="G7" s="545">
        <v>1118178</v>
      </c>
      <c r="H7" s="545">
        <v>395016</v>
      </c>
      <c r="I7" s="545">
        <v>395799</v>
      </c>
    </row>
    <row r="8" spans="1:9">
      <c r="A8" s="546" t="s">
        <v>10</v>
      </c>
      <c r="B8" s="545">
        <f t="shared" si="0"/>
        <v>1130.3019999999999</v>
      </c>
      <c r="C8" s="545">
        <f t="shared" si="0"/>
        <v>1117.0989999999999</v>
      </c>
      <c r="D8" s="545">
        <f t="shared" si="0"/>
        <v>394.88900000000001</v>
      </c>
      <c r="E8" s="545">
        <f t="shared" si="0"/>
        <v>395.70299999999997</v>
      </c>
      <c r="F8" s="545">
        <v>1130302</v>
      </c>
      <c r="G8" s="545">
        <v>1117099</v>
      </c>
      <c r="H8" s="545">
        <v>394889</v>
      </c>
      <c r="I8" s="545">
        <v>395703</v>
      </c>
    </row>
    <row r="9" spans="1:9">
      <c r="A9" s="546" t="s">
        <v>16</v>
      </c>
      <c r="B9" s="545">
        <f t="shared" si="0"/>
        <v>1125.222</v>
      </c>
      <c r="C9" s="545">
        <f t="shared" si="0"/>
        <v>1112.1880000000001</v>
      </c>
      <c r="D9" s="545">
        <f t="shared" si="0"/>
        <v>393.90499999999997</v>
      </c>
      <c r="E9" s="545">
        <f t="shared" si="0"/>
        <v>394.95699999999999</v>
      </c>
      <c r="F9" s="545">
        <v>1125222</v>
      </c>
      <c r="G9" s="545">
        <v>1112188</v>
      </c>
      <c r="H9" s="545">
        <v>393905</v>
      </c>
      <c r="I9" s="545">
        <v>394957</v>
      </c>
    </row>
    <row r="10" spans="1:9">
      <c r="A10" s="546" t="s">
        <v>19</v>
      </c>
      <c r="B10" s="545">
        <f t="shared" si="0"/>
        <v>1124.7470000000001</v>
      </c>
      <c r="C10" s="545">
        <f t="shared" si="0"/>
        <v>1111.652</v>
      </c>
      <c r="D10" s="545">
        <f t="shared" si="0"/>
        <v>395.50799999999998</v>
      </c>
      <c r="E10" s="545">
        <f t="shared" si="0"/>
        <v>396.40499999999997</v>
      </c>
      <c r="F10" s="545">
        <v>1124747</v>
      </c>
      <c r="G10" s="545">
        <v>1111652</v>
      </c>
      <c r="H10" s="545">
        <v>395508</v>
      </c>
      <c r="I10" s="545">
        <v>396405</v>
      </c>
    </row>
    <row r="11" spans="1:9">
      <c r="A11" s="546" t="s">
        <v>23</v>
      </c>
      <c r="B11" s="545">
        <f t="shared" si="0"/>
        <v>1123.98</v>
      </c>
      <c r="C11" s="545">
        <f t="shared" si="0"/>
        <v>1110.9380000000001</v>
      </c>
      <c r="D11" s="545">
        <f t="shared" si="0"/>
        <v>395.63499999999999</v>
      </c>
      <c r="E11" s="545">
        <f t="shared" si="0"/>
        <v>396.536</v>
      </c>
      <c r="F11" s="545">
        <v>1123980</v>
      </c>
      <c r="G11" s="545">
        <v>1110938</v>
      </c>
      <c r="H11" s="545">
        <v>395635</v>
      </c>
      <c r="I11" s="545">
        <v>396536</v>
      </c>
    </row>
    <row r="12" spans="1:9">
      <c r="A12" s="546" t="s">
        <v>14</v>
      </c>
      <c r="B12" s="545">
        <f t="shared" si="0"/>
        <v>1123.2049999999999</v>
      </c>
      <c r="C12" s="545">
        <f t="shared" si="0"/>
        <v>1110.4590000000001</v>
      </c>
      <c r="D12" s="545">
        <f t="shared" si="0"/>
        <v>395.65699999999998</v>
      </c>
      <c r="E12" s="545">
        <f t="shared" si="0"/>
        <v>396.56900000000002</v>
      </c>
      <c r="F12" s="545">
        <v>1123205</v>
      </c>
      <c r="G12" s="545">
        <v>1110459</v>
      </c>
      <c r="H12" s="545">
        <v>395657</v>
      </c>
      <c r="I12" s="545">
        <v>396569</v>
      </c>
    </row>
    <row r="13" spans="1:9">
      <c r="A13" s="546" t="s">
        <v>11</v>
      </c>
      <c r="B13" s="545">
        <f t="shared" ref="B13:D14" si="1">F13/1000</f>
        <v>1122.616</v>
      </c>
      <c r="C13" s="545">
        <f t="shared" si="1"/>
        <v>0</v>
      </c>
      <c r="D13" s="545">
        <f t="shared" si="1"/>
        <v>395.77499999999998</v>
      </c>
      <c r="F13" s="545">
        <v>1122616</v>
      </c>
      <c r="H13" s="545">
        <v>395775</v>
      </c>
    </row>
    <row r="14" spans="1:9">
      <c r="A14" s="546" t="s">
        <v>15</v>
      </c>
      <c r="B14" s="545">
        <f t="shared" si="1"/>
        <v>1122.1079999999999</v>
      </c>
      <c r="C14" s="545">
        <f t="shared" si="1"/>
        <v>0</v>
      </c>
      <c r="D14" s="545">
        <f t="shared" si="1"/>
        <v>395.88900000000001</v>
      </c>
      <c r="E14" s="545">
        <f>I14/1000</f>
        <v>0</v>
      </c>
      <c r="F14" s="545">
        <v>1122108</v>
      </c>
      <c r="H14" s="545">
        <v>395889</v>
      </c>
    </row>
  </sheetData>
  <phoneticPr fontId="56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D14"/>
  <sheetViews>
    <sheetView workbookViewId="0">
      <selection activeCell="D14" sqref="D14"/>
    </sheetView>
  </sheetViews>
  <sheetFormatPr defaultRowHeight="13.5"/>
  <cols>
    <col min="1" max="16384" width="9" style="545" customWidth="1"/>
  </cols>
  <sheetData>
    <row r="2" spans="1:4">
      <c r="A2" s="548"/>
      <c r="B2" s="545" t="s">
        <v>36</v>
      </c>
      <c r="C2" s="545" t="s">
        <v>40</v>
      </c>
      <c r="D2" s="545" t="s">
        <v>42</v>
      </c>
    </row>
    <row r="3" spans="1:4" ht="14.25" customHeight="1">
      <c r="A3" s="549" t="s">
        <v>14</v>
      </c>
      <c r="B3" s="545">
        <v>-379</v>
      </c>
      <c r="C3" s="545">
        <v>-210</v>
      </c>
      <c r="D3" s="545">
        <v>-589</v>
      </c>
    </row>
    <row r="4" spans="1:4">
      <c r="A4" s="549" t="s">
        <v>11</v>
      </c>
      <c r="B4" s="545">
        <v>-355</v>
      </c>
      <c r="C4" s="545">
        <v>-153</v>
      </c>
      <c r="D4" s="545">
        <v>-508</v>
      </c>
    </row>
    <row r="5" spans="1:4">
      <c r="A5" s="549" t="s">
        <v>15</v>
      </c>
      <c r="B5" s="545">
        <v>-393</v>
      </c>
      <c r="C5" s="545">
        <v>-415</v>
      </c>
      <c r="D5" s="545">
        <v>-808</v>
      </c>
    </row>
    <row r="6" spans="1:4">
      <c r="A6" s="548" t="s">
        <v>25</v>
      </c>
      <c r="B6" s="545">
        <v>-496</v>
      </c>
      <c r="C6" s="545">
        <v>-22</v>
      </c>
      <c r="D6" s="545">
        <v>-518</v>
      </c>
    </row>
    <row r="7" spans="1:4">
      <c r="A7" s="548" t="s">
        <v>29</v>
      </c>
      <c r="B7" s="545">
        <v>-592</v>
      </c>
      <c r="C7" s="545">
        <v>-219</v>
      </c>
      <c r="D7" s="545">
        <v>-811</v>
      </c>
    </row>
    <row r="8" spans="1:4">
      <c r="A8" s="548" t="s">
        <v>32</v>
      </c>
      <c r="B8" s="545">
        <v>-656</v>
      </c>
      <c r="C8" s="545">
        <v>-84</v>
      </c>
      <c r="D8" s="545">
        <v>-740</v>
      </c>
    </row>
    <row r="9" spans="1:4">
      <c r="A9" s="548" t="s">
        <v>1</v>
      </c>
      <c r="B9" s="545">
        <v>-723</v>
      </c>
      <c r="C9" s="545">
        <v>-330</v>
      </c>
      <c r="D9" s="545">
        <v>-1053</v>
      </c>
    </row>
    <row r="10" spans="1:4">
      <c r="A10" s="548" t="s">
        <v>5</v>
      </c>
      <c r="B10" s="545">
        <v>-587</v>
      </c>
      <c r="C10" s="545">
        <v>-492</v>
      </c>
      <c r="D10" s="545">
        <v>-1079</v>
      </c>
    </row>
    <row r="11" spans="1:4">
      <c r="A11" s="548" t="s">
        <v>10</v>
      </c>
      <c r="B11" s="545">
        <v>-635</v>
      </c>
      <c r="C11" s="545">
        <v>-4276</v>
      </c>
      <c r="D11" s="545">
        <v>-4911</v>
      </c>
    </row>
    <row r="12" spans="1:4">
      <c r="A12" s="548" t="s">
        <v>56</v>
      </c>
      <c r="B12" s="545">
        <v>-493</v>
      </c>
      <c r="C12" s="545">
        <v>-43</v>
      </c>
      <c r="D12" s="545">
        <v>-536</v>
      </c>
    </row>
    <row r="13" spans="1:4">
      <c r="A13" s="548" t="s">
        <v>90</v>
      </c>
      <c r="B13" s="545">
        <v>-460</v>
      </c>
      <c r="C13" s="545">
        <v>-254</v>
      </c>
      <c r="D13" s="545">
        <v>-714</v>
      </c>
    </row>
    <row r="14" spans="1:4">
      <c r="A14" s="548" t="s">
        <v>92</v>
      </c>
      <c r="B14" s="545">
        <v>-397</v>
      </c>
      <c r="C14" s="545">
        <v>-82</v>
      </c>
      <c r="D14" s="545">
        <v>-479</v>
      </c>
    </row>
  </sheetData>
  <phoneticPr fontId="56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K46"/>
  <sheetViews>
    <sheetView topLeftCell="A25" zoomScale="110" zoomScaleNormal="110" workbookViewId="0">
      <selection activeCell="D29" sqref="D29"/>
    </sheetView>
  </sheetViews>
  <sheetFormatPr defaultRowHeight="18" customHeight="1"/>
  <cols>
    <col min="1" max="1" width="11.875" style="20" customWidth="1"/>
    <col min="2" max="3" width="9" style="3" customWidth="1"/>
    <col min="4" max="4" width="10.625" style="3" customWidth="1"/>
    <col min="5" max="5" width="10.75" style="3" customWidth="1"/>
    <col min="6" max="7" width="10.5" style="3" customWidth="1"/>
    <col min="8" max="16384" width="9" style="3" customWidth="1"/>
  </cols>
  <sheetData>
    <row r="1" spans="1:11" s="21" customFormat="1" ht="18" customHeight="1">
      <c r="A1" s="22" t="str">
        <v>令和３年度市町村別高齢者数・高齢化率（市郡別）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8" customHeight="1">
      <c r="B2" s="36"/>
      <c r="J2" s="143" t="str">
        <v>令和３年７月１日現在</v>
      </c>
    </row>
    <row r="3" spans="1:11" ht="18" customHeight="1">
      <c r="A3" s="23" t="s">
        <v>31</v>
      </c>
      <c r="B3" s="37" t="s">
        <v>98</v>
      </c>
      <c r="C3" s="57"/>
      <c r="D3" s="69"/>
      <c r="E3" s="83" t="s">
        <v>170</v>
      </c>
      <c r="F3" s="57"/>
      <c r="G3" s="114"/>
      <c r="H3" s="83" t="s">
        <v>171</v>
      </c>
      <c r="I3" s="57"/>
      <c r="J3" s="114"/>
    </row>
    <row r="4" spans="1:11" ht="18" customHeight="1">
      <c r="A4" s="24"/>
      <c r="B4" s="38"/>
      <c r="C4" s="58"/>
      <c r="D4" s="70"/>
      <c r="E4" s="84"/>
      <c r="F4" s="58"/>
      <c r="G4" s="115"/>
      <c r="H4" s="84"/>
      <c r="I4" s="58"/>
      <c r="J4" s="115"/>
    </row>
    <row r="5" spans="1:11" ht="18" customHeight="1">
      <c r="A5" s="25"/>
      <c r="B5" s="39" t="s">
        <v>46</v>
      </c>
      <c r="C5" s="59" t="s">
        <v>53</v>
      </c>
      <c r="D5" s="71" t="s">
        <v>169</v>
      </c>
      <c r="E5" s="85" t="s">
        <v>46</v>
      </c>
      <c r="F5" s="99" t="s">
        <v>53</v>
      </c>
      <c r="G5" s="71" t="s">
        <v>169</v>
      </c>
      <c r="H5" s="85" t="s">
        <v>46</v>
      </c>
      <c r="I5" s="99" t="s">
        <v>53</v>
      </c>
      <c r="J5" s="71" t="s">
        <v>169</v>
      </c>
    </row>
    <row r="6" spans="1:11" ht="18" customHeight="1">
      <c r="A6" s="26" t="s">
        <v>57</v>
      </c>
      <c r="B6" s="40">
        <v>442214</v>
      </c>
      <c r="C6" s="60">
        <v>497641</v>
      </c>
      <c r="D6" s="72">
        <f>SUM(B6:C6)</f>
        <v>939855</v>
      </c>
      <c r="E6" s="86">
        <f>SUM(E7:E8)</f>
        <v>150406</v>
      </c>
      <c r="F6" s="100">
        <f>SUM(F7:F8)</f>
        <v>211606</v>
      </c>
      <c r="G6" s="116">
        <f>SUM(G7:G8)</f>
        <v>362012</v>
      </c>
      <c r="H6" s="127">
        <f t="shared" ref="H6:J39" si="0">E6/B6</f>
        <v>0.3401203941982841</v>
      </c>
      <c r="I6" s="135">
        <f t="shared" si="0"/>
        <v>0.42521817937026896</v>
      </c>
      <c r="J6" s="144">
        <f t="shared" si="0"/>
        <v>0.38517856477860946</v>
      </c>
      <c r="K6" s="152"/>
    </row>
    <row r="7" spans="1:11" ht="18" customHeight="1">
      <c r="A7" s="27" t="s">
        <v>59</v>
      </c>
      <c r="B7" s="41">
        <f t="shared" ref="B7:G7" si="1">SUM(B9:B21)</f>
        <v>402072</v>
      </c>
      <c r="C7" s="61">
        <f t="shared" si="1"/>
        <v>452237</v>
      </c>
      <c r="D7" s="72">
        <f t="shared" si="1"/>
        <v>854309</v>
      </c>
      <c r="E7" s="40">
        <f t="shared" si="1"/>
        <v>134299</v>
      </c>
      <c r="F7" s="61">
        <f t="shared" si="1"/>
        <v>189181</v>
      </c>
      <c r="G7" s="72">
        <f t="shared" si="1"/>
        <v>323480</v>
      </c>
      <c r="H7" s="128">
        <f t="shared" si="0"/>
        <v>0.3340172904355439</v>
      </c>
      <c r="I7" s="136">
        <f t="shared" si="0"/>
        <v>0.41832269363187885</v>
      </c>
      <c r="J7" s="145">
        <f t="shared" si="0"/>
        <v>0.37864519746368119</v>
      </c>
    </row>
    <row r="8" spans="1:11" ht="18" customHeight="1">
      <c r="A8" s="26" t="s">
        <v>61</v>
      </c>
      <c r="B8" s="40">
        <f t="shared" ref="B8:G8" si="2">SUM(B22,B24,B26,B30,B35,B37)</f>
        <v>40181</v>
      </c>
      <c r="C8" s="41">
        <f t="shared" si="2"/>
        <v>45433</v>
      </c>
      <c r="D8" s="73">
        <f t="shared" si="2"/>
        <v>85614</v>
      </c>
      <c r="E8" s="53">
        <f t="shared" si="2"/>
        <v>16107</v>
      </c>
      <c r="F8" s="101">
        <f t="shared" si="2"/>
        <v>22425</v>
      </c>
      <c r="G8" s="73">
        <f t="shared" si="2"/>
        <v>38532</v>
      </c>
      <c r="H8" s="127">
        <f t="shared" si="0"/>
        <v>0.40086110350663251</v>
      </c>
      <c r="I8" s="135">
        <f t="shared" si="0"/>
        <v>0.49358395879646955</v>
      </c>
      <c r="J8" s="144">
        <f t="shared" si="0"/>
        <v>0.45006657789613846</v>
      </c>
    </row>
    <row r="9" spans="1:11" ht="18" customHeight="1">
      <c r="A9" s="28" t="s">
        <v>83</v>
      </c>
      <c r="B9" s="42">
        <v>142464</v>
      </c>
      <c r="C9" s="50">
        <v>159781</v>
      </c>
      <c r="D9" s="74">
        <f t="shared" ref="D9:D21" si="3">SUM(B9:C9)</f>
        <v>302245</v>
      </c>
      <c r="E9" s="87">
        <v>40608</v>
      </c>
      <c r="F9" s="102">
        <v>56635</v>
      </c>
      <c r="G9" s="117">
        <f t="shared" ref="G9:G21" si="4">SUM(E9:F9)</f>
        <v>97243</v>
      </c>
      <c r="H9" s="129">
        <f t="shared" si="0"/>
        <v>0.28504043126684636</v>
      </c>
      <c r="I9" s="137">
        <f t="shared" si="0"/>
        <v>0.35445390878765309</v>
      </c>
      <c r="J9" s="146">
        <f t="shared" si="0"/>
        <v>0.32173567800956177</v>
      </c>
    </row>
    <row r="10" spans="1:11" ht="18" customHeight="1">
      <c r="A10" s="29" t="s">
        <v>63</v>
      </c>
      <c r="B10" s="43">
        <v>22566</v>
      </c>
      <c r="C10" s="51">
        <v>26593</v>
      </c>
      <c r="D10" s="75">
        <f t="shared" si="3"/>
        <v>49159</v>
      </c>
      <c r="E10" s="88">
        <v>8338</v>
      </c>
      <c r="F10" s="103">
        <v>12556</v>
      </c>
      <c r="G10" s="118">
        <f t="shared" si="4"/>
        <v>20894</v>
      </c>
      <c r="H10" s="130">
        <f t="shared" si="0"/>
        <v>0.36949392891961358</v>
      </c>
      <c r="I10" s="138">
        <f t="shared" si="0"/>
        <v>0.47215432632647691</v>
      </c>
      <c r="J10" s="147">
        <f t="shared" si="0"/>
        <v>0.42502898757094326</v>
      </c>
    </row>
    <row r="11" spans="1:11" ht="18" customHeight="1">
      <c r="A11" s="29" t="s">
        <v>4</v>
      </c>
      <c r="B11" s="43">
        <v>39367</v>
      </c>
      <c r="C11" s="51">
        <v>44520</v>
      </c>
      <c r="D11" s="75">
        <f t="shared" si="3"/>
        <v>83887</v>
      </c>
      <c r="E11" s="89">
        <v>14192</v>
      </c>
      <c r="F11" s="103">
        <v>19550</v>
      </c>
      <c r="G11" s="118">
        <f t="shared" si="4"/>
        <v>33742</v>
      </c>
      <c r="H11" s="130">
        <f t="shared" si="0"/>
        <v>0.36050499149033455</v>
      </c>
      <c r="I11" s="138">
        <f t="shared" si="0"/>
        <v>0.43912848158131179</v>
      </c>
      <c r="J11" s="147">
        <f t="shared" si="0"/>
        <v>0.40223157342615662</v>
      </c>
    </row>
    <row r="12" spans="1:11" ht="18" customHeight="1">
      <c r="A12" s="29" t="s">
        <v>64</v>
      </c>
      <c r="B12" s="43">
        <v>31909</v>
      </c>
      <c r="C12" s="51">
        <v>36251</v>
      </c>
      <c r="D12" s="75">
        <f t="shared" si="3"/>
        <v>68160</v>
      </c>
      <c r="E12" s="89">
        <v>11163</v>
      </c>
      <c r="F12" s="103">
        <v>16232</v>
      </c>
      <c r="G12" s="118">
        <f t="shared" si="4"/>
        <v>27395</v>
      </c>
      <c r="H12" s="130">
        <f t="shared" si="0"/>
        <v>0.34983860352878499</v>
      </c>
      <c r="I12" s="138">
        <f t="shared" si="0"/>
        <v>0.44776695815287854</v>
      </c>
      <c r="J12" s="147">
        <f t="shared" si="0"/>
        <v>0.4019219483568075</v>
      </c>
    </row>
    <row r="13" spans="1:11" ht="18" customHeight="1">
      <c r="A13" s="29" t="s">
        <v>70</v>
      </c>
      <c r="B13" s="43">
        <v>11498</v>
      </c>
      <c r="C13" s="51">
        <v>12873</v>
      </c>
      <c r="D13" s="75">
        <f t="shared" si="3"/>
        <v>24371</v>
      </c>
      <c r="E13" s="89">
        <v>5221</v>
      </c>
      <c r="F13" s="104">
        <v>7014</v>
      </c>
      <c r="G13" s="118">
        <f t="shared" si="4"/>
        <v>12235</v>
      </c>
      <c r="H13" s="130">
        <f t="shared" si="0"/>
        <v>0.45407897025569666</v>
      </c>
      <c r="I13" s="138">
        <f t="shared" si="0"/>
        <v>0.54486133768352363</v>
      </c>
      <c r="J13" s="147">
        <f t="shared" si="0"/>
        <v>0.50203110253990402</v>
      </c>
    </row>
    <row r="14" spans="1:11" ht="18" customHeight="1">
      <c r="A14" s="29" t="s">
        <v>71</v>
      </c>
      <c r="B14" s="43">
        <v>19699</v>
      </c>
      <c r="C14" s="51">
        <v>21466</v>
      </c>
      <c r="D14" s="75">
        <f t="shared" si="3"/>
        <v>41165</v>
      </c>
      <c r="E14" s="90">
        <v>7327</v>
      </c>
      <c r="F14" s="105">
        <v>9863</v>
      </c>
      <c r="G14" s="119">
        <f t="shared" si="4"/>
        <v>17190</v>
      </c>
      <c r="H14" s="130">
        <f t="shared" si="0"/>
        <v>0.37194781460987869</v>
      </c>
      <c r="I14" s="138">
        <f t="shared" si="0"/>
        <v>0.45947079101835459</v>
      </c>
      <c r="J14" s="147">
        <f t="shared" si="0"/>
        <v>0.41758775658933561</v>
      </c>
    </row>
    <row r="15" spans="1:11" ht="18" customHeight="1">
      <c r="A15" s="29" t="s">
        <v>74</v>
      </c>
      <c r="B15" s="43">
        <v>13421</v>
      </c>
      <c r="C15" s="51">
        <v>15177</v>
      </c>
      <c r="D15" s="75">
        <f t="shared" si="3"/>
        <v>28598</v>
      </c>
      <c r="E15" s="90">
        <v>4851</v>
      </c>
      <c r="F15" s="105">
        <v>7103</v>
      </c>
      <c r="G15" s="119">
        <f t="shared" si="4"/>
        <v>11954</v>
      </c>
      <c r="H15" s="130">
        <f t="shared" si="0"/>
        <v>0.36144847626853438</v>
      </c>
      <c r="I15" s="138">
        <f t="shared" si="0"/>
        <v>0.46801080582460303</v>
      </c>
      <c r="J15" s="147">
        <f t="shared" si="0"/>
        <v>0.41800125882928874</v>
      </c>
    </row>
    <row r="16" spans="1:11" ht="18" customHeight="1">
      <c r="A16" s="29" t="s">
        <v>73</v>
      </c>
      <c r="B16" s="43">
        <v>35151</v>
      </c>
      <c r="C16" s="51">
        <v>38117</v>
      </c>
      <c r="D16" s="75">
        <f t="shared" si="3"/>
        <v>73268</v>
      </c>
      <c r="E16" s="91">
        <v>11800</v>
      </c>
      <c r="F16" s="106">
        <v>16275</v>
      </c>
      <c r="G16" s="118">
        <f t="shared" si="4"/>
        <v>28075</v>
      </c>
      <c r="H16" s="130">
        <f t="shared" si="0"/>
        <v>0.33569457483428639</v>
      </c>
      <c r="I16" s="138">
        <f t="shared" si="0"/>
        <v>0.42697484062229452</v>
      </c>
      <c r="J16" s="147">
        <f t="shared" si="0"/>
        <v>0.383182289676257</v>
      </c>
    </row>
    <row r="17" spans="1:10" ht="18" customHeight="1">
      <c r="A17" s="29" t="s">
        <v>9</v>
      </c>
      <c r="B17" s="44">
        <v>14784</v>
      </c>
      <c r="C17" s="51">
        <v>16662</v>
      </c>
      <c r="D17" s="75">
        <f t="shared" si="3"/>
        <v>31446</v>
      </c>
      <c r="E17" s="89">
        <v>4665</v>
      </c>
      <c r="F17" s="107">
        <v>6508</v>
      </c>
      <c r="G17" s="118">
        <f t="shared" si="4"/>
        <v>11173</v>
      </c>
      <c r="H17" s="130">
        <f t="shared" si="0"/>
        <v>0.31554383116883117</v>
      </c>
      <c r="I17" s="138">
        <f t="shared" si="0"/>
        <v>0.3905893650222062</v>
      </c>
      <c r="J17" s="147">
        <f t="shared" si="0"/>
        <v>0.35530751128919419</v>
      </c>
    </row>
    <row r="18" spans="1:10" ht="18" customHeight="1">
      <c r="A18" s="29" t="s">
        <v>94</v>
      </c>
      <c r="B18" s="44">
        <v>35297</v>
      </c>
      <c r="C18" s="51">
        <v>40227</v>
      </c>
      <c r="D18" s="75">
        <f t="shared" si="3"/>
        <v>75524</v>
      </c>
      <c r="E18" s="89">
        <v>12361</v>
      </c>
      <c r="F18" s="103">
        <v>17735</v>
      </c>
      <c r="G18" s="118">
        <f t="shared" si="4"/>
        <v>30096</v>
      </c>
      <c r="H18" s="130">
        <f t="shared" si="0"/>
        <v>0.35019973368841545</v>
      </c>
      <c r="I18" s="138">
        <f t="shared" si="0"/>
        <v>0.44087304546697492</v>
      </c>
      <c r="J18" s="147">
        <f t="shared" si="0"/>
        <v>0.39849584238122981</v>
      </c>
    </row>
    <row r="19" spans="1:10" ht="18" customHeight="1">
      <c r="A19" s="29" t="s">
        <v>47</v>
      </c>
      <c r="B19" s="44">
        <v>13768</v>
      </c>
      <c r="C19" s="51">
        <v>15598</v>
      </c>
      <c r="D19" s="75">
        <f t="shared" si="3"/>
        <v>29366</v>
      </c>
      <c r="E19" s="89">
        <v>5541</v>
      </c>
      <c r="F19" s="103">
        <v>8047</v>
      </c>
      <c r="G19" s="118">
        <f t="shared" si="4"/>
        <v>13588</v>
      </c>
      <c r="H19" s="130">
        <f t="shared" si="0"/>
        <v>0.40245496804183611</v>
      </c>
      <c r="I19" s="138">
        <f t="shared" si="0"/>
        <v>0.51589947429157579</v>
      </c>
      <c r="J19" s="147">
        <f t="shared" si="0"/>
        <v>0.462711979840632</v>
      </c>
    </row>
    <row r="20" spans="1:10" ht="18" customHeight="1">
      <c r="A20" s="30" t="s">
        <v>78</v>
      </c>
      <c r="B20" s="43">
        <v>10917</v>
      </c>
      <c r="C20" s="51">
        <v>11911</v>
      </c>
      <c r="D20" s="76">
        <f t="shared" si="3"/>
        <v>22828</v>
      </c>
      <c r="E20" s="92">
        <v>3834</v>
      </c>
      <c r="F20" s="107">
        <v>5327</v>
      </c>
      <c r="G20" s="118">
        <f t="shared" si="4"/>
        <v>9161</v>
      </c>
      <c r="H20" s="130">
        <f t="shared" si="0"/>
        <v>0.3511953833470734</v>
      </c>
      <c r="I20" s="138">
        <f t="shared" si="0"/>
        <v>0.44723364956762657</v>
      </c>
      <c r="J20" s="147">
        <f t="shared" si="0"/>
        <v>0.40130541440336431</v>
      </c>
    </row>
    <row r="21" spans="1:10" ht="18" customHeight="1">
      <c r="A21" s="31" t="s">
        <v>86</v>
      </c>
      <c r="B21" s="45">
        <v>11231</v>
      </c>
      <c r="C21" s="62">
        <v>13061</v>
      </c>
      <c r="D21" s="77">
        <f t="shared" si="3"/>
        <v>24292</v>
      </c>
      <c r="E21" s="93">
        <v>4398</v>
      </c>
      <c r="F21" s="106">
        <v>6336</v>
      </c>
      <c r="G21" s="120">
        <f t="shared" si="4"/>
        <v>10734</v>
      </c>
      <c r="H21" s="131">
        <f t="shared" si="0"/>
        <v>0.39159469325972757</v>
      </c>
      <c r="I21" s="139">
        <f t="shared" si="0"/>
        <v>0.48510833779955592</v>
      </c>
      <c r="J21" s="148">
        <f t="shared" si="0"/>
        <v>0.44187386794006256</v>
      </c>
    </row>
    <row r="22" spans="1:10" ht="18" customHeight="1">
      <c r="A22" s="27" t="s">
        <v>253</v>
      </c>
      <c r="B22" s="46">
        <f>SUM(B23)</f>
        <v>2168</v>
      </c>
      <c r="C22" s="46">
        <f>SUM(C23)</f>
        <v>2478</v>
      </c>
      <c r="D22" s="72">
        <f>B22+C22</f>
        <v>4646</v>
      </c>
      <c r="E22" s="94">
        <f>SUM(E23)</f>
        <v>871</v>
      </c>
      <c r="F22" s="108">
        <f>SUM(F23)</f>
        <v>1312</v>
      </c>
      <c r="G22" s="72">
        <f>E22+F22</f>
        <v>2183</v>
      </c>
      <c r="H22" s="128">
        <f t="shared" si="0"/>
        <v>0.4017527675276753</v>
      </c>
      <c r="I22" s="136">
        <f t="shared" si="0"/>
        <v>0.52945924132364808</v>
      </c>
      <c r="J22" s="145">
        <f t="shared" si="0"/>
        <v>0.46986655187257859</v>
      </c>
    </row>
    <row r="23" spans="1:10" ht="18" customHeight="1">
      <c r="A23" s="32" t="s">
        <v>51</v>
      </c>
      <c r="B23" s="9">
        <v>2168</v>
      </c>
      <c r="C23" s="63">
        <v>2478</v>
      </c>
      <c r="D23" s="78">
        <f>SUM(B23:C23)</f>
        <v>4646</v>
      </c>
      <c r="E23" s="95">
        <v>871</v>
      </c>
      <c r="F23" s="109">
        <v>1312</v>
      </c>
      <c r="G23" s="121">
        <f>SUM(E23:F23)</f>
        <v>2183</v>
      </c>
      <c r="H23" s="132">
        <f t="shared" si="0"/>
        <v>0.4017527675276753</v>
      </c>
      <c r="I23" s="140">
        <f t="shared" si="0"/>
        <v>0.52945924132364808</v>
      </c>
      <c r="J23" s="149">
        <f t="shared" si="0"/>
        <v>0.46986655187257859</v>
      </c>
    </row>
    <row r="24" spans="1:10" ht="18" customHeight="1">
      <c r="A24" s="26" t="s">
        <v>38</v>
      </c>
      <c r="B24" s="47">
        <f>SUM(B25)</f>
        <v>934</v>
      </c>
      <c r="C24" s="47">
        <f>SUM(C25)</f>
        <v>1057</v>
      </c>
      <c r="D24" s="73">
        <f>B24+C24</f>
        <v>1991</v>
      </c>
      <c r="E24" s="94">
        <f>SUM(E25)</f>
        <v>478</v>
      </c>
      <c r="F24" s="110">
        <f>SUM(F25)</f>
        <v>686</v>
      </c>
      <c r="G24" s="73">
        <f>E24+F24</f>
        <v>1164</v>
      </c>
      <c r="H24" s="127">
        <f t="shared" si="0"/>
        <v>0.51177730192719484</v>
      </c>
      <c r="I24" s="135">
        <f t="shared" si="0"/>
        <v>0.64900662251655628</v>
      </c>
      <c r="J24" s="144">
        <f t="shared" si="0"/>
        <v>0.58463083877448518</v>
      </c>
    </row>
    <row r="25" spans="1:10" ht="18" customHeight="1">
      <c r="A25" s="33" t="s">
        <v>68</v>
      </c>
      <c r="B25" s="48">
        <v>934</v>
      </c>
      <c r="C25" s="64">
        <v>1057</v>
      </c>
      <c r="D25" s="79">
        <f>SUM(B25:C25)</f>
        <v>1991</v>
      </c>
      <c r="E25" s="96">
        <v>478</v>
      </c>
      <c r="F25" s="111">
        <v>686</v>
      </c>
      <c r="G25" s="122">
        <f>SUM(E25:F25)</f>
        <v>1164</v>
      </c>
      <c r="H25" s="133">
        <f t="shared" si="0"/>
        <v>0.51177730192719484</v>
      </c>
      <c r="I25" s="141">
        <f t="shared" si="0"/>
        <v>0.64900662251655628</v>
      </c>
      <c r="J25" s="150">
        <f t="shared" si="0"/>
        <v>0.58463083877448518</v>
      </c>
    </row>
    <row r="26" spans="1:10" ht="18" customHeight="1">
      <c r="A26" s="26" t="s">
        <v>3</v>
      </c>
      <c r="B26" s="49">
        <f>SUM(B27:B29)</f>
        <v>11100</v>
      </c>
      <c r="C26" s="47">
        <f>SUM(C27:C29)</f>
        <v>12864</v>
      </c>
      <c r="D26" s="73">
        <f>B26+C26</f>
        <v>23964</v>
      </c>
      <c r="E26" s="94">
        <f>SUM(E27:E29)</f>
        <v>4778</v>
      </c>
      <c r="F26" s="110">
        <f>SUM(F27:F29)</f>
        <v>6849</v>
      </c>
      <c r="G26" s="73">
        <f>E26+F26</f>
        <v>11627</v>
      </c>
      <c r="H26" s="127">
        <f t="shared" si="0"/>
        <v>0.43045045045045044</v>
      </c>
      <c r="I26" s="135">
        <f t="shared" si="0"/>
        <v>0.53241604477611937</v>
      </c>
      <c r="J26" s="144">
        <f t="shared" si="0"/>
        <v>0.48518611250208649</v>
      </c>
    </row>
    <row r="27" spans="1:10" ht="18" customHeight="1">
      <c r="A27" s="28" t="s">
        <v>7</v>
      </c>
      <c r="B27" s="50">
        <v>1356</v>
      </c>
      <c r="C27" s="65">
        <v>1480</v>
      </c>
      <c r="D27" s="80">
        <f>SUM(B27:C27)</f>
        <v>2836</v>
      </c>
      <c r="E27" s="97">
        <v>607</v>
      </c>
      <c r="F27" s="112">
        <v>863</v>
      </c>
      <c r="G27" s="123">
        <f>SUM(E27:F27)</f>
        <v>1470</v>
      </c>
      <c r="H27" s="129">
        <f t="shared" si="0"/>
        <v>0.44764011799410031</v>
      </c>
      <c r="I27" s="137">
        <f t="shared" si="0"/>
        <v>0.58310810810810809</v>
      </c>
      <c r="J27" s="146">
        <f t="shared" si="0"/>
        <v>0.51833568406205921</v>
      </c>
    </row>
    <row r="28" spans="1:10" ht="18" customHeight="1">
      <c r="A28" s="29" t="s">
        <v>2</v>
      </c>
      <c r="B28" s="51">
        <v>6770</v>
      </c>
      <c r="C28" s="66">
        <v>8007</v>
      </c>
      <c r="D28" s="81">
        <f>SUM(B28:C28)</f>
        <v>14777</v>
      </c>
      <c r="E28" s="89">
        <v>2873</v>
      </c>
      <c r="F28" s="103">
        <v>4135</v>
      </c>
      <c r="G28" s="124">
        <f>SUM(E28:F28)</f>
        <v>7008</v>
      </c>
      <c r="H28" s="130">
        <f t="shared" si="0"/>
        <v>0.42437223042836042</v>
      </c>
      <c r="I28" s="138">
        <f t="shared" si="0"/>
        <v>0.51642312976145877</v>
      </c>
      <c r="J28" s="147">
        <f t="shared" si="0"/>
        <v>0.47425052446369359</v>
      </c>
    </row>
    <row r="29" spans="1:10" ht="18" customHeight="1">
      <c r="A29" s="34" t="s">
        <v>84</v>
      </c>
      <c r="B29" s="52">
        <v>2974</v>
      </c>
      <c r="C29" s="67">
        <v>3377</v>
      </c>
      <c r="D29" s="82">
        <f>SUM(B29:C29)</f>
        <v>6351</v>
      </c>
      <c r="E29" s="98">
        <v>1298</v>
      </c>
      <c r="F29" s="113">
        <v>1851</v>
      </c>
      <c r="G29" s="125">
        <f>SUM(E29:F29)</f>
        <v>3149</v>
      </c>
      <c r="H29" s="134">
        <f t="shared" si="0"/>
        <v>0.43644922663080027</v>
      </c>
      <c r="I29" s="142">
        <f t="shared" si="0"/>
        <v>0.54811963281018661</v>
      </c>
      <c r="J29" s="151">
        <f t="shared" si="0"/>
        <v>0.49582742875137775</v>
      </c>
    </row>
    <row r="30" spans="1:10" ht="18" customHeight="1">
      <c r="A30" s="26" t="s">
        <v>66</v>
      </c>
      <c r="B30" s="53">
        <f>SUM(B31:B34)</f>
        <v>9793</v>
      </c>
      <c r="C30" s="53">
        <f>SUM(C31:C34)</f>
        <v>11149</v>
      </c>
      <c r="D30" s="73">
        <f>B30+C30</f>
        <v>20942</v>
      </c>
      <c r="E30" s="94">
        <f>SUM(E31:E34)</f>
        <v>4060</v>
      </c>
      <c r="F30" s="110">
        <f>SUM(F31:F34)</f>
        <v>5510</v>
      </c>
      <c r="G30" s="73">
        <f>E30+F30</f>
        <v>9570</v>
      </c>
      <c r="H30" s="127">
        <f t="shared" si="0"/>
        <v>0.4145818441744103</v>
      </c>
      <c r="I30" s="135">
        <f t="shared" si="0"/>
        <v>0.49421472777827608</v>
      </c>
      <c r="J30" s="144">
        <f t="shared" si="0"/>
        <v>0.4569764110400153</v>
      </c>
    </row>
    <row r="31" spans="1:10" ht="18" customHeight="1">
      <c r="A31" s="28" t="s">
        <v>58</v>
      </c>
      <c r="B31" s="54">
        <v>3786</v>
      </c>
      <c r="C31" s="65">
        <v>4360</v>
      </c>
      <c r="D31" s="80">
        <f>SUM(B31:C31)</f>
        <v>8146</v>
      </c>
      <c r="E31" s="97">
        <v>1849</v>
      </c>
      <c r="F31" s="112">
        <v>2303</v>
      </c>
      <c r="G31" s="117">
        <f>SUM(E31:F31)</f>
        <v>4152</v>
      </c>
      <c r="H31" s="129">
        <f t="shared" si="0"/>
        <v>0.48837823560485999</v>
      </c>
      <c r="I31" s="137">
        <f t="shared" si="0"/>
        <v>0.52821100917431196</v>
      </c>
      <c r="J31" s="146">
        <f t="shared" si="0"/>
        <v>0.50969801129388659</v>
      </c>
    </row>
    <row r="32" spans="1:10" ht="18" customHeight="1">
      <c r="A32" s="29" t="s">
        <v>79</v>
      </c>
      <c r="B32" s="51">
        <v>2440</v>
      </c>
      <c r="C32" s="66">
        <v>2939</v>
      </c>
      <c r="D32" s="76">
        <f>SUM(B32:C32)</f>
        <v>5379</v>
      </c>
      <c r="E32" s="89">
        <v>998</v>
      </c>
      <c r="F32" s="103">
        <v>1442</v>
      </c>
      <c r="G32" s="118">
        <f>SUM(E32:F32)</f>
        <v>2440</v>
      </c>
      <c r="H32" s="130">
        <f t="shared" si="0"/>
        <v>0.40901639344262297</v>
      </c>
      <c r="I32" s="138">
        <f t="shared" si="0"/>
        <v>0.49064307587614836</v>
      </c>
      <c r="J32" s="147">
        <f t="shared" si="0"/>
        <v>0.45361591373861315</v>
      </c>
    </row>
    <row r="33" spans="1:10" ht="18" customHeight="1">
      <c r="A33" s="29" t="s">
        <v>34</v>
      </c>
      <c r="B33" s="51">
        <v>2085</v>
      </c>
      <c r="C33" s="66">
        <v>2363</v>
      </c>
      <c r="D33" s="76">
        <f>SUM(B33:C33)</f>
        <v>4448</v>
      </c>
      <c r="E33" s="89">
        <v>805</v>
      </c>
      <c r="F33" s="103">
        <v>1156</v>
      </c>
      <c r="G33" s="118">
        <f>SUM(E33:F33)</f>
        <v>1961</v>
      </c>
      <c r="H33" s="130">
        <f t="shared" si="0"/>
        <v>0.38609112709832133</v>
      </c>
      <c r="I33" s="138">
        <f t="shared" si="0"/>
        <v>0.48920863309352519</v>
      </c>
      <c r="J33" s="147">
        <f t="shared" si="0"/>
        <v>0.44087230215827339</v>
      </c>
    </row>
    <row r="34" spans="1:10" ht="18" customHeight="1">
      <c r="A34" s="34" t="s">
        <v>81</v>
      </c>
      <c r="B34" s="52">
        <v>1482</v>
      </c>
      <c r="C34" s="67">
        <v>1487</v>
      </c>
      <c r="D34" s="82">
        <f>SUM(B34:C34)</f>
        <v>2969</v>
      </c>
      <c r="E34" s="98">
        <v>408</v>
      </c>
      <c r="F34" s="113">
        <v>609</v>
      </c>
      <c r="G34" s="126">
        <f>SUM(E34:F34)</f>
        <v>1017</v>
      </c>
      <c r="H34" s="134">
        <f t="shared" si="0"/>
        <v>0.27530364372469635</v>
      </c>
      <c r="I34" s="142">
        <f t="shared" si="0"/>
        <v>0.40954942837928715</v>
      </c>
      <c r="J34" s="151">
        <f t="shared" si="0"/>
        <v>0.34253957561468507</v>
      </c>
    </row>
    <row r="35" spans="1:10" ht="18" customHeight="1">
      <c r="A35" s="26" t="s">
        <v>22</v>
      </c>
      <c r="B35" s="53">
        <f>SUM(B36)</f>
        <v>8563</v>
      </c>
      <c r="C35" s="53">
        <f>SUM(C36)</f>
        <v>9734</v>
      </c>
      <c r="D35" s="73">
        <f>B35+C35</f>
        <v>18297</v>
      </c>
      <c r="E35" s="94">
        <f>SUM(E36)</f>
        <v>3074</v>
      </c>
      <c r="F35" s="110">
        <f>SUM(F36)</f>
        <v>4304</v>
      </c>
      <c r="G35" s="73">
        <f>E35+F35</f>
        <v>7378</v>
      </c>
      <c r="H35" s="127">
        <f t="shared" si="0"/>
        <v>0.35898633656428824</v>
      </c>
      <c r="I35" s="135">
        <f t="shared" si="0"/>
        <v>0.44216149578795971</v>
      </c>
      <c r="J35" s="144">
        <f t="shared" si="0"/>
        <v>0.40323550308793793</v>
      </c>
    </row>
    <row r="36" spans="1:10" ht="18" customHeight="1">
      <c r="A36" s="33" t="s">
        <v>82</v>
      </c>
      <c r="B36" s="55">
        <v>8563</v>
      </c>
      <c r="C36" s="68">
        <v>9734</v>
      </c>
      <c r="D36" s="79">
        <f>SUM(B36:C36)</f>
        <v>18297</v>
      </c>
      <c r="E36" s="96">
        <v>3074</v>
      </c>
      <c r="F36" s="111">
        <v>4304</v>
      </c>
      <c r="G36" s="122">
        <f>SUM(E36:F36)</f>
        <v>7378</v>
      </c>
      <c r="H36" s="133">
        <f t="shared" si="0"/>
        <v>0.35898633656428824</v>
      </c>
      <c r="I36" s="141">
        <f t="shared" si="0"/>
        <v>0.44216149578795971</v>
      </c>
      <c r="J36" s="150">
        <f t="shared" si="0"/>
        <v>0.40323550308793793</v>
      </c>
    </row>
    <row r="37" spans="1:10" ht="18" customHeight="1">
      <c r="A37" s="26" t="s">
        <v>21</v>
      </c>
      <c r="B37" s="53">
        <f>SUM(B38:B39)</f>
        <v>7623</v>
      </c>
      <c r="C37" s="53">
        <f>SUM(C38:C39)</f>
        <v>8151</v>
      </c>
      <c r="D37" s="73">
        <f>B37+C37</f>
        <v>15774</v>
      </c>
      <c r="E37" s="94">
        <f>SUM(E38:E39)</f>
        <v>2846</v>
      </c>
      <c r="F37" s="110">
        <f>SUM(F38:F39)</f>
        <v>3764</v>
      </c>
      <c r="G37" s="73">
        <f>E37+F37</f>
        <v>6610</v>
      </c>
      <c r="H37" s="127">
        <f t="shared" si="0"/>
        <v>0.37334382788928244</v>
      </c>
      <c r="I37" s="135">
        <f t="shared" si="0"/>
        <v>0.46178383020488284</v>
      </c>
      <c r="J37" s="144">
        <f t="shared" si="0"/>
        <v>0.41904399644985418</v>
      </c>
    </row>
    <row r="38" spans="1:10" ht="18" customHeight="1">
      <c r="A38" s="28" t="s">
        <v>48</v>
      </c>
      <c r="B38" s="50">
        <v>6420</v>
      </c>
      <c r="C38" s="65">
        <v>6939</v>
      </c>
      <c r="D38" s="80">
        <f>SUM(B38:C38)</f>
        <v>13359</v>
      </c>
      <c r="E38" s="97">
        <v>2427</v>
      </c>
      <c r="F38" s="112">
        <v>3183</v>
      </c>
      <c r="G38" s="123">
        <f>SUM(E38:F38)</f>
        <v>5610</v>
      </c>
      <c r="H38" s="129">
        <f t="shared" si="0"/>
        <v>0.37803738317757007</v>
      </c>
      <c r="I38" s="137">
        <f t="shared" si="0"/>
        <v>0.45871162991785558</v>
      </c>
      <c r="J38" s="146">
        <f t="shared" si="0"/>
        <v>0.41994161239613742</v>
      </c>
    </row>
    <row r="39" spans="1:10" ht="18" customHeight="1">
      <c r="A39" s="34" t="s">
        <v>95</v>
      </c>
      <c r="B39" s="52">
        <v>1203</v>
      </c>
      <c r="C39" s="67">
        <v>1212</v>
      </c>
      <c r="D39" s="82">
        <f>SUM(B39:C39)</f>
        <v>2415</v>
      </c>
      <c r="E39" s="98">
        <v>419</v>
      </c>
      <c r="F39" s="113">
        <v>581</v>
      </c>
      <c r="G39" s="126">
        <f>SUM(E39:F39)</f>
        <v>1000</v>
      </c>
      <c r="H39" s="134">
        <f t="shared" si="0"/>
        <v>0.3482959268495428</v>
      </c>
      <c r="I39" s="142">
        <f t="shared" si="0"/>
        <v>0.47937293729372937</v>
      </c>
      <c r="J39" s="151">
        <f t="shared" si="0"/>
        <v>0.41407867494824019</v>
      </c>
    </row>
    <row r="41" spans="1:10" ht="18" customHeight="1">
      <c r="A41" s="20" t="str">
        <v>※人口①は、「秋田県の人口と世帯（月報）」（令和３年７月１日現在：秋田県調査統計課）による。</v>
      </c>
      <c r="B41" s="56"/>
      <c r="C41" s="56"/>
      <c r="D41" s="56"/>
    </row>
    <row r="42" spans="1:10" ht="18" customHeight="1">
      <c r="A42" s="20" t="s">
        <v>258</v>
      </c>
      <c r="B42" s="56"/>
      <c r="C42" s="56"/>
      <c r="D42" s="56"/>
    </row>
    <row r="43" spans="1:10" ht="18" customHeight="1">
      <c r="A43" s="20" t="s">
        <v>257</v>
      </c>
      <c r="B43" s="56"/>
      <c r="C43" s="56"/>
      <c r="D43" s="56"/>
    </row>
    <row r="45" spans="1:10" ht="18" customHeight="1">
      <c r="A45" s="35"/>
    </row>
    <row r="46" spans="1:10" ht="18" customHeight="1">
      <c r="B46" s="56"/>
      <c r="C46" s="56"/>
      <c r="D46" s="56"/>
    </row>
  </sheetData>
  <mergeCells count="5">
    <mergeCell ref="A1:J1"/>
    <mergeCell ref="A3:A5"/>
    <mergeCell ref="B3:D4"/>
    <mergeCell ref="E3:G4"/>
    <mergeCell ref="H3:J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fitToWidth="1" fitToHeight="1" pageOrder="overThenDown" orientation="portrait" usePrinterDefaults="1" r:id="rId1"/>
  <headerFooter alignWithMargins="0">
    <oddHeader xml:space="preserve">&amp;L表1-1
</oddHeader>
    <oddFooter>&amp;C1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workbookViewId="0">
      <selection activeCell="F9" sqref="F9"/>
    </sheetView>
  </sheetViews>
  <sheetFormatPr defaultRowHeight="18" customHeight="1"/>
  <cols>
    <col min="1" max="1" width="11.875" style="20" customWidth="1"/>
    <col min="2" max="3" width="9" style="3" customWidth="1"/>
    <col min="4" max="4" width="10.625" style="3" customWidth="1"/>
    <col min="5" max="5" width="10.875" style="3" customWidth="1"/>
    <col min="6" max="6" width="11.375" style="3" customWidth="1"/>
    <col min="7" max="16384" width="9" style="3" customWidth="1"/>
  </cols>
  <sheetData>
    <row r="1" spans="1:10" s="21" customFormat="1" ht="18" customHeight="1">
      <c r="A1" s="22" t="str">
        <f>表紙!B9</f>
        <v>令和３年度市町村別高齢者数・高齢化率（圏域別）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" customHeight="1">
      <c r="B2" s="36"/>
      <c r="J2" s="143" t="str">
        <f>'表1-1'!J2</f>
        <v>令和３年７月１日現在</v>
      </c>
    </row>
    <row r="3" spans="1:10" ht="18" customHeight="1">
      <c r="A3" s="23" t="s">
        <v>31</v>
      </c>
      <c r="B3" s="37" t="s">
        <v>98</v>
      </c>
      <c r="C3" s="57"/>
      <c r="D3" s="114"/>
      <c r="E3" s="83" t="s">
        <v>170</v>
      </c>
      <c r="F3" s="57"/>
      <c r="G3" s="114"/>
      <c r="H3" s="83" t="s">
        <v>171</v>
      </c>
      <c r="I3" s="57"/>
      <c r="J3" s="114"/>
    </row>
    <row r="4" spans="1:10" ht="18" customHeight="1">
      <c r="A4" s="24"/>
      <c r="B4" s="38"/>
      <c r="C4" s="58"/>
      <c r="D4" s="115"/>
      <c r="E4" s="84"/>
      <c r="F4" s="58"/>
      <c r="G4" s="115"/>
      <c r="H4" s="84"/>
      <c r="I4" s="58"/>
      <c r="J4" s="115"/>
    </row>
    <row r="5" spans="1:10" ht="18" customHeight="1">
      <c r="A5" s="25"/>
      <c r="B5" s="39" t="s">
        <v>46</v>
      </c>
      <c r="C5" s="99" t="s">
        <v>53</v>
      </c>
      <c r="D5" s="71" t="s">
        <v>169</v>
      </c>
      <c r="E5" s="85" t="s">
        <v>46</v>
      </c>
      <c r="F5" s="99" t="s">
        <v>53</v>
      </c>
      <c r="G5" s="71" t="s">
        <v>169</v>
      </c>
      <c r="H5" s="85" t="s">
        <v>46</v>
      </c>
      <c r="I5" s="99" t="s">
        <v>53</v>
      </c>
      <c r="J5" s="71" t="s">
        <v>169</v>
      </c>
    </row>
    <row r="6" spans="1:10" ht="18" customHeight="1">
      <c r="A6" s="26" t="s">
        <v>57</v>
      </c>
      <c r="B6" s="156">
        <f>'表1-1'!B6</f>
        <v>442214</v>
      </c>
      <c r="C6" s="165">
        <f>'表1-1'!C6</f>
        <v>497641</v>
      </c>
      <c r="D6" s="168">
        <f>'表1-1'!D6</f>
        <v>939855</v>
      </c>
      <c r="E6" s="156">
        <f>E7+E11+E14+E19+E27+E30+E34+E36</f>
        <v>150406</v>
      </c>
      <c r="F6" s="165">
        <f>F7+F11+F14+F19+F27+F30+F34+F36</f>
        <v>211606</v>
      </c>
      <c r="G6" s="168">
        <f>G7+G11+G14+G19+G27+G30+G34+G36</f>
        <v>362012</v>
      </c>
      <c r="H6" s="128">
        <f t="shared" ref="H6:J39" si="0">E6/B6</f>
        <v>0.3401203941982841</v>
      </c>
      <c r="I6" s="136">
        <f t="shared" si="0"/>
        <v>0.42521817937026896</v>
      </c>
      <c r="J6" s="145">
        <f t="shared" si="0"/>
        <v>0.38517856477860946</v>
      </c>
    </row>
    <row r="7" spans="1:10" ht="18" customHeight="1">
      <c r="A7" s="27" t="s">
        <v>184</v>
      </c>
      <c r="B7" s="46">
        <f t="shared" ref="B7:G7" si="1">SUM(B8:B10)</f>
        <v>47498</v>
      </c>
      <c r="C7" s="41">
        <f t="shared" si="1"/>
        <v>53906</v>
      </c>
      <c r="D7" s="72">
        <f t="shared" si="1"/>
        <v>101404</v>
      </c>
      <c r="E7" s="40">
        <f t="shared" si="1"/>
        <v>16885</v>
      </c>
      <c r="F7" s="41">
        <f t="shared" si="1"/>
        <v>24647</v>
      </c>
      <c r="G7" s="72">
        <f t="shared" si="1"/>
        <v>41532</v>
      </c>
      <c r="H7" s="128">
        <f t="shared" si="0"/>
        <v>0.3554886521537749</v>
      </c>
      <c r="I7" s="136">
        <f t="shared" si="0"/>
        <v>0.45722183059399696</v>
      </c>
      <c r="J7" s="145">
        <f t="shared" si="0"/>
        <v>0.40956964222318648</v>
      </c>
    </row>
    <row r="8" spans="1:10" ht="18" customHeight="1">
      <c r="A8" s="29" t="s">
        <v>64</v>
      </c>
      <c r="B8" s="43">
        <f>'表1-1'!B12</f>
        <v>31909</v>
      </c>
      <c r="C8" s="50">
        <f>'表1-1'!C12</f>
        <v>36251</v>
      </c>
      <c r="D8" s="75">
        <f>SUM(B8:C8)</f>
        <v>68160</v>
      </c>
      <c r="E8" s="170">
        <f>'表1-1'!E12</f>
        <v>11163</v>
      </c>
      <c r="F8" s="176">
        <f>'表1-1'!F12</f>
        <v>16232</v>
      </c>
      <c r="G8" s="118">
        <f>SUM(E8:F8)</f>
        <v>27395</v>
      </c>
      <c r="H8" s="130">
        <f t="shared" si="0"/>
        <v>0.34983860352878499</v>
      </c>
      <c r="I8" s="138">
        <f t="shared" si="0"/>
        <v>0.44776695815287854</v>
      </c>
      <c r="J8" s="147">
        <f t="shared" si="0"/>
        <v>0.4019219483568075</v>
      </c>
    </row>
    <row r="9" spans="1:10" ht="18" customHeight="1">
      <c r="A9" s="29" t="s">
        <v>74</v>
      </c>
      <c r="B9" s="30">
        <f>'表1-1'!B15</f>
        <v>13421</v>
      </c>
      <c r="C9" s="51">
        <f>'表1-1'!C15</f>
        <v>15177</v>
      </c>
      <c r="D9" s="75">
        <f>SUM(B9:C9)</f>
        <v>28598</v>
      </c>
      <c r="E9" s="171">
        <f>'表1-1'!E15</f>
        <v>4851</v>
      </c>
      <c r="F9" s="44">
        <f>'表1-1'!F15</f>
        <v>7103</v>
      </c>
      <c r="G9" s="118">
        <f>SUM(E9:F9)</f>
        <v>11954</v>
      </c>
      <c r="H9" s="130">
        <f t="shared" si="0"/>
        <v>0.36144847626853438</v>
      </c>
      <c r="I9" s="138">
        <f t="shared" si="0"/>
        <v>0.46801080582460303</v>
      </c>
      <c r="J9" s="147">
        <f t="shared" si="0"/>
        <v>0.41800125882928874</v>
      </c>
    </row>
    <row r="10" spans="1:10" ht="18" customHeight="1">
      <c r="A10" s="29" t="s">
        <v>51</v>
      </c>
      <c r="B10" s="157">
        <f>'表1-1'!B23</f>
        <v>2168</v>
      </c>
      <c r="C10" s="52">
        <f>'表1-1'!C23</f>
        <v>2478</v>
      </c>
      <c r="D10" s="82">
        <f>SUM(B10:C10)</f>
        <v>4646</v>
      </c>
      <c r="E10" s="172">
        <f>'表1-1'!E23</f>
        <v>871</v>
      </c>
      <c r="F10" s="177">
        <f>'表1-1'!F23</f>
        <v>1312</v>
      </c>
      <c r="G10" s="118">
        <f>SUM(E10:F10)</f>
        <v>2183</v>
      </c>
      <c r="H10" s="134">
        <f t="shared" si="0"/>
        <v>0.4017527675276753</v>
      </c>
      <c r="I10" s="142">
        <f t="shared" si="0"/>
        <v>0.52945924132364808</v>
      </c>
      <c r="J10" s="151">
        <f t="shared" si="0"/>
        <v>0.46986655187257859</v>
      </c>
    </row>
    <row r="11" spans="1:10" ht="18" customHeight="1">
      <c r="A11" s="27" t="s">
        <v>185</v>
      </c>
      <c r="B11" s="46">
        <f t="shared" ref="B11:G11" si="2">SUM(B12:B13)</f>
        <v>14702</v>
      </c>
      <c r="C11" s="41">
        <f t="shared" si="2"/>
        <v>16655</v>
      </c>
      <c r="D11" s="72">
        <f t="shared" si="2"/>
        <v>31357</v>
      </c>
      <c r="E11" s="40">
        <f t="shared" si="2"/>
        <v>6019</v>
      </c>
      <c r="F11" s="41">
        <f t="shared" si="2"/>
        <v>8733</v>
      </c>
      <c r="G11" s="72">
        <f t="shared" si="2"/>
        <v>14752</v>
      </c>
      <c r="H11" s="128">
        <f t="shared" si="0"/>
        <v>0.40940008162154806</v>
      </c>
      <c r="I11" s="136">
        <f t="shared" si="0"/>
        <v>0.52434704293005108</v>
      </c>
      <c r="J11" s="145">
        <f t="shared" si="0"/>
        <v>0.47045316835156425</v>
      </c>
    </row>
    <row r="12" spans="1:10" ht="18" customHeight="1">
      <c r="A12" s="29" t="s">
        <v>47</v>
      </c>
      <c r="B12" s="158">
        <f>'表1-1'!B19</f>
        <v>13768</v>
      </c>
      <c r="C12" s="50">
        <f>'表1-1'!C19</f>
        <v>15598</v>
      </c>
      <c r="D12" s="80">
        <f>SUM(B12:C12)</f>
        <v>29366</v>
      </c>
      <c r="E12" s="42">
        <f>'表1-1'!E19</f>
        <v>5541</v>
      </c>
      <c r="F12" s="54">
        <f>'表1-1'!F19</f>
        <v>8047</v>
      </c>
      <c r="G12" s="179">
        <f>SUM(E12:F12)</f>
        <v>13588</v>
      </c>
      <c r="H12" s="181">
        <f t="shared" si="0"/>
        <v>0.40245496804183611</v>
      </c>
      <c r="I12" s="137">
        <f t="shared" si="0"/>
        <v>0.51589947429157579</v>
      </c>
      <c r="J12" s="146">
        <f t="shared" si="0"/>
        <v>0.462711979840632</v>
      </c>
    </row>
    <row r="13" spans="1:10" ht="18" customHeight="1">
      <c r="A13" s="29" t="s">
        <v>68</v>
      </c>
      <c r="B13" s="157">
        <f>'表1-1'!B25</f>
        <v>934</v>
      </c>
      <c r="C13" s="52">
        <f>'表1-1'!C25</f>
        <v>1057</v>
      </c>
      <c r="D13" s="82">
        <f>SUM(B13:C13)</f>
        <v>1991</v>
      </c>
      <c r="E13" s="172">
        <f>'表1-1'!E25</f>
        <v>478</v>
      </c>
      <c r="F13" s="177">
        <f>'表1-1'!F25</f>
        <v>686</v>
      </c>
      <c r="G13" s="126">
        <f>SUM(E13:F13)</f>
        <v>1164</v>
      </c>
      <c r="H13" s="134">
        <f t="shared" si="0"/>
        <v>0.51177730192719484</v>
      </c>
      <c r="I13" s="142">
        <f t="shared" si="0"/>
        <v>0.64900662251655628</v>
      </c>
      <c r="J13" s="151">
        <f t="shared" si="0"/>
        <v>0.58463083877448518</v>
      </c>
    </row>
    <row r="14" spans="1:10" ht="18" customHeight="1">
      <c r="A14" s="27" t="s">
        <v>186</v>
      </c>
      <c r="B14" s="46">
        <f t="shared" ref="B14:G14" si="3">SUM(B15:B18)</f>
        <v>33666</v>
      </c>
      <c r="C14" s="41">
        <f t="shared" si="3"/>
        <v>39457</v>
      </c>
      <c r="D14" s="72">
        <f t="shared" si="3"/>
        <v>73123</v>
      </c>
      <c r="E14" s="40">
        <f t="shared" si="3"/>
        <v>13116</v>
      </c>
      <c r="F14" s="41">
        <f t="shared" si="3"/>
        <v>19405</v>
      </c>
      <c r="G14" s="72">
        <f t="shared" si="3"/>
        <v>32521</v>
      </c>
      <c r="H14" s="128">
        <f t="shared" si="0"/>
        <v>0.38959187310639815</v>
      </c>
      <c r="I14" s="136">
        <f t="shared" si="0"/>
        <v>0.49180120130775273</v>
      </c>
      <c r="J14" s="145">
        <f t="shared" si="0"/>
        <v>0.44474378786428348</v>
      </c>
    </row>
    <row r="15" spans="1:10" ht="18" customHeight="1">
      <c r="A15" s="29" t="s">
        <v>63</v>
      </c>
      <c r="B15" s="42">
        <f>'表1-1'!B10</f>
        <v>22566</v>
      </c>
      <c r="C15" s="50">
        <f>'表1-1'!C10</f>
        <v>26593</v>
      </c>
      <c r="D15" s="80">
        <f>SUM(B15:C15)</f>
        <v>49159</v>
      </c>
      <c r="E15" s="97">
        <f>'表1-1'!E10</f>
        <v>8338</v>
      </c>
      <c r="F15" s="178">
        <f>'表1-1'!F10</f>
        <v>12556</v>
      </c>
      <c r="G15" s="120">
        <f>SUM(E15:F15)</f>
        <v>20894</v>
      </c>
      <c r="H15" s="129">
        <f t="shared" si="0"/>
        <v>0.36949392891961358</v>
      </c>
      <c r="I15" s="137">
        <f t="shared" si="0"/>
        <v>0.47215432632647691</v>
      </c>
      <c r="J15" s="146">
        <f t="shared" si="0"/>
        <v>0.42502898757094326</v>
      </c>
    </row>
    <row r="16" spans="1:10" ht="18" customHeight="1">
      <c r="A16" s="29" t="s">
        <v>7</v>
      </c>
      <c r="B16" s="159">
        <f>'表1-1'!B27</f>
        <v>1356</v>
      </c>
      <c r="C16" s="159">
        <f>'表1-1'!C27</f>
        <v>1480</v>
      </c>
      <c r="D16" s="76">
        <f>SUM(B16:C16)</f>
        <v>2836</v>
      </c>
      <c r="E16" s="43">
        <f>'表1-1'!E27</f>
        <v>607</v>
      </c>
      <c r="F16" s="51">
        <f>'表1-1'!F27</f>
        <v>863</v>
      </c>
      <c r="G16" s="118">
        <f>SUM(E16:F16)</f>
        <v>1470</v>
      </c>
      <c r="H16" s="130">
        <f t="shared" si="0"/>
        <v>0.44764011799410031</v>
      </c>
      <c r="I16" s="138">
        <f t="shared" si="0"/>
        <v>0.58310810810810809</v>
      </c>
      <c r="J16" s="147">
        <f t="shared" si="0"/>
        <v>0.51833568406205921</v>
      </c>
    </row>
    <row r="17" spans="1:10" ht="18" customHeight="1">
      <c r="A17" s="29" t="s">
        <v>2</v>
      </c>
      <c r="B17" s="44">
        <f>'表1-1'!B28</f>
        <v>6770</v>
      </c>
      <c r="C17" s="51">
        <f>'表1-1'!C28</f>
        <v>8007</v>
      </c>
      <c r="D17" s="81">
        <f>SUM(B17:C17)</f>
        <v>14777</v>
      </c>
      <c r="E17" s="159">
        <f>'表1-1'!E28</f>
        <v>2873</v>
      </c>
      <c r="F17" s="159">
        <f>'表1-1'!F28</f>
        <v>4135</v>
      </c>
      <c r="G17" s="180">
        <f>SUM(E17:F17)</f>
        <v>7008</v>
      </c>
      <c r="H17" s="130">
        <f t="shared" si="0"/>
        <v>0.42437223042836042</v>
      </c>
      <c r="I17" s="138">
        <f t="shared" si="0"/>
        <v>0.51642312976145877</v>
      </c>
      <c r="J17" s="147">
        <f t="shared" si="0"/>
        <v>0.47425052446369359</v>
      </c>
    </row>
    <row r="18" spans="1:10" ht="18" customHeight="1">
      <c r="A18" s="29" t="s">
        <v>84</v>
      </c>
      <c r="B18" s="160">
        <f>'表1-1'!B29</f>
        <v>2974</v>
      </c>
      <c r="C18" s="52">
        <f>'表1-1'!C29</f>
        <v>3377</v>
      </c>
      <c r="D18" s="81">
        <f>SUM(B18:C18)</f>
        <v>6351</v>
      </c>
      <c r="E18" s="52">
        <f>'表1-1'!E29</f>
        <v>1298</v>
      </c>
      <c r="F18" s="52">
        <f>'表1-1'!F29</f>
        <v>1851</v>
      </c>
      <c r="G18" s="180">
        <f>SUM(E18:F18)</f>
        <v>3149</v>
      </c>
      <c r="H18" s="134">
        <f t="shared" si="0"/>
        <v>0.43644922663080027</v>
      </c>
      <c r="I18" s="142">
        <f t="shared" si="0"/>
        <v>0.54811963281018661</v>
      </c>
      <c r="J18" s="151">
        <f t="shared" si="0"/>
        <v>0.49582742875137775</v>
      </c>
    </row>
    <row r="19" spans="1:10" ht="18" customHeight="1">
      <c r="A19" s="27" t="s">
        <v>187</v>
      </c>
      <c r="B19" s="46">
        <f t="shared" ref="B19:G19" si="4">SUM(B20:B26)</f>
        <v>178539</v>
      </c>
      <c r="C19" s="41">
        <f t="shared" si="4"/>
        <v>200465</v>
      </c>
      <c r="D19" s="72">
        <f t="shared" si="4"/>
        <v>379004</v>
      </c>
      <c r="E19" s="40">
        <f t="shared" si="4"/>
        <v>54554</v>
      </c>
      <c r="F19" s="41">
        <f t="shared" si="4"/>
        <v>75667</v>
      </c>
      <c r="G19" s="72">
        <f t="shared" si="4"/>
        <v>130221</v>
      </c>
      <c r="H19" s="128">
        <f t="shared" si="0"/>
        <v>0.30555788931269917</v>
      </c>
      <c r="I19" s="136">
        <f t="shared" si="0"/>
        <v>0.37745741151822015</v>
      </c>
      <c r="J19" s="145">
        <f t="shared" si="0"/>
        <v>0.3435874027714747</v>
      </c>
    </row>
    <row r="20" spans="1:10" ht="18" customHeight="1">
      <c r="A20" s="153" t="s">
        <v>83</v>
      </c>
      <c r="B20" s="161">
        <f>'表1-1'!B9</f>
        <v>142464</v>
      </c>
      <c r="C20" s="166">
        <f>'表1-1'!C9</f>
        <v>159781</v>
      </c>
      <c r="D20" s="169">
        <f t="shared" ref="D20:D26" si="5">SUM(B20:C20)</f>
        <v>302245</v>
      </c>
      <c r="E20" s="173">
        <f>'表1-1'!E9</f>
        <v>40608</v>
      </c>
      <c r="F20" s="11">
        <f>'表1-1'!F9</f>
        <v>56635</v>
      </c>
      <c r="G20" s="123">
        <f t="shared" ref="G20:G26" si="6">SUM(E20:F20)</f>
        <v>97243</v>
      </c>
      <c r="H20" s="129">
        <f t="shared" si="0"/>
        <v>0.28504043126684636</v>
      </c>
      <c r="I20" s="137">
        <f t="shared" si="0"/>
        <v>0.35445390878765309</v>
      </c>
      <c r="J20" s="146">
        <f t="shared" si="0"/>
        <v>0.32173567800956177</v>
      </c>
    </row>
    <row r="21" spans="1:10" ht="18" customHeight="1">
      <c r="A21" s="29" t="s">
        <v>70</v>
      </c>
      <c r="B21" s="43">
        <f>'表1-1'!B13</f>
        <v>11498</v>
      </c>
      <c r="C21" s="51">
        <f>'表1-1'!C13</f>
        <v>12873</v>
      </c>
      <c r="D21" s="76">
        <f t="shared" si="5"/>
        <v>24371</v>
      </c>
      <c r="E21" s="174">
        <f>'表1-1'!E13</f>
        <v>5221</v>
      </c>
      <c r="F21" s="51">
        <f>'表1-1'!F13</f>
        <v>7014</v>
      </c>
      <c r="G21" s="118">
        <f t="shared" si="6"/>
        <v>12235</v>
      </c>
      <c r="H21" s="130">
        <f t="shared" si="0"/>
        <v>0.45407897025569666</v>
      </c>
      <c r="I21" s="138">
        <f t="shared" si="0"/>
        <v>0.54486133768352363</v>
      </c>
      <c r="J21" s="147">
        <f t="shared" si="0"/>
        <v>0.50203110253990402</v>
      </c>
    </row>
    <row r="22" spans="1:10" ht="18" customHeight="1">
      <c r="A22" s="29" t="s">
        <v>39</v>
      </c>
      <c r="B22" s="43">
        <f>'表1-1'!B17</f>
        <v>14784</v>
      </c>
      <c r="C22" s="51">
        <f>'表1-1'!C17</f>
        <v>16662</v>
      </c>
      <c r="D22" s="76">
        <f t="shared" si="5"/>
        <v>31446</v>
      </c>
      <c r="E22" s="44">
        <f>'表1-1'!E17</f>
        <v>4665</v>
      </c>
      <c r="F22" s="44">
        <f>'表1-1'!F17</f>
        <v>6508</v>
      </c>
      <c r="G22" s="118">
        <f t="shared" si="6"/>
        <v>11173</v>
      </c>
      <c r="H22" s="130">
        <f t="shared" si="0"/>
        <v>0.31554383116883117</v>
      </c>
      <c r="I22" s="138">
        <f t="shared" si="0"/>
        <v>0.3905893650222062</v>
      </c>
      <c r="J22" s="147">
        <f t="shared" si="0"/>
        <v>0.35530751128919419</v>
      </c>
    </row>
    <row r="23" spans="1:10" ht="18" customHeight="1">
      <c r="A23" s="154" t="s">
        <v>58</v>
      </c>
      <c r="B23" s="162">
        <f>'表1-1'!B31</f>
        <v>3786</v>
      </c>
      <c r="C23" s="159">
        <f>'表1-1'!C31</f>
        <v>4360</v>
      </c>
      <c r="D23" s="81">
        <f t="shared" si="5"/>
        <v>8146</v>
      </c>
      <c r="E23" s="175">
        <f>'表1-1'!E31</f>
        <v>1849</v>
      </c>
      <c r="F23" s="159">
        <f>'表1-1'!F31</f>
        <v>2303</v>
      </c>
      <c r="G23" s="180">
        <f t="shared" si="6"/>
        <v>4152</v>
      </c>
      <c r="H23" s="130">
        <f t="shared" si="0"/>
        <v>0.48837823560485999</v>
      </c>
      <c r="I23" s="138">
        <f t="shared" si="0"/>
        <v>0.52821100917431196</v>
      </c>
      <c r="J23" s="147">
        <f t="shared" si="0"/>
        <v>0.50969801129388659</v>
      </c>
    </row>
    <row r="24" spans="1:10" ht="18" customHeight="1">
      <c r="A24" s="29" t="s">
        <v>79</v>
      </c>
      <c r="B24" s="43">
        <f>'表1-1'!B32</f>
        <v>2440</v>
      </c>
      <c r="C24" s="51">
        <f>'表1-1'!C32</f>
        <v>2939</v>
      </c>
      <c r="D24" s="76">
        <f t="shared" si="5"/>
        <v>5379</v>
      </c>
      <c r="E24" s="44">
        <f>'表1-1'!E32</f>
        <v>998</v>
      </c>
      <c r="F24" s="51">
        <f>'表1-1'!F32</f>
        <v>1442</v>
      </c>
      <c r="G24" s="118">
        <f t="shared" si="6"/>
        <v>2440</v>
      </c>
      <c r="H24" s="130">
        <f t="shared" si="0"/>
        <v>0.40901639344262297</v>
      </c>
      <c r="I24" s="138">
        <f t="shared" si="0"/>
        <v>0.49064307587614836</v>
      </c>
      <c r="J24" s="147">
        <f t="shared" si="0"/>
        <v>0.45361591373861315</v>
      </c>
    </row>
    <row r="25" spans="1:10" ht="18" customHeight="1">
      <c r="A25" s="29" t="s">
        <v>34</v>
      </c>
      <c r="B25" s="44">
        <f>'表1-1'!B33</f>
        <v>2085</v>
      </c>
      <c r="C25" s="51">
        <f>'表1-1'!C33</f>
        <v>2363</v>
      </c>
      <c r="D25" s="76">
        <f t="shared" si="5"/>
        <v>4448</v>
      </c>
      <c r="E25" s="51">
        <f>'表1-1'!E33</f>
        <v>805</v>
      </c>
      <c r="F25" s="51">
        <f>'表1-1'!F33</f>
        <v>1156</v>
      </c>
      <c r="G25" s="120">
        <f t="shared" si="6"/>
        <v>1961</v>
      </c>
      <c r="H25" s="130">
        <f t="shared" si="0"/>
        <v>0.38609112709832133</v>
      </c>
      <c r="I25" s="138">
        <f t="shared" si="0"/>
        <v>0.48920863309352519</v>
      </c>
      <c r="J25" s="147">
        <f t="shared" si="0"/>
        <v>0.44087230215827339</v>
      </c>
    </row>
    <row r="26" spans="1:10" ht="18" customHeight="1">
      <c r="A26" s="29" t="s">
        <v>81</v>
      </c>
      <c r="B26" s="52">
        <f>'表1-1'!B34</f>
        <v>1482</v>
      </c>
      <c r="C26" s="52">
        <f>'表1-1'!C34</f>
        <v>1487</v>
      </c>
      <c r="D26" s="81">
        <f t="shared" si="5"/>
        <v>2969</v>
      </c>
      <c r="E26" s="52">
        <f>'表1-1'!E34</f>
        <v>408</v>
      </c>
      <c r="F26" s="52">
        <f>'表1-1'!F34</f>
        <v>609</v>
      </c>
      <c r="G26" s="126">
        <f t="shared" si="6"/>
        <v>1017</v>
      </c>
      <c r="H26" s="134">
        <f t="shared" si="0"/>
        <v>0.27530364372469635</v>
      </c>
      <c r="I26" s="142">
        <f t="shared" si="0"/>
        <v>0.40954942837928715</v>
      </c>
      <c r="J26" s="151">
        <f t="shared" si="0"/>
        <v>0.34253957561468507</v>
      </c>
    </row>
    <row r="27" spans="1:10" ht="24">
      <c r="A27" s="155" t="s">
        <v>189</v>
      </c>
      <c r="B27" s="46">
        <f t="shared" ref="B27:G27" si="7">SUM(B28:B29)</f>
        <v>46068</v>
      </c>
      <c r="C27" s="41">
        <f t="shared" si="7"/>
        <v>50028</v>
      </c>
      <c r="D27" s="72">
        <f t="shared" si="7"/>
        <v>96096</v>
      </c>
      <c r="E27" s="40">
        <f t="shared" si="7"/>
        <v>15634</v>
      </c>
      <c r="F27" s="41">
        <f t="shared" si="7"/>
        <v>21602</v>
      </c>
      <c r="G27" s="72">
        <f t="shared" si="7"/>
        <v>37236</v>
      </c>
      <c r="H27" s="128">
        <f t="shared" si="0"/>
        <v>0.33936789094382219</v>
      </c>
      <c r="I27" s="136">
        <f t="shared" si="0"/>
        <v>0.43179819301191336</v>
      </c>
      <c r="J27" s="145">
        <f t="shared" si="0"/>
        <v>0.38748751248751251</v>
      </c>
    </row>
    <row r="28" spans="1:10" ht="18" customHeight="1">
      <c r="A28" s="29" t="s">
        <v>73</v>
      </c>
      <c r="B28" s="30">
        <f>'表1-1'!B16</f>
        <v>35151</v>
      </c>
      <c r="C28" s="50">
        <f>'表1-1'!C16</f>
        <v>38117</v>
      </c>
      <c r="D28" s="76">
        <f>SUM(B28:C28)</f>
        <v>73268</v>
      </c>
      <c r="E28" s="42">
        <f>'表1-1'!E16</f>
        <v>11800</v>
      </c>
      <c r="F28" s="44">
        <f>'表1-1'!F16</f>
        <v>16275</v>
      </c>
      <c r="G28" s="118">
        <f>SUM(E28:F28)</f>
        <v>28075</v>
      </c>
      <c r="H28" s="130">
        <f t="shared" si="0"/>
        <v>0.33569457483428639</v>
      </c>
      <c r="I28" s="138">
        <f t="shared" si="0"/>
        <v>0.42697484062229452</v>
      </c>
      <c r="J28" s="147">
        <f t="shared" si="0"/>
        <v>0.383182289676257</v>
      </c>
    </row>
    <row r="29" spans="1:10" ht="18" customHeight="1">
      <c r="A29" s="29" t="s">
        <v>78</v>
      </c>
      <c r="B29" s="163">
        <f>'表1-1'!B20</f>
        <v>10917</v>
      </c>
      <c r="C29" s="52">
        <f>'表1-1'!C20</f>
        <v>11911</v>
      </c>
      <c r="D29" s="76">
        <f>SUM(B29:C29)</f>
        <v>22828</v>
      </c>
      <c r="E29" s="172">
        <f>'表1-1'!E20</f>
        <v>3834</v>
      </c>
      <c r="F29" s="175">
        <f>'表1-1'!F20</f>
        <v>5327</v>
      </c>
      <c r="G29" s="118">
        <f>SUM(E29:F29)</f>
        <v>9161</v>
      </c>
      <c r="H29" s="130">
        <f t="shared" si="0"/>
        <v>0.3511953833470734</v>
      </c>
      <c r="I29" s="138">
        <f t="shared" si="0"/>
        <v>0.44723364956762657</v>
      </c>
      <c r="J29" s="147">
        <f t="shared" si="0"/>
        <v>0.40130541440336431</v>
      </c>
    </row>
    <row r="30" spans="1:10" ht="18" customHeight="1">
      <c r="A30" s="27" t="s">
        <v>191</v>
      </c>
      <c r="B30" s="46">
        <f t="shared" ref="B30:G30" si="8">SUM(B31:B33)</f>
        <v>55091</v>
      </c>
      <c r="C30" s="41">
        <f t="shared" si="8"/>
        <v>63022</v>
      </c>
      <c r="D30" s="72">
        <f t="shared" si="8"/>
        <v>118113</v>
      </c>
      <c r="E30" s="40">
        <f t="shared" si="8"/>
        <v>19833</v>
      </c>
      <c r="F30" s="41">
        <f t="shared" si="8"/>
        <v>28375</v>
      </c>
      <c r="G30" s="72">
        <f t="shared" si="8"/>
        <v>48208</v>
      </c>
      <c r="H30" s="128">
        <f t="shared" si="0"/>
        <v>0.36000435642845474</v>
      </c>
      <c r="I30" s="136">
        <f t="shared" si="0"/>
        <v>0.45023959887023579</v>
      </c>
      <c r="J30" s="145">
        <f t="shared" si="0"/>
        <v>0.40815151592119409</v>
      </c>
    </row>
    <row r="31" spans="1:10" ht="18" customHeight="1">
      <c r="A31" s="29" t="s">
        <v>94</v>
      </c>
      <c r="B31" s="44">
        <f>'表1-1'!B18</f>
        <v>35297</v>
      </c>
      <c r="C31" s="51">
        <f>'表1-1'!C18</f>
        <v>40227</v>
      </c>
      <c r="D31" s="76">
        <f>SUM(B31:C31)</f>
        <v>75524</v>
      </c>
      <c r="E31" s="51">
        <f>'表1-1'!E18</f>
        <v>12361</v>
      </c>
      <c r="F31" s="51">
        <f>'表1-1'!F18</f>
        <v>17735</v>
      </c>
      <c r="G31" s="118">
        <f>SUM(E31:F31)</f>
        <v>30096</v>
      </c>
      <c r="H31" s="130">
        <f t="shared" si="0"/>
        <v>0.35019973368841545</v>
      </c>
      <c r="I31" s="138">
        <f t="shared" si="0"/>
        <v>0.44087304546697492</v>
      </c>
      <c r="J31" s="147">
        <f t="shared" si="0"/>
        <v>0.39849584238122981</v>
      </c>
    </row>
    <row r="32" spans="1:10" ht="18" customHeight="1">
      <c r="A32" s="29" t="s">
        <v>86</v>
      </c>
      <c r="B32" s="30">
        <f>'表1-1'!B21</f>
        <v>11231</v>
      </c>
      <c r="C32" s="51">
        <f>'表1-1'!C21</f>
        <v>13061</v>
      </c>
      <c r="D32" s="76">
        <f>SUM(B32:C32)</f>
        <v>24292</v>
      </c>
      <c r="E32" s="43">
        <f>'表1-1'!E21</f>
        <v>4398</v>
      </c>
      <c r="F32" s="44">
        <f>'表1-1'!F21</f>
        <v>6336</v>
      </c>
      <c r="G32" s="118">
        <f>SUM(E32:F32)</f>
        <v>10734</v>
      </c>
      <c r="H32" s="130">
        <f t="shared" si="0"/>
        <v>0.39159469325972757</v>
      </c>
      <c r="I32" s="138">
        <f t="shared" si="0"/>
        <v>0.48510833779955592</v>
      </c>
      <c r="J32" s="147">
        <f t="shared" si="0"/>
        <v>0.44187386794006256</v>
      </c>
    </row>
    <row r="33" spans="1:10" ht="18" customHeight="1">
      <c r="A33" s="29" t="s">
        <v>82</v>
      </c>
      <c r="B33" s="164">
        <f>'表1-1'!B36</f>
        <v>8563</v>
      </c>
      <c r="C33" s="164">
        <f>'表1-1'!C36</f>
        <v>9734</v>
      </c>
      <c r="D33" s="76">
        <f>SUM(B33:C33)</f>
        <v>18297</v>
      </c>
      <c r="E33" s="164">
        <f>'表1-1'!E36</f>
        <v>3074</v>
      </c>
      <c r="F33" s="164">
        <f>'表1-1'!F36</f>
        <v>4304</v>
      </c>
      <c r="G33" s="118">
        <f>SUM(E33:F33)</f>
        <v>7378</v>
      </c>
      <c r="H33" s="134">
        <f t="shared" si="0"/>
        <v>0.35898633656428824</v>
      </c>
      <c r="I33" s="142">
        <f t="shared" si="0"/>
        <v>0.44216149578795971</v>
      </c>
      <c r="J33" s="151">
        <f t="shared" si="0"/>
        <v>0.40323550308793793</v>
      </c>
    </row>
    <row r="34" spans="1:10" ht="18" customHeight="1">
      <c r="A34" s="27" t="s">
        <v>192</v>
      </c>
      <c r="B34" s="46">
        <f>SUM(B35)</f>
        <v>39367</v>
      </c>
      <c r="C34" s="41">
        <f>SUM(C35)</f>
        <v>44520</v>
      </c>
      <c r="D34" s="72">
        <f>SUM(B34:C34)</f>
        <v>83887</v>
      </c>
      <c r="E34" s="40">
        <f>SUM(E35)</f>
        <v>14192</v>
      </c>
      <c r="F34" s="41">
        <f>SUM(F35)</f>
        <v>19550</v>
      </c>
      <c r="G34" s="72">
        <f>SUM(G35)</f>
        <v>33742</v>
      </c>
      <c r="H34" s="128">
        <f t="shared" si="0"/>
        <v>0.36050499149033455</v>
      </c>
      <c r="I34" s="136">
        <f t="shared" si="0"/>
        <v>0.43912848158131179</v>
      </c>
      <c r="J34" s="145">
        <f t="shared" si="0"/>
        <v>0.40223157342615662</v>
      </c>
    </row>
    <row r="35" spans="1:10" ht="18" customHeight="1">
      <c r="A35" s="29" t="s">
        <v>4</v>
      </c>
      <c r="B35" s="43">
        <f>'表1-1'!B11</f>
        <v>39367</v>
      </c>
      <c r="C35" s="51">
        <f>'表1-1'!C11</f>
        <v>44520</v>
      </c>
      <c r="D35" s="76">
        <f>SUM(B35:C35)</f>
        <v>83887</v>
      </c>
      <c r="E35" s="89">
        <f>'表1-1'!E11</f>
        <v>14192</v>
      </c>
      <c r="F35" s="103">
        <f>'表1-1'!F11</f>
        <v>19550</v>
      </c>
      <c r="G35" s="118">
        <f>SUM(E35:F35)</f>
        <v>33742</v>
      </c>
      <c r="H35" s="130">
        <f t="shared" si="0"/>
        <v>0.36050499149033455</v>
      </c>
      <c r="I35" s="138">
        <f t="shared" si="0"/>
        <v>0.43912848158131179</v>
      </c>
      <c r="J35" s="147">
        <f t="shared" si="0"/>
        <v>0.40223157342615662</v>
      </c>
    </row>
    <row r="36" spans="1:10" ht="18" customHeight="1">
      <c r="A36" s="27" t="s">
        <v>194</v>
      </c>
      <c r="B36" s="46">
        <f t="shared" ref="B36:G36" si="9">SUM(B37:B39)</f>
        <v>27322</v>
      </c>
      <c r="C36" s="41">
        <f t="shared" si="9"/>
        <v>29617</v>
      </c>
      <c r="D36" s="72">
        <f t="shared" si="9"/>
        <v>56939</v>
      </c>
      <c r="E36" s="40">
        <f t="shared" si="9"/>
        <v>10173</v>
      </c>
      <c r="F36" s="41">
        <f t="shared" si="9"/>
        <v>13627</v>
      </c>
      <c r="G36" s="72">
        <f t="shared" si="9"/>
        <v>23800</v>
      </c>
      <c r="H36" s="128">
        <f t="shared" si="0"/>
        <v>0.37233731059219677</v>
      </c>
      <c r="I36" s="136">
        <f t="shared" si="0"/>
        <v>0.46010737076678937</v>
      </c>
      <c r="J36" s="145">
        <f t="shared" si="0"/>
        <v>0.41799118354730502</v>
      </c>
    </row>
    <row r="37" spans="1:10" ht="18" customHeight="1">
      <c r="A37" s="28" t="s">
        <v>71</v>
      </c>
      <c r="B37" s="42">
        <f>'表1-1'!B14</f>
        <v>19699</v>
      </c>
      <c r="C37" s="167">
        <f>'表1-1'!C14</f>
        <v>21466</v>
      </c>
      <c r="D37" s="169">
        <f>SUM(B37:C37)</f>
        <v>41165</v>
      </c>
      <c r="E37" s="50">
        <f>'表1-1'!E14</f>
        <v>7327</v>
      </c>
      <c r="F37" s="50">
        <f>'表1-1'!F14</f>
        <v>9863</v>
      </c>
      <c r="G37" s="123">
        <f>SUM(E37:F37)</f>
        <v>17190</v>
      </c>
      <c r="H37" s="129">
        <f t="shared" si="0"/>
        <v>0.37194781460987869</v>
      </c>
      <c r="I37" s="137">
        <f t="shared" si="0"/>
        <v>0.45947079101835459</v>
      </c>
      <c r="J37" s="146">
        <f t="shared" si="0"/>
        <v>0.41758775658933561</v>
      </c>
    </row>
    <row r="38" spans="1:10" ht="18" customHeight="1">
      <c r="A38" s="29" t="s">
        <v>48</v>
      </c>
      <c r="B38" s="159">
        <f>'表1-1'!B38</f>
        <v>6420</v>
      </c>
      <c r="C38" s="159">
        <f>'表1-1'!C38</f>
        <v>6939</v>
      </c>
      <c r="D38" s="76">
        <f>SUM(B38:C38)</f>
        <v>13359</v>
      </c>
      <c r="E38" s="159">
        <f>'表1-1'!E38</f>
        <v>2427</v>
      </c>
      <c r="F38" s="159">
        <f>'表1-1'!F38</f>
        <v>3183</v>
      </c>
      <c r="G38" s="118">
        <f>SUM(E38:F38)</f>
        <v>5610</v>
      </c>
      <c r="H38" s="130">
        <f t="shared" si="0"/>
        <v>0.37803738317757007</v>
      </c>
      <c r="I38" s="138">
        <f t="shared" si="0"/>
        <v>0.45871162991785558</v>
      </c>
      <c r="J38" s="147">
        <f t="shared" si="0"/>
        <v>0.41994161239613742</v>
      </c>
    </row>
    <row r="39" spans="1:10" ht="18" customHeight="1">
      <c r="A39" s="34" t="s">
        <v>95</v>
      </c>
      <c r="B39" s="52">
        <f>'表1-1'!B39</f>
        <v>1203</v>
      </c>
      <c r="C39" s="52">
        <f>'表1-1'!C39</f>
        <v>1212</v>
      </c>
      <c r="D39" s="82">
        <f>SUM(B39:C39)</f>
        <v>2415</v>
      </c>
      <c r="E39" s="52">
        <f>'表1-1'!E39</f>
        <v>419</v>
      </c>
      <c r="F39" s="52">
        <f>'表1-1'!F39</f>
        <v>581</v>
      </c>
      <c r="G39" s="126">
        <f>SUM(E39:F39)</f>
        <v>1000</v>
      </c>
      <c r="H39" s="134">
        <f t="shared" si="0"/>
        <v>0.3482959268495428</v>
      </c>
      <c r="I39" s="142">
        <f t="shared" si="0"/>
        <v>0.47937293729372937</v>
      </c>
      <c r="J39" s="151">
        <f t="shared" si="0"/>
        <v>0.41407867494824019</v>
      </c>
    </row>
    <row r="41" spans="1:10" ht="18" customHeight="1">
      <c r="A41" s="20" t="str">
        <v>※人口①は、「秋田県の人口と世帯（月報）」（令和３年７月１日現在：秋田県調査統計課）による。</v>
      </c>
      <c r="B41" s="56"/>
      <c r="C41" s="56"/>
      <c r="D41" s="56"/>
    </row>
    <row r="42" spans="1:10" ht="18" customHeight="1">
      <c r="A42" s="20" t="s">
        <v>258</v>
      </c>
      <c r="B42" s="56"/>
      <c r="C42" s="56"/>
      <c r="D42" s="56"/>
    </row>
    <row r="43" spans="1:10" ht="18" customHeight="1">
      <c r="A43" s="20" t="s">
        <v>257</v>
      </c>
    </row>
  </sheetData>
  <mergeCells count="5">
    <mergeCell ref="A1:J1"/>
    <mergeCell ref="A3:A5"/>
    <mergeCell ref="B3:D4"/>
    <mergeCell ref="E3:G4"/>
    <mergeCell ref="H3:J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fitToWidth="1" fitToHeight="1" pageOrder="overThenDown" orientation="portrait" usePrinterDefaults="1" r:id="rId1"/>
  <headerFooter alignWithMargins="0">
    <oddHeader>&amp;L&amp;A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77"/>
  <sheetViews>
    <sheetView workbookViewId="0">
      <selection activeCell="E6" sqref="E6"/>
    </sheetView>
  </sheetViews>
  <sheetFormatPr defaultRowHeight="18.75" customHeight="1"/>
  <cols>
    <col min="1" max="1" width="5.25" style="182" bestFit="1" customWidth="1"/>
    <col min="2" max="2" width="14.875" style="182" customWidth="1"/>
    <col min="3" max="4" width="15.5" style="183" customWidth="1"/>
    <col min="5" max="5" width="14.875" style="182" customWidth="1"/>
    <col min="6" max="6" width="13" style="182" customWidth="1"/>
    <col min="7" max="16384" width="9" style="182" customWidth="1"/>
  </cols>
  <sheetData>
    <row r="1" spans="1:6" s="184" customFormat="1" ht="18.75" customHeight="1">
      <c r="A1" s="185" t="str">
        <f>表紙!B10</f>
        <v>令和３年度高齢化率市町村別順位</v>
      </c>
      <c r="B1" s="201"/>
      <c r="C1" s="201"/>
      <c r="D1" s="201"/>
      <c r="E1" s="201"/>
    </row>
    <row r="2" spans="1:6" s="184" customFormat="1" ht="18.75" customHeight="1">
      <c r="A2" s="186"/>
      <c r="B2" s="186"/>
      <c r="C2" s="186"/>
      <c r="D2" s="186"/>
      <c r="E2" s="229" t="str">
        <f>'表1-1'!J2</f>
        <v>令和３年７月１日現在</v>
      </c>
    </row>
    <row r="3" spans="1:6" s="184" customFormat="1" ht="18.75" customHeight="1">
      <c r="A3" s="186"/>
      <c r="B3" s="186"/>
      <c r="C3" s="186"/>
      <c r="D3" s="186"/>
      <c r="E3" s="230"/>
    </row>
    <row r="4" spans="1:6" ht="18.75" customHeight="1">
      <c r="A4" s="186"/>
      <c r="B4" s="186"/>
      <c r="C4" s="209"/>
      <c r="D4" s="186"/>
      <c r="E4" s="186"/>
    </row>
    <row r="5" spans="1:6" ht="37.5" customHeight="1">
      <c r="A5" s="187" t="s">
        <v>28</v>
      </c>
      <c r="B5" s="202" t="s">
        <v>26</v>
      </c>
      <c r="C5" s="210" t="s">
        <v>96</v>
      </c>
      <c r="D5" s="221" t="s">
        <v>72</v>
      </c>
      <c r="E5" s="231" t="s">
        <v>97</v>
      </c>
    </row>
    <row r="6" spans="1:6" ht="18.75" customHeight="1">
      <c r="A6" s="188" t="s">
        <v>172</v>
      </c>
      <c r="B6" s="203" t="s">
        <v>142</v>
      </c>
      <c r="C6" s="211">
        <v>939855</v>
      </c>
      <c r="D6" s="222">
        <v>362012</v>
      </c>
      <c r="E6" s="232">
        <v>0.38517856477860946</v>
      </c>
      <c r="F6" s="239"/>
    </row>
    <row r="7" spans="1:6" ht="18.75" customHeight="1">
      <c r="A7" s="189">
        <v>1</v>
      </c>
      <c r="B7" s="154" t="s">
        <v>68</v>
      </c>
      <c r="C7" s="212">
        <v>1991</v>
      </c>
      <c r="D7" s="223">
        <v>1164</v>
      </c>
      <c r="E7" s="233">
        <v>0.58463083877448518</v>
      </c>
      <c r="F7" s="239"/>
    </row>
    <row r="8" spans="1:6" ht="18.75" customHeight="1">
      <c r="A8" s="190">
        <v>2</v>
      </c>
      <c r="B8" s="29" t="s">
        <v>7</v>
      </c>
      <c r="C8" s="213">
        <v>2836</v>
      </c>
      <c r="D8" s="224">
        <v>1470</v>
      </c>
      <c r="E8" s="234">
        <v>0.51833568406205921</v>
      </c>
      <c r="F8" s="239"/>
    </row>
    <row r="9" spans="1:6" ht="18.75" customHeight="1">
      <c r="A9" s="190">
        <v>3</v>
      </c>
      <c r="B9" s="29" t="s">
        <v>58</v>
      </c>
      <c r="C9" s="213">
        <v>8146</v>
      </c>
      <c r="D9" s="224">
        <v>4152</v>
      </c>
      <c r="E9" s="234">
        <v>0.50969801129388659</v>
      </c>
      <c r="F9" s="239"/>
    </row>
    <row r="10" spans="1:6" ht="18.75" customHeight="1">
      <c r="A10" s="190">
        <v>4</v>
      </c>
      <c r="B10" s="29" t="s">
        <v>70</v>
      </c>
      <c r="C10" s="213">
        <v>24371</v>
      </c>
      <c r="D10" s="224">
        <v>12235</v>
      </c>
      <c r="E10" s="234">
        <v>0.50203110253990402</v>
      </c>
      <c r="F10" s="239"/>
    </row>
    <row r="11" spans="1:6" ht="18.75" customHeight="1">
      <c r="A11" s="191">
        <v>5</v>
      </c>
      <c r="B11" s="34" t="s">
        <v>84</v>
      </c>
      <c r="C11" s="214">
        <v>6351</v>
      </c>
      <c r="D11" s="225">
        <v>3149</v>
      </c>
      <c r="E11" s="235">
        <v>0.49582742875137775</v>
      </c>
      <c r="F11" s="239"/>
    </row>
    <row r="12" spans="1:6" ht="18.75" customHeight="1">
      <c r="A12" s="189">
        <v>6</v>
      </c>
      <c r="B12" s="154" t="s">
        <v>2</v>
      </c>
      <c r="C12" s="212">
        <v>14777</v>
      </c>
      <c r="D12" s="223">
        <v>7008</v>
      </c>
      <c r="E12" s="233">
        <v>0.47425052446369359</v>
      </c>
      <c r="F12" s="239"/>
    </row>
    <row r="13" spans="1:6" ht="18.75" customHeight="1">
      <c r="A13" s="190">
        <v>7</v>
      </c>
      <c r="B13" s="29" t="s">
        <v>51</v>
      </c>
      <c r="C13" s="213">
        <v>4646</v>
      </c>
      <c r="D13" s="224">
        <v>2183</v>
      </c>
      <c r="E13" s="234">
        <v>0.46986655187257859</v>
      </c>
      <c r="F13" s="239"/>
    </row>
    <row r="14" spans="1:6" ht="18.75" customHeight="1">
      <c r="A14" s="190">
        <v>8</v>
      </c>
      <c r="B14" s="29" t="s">
        <v>47</v>
      </c>
      <c r="C14" s="213">
        <v>29366</v>
      </c>
      <c r="D14" s="224">
        <v>13588</v>
      </c>
      <c r="E14" s="234">
        <v>0.462711979840632</v>
      </c>
      <c r="F14" s="239"/>
    </row>
    <row r="15" spans="1:6" ht="18.75" customHeight="1">
      <c r="A15" s="192">
        <v>9</v>
      </c>
      <c r="B15" s="153" t="s">
        <v>79</v>
      </c>
      <c r="C15" s="215">
        <v>5379</v>
      </c>
      <c r="D15" s="226">
        <v>2440</v>
      </c>
      <c r="E15" s="236">
        <v>0.45361591373861315</v>
      </c>
      <c r="F15" s="239"/>
    </row>
    <row r="16" spans="1:6" ht="18.75" customHeight="1">
      <c r="A16" s="191">
        <v>10</v>
      </c>
      <c r="B16" s="34" t="s">
        <v>86</v>
      </c>
      <c r="C16" s="214">
        <v>24292</v>
      </c>
      <c r="D16" s="225">
        <v>10734</v>
      </c>
      <c r="E16" s="235">
        <v>0.44187386794006256</v>
      </c>
      <c r="F16" s="239"/>
    </row>
    <row r="17" spans="1:6" ht="18.75" customHeight="1">
      <c r="A17" s="193">
        <v>11</v>
      </c>
      <c r="B17" s="28" t="s">
        <v>34</v>
      </c>
      <c r="C17" s="213">
        <v>4448</v>
      </c>
      <c r="D17" s="224">
        <v>1961</v>
      </c>
      <c r="E17" s="233">
        <v>0.44087230215827339</v>
      </c>
      <c r="F17" s="239"/>
    </row>
    <row r="18" spans="1:6" ht="18.75" customHeight="1">
      <c r="A18" s="194">
        <v>12</v>
      </c>
      <c r="B18" s="204" t="s">
        <v>63</v>
      </c>
      <c r="C18" s="212">
        <v>49159</v>
      </c>
      <c r="D18" s="223">
        <v>20894</v>
      </c>
      <c r="E18" s="233">
        <v>0.42502898757094326</v>
      </c>
      <c r="F18" s="239"/>
    </row>
    <row r="19" spans="1:6" ht="18.75" customHeight="1">
      <c r="A19" s="193">
        <v>13</v>
      </c>
      <c r="B19" s="75" t="s">
        <v>48</v>
      </c>
      <c r="C19" s="213">
        <v>13359</v>
      </c>
      <c r="D19" s="224">
        <v>5610</v>
      </c>
      <c r="E19" s="234">
        <v>0.41994161239613742</v>
      </c>
      <c r="F19" s="239"/>
    </row>
    <row r="20" spans="1:6" ht="18.75" customHeight="1">
      <c r="A20" s="193">
        <v>14</v>
      </c>
      <c r="B20" s="75" t="s">
        <v>74</v>
      </c>
      <c r="C20" s="216">
        <v>28598</v>
      </c>
      <c r="D20" s="224">
        <v>11954</v>
      </c>
      <c r="E20" s="234">
        <v>0.41800125882928874</v>
      </c>
      <c r="F20" s="239"/>
    </row>
    <row r="21" spans="1:6" ht="18.75" customHeight="1">
      <c r="A21" s="195">
        <v>15</v>
      </c>
      <c r="B21" s="205" t="s">
        <v>71</v>
      </c>
      <c r="C21" s="217">
        <v>41165</v>
      </c>
      <c r="D21" s="227">
        <v>17190</v>
      </c>
      <c r="E21" s="237">
        <v>0.41758775658933561</v>
      </c>
      <c r="F21" s="239"/>
    </row>
    <row r="22" spans="1:6" ht="18.75" customHeight="1">
      <c r="A22" s="196">
        <v>16</v>
      </c>
      <c r="B22" s="74" t="s">
        <v>95</v>
      </c>
      <c r="C22" s="218">
        <v>2415</v>
      </c>
      <c r="D22" s="228">
        <v>1000</v>
      </c>
      <c r="E22" s="238">
        <v>0.41407867494824019</v>
      </c>
      <c r="F22" s="239"/>
    </row>
    <row r="23" spans="1:6" ht="18.75" customHeight="1">
      <c r="A23" s="194">
        <v>17</v>
      </c>
      <c r="B23" s="204" t="s">
        <v>82</v>
      </c>
      <c r="C23" s="212">
        <v>18297</v>
      </c>
      <c r="D23" s="223">
        <v>7378</v>
      </c>
      <c r="E23" s="233">
        <v>0.40323550308793793</v>
      </c>
      <c r="F23" s="239"/>
    </row>
    <row r="24" spans="1:6" ht="18.75" customHeight="1">
      <c r="A24" s="193">
        <v>18</v>
      </c>
      <c r="B24" s="75" t="s">
        <v>4</v>
      </c>
      <c r="C24" s="213">
        <v>83887</v>
      </c>
      <c r="D24" s="224">
        <v>33742</v>
      </c>
      <c r="E24" s="234">
        <v>0.40223157342615662</v>
      </c>
      <c r="F24" s="239"/>
    </row>
    <row r="25" spans="1:6" ht="18.75" customHeight="1">
      <c r="A25" s="197">
        <v>19</v>
      </c>
      <c r="B25" s="206" t="s">
        <v>64</v>
      </c>
      <c r="C25" s="215">
        <v>68160</v>
      </c>
      <c r="D25" s="226">
        <v>27395</v>
      </c>
      <c r="E25" s="236">
        <v>0.4019219483568075</v>
      </c>
      <c r="F25" s="239"/>
    </row>
    <row r="26" spans="1:6" ht="18.75" customHeight="1">
      <c r="A26" s="191">
        <v>20</v>
      </c>
      <c r="B26" s="34" t="s">
        <v>78</v>
      </c>
      <c r="C26" s="214">
        <v>22828</v>
      </c>
      <c r="D26" s="225">
        <v>9161</v>
      </c>
      <c r="E26" s="235">
        <v>0.40130541440336431</v>
      </c>
      <c r="F26" s="239"/>
    </row>
    <row r="27" spans="1:6" ht="18.75" customHeight="1">
      <c r="A27" s="189">
        <v>21</v>
      </c>
      <c r="B27" s="31" t="s">
        <v>94</v>
      </c>
      <c r="C27" s="212">
        <v>75524</v>
      </c>
      <c r="D27" s="223">
        <v>30096</v>
      </c>
      <c r="E27" s="233">
        <v>0.39849584238122981</v>
      </c>
      <c r="F27" s="239"/>
    </row>
    <row r="28" spans="1:6" ht="18.75" customHeight="1">
      <c r="A28" s="190">
        <v>22</v>
      </c>
      <c r="B28" s="29" t="s">
        <v>73</v>
      </c>
      <c r="C28" s="213">
        <v>73268</v>
      </c>
      <c r="D28" s="224">
        <v>28075</v>
      </c>
      <c r="E28" s="234">
        <v>0.383182289676257</v>
      </c>
      <c r="F28" s="239"/>
    </row>
    <row r="29" spans="1:6" ht="18.75" customHeight="1">
      <c r="A29" s="190">
        <v>23</v>
      </c>
      <c r="B29" s="154" t="s">
        <v>9</v>
      </c>
      <c r="C29" s="213">
        <v>31446</v>
      </c>
      <c r="D29" s="224">
        <v>11173</v>
      </c>
      <c r="E29" s="234">
        <v>0.35530751128919419</v>
      </c>
      <c r="F29" s="239"/>
    </row>
    <row r="30" spans="1:6" ht="18.75" customHeight="1">
      <c r="A30" s="192">
        <v>24</v>
      </c>
      <c r="B30" s="153" t="s">
        <v>81</v>
      </c>
      <c r="C30" s="215">
        <v>2969</v>
      </c>
      <c r="D30" s="226">
        <v>1017</v>
      </c>
      <c r="E30" s="236">
        <v>0.34253957561468507</v>
      </c>
      <c r="F30" s="239"/>
    </row>
    <row r="31" spans="1:6" ht="18.75" customHeight="1">
      <c r="A31" s="198">
        <v>25</v>
      </c>
      <c r="B31" s="207" t="s">
        <v>83</v>
      </c>
      <c r="C31" s="219">
        <v>302245</v>
      </c>
      <c r="D31" s="225">
        <v>97243</v>
      </c>
      <c r="E31" s="235">
        <v>0.32173567800956177</v>
      </c>
    </row>
    <row r="32" spans="1:6" ht="18.75" customHeight="1">
      <c r="C32" s="220"/>
      <c r="D32" s="220"/>
    </row>
    <row r="33" spans="1:6" ht="18.75" customHeight="1">
      <c r="A33" s="199" t="s">
        <v>264</v>
      </c>
      <c r="B33" s="208"/>
      <c r="C33" s="208"/>
      <c r="D33" s="208"/>
      <c r="E33" s="208"/>
      <c r="F33" s="3"/>
    </row>
    <row r="34" spans="1:6" ht="18.75" customHeight="1">
      <c r="A34" s="200" t="s">
        <v>262</v>
      </c>
      <c r="B34" s="208"/>
      <c r="C34" s="208"/>
      <c r="D34" s="208"/>
      <c r="E34" s="208"/>
      <c r="F34" s="3"/>
    </row>
    <row r="35" spans="1:6" ht="18.75" customHeight="1">
      <c r="A35" s="182" t="s">
        <v>312</v>
      </c>
    </row>
    <row r="36" spans="1:6" ht="18.75" customHeight="1">
      <c r="A36" s="182" t="s">
        <v>139</v>
      </c>
    </row>
    <row r="45" spans="1:6" ht="18.75" customHeight="1">
      <c r="F45" s="239"/>
    </row>
    <row r="77" spans="2:4" ht="18.75" customHeight="1">
      <c r="B77" s="183"/>
      <c r="C77" s="182"/>
      <c r="D77" s="182"/>
    </row>
  </sheetData>
  <mergeCells count="1">
    <mergeCell ref="A1:E1"/>
  </mergeCells>
  <phoneticPr fontId="52"/>
  <pageMargins left="1.5748031496062993" right="0.74803149606299213" top="0.98425196850393681" bottom="0.51181102362204722" header="0.51181102362204722" footer="0.51181102362204722"/>
  <pageSetup paperSize="9" fitToWidth="1" fitToHeight="1" orientation="portrait" usePrinterDefaults="1" r:id="rId1"/>
  <headerFooter alignWithMargins="0">
    <oddHeader>&amp;L&amp;A</oddHead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5"/>
  <sheetViews>
    <sheetView zoomScale="80" zoomScaleNormal="80" workbookViewId="0">
      <selection activeCell="F5" sqref="F5"/>
    </sheetView>
  </sheetViews>
  <sheetFormatPr defaultRowHeight="16.5" customHeight="1"/>
  <cols>
    <col min="1" max="1" width="9.5" style="182" customWidth="1"/>
    <col min="2" max="2" width="13.125" style="182" customWidth="1"/>
    <col min="3" max="3" width="9.5" style="240" customWidth="1"/>
    <col min="4" max="4" width="4.125" style="182" customWidth="1"/>
    <col min="5" max="5" width="9.5" style="182" customWidth="1"/>
    <col min="6" max="6" width="13.125" style="182" customWidth="1"/>
    <col min="7" max="7" width="9.5" style="240" customWidth="1"/>
    <col min="8" max="8" width="4.125" style="182" customWidth="1"/>
    <col min="9" max="9" width="9.5" style="182" customWidth="1"/>
    <col min="10" max="10" width="13.125" style="182" customWidth="1"/>
    <col min="11" max="11" width="9.5" style="240" customWidth="1"/>
    <col min="12" max="12" width="4.125" style="182" customWidth="1"/>
    <col min="13" max="13" width="9.5" style="182" customWidth="1"/>
    <col min="14" max="14" width="12.625" style="182" customWidth="1"/>
    <col min="15" max="15" width="9" style="240" customWidth="1"/>
    <col min="16" max="16" width="3.125" style="182" customWidth="1"/>
    <col min="17" max="17" width="9.25" style="182" customWidth="1"/>
    <col min="18" max="18" width="13" style="182" customWidth="1"/>
    <col min="19" max="19" width="9" style="240" customWidth="1"/>
    <col min="20" max="16384" width="9" style="182" customWidth="1"/>
  </cols>
  <sheetData>
    <row r="1" spans="1:19" ht="27.75" customHeight="1">
      <c r="A1" s="201" t="s">
        <v>101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3" spans="1:19" s="241" customFormat="1" ht="16.5" customHeight="1">
      <c r="A3" s="241" t="s">
        <v>313</v>
      </c>
      <c r="B3" s="241"/>
      <c r="C3" s="241"/>
      <c r="D3" s="241"/>
      <c r="E3" s="241" t="s">
        <v>110</v>
      </c>
      <c r="F3" s="241"/>
      <c r="G3" s="241"/>
      <c r="H3" s="241"/>
      <c r="I3" s="241" t="s">
        <v>299</v>
      </c>
      <c r="J3" s="241"/>
      <c r="K3" s="241"/>
      <c r="L3" s="241"/>
      <c r="M3" s="241" t="s">
        <v>297</v>
      </c>
      <c r="N3" s="241"/>
      <c r="O3" s="241"/>
      <c r="P3" s="241"/>
      <c r="Q3" s="241" t="s">
        <v>282</v>
      </c>
      <c r="R3" s="241"/>
      <c r="S3" s="241"/>
    </row>
    <row r="4" spans="1:19" s="240" customFormat="1" ht="16.5" customHeight="1">
      <c r="B4" s="240" t="s">
        <v>314</v>
      </c>
      <c r="F4" s="240" t="s">
        <v>306</v>
      </c>
      <c r="J4" s="240" t="s">
        <v>300</v>
      </c>
      <c r="M4" s="230"/>
      <c r="N4" s="230" t="s">
        <v>298</v>
      </c>
      <c r="O4" s="184"/>
      <c r="P4" s="230"/>
      <c r="Q4" s="230"/>
      <c r="R4" s="230" t="s">
        <v>284</v>
      </c>
      <c r="S4" s="230"/>
    </row>
    <row r="5" spans="1:19" s="240" customFormat="1" ht="16.5" customHeight="1">
      <c r="A5" s="230"/>
      <c r="B5" s="230"/>
      <c r="C5" s="230"/>
      <c r="E5" s="230"/>
      <c r="F5" s="230"/>
      <c r="G5" s="230"/>
      <c r="I5" s="230"/>
      <c r="J5" s="230"/>
      <c r="K5" s="230"/>
      <c r="M5" s="230"/>
      <c r="N5" s="230"/>
      <c r="O5" s="230"/>
      <c r="R5" s="230"/>
      <c r="S5" s="230"/>
    </row>
    <row r="6" spans="1:19" s="240" customFormat="1" ht="16.5" customHeight="1">
      <c r="B6" s="243"/>
      <c r="C6" s="243"/>
      <c r="F6" s="243"/>
      <c r="G6" s="243"/>
      <c r="J6" s="243"/>
      <c r="K6" s="243"/>
      <c r="N6" s="243"/>
      <c r="O6" s="243"/>
      <c r="R6" s="243"/>
      <c r="S6" s="243"/>
    </row>
    <row r="7" spans="1:19" s="242" customFormat="1" ht="16.5" customHeight="1">
      <c r="A7" s="187" t="s">
        <v>99</v>
      </c>
      <c r="B7" s="187" t="s">
        <v>26</v>
      </c>
      <c r="C7" s="255" t="s">
        <v>100</v>
      </c>
      <c r="E7" s="187" t="s">
        <v>99</v>
      </c>
      <c r="F7" s="187" t="s">
        <v>26</v>
      </c>
      <c r="G7" s="255" t="s">
        <v>100</v>
      </c>
      <c r="I7" s="187" t="s">
        <v>99</v>
      </c>
      <c r="J7" s="187" t="s">
        <v>26</v>
      </c>
      <c r="K7" s="255" t="s">
        <v>100</v>
      </c>
      <c r="M7" s="187" t="s">
        <v>99</v>
      </c>
      <c r="N7" s="187" t="s">
        <v>26</v>
      </c>
      <c r="O7" s="255" t="s">
        <v>100</v>
      </c>
      <c r="Q7" s="187" t="s">
        <v>99</v>
      </c>
      <c r="R7" s="187" t="s">
        <v>26</v>
      </c>
      <c r="S7" s="255" t="s">
        <v>100</v>
      </c>
    </row>
    <row r="8" spans="1:19" ht="16.5" customHeight="1">
      <c r="A8" s="196">
        <v>1</v>
      </c>
      <c r="B8" s="244" t="s">
        <v>68</v>
      </c>
      <c r="C8" s="256">
        <v>0.58463083877448518</v>
      </c>
      <c r="E8" s="196">
        <v>1</v>
      </c>
      <c r="F8" s="244" t="s">
        <v>68</v>
      </c>
      <c r="G8" s="256">
        <v>0.5678172095284395</v>
      </c>
      <c r="I8" s="196">
        <v>1</v>
      </c>
      <c r="J8" s="244" t="s">
        <v>68</v>
      </c>
      <c r="K8" s="256">
        <v>0.55229531471840987</v>
      </c>
      <c r="M8" s="196">
        <v>1</v>
      </c>
      <c r="N8" s="244" t="s">
        <v>68</v>
      </c>
      <c r="O8" s="256">
        <v>0.54400000000000004</v>
      </c>
      <c r="Q8" s="196">
        <v>1</v>
      </c>
      <c r="R8" s="244" t="s">
        <v>68</v>
      </c>
      <c r="S8" s="256">
        <v>0.53</v>
      </c>
    </row>
    <row r="9" spans="1:19" ht="16.5" customHeight="1">
      <c r="A9" s="193">
        <v>2</v>
      </c>
      <c r="B9" s="245" t="s">
        <v>7</v>
      </c>
      <c r="C9" s="257">
        <v>0.51833568406205921</v>
      </c>
      <c r="D9" s="263"/>
      <c r="E9" s="193">
        <v>2</v>
      </c>
      <c r="F9" s="245" t="s">
        <v>7</v>
      </c>
      <c r="G9" s="257">
        <v>0.51107325383304936</v>
      </c>
      <c r="H9" s="263"/>
      <c r="I9" s="193">
        <v>2</v>
      </c>
      <c r="J9" s="245" t="s">
        <v>7</v>
      </c>
      <c r="K9" s="257">
        <v>0.50116009280742457</v>
      </c>
      <c r="L9" s="263"/>
      <c r="M9" s="193">
        <v>2</v>
      </c>
      <c r="N9" s="245" t="s">
        <v>7</v>
      </c>
      <c r="O9" s="257">
        <v>0.49299999999999999</v>
      </c>
      <c r="P9" s="263"/>
      <c r="Q9" s="193">
        <v>2</v>
      </c>
      <c r="R9" s="245" t="s">
        <v>7</v>
      </c>
      <c r="S9" s="257">
        <v>0.48</v>
      </c>
    </row>
    <row r="10" spans="1:19" ht="16.5" customHeight="1">
      <c r="A10" s="193">
        <v>3</v>
      </c>
      <c r="B10" s="246" t="s">
        <v>58</v>
      </c>
      <c r="C10" s="257">
        <v>0.50969801129388659</v>
      </c>
      <c r="D10" s="263"/>
      <c r="E10" s="193">
        <v>3</v>
      </c>
      <c r="F10" s="246" t="s">
        <v>58</v>
      </c>
      <c r="G10" s="257">
        <v>0.49556354916067147</v>
      </c>
      <c r="H10" s="263"/>
      <c r="I10" s="193">
        <v>3</v>
      </c>
      <c r="J10" s="246" t="s">
        <v>58</v>
      </c>
      <c r="K10" s="257">
        <v>0.48216783216783216</v>
      </c>
      <c r="L10" s="263"/>
      <c r="M10" s="193">
        <v>3</v>
      </c>
      <c r="N10" s="246" t="s">
        <v>214</v>
      </c>
      <c r="O10" s="257">
        <v>0.47099999999999997</v>
      </c>
      <c r="P10" s="263"/>
      <c r="Q10" s="193">
        <v>3</v>
      </c>
      <c r="R10" s="246" t="s">
        <v>245</v>
      </c>
      <c r="S10" s="257">
        <v>0.45700000000000002</v>
      </c>
    </row>
    <row r="11" spans="1:19" ht="16.5" customHeight="1">
      <c r="A11" s="193">
        <v>4</v>
      </c>
      <c r="B11" s="246" t="s">
        <v>70</v>
      </c>
      <c r="C11" s="257">
        <v>0.50203110253990402</v>
      </c>
      <c r="D11" s="263"/>
      <c r="E11" s="193">
        <v>4</v>
      </c>
      <c r="F11" s="246" t="s">
        <v>70</v>
      </c>
      <c r="G11" s="257">
        <v>0.48975850800988285</v>
      </c>
      <c r="H11" s="263"/>
      <c r="I11" s="193">
        <v>4</v>
      </c>
      <c r="J11" s="246" t="s">
        <v>70</v>
      </c>
      <c r="K11" s="257">
        <v>0.47784245246410562</v>
      </c>
      <c r="L11" s="263"/>
      <c r="M11" s="193">
        <v>4</v>
      </c>
      <c r="N11" s="246" t="s">
        <v>270</v>
      </c>
      <c r="O11" s="257">
        <v>0.46500000000000002</v>
      </c>
      <c r="P11" s="263"/>
      <c r="Q11" s="193">
        <v>4</v>
      </c>
      <c r="R11" s="246" t="s">
        <v>287</v>
      </c>
      <c r="S11" s="257">
        <v>0.45700000000000002</v>
      </c>
    </row>
    <row r="12" spans="1:19" ht="16.5" customHeight="1">
      <c r="A12" s="197">
        <v>5</v>
      </c>
      <c r="B12" s="247" t="s">
        <v>84</v>
      </c>
      <c r="C12" s="258">
        <v>0.49582742875137775</v>
      </c>
      <c r="D12" s="263"/>
      <c r="E12" s="197">
        <v>5</v>
      </c>
      <c r="F12" s="247" t="s">
        <v>84</v>
      </c>
      <c r="G12" s="258">
        <v>0.48359398957375038</v>
      </c>
      <c r="H12" s="263"/>
      <c r="I12" s="197">
        <v>5</v>
      </c>
      <c r="J12" s="247" t="s">
        <v>84</v>
      </c>
      <c r="K12" s="258">
        <v>0.47457373616512122</v>
      </c>
      <c r="L12" s="263"/>
      <c r="M12" s="197">
        <v>5</v>
      </c>
      <c r="N12" s="247" t="s">
        <v>275</v>
      </c>
      <c r="O12" s="258">
        <v>0.46500000000000002</v>
      </c>
      <c r="P12" s="263"/>
      <c r="Q12" s="197">
        <v>5</v>
      </c>
      <c r="R12" s="247" t="s">
        <v>120</v>
      </c>
      <c r="S12" s="258">
        <v>0.45</v>
      </c>
    </row>
    <row r="13" spans="1:19" ht="16.5" customHeight="1">
      <c r="A13" s="196">
        <v>6</v>
      </c>
      <c r="B13" s="244" t="s">
        <v>2</v>
      </c>
      <c r="C13" s="256">
        <v>0.47425052446369359</v>
      </c>
      <c r="D13" s="263"/>
      <c r="E13" s="196">
        <v>6</v>
      </c>
      <c r="F13" s="244" t="s">
        <v>2</v>
      </c>
      <c r="G13" s="256">
        <v>0.46348850990979129</v>
      </c>
      <c r="H13" s="263"/>
      <c r="I13" s="196">
        <v>6</v>
      </c>
      <c r="J13" s="244" t="s">
        <v>51</v>
      </c>
      <c r="K13" s="256">
        <v>0.45370560459864506</v>
      </c>
      <c r="L13" s="263"/>
      <c r="M13" s="196">
        <v>6</v>
      </c>
      <c r="N13" s="244" t="s">
        <v>216</v>
      </c>
      <c r="O13" s="256">
        <v>0.44600000000000001</v>
      </c>
      <c r="P13" s="263"/>
      <c r="Q13" s="196">
        <v>6</v>
      </c>
      <c r="R13" s="244" t="s">
        <v>295</v>
      </c>
      <c r="S13" s="256">
        <v>0.438</v>
      </c>
    </row>
    <row r="14" spans="1:19" ht="16.5" customHeight="1">
      <c r="A14" s="193">
        <v>7</v>
      </c>
      <c r="B14" s="246" t="s">
        <v>51</v>
      </c>
      <c r="C14" s="257">
        <v>0.46986655187257859</v>
      </c>
      <c r="D14" s="263"/>
      <c r="E14" s="193">
        <v>7</v>
      </c>
      <c r="F14" s="246" t="s">
        <v>51</v>
      </c>
      <c r="G14" s="257">
        <v>0.46205591759512299</v>
      </c>
      <c r="H14" s="263"/>
      <c r="I14" s="193">
        <v>7</v>
      </c>
      <c r="J14" s="246" t="s">
        <v>2</v>
      </c>
      <c r="K14" s="257">
        <v>0.44972800000000002</v>
      </c>
      <c r="L14" s="263"/>
      <c r="M14" s="193">
        <v>7</v>
      </c>
      <c r="N14" s="246" t="s">
        <v>2</v>
      </c>
      <c r="O14" s="257">
        <v>0.438</v>
      </c>
      <c r="P14" s="263"/>
      <c r="Q14" s="193">
        <v>7</v>
      </c>
      <c r="R14" s="246" t="s">
        <v>246</v>
      </c>
      <c r="S14" s="257">
        <v>0.42799999999999999</v>
      </c>
    </row>
    <row r="15" spans="1:19" ht="16.5" customHeight="1">
      <c r="A15" s="193">
        <v>8</v>
      </c>
      <c r="B15" s="246" t="s">
        <v>47</v>
      </c>
      <c r="C15" s="257">
        <v>0.462711979840632</v>
      </c>
      <c r="D15" s="263"/>
      <c r="E15" s="193">
        <v>8</v>
      </c>
      <c r="F15" s="246" t="s">
        <v>47</v>
      </c>
      <c r="G15" s="257">
        <v>0.45429141716566868</v>
      </c>
      <c r="H15" s="263"/>
      <c r="I15" s="193">
        <v>8</v>
      </c>
      <c r="J15" s="246" t="s">
        <v>47</v>
      </c>
      <c r="K15" s="257">
        <v>0.44702741420850417</v>
      </c>
      <c r="L15" s="263"/>
      <c r="M15" s="193">
        <v>8</v>
      </c>
      <c r="N15" s="246" t="s">
        <v>206</v>
      </c>
      <c r="O15" s="257">
        <v>0.438</v>
      </c>
      <c r="P15" s="263"/>
      <c r="Q15" s="193">
        <v>8</v>
      </c>
      <c r="R15" s="246" t="s">
        <v>247</v>
      </c>
      <c r="S15" s="257">
        <v>0.42499999999999999</v>
      </c>
    </row>
    <row r="16" spans="1:19" ht="16.5" customHeight="1">
      <c r="A16" s="193">
        <v>9</v>
      </c>
      <c r="B16" s="246" t="s">
        <v>79</v>
      </c>
      <c r="C16" s="257">
        <v>0.45361591373861315</v>
      </c>
      <c r="D16" s="263"/>
      <c r="E16" s="193">
        <v>9</v>
      </c>
      <c r="F16" s="246" t="s">
        <v>79</v>
      </c>
      <c r="G16" s="257">
        <v>0.44293724000723456</v>
      </c>
      <c r="H16" s="263"/>
      <c r="I16" s="193">
        <v>9</v>
      </c>
      <c r="J16" s="246" t="s">
        <v>86</v>
      </c>
      <c r="K16" s="257">
        <v>0.4279080749252322</v>
      </c>
      <c r="L16" s="263"/>
      <c r="M16" s="193">
        <v>9</v>
      </c>
      <c r="N16" s="246" t="s">
        <v>86</v>
      </c>
      <c r="O16" s="257">
        <v>0.41499999999999998</v>
      </c>
      <c r="P16" s="263"/>
      <c r="Q16" s="193">
        <v>9</v>
      </c>
      <c r="R16" s="246" t="s">
        <v>248</v>
      </c>
      <c r="S16" s="257">
        <v>0.40600000000000003</v>
      </c>
    </row>
    <row r="17" spans="1:19" ht="16.5" customHeight="1">
      <c r="A17" s="198">
        <v>10</v>
      </c>
      <c r="B17" s="248" t="s">
        <v>86</v>
      </c>
      <c r="C17" s="258">
        <v>0.44187386794006256</v>
      </c>
      <c r="D17" s="263"/>
      <c r="E17" s="198">
        <v>10</v>
      </c>
      <c r="F17" s="248" t="s">
        <v>86</v>
      </c>
      <c r="G17" s="258">
        <v>0.43505370288426726</v>
      </c>
      <c r="H17" s="263"/>
      <c r="I17" s="198">
        <v>10</v>
      </c>
      <c r="J17" s="248" t="s">
        <v>79</v>
      </c>
      <c r="K17" s="258">
        <v>0.42622080679405522</v>
      </c>
      <c r="L17" s="263"/>
      <c r="M17" s="198">
        <v>10</v>
      </c>
      <c r="N17" s="248" t="s">
        <v>174</v>
      </c>
      <c r="O17" s="258">
        <v>0.41299999999999998</v>
      </c>
      <c r="P17" s="263"/>
      <c r="Q17" s="266">
        <v>10</v>
      </c>
      <c r="R17" s="247" t="s">
        <v>218</v>
      </c>
      <c r="S17" s="258">
        <v>0.39500000000000002</v>
      </c>
    </row>
    <row r="18" spans="1:19" ht="16.5" customHeight="1">
      <c r="A18" s="194">
        <v>11</v>
      </c>
      <c r="B18" s="249" t="s">
        <v>34</v>
      </c>
      <c r="C18" s="256">
        <v>0.44087230215827339</v>
      </c>
      <c r="D18" s="263"/>
      <c r="E18" s="194">
        <v>11</v>
      </c>
      <c r="F18" s="249" t="s">
        <v>34</v>
      </c>
      <c r="G18" s="256">
        <v>0.42816218598501543</v>
      </c>
      <c r="H18" s="263"/>
      <c r="I18" s="194">
        <v>11</v>
      </c>
      <c r="J18" s="249" t="s">
        <v>34</v>
      </c>
      <c r="K18" s="256">
        <v>0.41621621621621618</v>
      </c>
      <c r="L18" s="263"/>
      <c r="M18" s="194">
        <v>11</v>
      </c>
      <c r="N18" s="249" t="s">
        <v>251</v>
      </c>
      <c r="O18" s="256">
        <v>0.40500000000000003</v>
      </c>
      <c r="P18" s="263"/>
      <c r="Q18" s="196">
        <v>11</v>
      </c>
      <c r="R18" s="244" t="s">
        <v>288</v>
      </c>
      <c r="S18" s="256">
        <v>0.39400000000000002</v>
      </c>
    </row>
    <row r="19" spans="1:19" ht="16.5" customHeight="1">
      <c r="A19" s="193">
        <v>12</v>
      </c>
      <c r="B19" s="250" t="s">
        <v>63</v>
      </c>
      <c r="C19" s="257">
        <v>0.42502898757094326</v>
      </c>
      <c r="D19" s="263"/>
      <c r="E19" s="193">
        <v>12</v>
      </c>
      <c r="F19" s="250" t="s">
        <v>63</v>
      </c>
      <c r="G19" s="257">
        <v>0.41906130268199232</v>
      </c>
      <c r="H19" s="263"/>
      <c r="I19" s="193">
        <v>12</v>
      </c>
      <c r="J19" s="250" t="s">
        <v>63</v>
      </c>
      <c r="K19" s="257">
        <v>0.41162626500353022</v>
      </c>
      <c r="L19" s="263"/>
      <c r="M19" s="193">
        <v>12</v>
      </c>
      <c r="N19" s="250" t="s">
        <v>111</v>
      </c>
      <c r="O19" s="257">
        <v>0.40300000000000002</v>
      </c>
      <c r="P19" s="263"/>
      <c r="Q19" s="193">
        <v>12</v>
      </c>
      <c r="R19" s="246" t="s">
        <v>276</v>
      </c>
      <c r="S19" s="257">
        <v>0.38800000000000001</v>
      </c>
    </row>
    <row r="20" spans="1:19" ht="16.5" customHeight="1">
      <c r="A20" s="193">
        <v>13</v>
      </c>
      <c r="B20" s="250" t="s">
        <v>48</v>
      </c>
      <c r="C20" s="257">
        <v>0.41994161239613742</v>
      </c>
      <c r="D20" s="263"/>
      <c r="E20" s="193">
        <v>13</v>
      </c>
      <c r="F20" s="250" t="s">
        <v>95</v>
      </c>
      <c r="G20" s="257">
        <v>0.41166870665034677</v>
      </c>
      <c r="H20" s="263"/>
      <c r="I20" s="193">
        <v>13</v>
      </c>
      <c r="J20" s="250" t="s">
        <v>74</v>
      </c>
      <c r="K20" s="257">
        <v>0.4022606829006507</v>
      </c>
      <c r="L20" s="263"/>
      <c r="M20" s="193">
        <v>13</v>
      </c>
      <c r="N20" s="250" t="s">
        <v>107</v>
      </c>
      <c r="O20" s="257">
        <v>0.39700000000000002</v>
      </c>
      <c r="P20" s="263"/>
      <c r="Q20" s="193">
        <v>13</v>
      </c>
      <c r="R20" s="246" t="s">
        <v>296</v>
      </c>
      <c r="S20" s="257">
        <v>0.38500000000000001</v>
      </c>
    </row>
    <row r="21" spans="1:19" ht="16.5" customHeight="1">
      <c r="A21" s="195">
        <v>14</v>
      </c>
      <c r="B21" s="251" t="s">
        <v>74</v>
      </c>
      <c r="C21" s="259">
        <v>0.41800125882928874</v>
      </c>
      <c r="D21" s="264"/>
      <c r="E21" s="195">
        <v>14</v>
      </c>
      <c r="F21" s="251" t="s">
        <v>74</v>
      </c>
      <c r="G21" s="259">
        <v>0.41120312072269366</v>
      </c>
      <c r="H21" s="264"/>
      <c r="I21" s="195">
        <v>14</v>
      </c>
      <c r="J21" s="251" t="s">
        <v>95</v>
      </c>
      <c r="K21" s="259">
        <v>0.40191387559808606</v>
      </c>
      <c r="L21" s="264"/>
      <c r="M21" s="195">
        <v>14</v>
      </c>
      <c r="N21" s="251" t="s">
        <v>242</v>
      </c>
      <c r="O21" s="259">
        <v>0.39300000000000002</v>
      </c>
      <c r="P21" s="264"/>
      <c r="Q21" s="197">
        <v>14</v>
      </c>
      <c r="R21" s="267" t="s">
        <v>294</v>
      </c>
      <c r="S21" s="257">
        <v>0.38500000000000001</v>
      </c>
    </row>
    <row r="22" spans="1:19" ht="16.5" customHeight="1">
      <c r="A22" s="198">
        <v>15</v>
      </c>
      <c r="B22" s="248" t="s">
        <v>71</v>
      </c>
      <c r="C22" s="258">
        <v>0.41758775658933561</v>
      </c>
      <c r="D22" s="264"/>
      <c r="E22" s="198">
        <v>15</v>
      </c>
      <c r="F22" s="248" t="s">
        <v>71</v>
      </c>
      <c r="G22" s="258">
        <v>0.40837136337706786</v>
      </c>
      <c r="H22" s="264"/>
      <c r="I22" s="198">
        <v>15</v>
      </c>
      <c r="J22" s="248" t="s">
        <v>71</v>
      </c>
      <c r="K22" s="258">
        <v>0.3979168116547197</v>
      </c>
      <c r="L22" s="264"/>
      <c r="M22" s="198">
        <v>15</v>
      </c>
      <c r="N22" s="248" t="s">
        <v>289</v>
      </c>
      <c r="O22" s="258">
        <v>0.38900000000000001</v>
      </c>
      <c r="P22" s="264"/>
      <c r="Q22" s="198">
        <v>15</v>
      </c>
      <c r="R22" s="247" t="s">
        <v>71</v>
      </c>
      <c r="S22" s="258">
        <v>0.38</v>
      </c>
    </row>
    <row r="23" spans="1:19" ht="16.5" customHeight="1">
      <c r="A23" s="194">
        <v>16</v>
      </c>
      <c r="B23" s="252" t="s">
        <v>95</v>
      </c>
      <c r="C23" s="260">
        <v>0.41407867494824019</v>
      </c>
      <c r="D23" s="263"/>
      <c r="E23" s="194">
        <v>16</v>
      </c>
      <c r="F23" s="252" t="s">
        <v>48</v>
      </c>
      <c r="G23" s="260">
        <v>0.40565762613006706</v>
      </c>
      <c r="H23" s="263"/>
      <c r="I23" s="194">
        <v>16</v>
      </c>
      <c r="J23" s="252" t="s">
        <v>48</v>
      </c>
      <c r="K23" s="260">
        <v>0.39564040461604216</v>
      </c>
      <c r="L23" s="263"/>
      <c r="M23" s="194">
        <v>16</v>
      </c>
      <c r="N23" s="252" t="s">
        <v>49</v>
      </c>
      <c r="O23" s="260">
        <v>0.38600000000000001</v>
      </c>
      <c r="P23" s="263"/>
      <c r="Q23" s="194">
        <v>16</v>
      </c>
      <c r="R23" s="245" t="s">
        <v>277</v>
      </c>
      <c r="S23" s="256">
        <v>0.378</v>
      </c>
    </row>
    <row r="24" spans="1:19" ht="16.5" customHeight="1">
      <c r="A24" s="193">
        <v>17</v>
      </c>
      <c r="B24" s="250" t="s">
        <v>82</v>
      </c>
      <c r="C24" s="257">
        <v>0.40323550308793793</v>
      </c>
      <c r="D24" s="263"/>
      <c r="E24" s="193">
        <v>17</v>
      </c>
      <c r="F24" s="250" t="s">
        <v>64</v>
      </c>
      <c r="G24" s="257">
        <v>0.39875970336961708</v>
      </c>
      <c r="H24" s="263"/>
      <c r="I24" s="193">
        <v>17</v>
      </c>
      <c r="J24" s="250" t="s">
        <v>64</v>
      </c>
      <c r="K24" s="257">
        <v>0.39334462488791472</v>
      </c>
      <c r="L24" s="263"/>
      <c r="M24" s="193">
        <v>17</v>
      </c>
      <c r="N24" s="250" t="s">
        <v>278</v>
      </c>
      <c r="O24" s="257">
        <v>0.38600000000000001</v>
      </c>
      <c r="P24" s="263"/>
      <c r="Q24" s="193">
        <v>17</v>
      </c>
      <c r="R24" s="246" t="s">
        <v>103</v>
      </c>
      <c r="S24" s="257">
        <v>0.375</v>
      </c>
    </row>
    <row r="25" spans="1:19" ht="16.5" customHeight="1">
      <c r="A25" s="193">
        <v>18</v>
      </c>
      <c r="B25" s="250" t="s">
        <v>4</v>
      </c>
      <c r="C25" s="257">
        <v>0.40223157342615662</v>
      </c>
      <c r="D25" s="263"/>
      <c r="E25" s="193">
        <v>18</v>
      </c>
      <c r="F25" s="250" t="s">
        <v>78</v>
      </c>
      <c r="G25" s="257">
        <v>0.39463387367244268</v>
      </c>
      <c r="H25" s="263"/>
      <c r="I25" s="193">
        <v>18</v>
      </c>
      <c r="J25" s="250" t="s">
        <v>4</v>
      </c>
      <c r="K25" s="257">
        <v>0.38483333717260609</v>
      </c>
      <c r="L25" s="263"/>
      <c r="M25" s="193">
        <v>18</v>
      </c>
      <c r="N25" s="250" t="s">
        <v>80</v>
      </c>
      <c r="O25" s="257">
        <v>0.377</v>
      </c>
      <c r="P25" s="263"/>
      <c r="Q25" s="193">
        <v>18</v>
      </c>
      <c r="R25" s="246" t="s">
        <v>281</v>
      </c>
      <c r="S25" s="257">
        <v>0.36799999999999999</v>
      </c>
    </row>
    <row r="26" spans="1:19" ht="16.5" customHeight="1">
      <c r="A26" s="193">
        <v>19</v>
      </c>
      <c r="B26" s="246" t="s">
        <v>64</v>
      </c>
      <c r="C26" s="257">
        <v>0.4019219483568075</v>
      </c>
      <c r="D26" s="263"/>
      <c r="E26" s="193">
        <v>19</v>
      </c>
      <c r="F26" s="246" t="s">
        <v>82</v>
      </c>
      <c r="G26" s="257">
        <v>0.39406575781876502</v>
      </c>
      <c r="H26" s="263"/>
      <c r="I26" s="193">
        <v>19</v>
      </c>
      <c r="J26" s="246" t="s">
        <v>78</v>
      </c>
      <c r="K26" s="257">
        <v>0.38477792334023592</v>
      </c>
      <c r="L26" s="263"/>
      <c r="M26" s="193">
        <v>19</v>
      </c>
      <c r="N26" s="246" t="s">
        <v>254</v>
      </c>
      <c r="O26" s="257">
        <v>0.376</v>
      </c>
      <c r="P26" s="263"/>
      <c r="Q26" s="193">
        <v>19</v>
      </c>
      <c r="R26" s="246" t="s">
        <v>290</v>
      </c>
      <c r="S26" s="257">
        <v>0.36699999999999999</v>
      </c>
    </row>
    <row r="27" spans="1:19" ht="16.5" customHeight="1">
      <c r="A27" s="198">
        <v>20</v>
      </c>
      <c r="B27" s="247" t="s">
        <v>78</v>
      </c>
      <c r="C27" s="258">
        <v>0.40130541440336431</v>
      </c>
      <c r="D27" s="263"/>
      <c r="E27" s="198">
        <v>20</v>
      </c>
      <c r="F27" s="247" t="s">
        <v>4</v>
      </c>
      <c r="G27" s="258">
        <v>0.39396671858349047</v>
      </c>
      <c r="H27" s="263"/>
      <c r="I27" s="198">
        <v>20</v>
      </c>
      <c r="J27" s="247" t="s">
        <v>82</v>
      </c>
      <c r="K27" s="258">
        <v>0.38349921424829753</v>
      </c>
      <c r="L27" s="263"/>
      <c r="M27" s="198">
        <v>20</v>
      </c>
      <c r="N27" s="247" t="s">
        <v>292</v>
      </c>
      <c r="O27" s="258">
        <v>0.375</v>
      </c>
      <c r="P27" s="263"/>
      <c r="Q27" s="198">
        <v>20</v>
      </c>
      <c r="R27" s="247" t="s">
        <v>280</v>
      </c>
      <c r="S27" s="258">
        <v>0.36499999999999999</v>
      </c>
    </row>
    <row r="28" spans="1:19" ht="16.5" customHeight="1">
      <c r="A28" s="194">
        <v>21</v>
      </c>
      <c r="B28" s="244" t="s">
        <v>94</v>
      </c>
      <c r="C28" s="256">
        <v>0.39849584238122981</v>
      </c>
      <c r="D28" s="263"/>
      <c r="E28" s="194">
        <v>21</v>
      </c>
      <c r="F28" s="244" t="s">
        <v>94</v>
      </c>
      <c r="G28" s="256">
        <v>0.39198116888183732</v>
      </c>
      <c r="H28" s="263"/>
      <c r="I28" s="194">
        <v>21</v>
      </c>
      <c r="J28" s="244" t="s">
        <v>94</v>
      </c>
      <c r="K28" s="256">
        <v>0.38318893254328817</v>
      </c>
      <c r="L28" s="263"/>
      <c r="M28" s="194">
        <v>21</v>
      </c>
      <c r="N28" s="244" t="s">
        <v>78</v>
      </c>
      <c r="O28" s="256">
        <v>0.374</v>
      </c>
      <c r="P28" s="263"/>
      <c r="Q28" s="194">
        <v>21</v>
      </c>
      <c r="R28" s="244" t="s">
        <v>234</v>
      </c>
      <c r="S28" s="256">
        <v>0.36399999999999999</v>
      </c>
    </row>
    <row r="29" spans="1:19" ht="16.5" customHeight="1">
      <c r="A29" s="193">
        <v>22</v>
      </c>
      <c r="B29" s="246" t="s">
        <v>73</v>
      </c>
      <c r="C29" s="257">
        <v>0.383182289676257</v>
      </c>
      <c r="D29" s="263"/>
      <c r="E29" s="193">
        <v>22</v>
      </c>
      <c r="F29" s="246" t="s">
        <v>73</v>
      </c>
      <c r="G29" s="257">
        <v>0.37510240810132023</v>
      </c>
      <c r="H29" s="263"/>
      <c r="I29" s="193">
        <v>22</v>
      </c>
      <c r="J29" s="246" t="s">
        <v>73</v>
      </c>
      <c r="K29" s="257">
        <v>0.36638495417212241</v>
      </c>
      <c r="L29" s="263"/>
      <c r="M29" s="193">
        <v>22</v>
      </c>
      <c r="N29" s="246" t="s">
        <v>73</v>
      </c>
      <c r="O29" s="257">
        <v>0.35799999999999998</v>
      </c>
      <c r="P29" s="263"/>
      <c r="Q29" s="193">
        <v>22</v>
      </c>
      <c r="R29" s="246" t="s">
        <v>249</v>
      </c>
      <c r="S29" s="257">
        <v>0.34899999999999998</v>
      </c>
    </row>
    <row r="30" spans="1:19" ht="16.5" customHeight="1">
      <c r="A30" s="193">
        <v>23</v>
      </c>
      <c r="B30" s="246" t="s">
        <v>9</v>
      </c>
      <c r="C30" s="257">
        <v>0.35530751128919419</v>
      </c>
      <c r="D30" s="263"/>
      <c r="E30" s="193">
        <v>23</v>
      </c>
      <c r="F30" s="246" t="s">
        <v>9</v>
      </c>
      <c r="G30" s="257">
        <v>0.35061939072177978</v>
      </c>
      <c r="H30" s="263"/>
      <c r="I30" s="193">
        <v>23</v>
      </c>
      <c r="J30" s="246" t="s">
        <v>9</v>
      </c>
      <c r="K30" s="257">
        <v>0.34240454914703494</v>
      </c>
      <c r="L30" s="263"/>
      <c r="M30" s="193">
        <v>23</v>
      </c>
      <c r="N30" s="246" t="s">
        <v>178</v>
      </c>
      <c r="O30" s="257">
        <v>0.33500000000000002</v>
      </c>
      <c r="P30" s="263"/>
      <c r="Q30" s="193">
        <v>23</v>
      </c>
      <c r="R30" s="246" t="s">
        <v>81</v>
      </c>
      <c r="S30" s="257">
        <v>0.32900000000000001</v>
      </c>
    </row>
    <row r="31" spans="1:19" ht="16.5" customHeight="1">
      <c r="A31" s="193">
        <v>24</v>
      </c>
      <c r="B31" s="250" t="s">
        <v>81</v>
      </c>
      <c r="C31" s="257">
        <v>0.34253957561468507</v>
      </c>
      <c r="D31" s="263"/>
      <c r="E31" s="193">
        <v>24</v>
      </c>
      <c r="F31" s="250" t="s">
        <v>81</v>
      </c>
      <c r="G31" s="257">
        <v>0.33609545906529664</v>
      </c>
      <c r="H31" s="263"/>
      <c r="I31" s="193">
        <v>24</v>
      </c>
      <c r="J31" s="250" t="s">
        <v>81</v>
      </c>
      <c r="K31" s="257">
        <v>0.33135509396636992</v>
      </c>
      <c r="L31" s="263"/>
      <c r="M31" s="193">
        <v>24</v>
      </c>
      <c r="N31" s="250" t="s">
        <v>293</v>
      </c>
      <c r="O31" s="257">
        <v>0.32800000000000001</v>
      </c>
      <c r="P31" s="263"/>
      <c r="Q31" s="193">
        <v>24</v>
      </c>
      <c r="R31" s="246" t="s">
        <v>43</v>
      </c>
      <c r="S31" s="257">
        <v>0.32700000000000001</v>
      </c>
    </row>
    <row r="32" spans="1:19" ht="16.5" customHeight="1">
      <c r="A32" s="198">
        <v>25</v>
      </c>
      <c r="B32" s="247" t="s">
        <v>83</v>
      </c>
      <c r="C32" s="258">
        <v>0.32173567800956177</v>
      </c>
      <c r="D32" s="263"/>
      <c r="E32" s="198">
        <v>25</v>
      </c>
      <c r="F32" s="247" t="s">
        <v>83</v>
      </c>
      <c r="G32" s="258">
        <v>0.31647344740385563</v>
      </c>
      <c r="H32" s="263"/>
      <c r="I32" s="198">
        <v>25</v>
      </c>
      <c r="J32" s="247" t="s">
        <v>83</v>
      </c>
      <c r="K32" s="258">
        <v>0.31069969589788432</v>
      </c>
      <c r="L32" s="263"/>
      <c r="M32" s="198">
        <v>25</v>
      </c>
      <c r="N32" s="247" t="s">
        <v>83</v>
      </c>
      <c r="O32" s="258">
        <v>0.30399999999999999</v>
      </c>
      <c r="P32" s="263"/>
      <c r="Q32" s="198">
        <v>25</v>
      </c>
      <c r="R32" s="247" t="s">
        <v>83</v>
      </c>
      <c r="S32" s="258">
        <v>0.29599999999999999</v>
      </c>
    </row>
    <row r="33" spans="1:19" ht="16.5" customHeight="1">
      <c r="A33" s="187" t="s">
        <v>172</v>
      </c>
      <c r="B33" s="253" t="s">
        <v>142</v>
      </c>
      <c r="C33" s="261">
        <v>0.38517856477860946</v>
      </c>
      <c r="D33" s="263"/>
      <c r="E33" s="187" t="s">
        <v>172</v>
      </c>
      <c r="F33" s="253" t="s">
        <v>142</v>
      </c>
      <c r="G33" s="261">
        <v>0.37869293029834716</v>
      </c>
      <c r="H33" s="263"/>
      <c r="I33" s="187" t="s">
        <v>172</v>
      </c>
      <c r="J33" s="253" t="s">
        <v>142</v>
      </c>
      <c r="K33" s="261">
        <v>0.37112501638934686</v>
      </c>
      <c r="L33" s="263"/>
      <c r="M33" s="187" t="s">
        <v>172</v>
      </c>
      <c r="N33" s="253" t="s">
        <v>142</v>
      </c>
      <c r="O33" s="261">
        <v>0.36299999999999999</v>
      </c>
      <c r="P33" s="263"/>
      <c r="Q33" s="187" t="s">
        <v>172</v>
      </c>
      <c r="R33" s="253" t="s">
        <v>142</v>
      </c>
      <c r="S33" s="261">
        <v>0.35499999999999998</v>
      </c>
    </row>
    <row r="34" spans="1:19" ht="16.5" customHeight="1">
      <c r="A34" s="184"/>
      <c r="B34" s="184"/>
      <c r="C34" s="184"/>
      <c r="D34" s="263"/>
      <c r="E34" s="184"/>
      <c r="F34" s="184"/>
      <c r="G34" s="184"/>
      <c r="H34" s="263"/>
      <c r="I34" s="184"/>
      <c r="J34" s="184"/>
      <c r="K34" s="184"/>
      <c r="L34" s="263"/>
      <c r="M34" s="184"/>
      <c r="N34" s="184"/>
      <c r="O34" s="184"/>
      <c r="P34" s="263"/>
      <c r="Q34" s="184"/>
      <c r="R34" s="184"/>
      <c r="S34" s="184"/>
    </row>
    <row r="35" spans="1:19" ht="13.5">
      <c r="A35" s="186"/>
      <c r="C35" s="182"/>
      <c r="E35" s="186"/>
      <c r="G35" s="182"/>
      <c r="I35" s="186"/>
      <c r="K35" s="182"/>
      <c r="M35" s="186"/>
      <c r="N35" s="265"/>
      <c r="O35" s="265"/>
      <c r="P35" s="265"/>
      <c r="Q35" s="265"/>
      <c r="R35" s="265"/>
      <c r="S35" s="265"/>
    </row>
    <row r="36" spans="1:19" ht="16.5" customHeight="1">
      <c r="A36" s="186"/>
      <c r="E36" s="186"/>
      <c r="I36" s="186"/>
      <c r="M36" s="186"/>
      <c r="Q36" s="186"/>
    </row>
    <row r="37" spans="1:19" ht="16.5" customHeight="1">
      <c r="A37" s="186"/>
      <c r="B37" s="254"/>
      <c r="C37" s="262"/>
      <c r="D37" s="263"/>
      <c r="E37" s="186"/>
      <c r="F37" s="254"/>
      <c r="G37" s="262"/>
      <c r="H37" s="263"/>
      <c r="I37" s="186"/>
      <c r="J37" s="254"/>
      <c r="K37" s="262"/>
      <c r="L37" s="263"/>
      <c r="M37" s="186"/>
      <c r="N37" s="254"/>
      <c r="O37" s="262"/>
      <c r="P37" s="263"/>
      <c r="Q37" s="186"/>
      <c r="R37" s="254"/>
      <c r="S37" s="262"/>
    </row>
    <row r="38" spans="1:19" ht="16.5" customHeight="1">
      <c r="A38" s="186"/>
      <c r="B38" s="254"/>
      <c r="C38" s="262"/>
      <c r="D38" s="263"/>
      <c r="E38" s="186"/>
      <c r="F38" s="254"/>
      <c r="G38" s="262"/>
      <c r="H38" s="263"/>
      <c r="I38" s="186"/>
      <c r="J38" s="254"/>
      <c r="K38" s="262"/>
      <c r="L38" s="263"/>
      <c r="M38" s="186"/>
      <c r="N38" s="254"/>
      <c r="O38" s="262"/>
      <c r="P38" s="263"/>
      <c r="Q38" s="186"/>
      <c r="R38" s="254"/>
      <c r="S38" s="262"/>
    </row>
    <row r="45" spans="1:19" ht="16.5" customHeight="1">
      <c r="N45" s="239"/>
    </row>
  </sheetData>
  <mergeCells count="3">
    <mergeCell ref="A1:S1"/>
    <mergeCell ref="M3:O3"/>
    <mergeCell ref="N35:S35"/>
  </mergeCells>
  <phoneticPr fontId="52"/>
  <printOptions horizontalCentered="1"/>
  <pageMargins left="0.54" right="0.19685039370078741" top="0.90551181102362222" bottom="0.35433070866141736" header="0.35433070866141736" footer="0.51181102362204722"/>
  <pageSetup paperSize="9" scale="80" fitToWidth="1" fitToHeight="1" orientation="landscape" usePrinterDefaults="1" r:id="rId1"/>
  <headerFooter alignWithMargins="0">
    <oddHeader>&amp;R表1-4</oddHeader>
    <oddFooter>&amp;C&amp;14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K39"/>
  <sheetViews>
    <sheetView view="pageBreakPreview" topLeftCell="A7" zoomScaleNormal="110" zoomScaleSheetLayoutView="100" workbookViewId="0">
      <selection activeCell="E24" sqref="E24"/>
    </sheetView>
  </sheetViews>
  <sheetFormatPr defaultRowHeight="13.5"/>
  <cols>
    <col min="1" max="1" width="12.625" style="182" customWidth="1"/>
    <col min="2" max="2" width="12.75" style="182" customWidth="1"/>
    <col min="3" max="9" width="12.875" style="182" customWidth="1"/>
    <col min="10" max="16384" width="9" style="182" customWidth="1"/>
  </cols>
  <sheetData>
    <row r="1" spans="1:11" ht="17.25">
      <c r="A1" s="269" t="str">
        <v>令和３年度高齢者数・高齢化率の前年度比較</v>
      </c>
      <c r="B1" s="269"/>
      <c r="C1" s="269"/>
      <c r="D1" s="269"/>
      <c r="E1" s="269"/>
      <c r="F1" s="269"/>
      <c r="G1" s="269"/>
      <c r="H1" s="269"/>
      <c r="I1" s="269"/>
    </row>
    <row r="2" spans="1:11" s="268" customFormat="1" ht="12"/>
    <row r="3" spans="1:11" s="268" customFormat="1" ht="12">
      <c r="A3" s="268" t="s">
        <v>102</v>
      </c>
    </row>
    <row r="4" spans="1:11" s="268" customFormat="1" ht="12.75">
      <c r="G4" s="305"/>
      <c r="H4" s="305"/>
      <c r="I4" s="143" t="s">
        <v>303</v>
      </c>
    </row>
    <row r="5" spans="1:11" s="268" customFormat="1" ht="12">
      <c r="A5" s="270" t="s">
        <v>104</v>
      </c>
      <c r="B5" s="277"/>
      <c r="C5" s="286" t="s">
        <v>241</v>
      </c>
      <c r="D5" s="293" t="s">
        <v>196</v>
      </c>
      <c r="E5" s="297"/>
      <c r="F5" s="303"/>
      <c r="G5" s="303"/>
      <c r="H5" s="303"/>
      <c r="I5" s="309"/>
    </row>
    <row r="6" spans="1:11" s="268" customFormat="1" ht="12">
      <c r="A6" s="271"/>
      <c r="B6" s="278"/>
      <c r="C6" s="287"/>
      <c r="D6" s="294"/>
      <c r="E6" s="298"/>
      <c r="F6" s="304" t="s">
        <v>113</v>
      </c>
      <c r="G6" s="306"/>
      <c r="H6" s="307" t="s">
        <v>105</v>
      </c>
      <c r="I6" s="310"/>
    </row>
    <row r="7" spans="1:11" s="268" customFormat="1" ht="25.5" customHeight="1">
      <c r="A7" s="272"/>
      <c r="B7" s="279"/>
      <c r="C7" s="288"/>
      <c r="D7" s="295" t="s">
        <v>227</v>
      </c>
      <c r="E7" s="299" t="s">
        <v>237</v>
      </c>
      <c r="F7" s="295" t="s">
        <v>209</v>
      </c>
      <c r="G7" s="299" t="s">
        <v>238</v>
      </c>
      <c r="H7" s="295" t="s">
        <v>228</v>
      </c>
      <c r="I7" s="311" t="s">
        <v>188</v>
      </c>
    </row>
    <row r="8" spans="1:11" s="268" customFormat="1" ht="25.5" customHeight="1">
      <c r="A8" s="273" t="s">
        <v>307</v>
      </c>
      <c r="B8" s="280" t="s">
        <v>46</v>
      </c>
      <c r="C8" s="289">
        <v>448885</v>
      </c>
      <c r="D8" s="296">
        <v>149766</v>
      </c>
      <c r="E8" s="300">
        <v>0.33364001915858182</v>
      </c>
      <c r="F8" s="296">
        <v>80920</v>
      </c>
      <c r="G8" s="300">
        <v>0.18026888846809316</v>
      </c>
      <c r="H8" s="308">
        <v>68846</v>
      </c>
      <c r="I8" s="312">
        <v>0.15337113069048866</v>
      </c>
      <c r="K8" s="315">
        <f t="shared" ref="K8:K13" si="0">F8+H8</f>
        <v>149766</v>
      </c>
    </row>
    <row r="9" spans="1:11" s="268" customFormat="1" ht="25.5" customHeight="1">
      <c r="A9" s="274"/>
      <c r="B9" s="281" t="s">
        <v>53</v>
      </c>
      <c r="C9" s="290">
        <v>505540</v>
      </c>
      <c r="D9" s="290">
        <v>211668</v>
      </c>
      <c r="E9" s="301">
        <v>0.41869683902361832</v>
      </c>
      <c r="F9" s="290">
        <v>88477</v>
      </c>
      <c r="G9" s="301">
        <v>0.17501483562131581</v>
      </c>
      <c r="H9" s="290">
        <v>123191</v>
      </c>
      <c r="I9" s="313">
        <v>0.24368200340230248</v>
      </c>
      <c r="K9" s="315">
        <f t="shared" si="0"/>
        <v>211668</v>
      </c>
    </row>
    <row r="10" spans="1:11" s="268" customFormat="1" ht="25.5" customHeight="1">
      <c r="A10" s="275"/>
      <c r="B10" s="280" t="s">
        <v>106</v>
      </c>
      <c r="C10" s="291">
        <v>954425</v>
      </c>
      <c r="D10" s="290">
        <v>361434</v>
      </c>
      <c r="E10" s="301">
        <v>0.37869293029834716</v>
      </c>
      <c r="F10" s="290">
        <v>169397</v>
      </c>
      <c r="G10" s="301">
        <v>0.17748592084239201</v>
      </c>
      <c r="H10" s="290">
        <v>192037</v>
      </c>
      <c r="I10" s="313">
        <v>0.20120700945595515</v>
      </c>
      <c r="K10" s="315">
        <f t="shared" si="0"/>
        <v>361434</v>
      </c>
    </row>
    <row r="11" spans="1:11" s="268" customFormat="1" ht="25.5" customHeight="1">
      <c r="A11" s="276" t="str">
        <v>令和３年度</v>
      </c>
      <c r="B11" s="282" t="s">
        <v>46</v>
      </c>
      <c r="C11" s="289">
        <f>'表1-1'!B6</f>
        <v>442214</v>
      </c>
      <c r="D11" s="296">
        <f>'表1-1'!E6</f>
        <v>150406</v>
      </c>
      <c r="E11" s="300">
        <f>D11/C11</f>
        <v>0.3401203941982841</v>
      </c>
      <c r="F11" s="296">
        <v>82824</v>
      </c>
      <c r="G11" s="300">
        <f>F11/C11</f>
        <v>0.18729393461084454</v>
      </c>
      <c r="H11" s="308">
        <v>67582</v>
      </c>
      <c r="I11" s="312">
        <f>H11/C11</f>
        <v>0.15282645958743957</v>
      </c>
      <c r="K11" s="315">
        <f t="shared" si="0"/>
        <v>150406</v>
      </c>
    </row>
    <row r="12" spans="1:11" s="268" customFormat="1" ht="25.5" customHeight="1">
      <c r="A12" s="274"/>
      <c r="B12" s="281" t="s">
        <v>53</v>
      </c>
      <c r="C12" s="290">
        <f>'表1-1'!C6</f>
        <v>497641</v>
      </c>
      <c r="D12" s="290">
        <f>'表1-1'!F6</f>
        <v>211606</v>
      </c>
      <c r="E12" s="301">
        <f>D12/C12</f>
        <v>0.42521817937026896</v>
      </c>
      <c r="F12" s="290">
        <v>90422</v>
      </c>
      <c r="G12" s="301">
        <f>F12/C12</f>
        <v>0.18170126657570418</v>
      </c>
      <c r="H12" s="290">
        <v>121184</v>
      </c>
      <c r="I12" s="313">
        <f>H12/C12</f>
        <v>0.24351691279456475</v>
      </c>
      <c r="K12" s="315">
        <f t="shared" si="0"/>
        <v>211606</v>
      </c>
    </row>
    <row r="13" spans="1:11" s="268" customFormat="1" ht="25.5" customHeight="1">
      <c r="A13" s="274"/>
      <c r="B13" s="280" t="s">
        <v>106</v>
      </c>
      <c r="C13" s="291">
        <f>SUM(C11:C12)</f>
        <v>939855</v>
      </c>
      <c r="D13" s="290">
        <f>SUM(D11:D12)</f>
        <v>362012</v>
      </c>
      <c r="E13" s="301">
        <f>D13/C13</f>
        <v>0.38517856477860946</v>
      </c>
      <c r="F13" s="290">
        <f>SUM(F11:F12)</f>
        <v>173246</v>
      </c>
      <c r="G13" s="301">
        <f>F13/C13</f>
        <v>0.18433268961701538</v>
      </c>
      <c r="H13" s="290">
        <f>SUM(H11:H12)</f>
        <v>188766</v>
      </c>
      <c r="I13" s="313">
        <f>H13/C13</f>
        <v>0.20084587516159408</v>
      </c>
      <c r="K13" s="315">
        <f t="shared" si="0"/>
        <v>362012</v>
      </c>
    </row>
    <row r="14" spans="1:11" s="268" customFormat="1" ht="25.5" customHeight="1">
      <c r="A14" s="275"/>
      <c r="B14" s="283" t="s">
        <v>109</v>
      </c>
      <c r="C14" s="292">
        <f>C13-C10</f>
        <v>-14570</v>
      </c>
      <c r="D14" s="292">
        <f>D13-D10</f>
        <v>578</v>
      </c>
      <c r="E14" s="302" t="s">
        <v>243</v>
      </c>
      <c r="F14" s="292">
        <f>F13-F10</f>
        <v>3849</v>
      </c>
      <c r="G14" s="302" t="s">
        <v>308</v>
      </c>
      <c r="H14" s="292">
        <f>H13-H10</f>
        <v>-3271</v>
      </c>
      <c r="I14" s="314" t="s">
        <v>309</v>
      </c>
    </row>
    <row r="15" spans="1:11" s="268" customFormat="1" ht="12">
      <c r="B15" s="284" t="s">
        <v>261</v>
      </c>
      <c r="C15" s="20" t="s">
        <v>304</v>
      </c>
    </row>
    <row r="16" spans="1:11" s="268" customFormat="1" ht="12">
      <c r="B16" s="284" t="s">
        <v>261</v>
      </c>
      <c r="C16" s="20" t="s">
        <v>229</v>
      </c>
    </row>
    <row r="17" spans="2:3" s="268" customFormat="1" ht="12">
      <c r="B17" s="284"/>
      <c r="C17" s="20"/>
    </row>
    <row r="18" spans="2:3" s="268" customFormat="1" ht="13.5" customHeight="1">
      <c r="B18" s="285"/>
      <c r="C18" s="20"/>
    </row>
    <row r="19" spans="2:3" s="268" customFormat="1" ht="12"/>
    <row r="20" spans="2:3" s="268" customFormat="1" ht="12"/>
    <row r="39" spans="6:6">
      <c r="F39" s="239"/>
    </row>
  </sheetData>
  <mergeCells count="10">
    <mergeCell ref="A1:I1"/>
    <mergeCell ref="F5:G5"/>
    <mergeCell ref="H5:I5"/>
    <mergeCell ref="F6:G6"/>
    <mergeCell ref="H6:I6"/>
    <mergeCell ref="A5:B7"/>
    <mergeCell ref="C5:C7"/>
    <mergeCell ref="D5:E6"/>
    <mergeCell ref="A8:A10"/>
    <mergeCell ref="A11:A14"/>
  </mergeCells>
  <phoneticPr fontId="54"/>
  <printOptions horizontalCentered="1"/>
  <pageMargins left="0.78740157480314965" right="0.78740157480314965" top="0.78740157480314965" bottom="0.31496062992125984" header="0.44" footer="0.43307086614173218"/>
  <pageSetup paperSize="9" scale="99" fitToWidth="1" fitToHeight="1" orientation="landscape" usePrinterDefaults="1" r:id="rId1"/>
  <headerFooter alignWithMargins="0">
    <oddHeader>&amp;R表2-1</oddHead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64"/>
  <sheetViews>
    <sheetView view="pageBreakPreview" topLeftCell="A24" zoomScale="85" zoomScaleSheetLayoutView="85" workbookViewId="0">
      <selection activeCell="E48" sqref="E48:H48"/>
    </sheetView>
  </sheetViews>
  <sheetFormatPr defaultRowHeight="12"/>
  <cols>
    <col min="1" max="1" width="9" style="268" customWidth="1"/>
    <col min="2" max="5" width="10.625" style="268" customWidth="1"/>
    <col min="6" max="6" width="11.375" style="268" customWidth="1"/>
    <col min="7" max="7" width="11" style="268" customWidth="1"/>
    <col min="8" max="8" width="11.5" style="268" customWidth="1"/>
    <col min="9" max="9" width="10" style="268" customWidth="1"/>
    <col min="10" max="16384" width="9" style="268" customWidth="1"/>
  </cols>
  <sheetData>
    <row r="1" spans="1:14" ht="17.25">
      <c r="A1" s="269" t="s">
        <v>176</v>
      </c>
      <c r="B1" s="269"/>
      <c r="C1" s="269"/>
      <c r="D1" s="269"/>
      <c r="E1" s="269"/>
      <c r="F1" s="269"/>
      <c r="G1" s="269"/>
      <c r="H1" s="269"/>
    </row>
    <row r="2" spans="1:14" ht="18.75" customHeight="1">
      <c r="H2" s="284" t="s">
        <v>160</v>
      </c>
    </row>
    <row r="3" spans="1:14" ht="16.5" customHeight="1">
      <c r="A3" s="276" t="s">
        <v>114</v>
      </c>
      <c r="B3" s="327" t="s">
        <v>148</v>
      </c>
      <c r="C3" s="338" t="s">
        <v>145</v>
      </c>
      <c r="D3" s="351"/>
      <c r="E3" s="363"/>
      <c r="F3" s="363"/>
      <c r="G3" s="363"/>
      <c r="H3" s="369"/>
    </row>
    <row r="4" spans="1:14" ht="16.5" customHeight="1">
      <c r="A4" s="274"/>
      <c r="B4" s="280"/>
      <c r="C4" s="339"/>
      <c r="D4" s="352"/>
      <c r="E4" s="364" t="s">
        <v>146</v>
      </c>
      <c r="F4" s="365"/>
      <c r="G4" s="339" t="s">
        <v>105</v>
      </c>
      <c r="H4" s="370"/>
    </row>
    <row r="5" spans="1:14" ht="16.5" customHeight="1">
      <c r="A5" s="274"/>
      <c r="B5" s="280"/>
      <c r="C5" s="340" t="s">
        <v>150</v>
      </c>
      <c r="D5" s="353" t="s">
        <v>152</v>
      </c>
      <c r="E5" s="340" t="s">
        <v>24</v>
      </c>
      <c r="F5" s="353" t="s">
        <v>93</v>
      </c>
      <c r="G5" s="340" t="s">
        <v>24</v>
      </c>
      <c r="H5" s="371" t="s">
        <v>93</v>
      </c>
    </row>
    <row r="6" spans="1:14" ht="16.5" customHeight="1">
      <c r="A6" s="317"/>
      <c r="B6" s="328"/>
      <c r="C6" s="341" t="s">
        <v>151</v>
      </c>
      <c r="D6" s="354" t="s">
        <v>153</v>
      </c>
      <c r="E6" s="341" t="s">
        <v>155</v>
      </c>
      <c r="F6" s="354" t="s">
        <v>156</v>
      </c>
      <c r="G6" s="341" t="s">
        <v>67</v>
      </c>
      <c r="H6" s="372" t="s">
        <v>158</v>
      </c>
    </row>
    <row r="7" spans="1:14" ht="16.5" customHeight="1">
      <c r="A7" s="318" t="s">
        <v>116</v>
      </c>
      <c r="B7" s="329">
        <v>1232481</v>
      </c>
      <c r="C7" s="342">
        <v>110207</v>
      </c>
      <c r="D7" s="355">
        <v>8.9418822683676263e-002</v>
      </c>
      <c r="E7" s="342">
        <v>77877</v>
      </c>
      <c r="F7" s="355">
        <v>6.318718097885484e-002</v>
      </c>
      <c r="G7" s="329">
        <v>32330</v>
      </c>
      <c r="H7" s="373">
        <v>2.6231641704821413e-002</v>
      </c>
    </row>
    <row r="8" spans="1:14" ht="16.5" customHeight="1">
      <c r="A8" s="319" t="s">
        <v>117</v>
      </c>
      <c r="B8" s="330">
        <v>1256781</v>
      </c>
      <c r="C8" s="343">
        <v>132970</v>
      </c>
      <c r="D8" s="356">
        <v>0.10580204506592636</v>
      </c>
      <c r="E8" s="343">
        <v>89549</v>
      </c>
      <c r="F8" s="356">
        <v>7.1252668523792126e-002</v>
      </c>
      <c r="G8" s="330">
        <v>43421</v>
      </c>
      <c r="H8" s="374">
        <v>3.4549376542134233e-002</v>
      </c>
      <c r="J8" s="315"/>
      <c r="K8" s="315"/>
      <c r="L8" s="315"/>
      <c r="M8" s="315"/>
      <c r="N8" s="315"/>
    </row>
    <row r="9" spans="1:14" ht="16.5" customHeight="1">
      <c r="A9" s="318" t="s">
        <v>118</v>
      </c>
      <c r="B9" s="329">
        <v>1254315</v>
      </c>
      <c r="C9" s="344">
        <v>141798</v>
      </c>
      <c r="D9" s="357">
        <v>0.1130481577594145</v>
      </c>
      <c r="E9" s="344">
        <v>94537</v>
      </c>
      <c r="F9" s="357">
        <v>7.5369424745777569e-002</v>
      </c>
      <c r="G9" s="329">
        <v>47261</v>
      </c>
      <c r="H9" s="373">
        <v>3.7678733013636924e-002</v>
      </c>
      <c r="J9" s="315"/>
      <c r="K9" s="315"/>
      <c r="L9" s="315"/>
      <c r="M9" s="315"/>
      <c r="N9" s="315"/>
    </row>
    <row r="10" spans="1:14" ht="16.5" customHeight="1">
      <c r="A10" s="319" t="s">
        <v>119</v>
      </c>
      <c r="B10" s="330">
        <v>1252169</v>
      </c>
      <c r="C10" s="343">
        <v>147307</v>
      </c>
      <c r="D10" s="356">
        <v>0.11764146852381747</v>
      </c>
      <c r="E10" s="343">
        <v>97113</v>
      </c>
      <c r="F10" s="356">
        <v>7.7555825132230555e-002</v>
      </c>
      <c r="G10" s="330">
        <v>50194</v>
      </c>
      <c r="H10" s="374">
        <v>4.008564339158692e-002</v>
      </c>
      <c r="J10" s="315"/>
      <c r="K10" s="315"/>
      <c r="L10" s="315"/>
      <c r="M10" s="315"/>
      <c r="N10" s="315"/>
    </row>
    <row r="11" spans="1:14" ht="16.5" customHeight="1">
      <c r="A11" s="318" t="s">
        <v>122</v>
      </c>
      <c r="B11" s="329">
        <v>1250570</v>
      </c>
      <c r="C11" s="344">
        <v>151991</v>
      </c>
      <c r="D11" s="357">
        <v>0.12153737895519644</v>
      </c>
      <c r="E11" s="344">
        <v>98574</v>
      </c>
      <c r="F11" s="357">
        <v>7.8823256594992688e-002</v>
      </c>
      <c r="G11" s="329">
        <v>53417</v>
      </c>
      <c r="H11" s="373">
        <v>4.2714122360203749e-002</v>
      </c>
      <c r="J11" s="315"/>
      <c r="K11" s="315"/>
      <c r="L11" s="315"/>
      <c r="M11" s="315"/>
      <c r="N11" s="315"/>
    </row>
    <row r="12" spans="1:14" ht="16.5" customHeight="1">
      <c r="A12" s="319" t="s">
        <v>123</v>
      </c>
      <c r="B12" s="330">
        <v>1249252</v>
      </c>
      <c r="C12" s="343">
        <v>157910</v>
      </c>
      <c r="D12" s="356">
        <v>0.126403639938139</v>
      </c>
      <c r="E12" s="343">
        <v>101567</v>
      </c>
      <c r="F12" s="356">
        <v>8.1302251267158274e-002</v>
      </c>
      <c r="G12" s="330">
        <v>56343</v>
      </c>
      <c r="H12" s="374">
        <v>4.5101388670980715e-002</v>
      </c>
      <c r="J12" s="315"/>
      <c r="K12" s="315"/>
      <c r="L12" s="315"/>
      <c r="M12" s="315"/>
      <c r="N12" s="315"/>
    </row>
    <row r="13" spans="1:14" ht="16.5" customHeight="1">
      <c r="A13" s="318" t="s">
        <v>124</v>
      </c>
      <c r="B13" s="329">
        <v>1248037</v>
      </c>
      <c r="C13" s="344">
        <v>164223</v>
      </c>
      <c r="D13" s="357">
        <v>0.1315850411486198</v>
      </c>
      <c r="E13" s="344">
        <v>104222</v>
      </c>
      <c r="F13" s="357">
        <v>8.3508742128638819e-002</v>
      </c>
      <c r="G13" s="329">
        <v>60001</v>
      </c>
      <c r="H13" s="373">
        <v>4.8076299019980978e-002</v>
      </c>
      <c r="J13" s="315"/>
      <c r="K13" s="315"/>
      <c r="L13" s="315"/>
      <c r="M13" s="315"/>
      <c r="N13" s="315"/>
    </row>
    <row r="14" spans="1:14" ht="16.5" customHeight="1">
      <c r="A14" s="319" t="s">
        <v>126</v>
      </c>
      <c r="B14" s="330">
        <v>1243334</v>
      </c>
      <c r="C14" s="343">
        <v>169501</v>
      </c>
      <c r="D14" s="356">
        <v>0.13632780893951263</v>
      </c>
      <c r="E14" s="343">
        <v>106867</v>
      </c>
      <c r="F14" s="356">
        <v>8.5951964637016279e-002</v>
      </c>
      <c r="G14" s="330">
        <v>62634</v>
      </c>
      <c r="H14" s="374">
        <v>5.037584430249635e-002</v>
      </c>
      <c r="J14" s="315"/>
      <c r="K14" s="315"/>
      <c r="L14" s="315"/>
      <c r="M14" s="315"/>
      <c r="N14" s="315"/>
    </row>
    <row r="15" spans="1:14" ht="16.5" customHeight="1">
      <c r="A15" s="318" t="s">
        <v>85</v>
      </c>
      <c r="B15" s="329">
        <v>1237559</v>
      </c>
      <c r="C15" s="344">
        <v>175441</v>
      </c>
      <c r="D15" s="357">
        <v>0.14176374621331184</v>
      </c>
      <c r="E15" s="344">
        <v>109687</v>
      </c>
      <c r="F15" s="357">
        <v>8.8631733921372635e-002</v>
      </c>
      <c r="G15" s="329">
        <v>65754</v>
      </c>
      <c r="H15" s="373">
        <v>5.3132012291939215e-002</v>
      </c>
      <c r="J15" s="315"/>
      <c r="K15" s="315"/>
      <c r="L15" s="315"/>
      <c r="M15" s="315"/>
      <c r="N15" s="315"/>
    </row>
    <row r="16" spans="1:14" ht="16.5" customHeight="1">
      <c r="A16" s="319" t="s">
        <v>52</v>
      </c>
      <c r="B16" s="330">
        <v>1232652</v>
      </c>
      <c r="C16" s="343">
        <v>180806</v>
      </c>
      <c r="D16" s="356">
        <v>0.14668049051962759</v>
      </c>
      <c r="E16" s="343">
        <v>112659</v>
      </c>
      <c r="F16" s="356">
        <v>9.1395625042591092e-002</v>
      </c>
      <c r="G16" s="330">
        <v>68147</v>
      </c>
      <c r="H16" s="374">
        <v>5.5284865477036503e-002</v>
      </c>
      <c r="J16" s="315"/>
      <c r="K16" s="315"/>
      <c r="L16" s="315"/>
      <c r="M16" s="315"/>
      <c r="N16" s="315"/>
    </row>
    <row r="17" spans="1:14" ht="16.5" customHeight="1">
      <c r="A17" s="318" t="s">
        <v>127</v>
      </c>
      <c r="B17" s="329">
        <v>1228084</v>
      </c>
      <c r="C17" s="344">
        <v>190021</v>
      </c>
      <c r="D17" s="357">
        <v>0.15472964390058008</v>
      </c>
      <c r="E17" s="344">
        <v>118766</v>
      </c>
      <c r="F17" s="357">
        <v>9.6708368482937651e-002</v>
      </c>
      <c r="G17" s="329">
        <v>71255</v>
      </c>
      <c r="H17" s="373">
        <v>5.8021275417642439e-002</v>
      </c>
      <c r="J17" s="315"/>
      <c r="K17" s="315"/>
      <c r="L17" s="315"/>
      <c r="M17" s="315"/>
      <c r="N17" s="315"/>
    </row>
    <row r="18" spans="1:14" ht="16.5" customHeight="1">
      <c r="A18" s="319" t="s">
        <v>128</v>
      </c>
      <c r="B18" s="330">
        <v>1222054</v>
      </c>
      <c r="C18" s="343">
        <v>199053</v>
      </c>
      <c r="D18" s="356">
        <v>0.16288396421107415</v>
      </c>
      <c r="E18" s="343">
        <v>123945</v>
      </c>
      <c r="F18" s="356">
        <v>0.10142350501696323</v>
      </c>
      <c r="G18" s="330">
        <v>75108</v>
      </c>
      <c r="H18" s="374">
        <v>6.1460459194110896e-002</v>
      </c>
      <c r="J18" s="315"/>
      <c r="K18" s="315"/>
      <c r="L18" s="315"/>
      <c r="M18" s="315"/>
      <c r="N18" s="315"/>
    </row>
    <row r="19" spans="1:14" ht="16.5" customHeight="1">
      <c r="A19" s="318" t="s">
        <v>129</v>
      </c>
      <c r="B19" s="329">
        <v>1218502</v>
      </c>
      <c r="C19" s="344">
        <v>208421</v>
      </c>
      <c r="D19" s="357">
        <v>0.17104690841705636</v>
      </c>
      <c r="E19" s="344">
        <v>130194</v>
      </c>
      <c r="F19" s="357">
        <v>0.10684758826821786</v>
      </c>
      <c r="G19" s="329">
        <v>78227</v>
      </c>
      <c r="H19" s="373">
        <v>6.4199320148838487e-002</v>
      </c>
      <c r="J19" s="315"/>
      <c r="K19" s="315"/>
      <c r="L19" s="315"/>
      <c r="M19" s="315"/>
      <c r="N19" s="315"/>
    </row>
    <row r="20" spans="1:14" ht="16.5" customHeight="1">
      <c r="A20" s="319" t="s">
        <v>130</v>
      </c>
      <c r="B20" s="330">
        <v>1215980</v>
      </c>
      <c r="C20" s="343">
        <v>217487</v>
      </c>
      <c r="D20" s="356">
        <v>0.17885738252273886</v>
      </c>
      <c r="E20" s="343">
        <v>136503</v>
      </c>
      <c r="F20" s="356">
        <v>0.11225760292110068</v>
      </c>
      <c r="G20" s="330">
        <v>80984</v>
      </c>
      <c r="H20" s="374">
        <v>6.6599779601638182e-002</v>
      </c>
      <c r="J20" s="315"/>
      <c r="K20" s="315"/>
      <c r="L20" s="315"/>
      <c r="M20" s="315"/>
      <c r="N20" s="315"/>
    </row>
    <row r="21" spans="1:14" ht="16.5" customHeight="1">
      <c r="A21" s="318" t="s">
        <v>131</v>
      </c>
      <c r="B21" s="329">
        <v>1214277</v>
      </c>
      <c r="C21" s="344">
        <v>226675</v>
      </c>
      <c r="D21" s="357">
        <v>0.18667486907847225</v>
      </c>
      <c r="E21" s="344">
        <v>142586</v>
      </c>
      <c r="F21" s="357">
        <v>0.1174246074001237</v>
      </c>
      <c r="G21" s="329">
        <v>84089</v>
      </c>
      <c r="H21" s="373">
        <v>6.925026167834851e-002</v>
      </c>
      <c r="J21" s="315"/>
      <c r="K21" s="315"/>
      <c r="L21" s="315"/>
      <c r="M21" s="315"/>
      <c r="N21" s="315"/>
    </row>
    <row r="22" spans="1:14" ht="16.5" customHeight="1">
      <c r="A22" s="319" t="s">
        <v>132</v>
      </c>
      <c r="B22" s="330">
        <v>1212317</v>
      </c>
      <c r="C22" s="343">
        <v>234291</v>
      </c>
      <c r="D22" s="356">
        <v>0.19325885886282207</v>
      </c>
      <c r="E22" s="343">
        <v>146720</v>
      </c>
      <c r="F22" s="356">
        <v>0.12102445152546736</v>
      </c>
      <c r="G22" s="330">
        <v>87571</v>
      </c>
      <c r="H22" s="374">
        <v>7.2234407337354839e-002</v>
      </c>
      <c r="J22" s="315"/>
      <c r="K22" s="315"/>
      <c r="L22" s="315"/>
      <c r="M22" s="315"/>
      <c r="N22" s="315"/>
    </row>
    <row r="23" spans="1:14" ht="16.5" customHeight="1">
      <c r="A23" s="318" t="s">
        <v>133</v>
      </c>
      <c r="B23" s="329">
        <v>1210036</v>
      </c>
      <c r="C23" s="344">
        <v>246076</v>
      </c>
      <c r="D23" s="357">
        <v>0.20336254458545039</v>
      </c>
      <c r="E23" s="344">
        <v>153207</v>
      </c>
      <c r="F23" s="357">
        <v>0.12661358835604891</v>
      </c>
      <c r="G23" s="329">
        <v>92869</v>
      </c>
      <c r="H23" s="373">
        <v>7.6748956229401435e-002</v>
      </c>
      <c r="J23" s="315"/>
      <c r="K23" s="315"/>
      <c r="L23" s="315"/>
      <c r="M23" s="315"/>
      <c r="N23" s="315"/>
    </row>
    <row r="24" spans="1:14" ht="16.5" customHeight="1">
      <c r="A24" s="319" t="s">
        <v>134</v>
      </c>
      <c r="B24" s="330">
        <v>1205337</v>
      </c>
      <c r="C24" s="343">
        <v>253338</v>
      </c>
      <c r="D24" s="356">
        <v>0.21018022345617865</v>
      </c>
      <c r="E24" s="343">
        <v>156813</v>
      </c>
      <c r="F24" s="356">
        <v>0.13009888520803725</v>
      </c>
      <c r="G24" s="330">
        <v>96525</v>
      </c>
      <c r="H24" s="374">
        <v>8.0081338248141384e-002</v>
      </c>
      <c r="J24" s="315"/>
      <c r="K24" s="315"/>
      <c r="L24" s="315"/>
      <c r="M24" s="315"/>
      <c r="N24" s="315"/>
    </row>
    <row r="25" spans="1:14" ht="16.5" customHeight="1">
      <c r="A25" s="318" t="s">
        <v>135</v>
      </c>
      <c r="B25" s="329">
        <v>1201035</v>
      </c>
      <c r="C25" s="344">
        <v>263219</v>
      </c>
      <c r="D25" s="357">
        <v>0.21916014104501533</v>
      </c>
      <c r="E25" s="344">
        <v>162145</v>
      </c>
      <c r="F25" s="357">
        <v>0.13500439204519435</v>
      </c>
      <c r="G25" s="329">
        <v>101074</v>
      </c>
      <c r="H25" s="373">
        <v>8.4155748999820992e-002</v>
      </c>
      <c r="J25" s="315"/>
      <c r="K25" s="315"/>
      <c r="L25" s="315"/>
      <c r="M25" s="315"/>
      <c r="N25" s="315"/>
    </row>
    <row r="26" spans="1:14" ht="16.5" customHeight="1">
      <c r="A26" s="319" t="s">
        <v>161</v>
      </c>
      <c r="B26" s="330">
        <v>1196209</v>
      </c>
      <c r="C26" s="343">
        <v>271774</v>
      </c>
      <c r="D26" s="356">
        <v>0.22719608362752663</v>
      </c>
      <c r="E26" s="343">
        <v>165692</v>
      </c>
      <c r="F26" s="356">
        <v>0.1385142562879898</v>
      </c>
      <c r="G26" s="330">
        <v>106082</v>
      </c>
      <c r="H26" s="374">
        <v>8.868182733953682e-002</v>
      </c>
      <c r="J26" s="315"/>
      <c r="K26" s="315"/>
      <c r="L26" s="315"/>
      <c r="M26" s="315"/>
      <c r="N26" s="315"/>
    </row>
    <row r="27" spans="1:14" ht="16.5" customHeight="1">
      <c r="A27" s="319" t="s">
        <v>137</v>
      </c>
      <c r="B27" s="330">
        <v>1190845</v>
      </c>
      <c r="C27" s="343">
        <v>278610</v>
      </c>
      <c r="D27" s="356">
        <v>0.23395991921702647</v>
      </c>
      <c r="E27" s="343">
        <v>166447</v>
      </c>
      <c r="F27" s="356">
        <v>0.1397721785790762</v>
      </c>
      <c r="G27" s="330">
        <v>112163</v>
      </c>
      <c r="H27" s="374">
        <v>9.4187740637950365e-002</v>
      </c>
      <c r="J27" s="315"/>
      <c r="K27" s="315"/>
      <c r="L27" s="315"/>
      <c r="M27" s="315"/>
      <c r="N27" s="315"/>
    </row>
    <row r="28" spans="1:14" s="316" customFormat="1" ht="16.5" customHeight="1">
      <c r="A28" s="319" t="s">
        <v>125</v>
      </c>
      <c r="B28" s="330">
        <v>1183773</v>
      </c>
      <c r="C28" s="343">
        <v>286545</v>
      </c>
      <c r="D28" s="356">
        <v>0.24206076671794333</v>
      </c>
      <c r="E28" s="343">
        <v>168226</v>
      </c>
      <c r="F28" s="356">
        <v>0.14211001602503182</v>
      </c>
      <c r="G28" s="330">
        <v>118319</v>
      </c>
      <c r="H28" s="374">
        <v>9.9950750692911566e-002</v>
      </c>
      <c r="J28" s="329"/>
      <c r="K28" s="329"/>
      <c r="L28" s="329"/>
      <c r="M28" s="329"/>
      <c r="N28" s="329"/>
    </row>
    <row r="29" spans="1:14" s="316" customFormat="1" ht="16.5" customHeight="1">
      <c r="A29" s="319" t="s">
        <v>138</v>
      </c>
      <c r="B29" s="330">
        <v>1176562</v>
      </c>
      <c r="C29" s="343">
        <v>293529</v>
      </c>
      <c r="D29" s="356">
        <v>0.24948026538337967</v>
      </c>
      <c r="E29" s="343">
        <v>168169</v>
      </c>
      <c r="F29" s="356">
        <v>0.14293254414132023</v>
      </c>
      <c r="G29" s="330">
        <v>125360</v>
      </c>
      <c r="H29" s="374">
        <v>0.1065477212420595</v>
      </c>
      <c r="J29" s="329"/>
      <c r="K29" s="329"/>
      <c r="L29" s="329"/>
      <c r="M29" s="329"/>
      <c r="N29" s="329"/>
    </row>
    <row r="30" spans="1:14" s="316" customFormat="1" ht="16.5" customHeight="1">
      <c r="A30" s="319" t="s">
        <v>140</v>
      </c>
      <c r="B30" s="331">
        <v>1168191</v>
      </c>
      <c r="C30" s="345">
        <v>299816</v>
      </c>
      <c r="D30" s="356">
        <v>0.25664981154622829</v>
      </c>
      <c r="E30" s="345">
        <v>167417</v>
      </c>
      <c r="F30" s="356">
        <v>0.14331303699480649</v>
      </c>
      <c r="G30" s="331">
        <v>132399</v>
      </c>
      <c r="H30" s="374">
        <v>0.1133367745514218</v>
      </c>
      <c r="J30" s="329"/>
      <c r="K30" s="329"/>
      <c r="L30" s="329"/>
      <c r="M30" s="329"/>
      <c r="N30" s="329"/>
    </row>
    <row r="31" spans="1:14" ht="16.5" customHeight="1">
      <c r="A31" s="320" t="s">
        <v>143</v>
      </c>
      <c r="B31" s="332">
        <v>1160553</v>
      </c>
      <c r="C31" s="343">
        <v>303483</v>
      </c>
      <c r="D31" s="356">
        <v>0.26149861316113954</v>
      </c>
      <c r="E31" s="343">
        <v>164144</v>
      </c>
      <c r="F31" s="356">
        <v>0.14143602231005392</v>
      </c>
      <c r="G31" s="368">
        <v>139339</v>
      </c>
      <c r="H31" s="374">
        <v>0.12006259085108564</v>
      </c>
      <c r="J31" s="315"/>
      <c r="K31" s="315"/>
      <c r="L31" s="315"/>
      <c r="M31" s="315"/>
      <c r="N31" s="315"/>
    </row>
    <row r="32" spans="1:14" ht="16.5" customHeight="1">
      <c r="A32" s="320" t="s">
        <v>121</v>
      </c>
      <c r="B32" s="332">
        <v>1150618</v>
      </c>
      <c r="C32" s="343">
        <v>307228</v>
      </c>
      <c r="D32" s="356">
        <v>0.26701129306164167</v>
      </c>
      <c r="E32" s="343">
        <v>161742</v>
      </c>
      <c r="F32" s="356">
        <v>0.14056967646951463</v>
      </c>
      <c r="G32" s="368">
        <v>145486</v>
      </c>
      <c r="H32" s="374">
        <v>0.12644161659212702</v>
      </c>
      <c r="J32" s="315"/>
      <c r="K32" s="315"/>
      <c r="L32" s="315"/>
      <c r="M32" s="315"/>
      <c r="N32" s="315"/>
    </row>
    <row r="33" spans="1:14" ht="16.5" customHeight="1">
      <c r="A33" s="320" t="s">
        <v>144</v>
      </c>
      <c r="B33" s="332">
        <v>1135624</v>
      </c>
      <c r="C33" s="343">
        <v>310246</v>
      </c>
      <c r="D33" s="356">
        <v>0.2731942967038386</v>
      </c>
      <c r="E33" s="343">
        <v>158012</v>
      </c>
      <c r="F33" s="356">
        <v>0.13914112417490296</v>
      </c>
      <c r="G33" s="368">
        <v>152234</v>
      </c>
      <c r="H33" s="374">
        <v>0.13405317252893564</v>
      </c>
      <c r="J33" s="315"/>
      <c r="K33" s="315"/>
      <c r="L33" s="315"/>
      <c r="M33" s="315"/>
      <c r="N33" s="315"/>
    </row>
    <row r="34" spans="1:14" ht="16.5" customHeight="1">
      <c r="A34" s="320" t="s">
        <v>166</v>
      </c>
      <c r="B34" s="332">
        <v>1123205</v>
      </c>
      <c r="C34" s="343">
        <v>314442</v>
      </c>
      <c r="D34" s="356">
        <v>0.27995067685774189</v>
      </c>
      <c r="E34" s="343">
        <v>156660</v>
      </c>
      <c r="F34" s="356">
        <v>0.13947587484030077</v>
      </c>
      <c r="G34" s="368">
        <v>157782</v>
      </c>
      <c r="H34" s="374">
        <v>0.14047480201744117</v>
      </c>
      <c r="J34" s="315"/>
      <c r="K34" s="315"/>
      <c r="L34" s="315"/>
      <c r="M34" s="315"/>
      <c r="N34" s="315"/>
    </row>
    <row r="35" spans="1:14" ht="16.5" customHeight="1">
      <c r="A35" s="321" t="s">
        <v>167</v>
      </c>
      <c r="B35" s="333">
        <v>1110459</v>
      </c>
      <c r="C35" s="344">
        <v>317603</v>
      </c>
      <c r="D35" s="357">
        <v>0.28599999999999998</v>
      </c>
      <c r="E35" s="344">
        <v>153481</v>
      </c>
      <c r="F35" s="357">
        <v>0.13800000000000001</v>
      </c>
      <c r="G35" s="348">
        <v>164122</v>
      </c>
      <c r="H35" s="373">
        <v>0.14799999999999999</v>
      </c>
      <c r="J35" s="315"/>
      <c r="K35" s="315"/>
      <c r="L35" s="315"/>
      <c r="M35" s="315"/>
      <c r="N35" s="315"/>
    </row>
    <row r="36" spans="1:14" ht="16.5" customHeight="1">
      <c r="A36" s="320" t="s">
        <v>180</v>
      </c>
      <c r="B36" s="332">
        <v>1098864</v>
      </c>
      <c r="C36" s="343">
        <v>320887</v>
      </c>
      <c r="D36" s="356">
        <v>0.29201702849488198</v>
      </c>
      <c r="E36" s="343">
        <v>151792</v>
      </c>
      <c r="F36" s="356">
        <v>0.1381353834505453</v>
      </c>
      <c r="G36" s="368">
        <v>169095</v>
      </c>
      <c r="H36" s="374">
        <v>0.15388164504433668</v>
      </c>
      <c r="J36" s="315"/>
      <c r="K36" s="315"/>
      <c r="L36" s="315"/>
      <c r="M36" s="315"/>
      <c r="N36" s="315"/>
    </row>
    <row r="37" spans="1:14" ht="16.5" customHeight="1">
      <c r="A37" s="320" t="s">
        <v>18</v>
      </c>
      <c r="B37" s="332">
        <v>1088284</v>
      </c>
      <c r="C37" s="343">
        <v>321336</v>
      </c>
      <c r="D37" s="356">
        <v>0.29499999999999998</v>
      </c>
      <c r="E37" s="343">
        <v>147478</v>
      </c>
      <c r="F37" s="356">
        <v>0.13600000000000001</v>
      </c>
      <c r="G37" s="368">
        <v>173858</v>
      </c>
      <c r="H37" s="374">
        <v>0.16</v>
      </c>
      <c r="J37" s="315"/>
      <c r="K37" s="315"/>
      <c r="L37" s="315"/>
      <c r="M37" s="315"/>
      <c r="N37" s="315"/>
    </row>
    <row r="38" spans="1:14" ht="16.5" customHeight="1">
      <c r="A38" s="321" t="s">
        <v>197</v>
      </c>
      <c r="B38" s="333">
        <v>1077294</v>
      </c>
      <c r="C38" s="344">
        <v>319086</v>
      </c>
      <c r="D38" s="357">
        <v>0.29619212582637611</v>
      </c>
      <c r="E38" s="344">
        <v>138893</v>
      </c>
      <c r="F38" s="357">
        <v>0.1289276650570782</v>
      </c>
      <c r="G38" s="348">
        <v>180193</v>
      </c>
      <c r="H38" s="373">
        <v>0.16726446076929788</v>
      </c>
      <c r="J38" s="315"/>
      <c r="K38" s="315"/>
      <c r="L38" s="315"/>
      <c r="M38" s="315"/>
      <c r="N38" s="315"/>
    </row>
    <row r="39" spans="1:14" ht="16.5" customHeight="1">
      <c r="A39" s="322" t="s">
        <v>65</v>
      </c>
      <c r="B39" s="334">
        <v>1064984</v>
      </c>
      <c r="C39" s="345">
        <v>324068</v>
      </c>
      <c r="D39" s="358">
        <v>0.30399999999999999</v>
      </c>
      <c r="E39" s="345">
        <v>141318</v>
      </c>
      <c r="F39" s="358">
        <v>0.13300000000000001</v>
      </c>
      <c r="G39" s="346">
        <v>182750</v>
      </c>
      <c r="H39" s="375">
        <v>0.17199999999999999</v>
      </c>
      <c r="J39" s="315"/>
      <c r="K39" s="315"/>
      <c r="L39" s="315"/>
      <c r="M39" s="315"/>
      <c r="N39" s="315"/>
    </row>
    <row r="40" spans="1:14" ht="16.5" customHeight="1">
      <c r="A40" s="322" t="s">
        <v>240</v>
      </c>
      <c r="B40" s="334">
        <v>1051905</v>
      </c>
      <c r="C40" s="345">
        <v>330741</v>
      </c>
      <c r="D40" s="358">
        <v>0.314</v>
      </c>
      <c r="E40" s="345">
        <v>144508</v>
      </c>
      <c r="F40" s="358">
        <v>0.13700000000000001</v>
      </c>
      <c r="G40" s="346">
        <v>186233</v>
      </c>
      <c r="H40" s="375">
        <v>0.17699999999999999</v>
      </c>
      <c r="J40" s="315"/>
      <c r="K40" s="315"/>
      <c r="L40" s="315"/>
      <c r="M40" s="315"/>
      <c r="N40" s="315"/>
    </row>
    <row r="41" spans="1:14" ht="16.5" customHeight="1">
      <c r="A41" s="322" t="s">
        <v>244</v>
      </c>
      <c r="B41" s="334">
        <v>1038968</v>
      </c>
      <c r="C41" s="345">
        <v>337120</v>
      </c>
      <c r="D41" s="358">
        <v>0.32400000000000001</v>
      </c>
      <c r="E41" s="345">
        <v>150193</v>
      </c>
      <c r="F41" s="358">
        <v>0.14499999999999999</v>
      </c>
      <c r="G41" s="346">
        <v>186927</v>
      </c>
      <c r="H41" s="375">
        <v>0.18</v>
      </c>
      <c r="J41" s="315"/>
      <c r="K41" s="315"/>
      <c r="L41" s="315"/>
      <c r="M41" s="315"/>
      <c r="N41" s="315"/>
    </row>
    <row r="42" spans="1:14" ht="16.5" customHeight="1">
      <c r="A42" s="323" t="s">
        <v>250</v>
      </c>
      <c r="B42" s="334">
        <v>1025446</v>
      </c>
      <c r="C42" s="346">
        <v>344873</v>
      </c>
      <c r="D42" s="358">
        <v>0.33600000000000002</v>
      </c>
      <c r="E42" s="346">
        <v>156674</v>
      </c>
      <c r="F42" s="358">
        <v>0.153</v>
      </c>
      <c r="G42" s="346">
        <v>188199</v>
      </c>
      <c r="H42" s="375">
        <v>0.184</v>
      </c>
      <c r="J42" s="315"/>
      <c r="K42" s="315"/>
      <c r="L42" s="315"/>
      <c r="M42" s="315"/>
      <c r="N42" s="315"/>
    </row>
    <row r="43" spans="1:14" ht="16.5" customHeight="1">
      <c r="A43" s="323" t="s">
        <v>255</v>
      </c>
      <c r="B43" s="334">
        <v>1012148</v>
      </c>
      <c r="C43" s="346">
        <v>350027</v>
      </c>
      <c r="D43" s="358">
        <v>0.34599999999999997</v>
      </c>
      <c r="E43" s="346">
        <v>160473</v>
      </c>
      <c r="F43" s="358">
        <v>0.159</v>
      </c>
      <c r="G43" s="346">
        <v>189554</v>
      </c>
      <c r="H43" s="375">
        <v>0.187</v>
      </c>
      <c r="J43" s="315"/>
      <c r="K43" s="315"/>
      <c r="L43" s="315"/>
      <c r="M43" s="315"/>
      <c r="N43" s="315"/>
    </row>
    <row r="44" spans="1:14" ht="16.5" customHeight="1">
      <c r="A44" s="324" t="s">
        <v>285</v>
      </c>
      <c r="B44" s="335">
        <v>997718</v>
      </c>
      <c r="C44" s="347">
        <v>353786</v>
      </c>
      <c r="D44" s="359">
        <v>0.35499999999999998</v>
      </c>
      <c r="E44" s="347">
        <v>162178</v>
      </c>
      <c r="F44" s="359">
        <v>0.16300000000000001</v>
      </c>
      <c r="G44" s="347">
        <v>191608</v>
      </c>
      <c r="H44" s="376">
        <v>0.192</v>
      </c>
      <c r="J44" s="315"/>
      <c r="K44" s="315"/>
      <c r="L44" s="315"/>
      <c r="M44" s="315"/>
      <c r="N44" s="315"/>
    </row>
    <row r="45" spans="1:14" ht="16.5" customHeight="1">
      <c r="A45" s="318" t="s">
        <v>283</v>
      </c>
      <c r="B45" s="333">
        <v>983000</v>
      </c>
      <c r="C45" s="348">
        <v>357125</v>
      </c>
      <c r="D45" s="357">
        <v>0.36299999999999999</v>
      </c>
      <c r="E45" s="348">
        <v>164674</v>
      </c>
      <c r="F45" s="357">
        <v>0.16800000000000001</v>
      </c>
      <c r="G45" s="348">
        <v>192451</v>
      </c>
      <c r="H45" s="373">
        <v>0.19600000000000001</v>
      </c>
      <c r="J45" s="315"/>
      <c r="K45" s="315"/>
      <c r="L45" s="315"/>
      <c r="M45" s="315"/>
      <c r="N45" s="315"/>
    </row>
    <row r="46" spans="1:14" ht="16.5" customHeight="1">
      <c r="A46" s="324" t="s">
        <v>30</v>
      </c>
      <c r="B46" s="335">
        <v>968580</v>
      </c>
      <c r="C46" s="347">
        <v>359478</v>
      </c>
      <c r="D46" s="359">
        <v>0.37112501638934686</v>
      </c>
      <c r="E46" s="347">
        <v>165967</v>
      </c>
      <c r="F46" s="359">
        <v>0.17134429810750793</v>
      </c>
      <c r="G46" s="347">
        <v>193511</v>
      </c>
      <c r="H46" s="376">
        <v>0.19978071828183896</v>
      </c>
      <c r="J46" s="315"/>
      <c r="K46" s="315"/>
      <c r="L46" s="315"/>
      <c r="M46" s="315"/>
      <c r="N46" s="315"/>
    </row>
    <row r="47" spans="1:14" ht="16.5" customHeight="1">
      <c r="A47" s="325" t="s">
        <v>6</v>
      </c>
      <c r="B47" s="336">
        <v>954425</v>
      </c>
      <c r="C47" s="349">
        <v>361434</v>
      </c>
      <c r="D47" s="357">
        <v>0.37869293029834716</v>
      </c>
      <c r="E47" s="349">
        <v>169397</v>
      </c>
      <c r="F47" s="366">
        <v>0.17748592084239201</v>
      </c>
      <c r="G47" s="349">
        <v>192037</v>
      </c>
      <c r="H47" s="377">
        <v>0.20120700945595515</v>
      </c>
      <c r="J47" s="315"/>
      <c r="K47" s="315"/>
      <c r="L47" s="315"/>
      <c r="M47" s="315"/>
      <c r="N47" s="315"/>
    </row>
    <row r="48" spans="1:14" ht="16.5" customHeight="1">
      <c r="A48" s="326" t="s">
        <v>115</v>
      </c>
      <c r="B48" s="337">
        <v>939855</v>
      </c>
      <c r="C48" s="350">
        <v>362012</v>
      </c>
      <c r="D48" s="360">
        <v>0.38517856477860946</v>
      </c>
      <c r="E48" s="350">
        <v>173246</v>
      </c>
      <c r="F48" s="367">
        <v>0.18433268961701538</v>
      </c>
      <c r="G48" s="350">
        <v>188766</v>
      </c>
      <c r="H48" s="378">
        <v>0.20084587516159408</v>
      </c>
      <c r="J48" s="315"/>
      <c r="K48" s="315"/>
      <c r="L48" s="315"/>
      <c r="M48" s="315"/>
      <c r="N48" s="315"/>
    </row>
    <row r="49" spans="1:8" ht="13.5" customHeight="1">
      <c r="A49" s="20" t="s">
        <v>305</v>
      </c>
      <c r="C49" s="315"/>
      <c r="D49" s="361"/>
      <c r="E49" s="315"/>
      <c r="F49" s="361"/>
      <c r="G49" s="315"/>
      <c r="H49" s="361"/>
    </row>
    <row r="50" spans="1:8" ht="13.5" customHeight="1">
      <c r="A50" s="20" t="s">
        <v>259</v>
      </c>
      <c r="C50" s="315"/>
      <c r="D50" s="361"/>
      <c r="E50" s="315"/>
      <c r="F50" s="361"/>
      <c r="G50" s="315"/>
      <c r="H50" s="361"/>
    </row>
    <row r="51" spans="1:8">
      <c r="B51" s="315"/>
      <c r="C51" s="315"/>
      <c r="D51" s="361"/>
      <c r="E51" s="315"/>
      <c r="F51" s="361"/>
      <c r="G51" s="315"/>
      <c r="H51" s="361"/>
    </row>
    <row r="52" spans="1:8">
      <c r="B52" s="315"/>
      <c r="C52" s="315"/>
      <c r="D52" s="361"/>
      <c r="E52" s="315"/>
      <c r="F52" s="361"/>
      <c r="G52" s="315"/>
      <c r="H52" s="361"/>
    </row>
    <row r="53" spans="1:8">
      <c r="B53" s="315"/>
      <c r="C53" s="315"/>
      <c r="D53" s="361"/>
      <c r="E53" s="315"/>
      <c r="F53" s="361"/>
      <c r="G53" s="315"/>
      <c r="H53" s="361"/>
    </row>
    <row r="54" spans="1:8">
      <c r="B54" s="315"/>
      <c r="C54" s="315"/>
      <c r="D54" s="361"/>
      <c r="E54" s="315"/>
      <c r="F54" s="361"/>
      <c r="G54" s="315"/>
      <c r="H54" s="361"/>
    </row>
    <row r="55" spans="1:8">
      <c r="B55" s="315"/>
      <c r="C55" s="315"/>
      <c r="D55" s="361"/>
      <c r="E55" s="315"/>
      <c r="F55" s="361"/>
      <c r="G55" s="315"/>
      <c r="H55" s="316"/>
    </row>
    <row r="56" spans="1:8">
      <c r="B56" s="315"/>
      <c r="C56" s="315"/>
      <c r="D56" s="361"/>
      <c r="E56" s="315"/>
      <c r="F56" s="361"/>
      <c r="G56" s="315"/>
      <c r="H56" s="316"/>
    </row>
    <row r="57" spans="1:8">
      <c r="B57" s="315"/>
      <c r="C57" s="315"/>
      <c r="D57" s="361"/>
      <c r="E57" s="315"/>
      <c r="F57" s="361"/>
      <c r="G57" s="315"/>
    </row>
    <row r="58" spans="1:8">
      <c r="B58" s="315"/>
      <c r="C58" s="315"/>
      <c r="D58" s="361"/>
      <c r="E58" s="315"/>
      <c r="F58" s="361"/>
      <c r="G58" s="315"/>
    </row>
    <row r="59" spans="1:8">
      <c r="B59" s="315"/>
      <c r="C59" s="315"/>
      <c r="D59" s="361"/>
      <c r="F59" s="361"/>
      <c r="G59" s="315"/>
    </row>
    <row r="60" spans="1:8">
      <c r="B60" s="315"/>
      <c r="C60" s="315"/>
      <c r="D60" s="361"/>
      <c r="E60" s="315"/>
      <c r="F60" s="361"/>
      <c r="G60" s="315"/>
    </row>
    <row r="61" spans="1:8">
      <c r="B61" s="315"/>
      <c r="C61" s="315"/>
      <c r="D61" s="361"/>
      <c r="E61" s="315"/>
      <c r="F61" s="361"/>
      <c r="G61" s="315"/>
    </row>
    <row r="62" spans="1:8">
      <c r="B62" s="315"/>
      <c r="C62" s="315"/>
      <c r="E62" s="315"/>
      <c r="G62" s="315"/>
    </row>
    <row r="63" spans="1:8">
      <c r="B63" s="315"/>
      <c r="C63" s="315"/>
      <c r="E63" s="315"/>
    </row>
    <row r="64" spans="1:8">
      <c r="B64" s="315"/>
      <c r="C64" s="315"/>
      <c r="E64" s="315"/>
    </row>
  </sheetData>
  <mergeCells count="6">
    <mergeCell ref="A1:H1"/>
    <mergeCell ref="E4:F4"/>
    <mergeCell ref="G4:H4"/>
    <mergeCell ref="A3:A6"/>
    <mergeCell ref="B3:B6"/>
    <mergeCell ref="C3:D4"/>
  </mergeCells>
  <phoneticPr fontId="55"/>
  <printOptions horizontalCentered="1"/>
  <pageMargins left="0.78740157480314965" right="0.78740157480314965" top="0.54" bottom="0.19685039370078741" header="0.28999999999999998" footer="0.31"/>
  <pageSetup paperSize="9" scale="93" fitToWidth="1" fitToHeight="1" orientation="portrait" usePrinterDefaults="1" r:id="rId1"/>
  <headerFooter alignWithMargins="0">
    <oddHeader>&amp;L&amp;A</oddHeader>
    <oddFooter>&amp;C6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J48"/>
  <sheetViews>
    <sheetView zoomScale="115" zoomScaleNormal="115" workbookViewId="0">
      <pane xSplit="4" ySplit="9" topLeftCell="E10" activePane="bottomRight" state="frozen"/>
      <selection pane="topRight"/>
      <selection pane="bottomLeft"/>
      <selection pane="bottomRight" activeCell="I39" sqref="I39"/>
    </sheetView>
  </sheetViews>
  <sheetFormatPr defaultRowHeight="12"/>
  <cols>
    <col min="1" max="1" width="11" style="268" customWidth="1"/>
    <col min="2" max="10" width="9.125" style="268" customWidth="1"/>
    <col min="11" max="16384" width="9" style="268" customWidth="1"/>
  </cols>
  <sheetData>
    <row r="1" spans="1:10" ht="31.5" customHeight="1">
      <c r="A1" s="379" t="str">
        <v>令和３年度市町村別高齢者世帯数・世帯割合（市郡別）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B2" s="380"/>
      <c r="J2" s="143" t="str">
        <f>'表1-1'!J2</f>
        <v>令和３年７月１日現在</v>
      </c>
    </row>
    <row r="3" spans="1:10" ht="18" customHeight="1">
      <c r="A3" s="381" t="s">
        <v>31</v>
      </c>
      <c r="B3" s="384"/>
      <c r="C3" s="394" t="s">
        <v>175</v>
      </c>
      <c r="D3" s="407"/>
      <c r="E3" s="413"/>
      <c r="F3" s="413"/>
      <c r="G3" s="413"/>
      <c r="H3" s="413"/>
      <c r="I3" s="413"/>
      <c r="J3" s="443"/>
    </row>
    <row r="4" spans="1:10" ht="18" customHeight="1">
      <c r="A4" s="382"/>
      <c r="B4" s="385" t="s">
        <v>50</v>
      </c>
      <c r="C4" s="395"/>
      <c r="D4" s="408"/>
      <c r="E4" s="414" t="s">
        <v>173</v>
      </c>
      <c r="F4" s="421"/>
      <c r="G4" s="421"/>
      <c r="H4" s="437"/>
      <c r="I4" s="414" t="s">
        <v>168</v>
      </c>
      <c r="J4" s="437"/>
    </row>
    <row r="5" spans="1:10" ht="18" customHeight="1">
      <c r="A5" s="382"/>
      <c r="B5" s="385"/>
      <c r="C5" s="396" t="s">
        <v>162</v>
      </c>
      <c r="D5" s="409" t="s">
        <v>211</v>
      </c>
      <c r="E5" s="415" t="s">
        <v>164</v>
      </c>
      <c r="F5" s="422" t="s">
        <v>165</v>
      </c>
      <c r="G5" s="422" t="s">
        <v>33</v>
      </c>
      <c r="H5" s="438" t="s">
        <v>211</v>
      </c>
      <c r="I5" s="415" t="s">
        <v>162</v>
      </c>
      <c r="J5" s="444" t="s">
        <v>211</v>
      </c>
    </row>
    <row r="6" spans="1:10" ht="24">
      <c r="A6" s="383"/>
      <c r="B6" s="383" t="s">
        <v>181</v>
      </c>
      <c r="C6" s="341" t="s">
        <v>151</v>
      </c>
      <c r="D6" s="410" t="s">
        <v>55</v>
      </c>
      <c r="E6" s="341" t="s">
        <v>67</v>
      </c>
      <c r="F6" s="423" t="s">
        <v>88</v>
      </c>
      <c r="G6" s="431" t="s">
        <v>182</v>
      </c>
      <c r="H6" s="439" t="s">
        <v>212</v>
      </c>
      <c r="I6" s="341" t="s">
        <v>183</v>
      </c>
      <c r="J6" s="410" t="s">
        <v>213</v>
      </c>
    </row>
    <row r="7" spans="1:10" ht="18" customHeight="1">
      <c r="A7" s="26" t="s">
        <v>57</v>
      </c>
      <c r="B7" s="386">
        <f>SUM(B8:B9)</f>
        <v>390520</v>
      </c>
      <c r="C7" s="397">
        <f>SUM(C8:C9)</f>
        <v>134099</v>
      </c>
      <c r="D7" s="411">
        <f t="shared" ref="D7:D40" si="0">C7/B7</f>
        <v>0.34338574208747313</v>
      </c>
      <c r="E7" s="416">
        <f>SUM(E8:E9)</f>
        <v>22182</v>
      </c>
      <c r="F7" s="424">
        <f>SUM(F8:F9)</f>
        <v>53019</v>
      </c>
      <c r="G7" s="424">
        <f>SUM(G8:G9)</f>
        <v>75201</v>
      </c>
      <c r="H7" s="440">
        <f t="shared" ref="H7:H40" si="1">G7/B7</f>
        <v>0.19256632182730718</v>
      </c>
      <c r="I7" s="416">
        <f>SUM(I8:I9)</f>
        <v>58898</v>
      </c>
      <c r="J7" s="445">
        <f t="shared" ref="J7:J40" si="2">I7/B7</f>
        <v>0.15081942026016593</v>
      </c>
    </row>
    <row r="8" spans="1:10" ht="18" customHeight="1">
      <c r="A8" s="27" t="s">
        <v>59</v>
      </c>
      <c r="B8" s="387">
        <f>SUM(B10:B22)</f>
        <v>358460</v>
      </c>
      <c r="C8" s="40">
        <f>SUM(C10:C22)</f>
        <v>122050</v>
      </c>
      <c r="D8" s="411">
        <f t="shared" si="0"/>
        <v>0.34048429392400825</v>
      </c>
      <c r="E8" s="417">
        <f>SUM(E10:E22)</f>
        <v>19994</v>
      </c>
      <c r="F8" s="425">
        <f>SUM(F10:F22)</f>
        <v>48487</v>
      </c>
      <c r="G8" s="425">
        <f>SUM(G10:G22)</f>
        <v>68481</v>
      </c>
      <c r="H8" s="440">
        <f t="shared" si="1"/>
        <v>0.19104223623277353</v>
      </c>
      <c r="I8" s="417">
        <f>SUM(I10:I22)</f>
        <v>53569</v>
      </c>
      <c r="J8" s="445">
        <f t="shared" si="2"/>
        <v>0.14944205769123473</v>
      </c>
    </row>
    <row r="9" spans="1:10" ht="18" customHeight="1">
      <c r="A9" s="27" t="s">
        <v>61</v>
      </c>
      <c r="B9" s="388">
        <f>SUM(B23,B25,B27,B31,B36,B38)</f>
        <v>32060</v>
      </c>
      <c r="C9" s="398">
        <f>G9+I9</f>
        <v>12049</v>
      </c>
      <c r="D9" s="411">
        <f t="shared" si="0"/>
        <v>0.37582657517155332</v>
      </c>
      <c r="E9" s="388">
        <f>SUM(E23,E25,E27,E31,E36,E38)</f>
        <v>2188</v>
      </c>
      <c r="F9" s="425">
        <f>SUM(F23,F25,F27,F31,F36,F38)</f>
        <v>4532</v>
      </c>
      <c r="G9" s="425">
        <f>SUM(G23,G25,G27,G31,G36,G38)</f>
        <v>6720</v>
      </c>
      <c r="H9" s="440">
        <f t="shared" si="1"/>
        <v>0.20960698689956331</v>
      </c>
      <c r="I9" s="388">
        <f>SUM(I23,I25,I27,I31,I36,I38)</f>
        <v>5329</v>
      </c>
      <c r="J9" s="445">
        <f t="shared" si="2"/>
        <v>0.16621958827199002</v>
      </c>
    </row>
    <row r="10" spans="1:10" ht="18" customHeight="1">
      <c r="A10" s="28" t="s">
        <v>83</v>
      </c>
      <c r="B10" s="7">
        <v>138064</v>
      </c>
      <c r="C10" s="87">
        <f t="shared" ref="C10:C22" si="3">SUM(E10,F10,I10)</f>
        <v>46697</v>
      </c>
      <c r="D10" s="356">
        <f t="shared" si="0"/>
        <v>0.33822719898018311</v>
      </c>
      <c r="E10" s="87">
        <v>7394</v>
      </c>
      <c r="F10" s="426">
        <v>19951</v>
      </c>
      <c r="G10" s="432">
        <f t="shared" ref="G10:G22" si="4">E10+F10</f>
        <v>27345</v>
      </c>
      <c r="H10" s="441">
        <f t="shared" si="1"/>
        <v>0.198060319851663</v>
      </c>
      <c r="I10" s="405">
        <v>19352</v>
      </c>
      <c r="J10" s="355">
        <f t="shared" si="2"/>
        <v>0.14016687912852011</v>
      </c>
    </row>
    <row r="11" spans="1:10" ht="18" customHeight="1">
      <c r="A11" s="29" t="s">
        <v>63</v>
      </c>
      <c r="B11" s="29">
        <v>21893</v>
      </c>
      <c r="C11" s="399">
        <f t="shared" si="3"/>
        <v>9614</v>
      </c>
      <c r="D11" s="356">
        <f t="shared" si="0"/>
        <v>0.43913579683003701</v>
      </c>
      <c r="E11" s="418">
        <v>1517</v>
      </c>
      <c r="F11" s="105">
        <v>4323</v>
      </c>
      <c r="G11" s="433">
        <f t="shared" si="4"/>
        <v>5840</v>
      </c>
      <c r="H11" s="356">
        <f t="shared" si="1"/>
        <v>0.26675192984058832</v>
      </c>
      <c r="I11" s="400">
        <v>3774</v>
      </c>
      <c r="J11" s="358">
        <f t="shared" si="2"/>
        <v>0.17238386698944869</v>
      </c>
    </row>
    <row r="12" spans="1:10" ht="18" customHeight="1">
      <c r="A12" s="29" t="s">
        <v>4</v>
      </c>
      <c r="B12" s="29">
        <v>31145</v>
      </c>
      <c r="C12" s="400">
        <f t="shared" si="3"/>
        <v>9778</v>
      </c>
      <c r="D12" s="356">
        <f t="shared" si="0"/>
        <v>0.31395087493979773</v>
      </c>
      <c r="E12" s="418">
        <v>1623</v>
      </c>
      <c r="F12" s="105">
        <v>3369</v>
      </c>
      <c r="G12" s="433">
        <f t="shared" si="4"/>
        <v>4992</v>
      </c>
      <c r="H12" s="356">
        <f t="shared" si="1"/>
        <v>0.16028254936586933</v>
      </c>
      <c r="I12" s="400">
        <v>4786</v>
      </c>
      <c r="J12" s="358">
        <f t="shared" si="2"/>
        <v>0.1536683255739284</v>
      </c>
    </row>
    <row r="13" spans="1:10" ht="18" customHeight="1">
      <c r="A13" s="29" t="s">
        <v>64</v>
      </c>
      <c r="B13" s="29">
        <v>28363</v>
      </c>
      <c r="C13" s="400">
        <f t="shared" si="3"/>
        <v>8285</v>
      </c>
      <c r="D13" s="356">
        <f t="shared" si="0"/>
        <v>0.29210591263265523</v>
      </c>
      <c r="E13" s="418">
        <v>1140</v>
      </c>
      <c r="F13" s="105">
        <v>2660</v>
      </c>
      <c r="G13" s="105">
        <f t="shared" si="4"/>
        <v>3800</v>
      </c>
      <c r="H13" s="356">
        <f t="shared" si="1"/>
        <v>0.13397736487677608</v>
      </c>
      <c r="I13" s="400">
        <v>4485</v>
      </c>
      <c r="J13" s="358">
        <f t="shared" si="2"/>
        <v>0.15812854775587915</v>
      </c>
    </row>
    <row r="14" spans="1:10" ht="18" customHeight="1">
      <c r="A14" s="29" t="s">
        <v>70</v>
      </c>
      <c r="B14" s="29">
        <v>10589</v>
      </c>
      <c r="C14" s="400">
        <f t="shared" si="3"/>
        <v>3690</v>
      </c>
      <c r="D14" s="356">
        <f t="shared" si="0"/>
        <v>0.34847483237321747</v>
      </c>
      <c r="E14" s="418">
        <v>621</v>
      </c>
      <c r="F14" s="105">
        <v>1202</v>
      </c>
      <c r="G14" s="430">
        <f t="shared" si="4"/>
        <v>1823</v>
      </c>
      <c r="H14" s="356">
        <f t="shared" si="1"/>
        <v>0.17215978845972235</v>
      </c>
      <c r="I14" s="400">
        <v>1867</v>
      </c>
      <c r="J14" s="358">
        <f t="shared" si="2"/>
        <v>0.17631504391349515</v>
      </c>
    </row>
    <row r="15" spans="1:10" ht="18" customHeight="1">
      <c r="A15" s="29" t="s">
        <v>71</v>
      </c>
      <c r="B15" s="29">
        <v>17623</v>
      </c>
      <c r="C15" s="400">
        <f t="shared" si="3"/>
        <v>5563</v>
      </c>
      <c r="D15" s="356">
        <f t="shared" si="0"/>
        <v>0.31566702604550873</v>
      </c>
      <c r="E15" s="418">
        <v>1069</v>
      </c>
      <c r="F15" s="105">
        <v>2109</v>
      </c>
      <c r="G15" s="433">
        <f t="shared" si="4"/>
        <v>3178</v>
      </c>
      <c r="H15" s="356">
        <f t="shared" si="1"/>
        <v>0.18033252000226976</v>
      </c>
      <c r="I15" s="402">
        <v>2385</v>
      </c>
      <c r="J15" s="358">
        <f t="shared" si="2"/>
        <v>0.13533450604323896</v>
      </c>
    </row>
    <row r="16" spans="1:10" ht="18" customHeight="1">
      <c r="A16" s="29" t="s">
        <v>74</v>
      </c>
      <c r="B16" s="29">
        <v>11055</v>
      </c>
      <c r="C16" s="400">
        <f t="shared" si="3"/>
        <v>3324</v>
      </c>
      <c r="D16" s="356">
        <f t="shared" si="0"/>
        <v>0.30067842605156037</v>
      </c>
      <c r="E16" s="418">
        <v>543</v>
      </c>
      <c r="F16" s="105">
        <v>1222</v>
      </c>
      <c r="G16" s="105">
        <f t="shared" si="4"/>
        <v>1765</v>
      </c>
      <c r="H16" s="356">
        <f t="shared" si="1"/>
        <v>0.15965626413387607</v>
      </c>
      <c r="I16" s="399">
        <v>1559</v>
      </c>
      <c r="J16" s="358">
        <f t="shared" si="2"/>
        <v>0.1410221619176843</v>
      </c>
    </row>
    <row r="17" spans="1:10" ht="18" customHeight="1">
      <c r="A17" s="29" t="s">
        <v>73</v>
      </c>
      <c r="B17" s="29">
        <v>28622</v>
      </c>
      <c r="C17" s="400">
        <f t="shared" si="3"/>
        <v>9337</v>
      </c>
      <c r="D17" s="356">
        <f t="shared" si="0"/>
        <v>0.32621759485710294</v>
      </c>
      <c r="E17" s="418">
        <v>1639</v>
      </c>
      <c r="F17" s="105">
        <v>3606</v>
      </c>
      <c r="G17" s="105">
        <f t="shared" si="4"/>
        <v>5245</v>
      </c>
      <c r="H17" s="356">
        <f t="shared" si="1"/>
        <v>0.18325064635594998</v>
      </c>
      <c r="I17" s="400">
        <v>4092</v>
      </c>
      <c r="J17" s="358">
        <f t="shared" si="2"/>
        <v>0.14296694850115296</v>
      </c>
    </row>
    <row r="18" spans="1:10" ht="18" customHeight="1">
      <c r="A18" s="29" t="s">
        <v>9</v>
      </c>
      <c r="B18" s="29">
        <v>12573</v>
      </c>
      <c r="C18" s="400">
        <f t="shared" si="3"/>
        <v>4425</v>
      </c>
      <c r="D18" s="356">
        <f t="shared" si="0"/>
        <v>0.35194464328322594</v>
      </c>
      <c r="E18" s="418">
        <v>728</v>
      </c>
      <c r="F18" s="105">
        <v>1735</v>
      </c>
      <c r="G18" s="105">
        <f t="shared" si="4"/>
        <v>2463</v>
      </c>
      <c r="H18" s="356">
        <f t="shared" si="1"/>
        <v>0.19589596754951086</v>
      </c>
      <c r="I18" s="402">
        <v>1962</v>
      </c>
      <c r="J18" s="358">
        <f t="shared" si="2"/>
        <v>0.15604867573371511</v>
      </c>
    </row>
    <row r="19" spans="1:10" ht="18" customHeight="1">
      <c r="A19" s="29" t="s">
        <v>94</v>
      </c>
      <c r="B19" s="29">
        <v>28546</v>
      </c>
      <c r="C19" s="400">
        <f t="shared" si="3"/>
        <v>9722</v>
      </c>
      <c r="D19" s="356">
        <f t="shared" si="0"/>
        <v>0.34057311006796048</v>
      </c>
      <c r="E19" s="418">
        <v>1685</v>
      </c>
      <c r="F19" s="105">
        <v>3742</v>
      </c>
      <c r="G19" s="430">
        <f t="shared" si="4"/>
        <v>5427</v>
      </c>
      <c r="H19" s="356">
        <f t="shared" si="1"/>
        <v>0.19011420163945911</v>
      </c>
      <c r="I19" s="402">
        <v>4295</v>
      </c>
      <c r="J19" s="358">
        <f t="shared" si="2"/>
        <v>0.15045890842850138</v>
      </c>
    </row>
    <row r="20" spans="1:10" ht="18" customHeight="1">
      <c r="A20" s="29" t="s">
        <v>47</v>
      </c>
      <c r="B20" s="29">
        <v>11846</v>
      </c>
      <c r="C20" s="400">
        <f t="shared" si="3"/>
        <v>5069</v>
      </c>
      <c r="D20" s="356">
        <f t="shared" si="0"/>
        <v>0.42790815465135912</v>
      </c>
      <c r="E20" s="418">
        <v>895</v>
      </c>
      <c r="F20" s="105">
        <v>2054</v>
      </c>
      <c r="G20" s="105">
        <f t="shared" si="4"/>
        <v>2949</v>
      </c>
      <c r="H20" s="356">
        <f t="shared" si="1"/>
        <v>0.24894479149079859</v>
      </c>
      <c r="I20" s="402">
        <v>2120</v>
      </c>
      <c r="J20" s="358">
        <f t="shared" si="2"/>
        <v>0.17896336316056052</v>
      </c>
    </row>
    <row r="21" spans="1:10" ht="18" customHeight="1">
      <c r="A21" s="29" t="s">
        <v>78</v>
      </c>
      <c r="B21" s="29">
        <v>8756</v>
      </c>
      <c r="C21" s="400">
        <f t="shared" si="3"/>
        <v>2871</v>
      </c>
      <c r="D21" s="356">
        <f t="shared" si="0"/>
        <v>0.32788944723618091</v>
      </c>
      <c r="E21" s="418">
        <v>470</v>
      </c>
      <c r="F21" s="105">
        <v>1042</v>
      </c>
      <c r="G21" s="434">
        <f t="shared" si="4"/>
        <v>1512</v>
      </c>
      <c r="H21" s="356">
        <f t="shared" si="1"/>
        <v>0.17268158976701689</v>
      </c>
      <c r="I21" s="399">
        <v>1359</v>
      </c>
      <c r="J21" s="358">
        <f t="shared" si="2"/>
        <v>0.15520785746916399</v>
      </c>
    </row>
    <row r="22" spans="1:10" ht="18" customHeight="1">
      <c r="A22" s="34" t="s">
        <v>86</v>
      </c>
      <c r="B22" s="389">
        <v>9385</v>
      </c>
      <c r="C22" s="401">
        <f t="shared" si="3"/>
        <v>3675</v>
      </c>
      <c r="D22" s="356">
        <f t="shared" si="0"/>
        <v>0.39158231220031964</v>
      </c>
      <c r="E22" s="406">
        <v>670</v>
      </c>
      <c r="F22" s="427">
        <v>1472</v>
      </c>
      <c r="G22" s="434">
        <f t="shared" si="4"/>
        <v>2142</v>
      </c>
      <c r="H22" s="412">
        <f t="shared" si="1"/>
        <v>0.22823654768247204</v>
      </c>
      <c r="I22" s="406">
        <v>1533</v>
      </c>
      <c r="J22" s="358">
        <f t="shared" si="2"/>
        <v>0.16334576451784763</v>
      </c>
    </row>
    <row r="23" spans="1:10" ht="18" customHeight="1">
      <c r="A23" s="26" t="s">
        <v>75</v>
      </c>
      <c r="B23" s="387">
        <f>SUM(B24)</f>
        <v>2022</v>
      </c>
      <c r="C23" s="387">
        <f>SUM(C24)</f>
        <v>713</v>
      </c>
      <c r="D23" s="411">
        <f t="shared" si="0"/>
        <v>0.35262116716122649</v>
      </c>
      <c r="E23" s="417">
        <f>SUM(E24)</f>
        <v>140</v>
      </c>
      <c r="F23" s="425">
        <f>SUM(F24)</f>
        <v>269</v>
      </c>
      <c r="G23" s="435">
        <f>SUM(G24)</f>
        <v>409</v>
      </c>
      <c r="H23" s="440">
        <f t="shared" si="1"/>
        <v>0.20227497527200791</v>
      </c>
      <c r="I23" s="417">
        <f>SUM(I24)</f>
        <v>304</v>
      </c>
      <c r="J23" s="445">
        <f t="shared" si="2"/>
        <v>0.15034619188921861</v>
      </c>
    </row>
    <row r="24" spans="1:10" ht="18" customHeight="1">
      <c r="A24" s="33" t="s">
        <v>51</v>
      </c>
      <c r="B24" s="390">
        <v>2022</v>
      </c>
      <c r="C24" s="402">
        <f>SUM(E24,F24,I24)</f>
        <v>713</v>
      </c>
      <c r="D24" s="356">
        <f t="shared" si="0"/>
        <v>0.35262116716122649</v>
      </c>
      <c r="E24" s="419">
        <v>140</v>
      </c>
      <c r="F24" s="428">
        <v>269</v>
      </c>
      <c r="G24" s="426">
        <f>E24+F24</f>
        <v>409</v>
      </c>
      <c r="H24" s="442">
        <f t="shared" si="1"/>
        <v>0.20227497527200791</v>
      </c>
      <c r="I24" s="419">
        <v>304</v>
      </c>
      <c r="J24" s="441">
        <f t="shared" si="2"/>
        <v>0.15034619188921861</v>
      </c>
    </row>
    <row r="25" spans="1:10" ht="18" customHeight="1">
      <c r="A25" s="26" t="s">
        <v>38</v>
      </c>
      <c r="B25" s="387">
        <f>SUM(B26)</f>
        <v>853</v>
      </c>
      <c r="C25" s="403">
        <f>SUM(C26)</f>
        <v>462</v>
      </c>
      <c r="D25" s="411">
        <f t="shared" si="0"/>
        <v>0.54161781946072685</v>
      </c>
      <c r="E25" s="417">
        <f>SUM(E26)</f>
        <v>87</v>
      </c>
      <c r="F25" s="425">
        <f>SUM(F26)</f>
        <v>192</v>
      </c>
      <c r="G25" s="435">
        <f>SUM(G26)</f>
        <v>279</v>
      </c>
      <c r="H25" s="440">
        <f t="shared" si="1"/>
        <v>0.32708089097303633</v>
      </c>
      <c r="I25" s="417">
        <f>SUM(I26)</f>
        <v>183</v>
      </c>
      <c r="J25" s="445">
        <f t="shared" si="2"/>
        <v>0.21453692848769051</v>
      </c>
    </row>
    <row r="26" spans="1:10" ht="18" customHeight="1">
      <c r="A26" s="33" t="s">
        <v>68</v>
      </c>
      <c r="B26" s="390">
        <v>853</v>
      </c>
      <c r="C26" s="87">
        <f>G26+I26</f>
        <v>462</v>
      </c>
      <c r="D26" s="356">
        <f t="shared" si="0"/>
        <v>0.54161781946072685</v>
      </c>
      <c r="E26" s="419">
        <v>87</v>
      </c>
      <c r="F26" s="428">
        <v>192</v>
      </c>
      <c r="G26" s="426">
        <f>E26+F26</f>
        <v>279</v>
      </c>
      <c r="H26" s="442">
        <f t="shared" si="1"/>
        <v>0.32708089097303633</v>
      </c>
      <c r="I26" s="419">
        <v>183</v>
      </c>
      <c r="J26" s="441">
        <f t="shared" si="2"/>
        <v>0.21453692848769051</v>
      </c>
    </row>
    <row r="27" spans="1:10" ht="18" customHeight="1">
      <c r="A27" s="26" t="s">
        <v>3</v>
      </c>
      <c r="B27" s="391">
        <f>SUM(B28:B30)</f>
        <v>9605</v>
      </c>
      <c r="C27" s="404">
        <f>SUM(C28:C30)</f>
        <v>4200</v>
      </c>
      <c r="D27" s="411">
        <f t="shared" si="0"/>
        <v>0.4372722540343571</v>
      </c>
      <c r="E27" s="420">
        <f>SUM(E28:E30)</f>
        <v>773</v>
      </c>
      <c r="F27" s="429">
        <f>SUM(F28:F30)</f>
        <v>1652</v>
      </c>
      <c r="G27" s="435">
        <f>SUM(G28:G30)</f>
        <v>2425</v>
      </c>
      <c r="H27" s="440">
        <f t="shared" si="1"/>
        <v>0.25247267048412286</v>
      </c>
      <c r="I27" s="420">
        <f>SUM(I28:I30)</f>
        <v>1775</v>
      </c>
      <c r="J27" s="445">
        <f t="shared" si="2"/>
        <v>0.18479958355023426</v>
      </c>
    </row>
    <row r="28" spans="1:10" ht="18" customHeight="1">
      <c r="A28" s="28" t="s">
        <v>7</v>
      </c>
      <c r="B28" s="158">
        <v>1143</v>
      </c>
      <c r="C28" s="405">
        <f>G28+I28</f>
        <v>479</v>
      </c>
      <c r="D28" s="356">
        <f t="shared" si="0"/>
        <v>0.41907261592300965</v>
      </c>
      <c r="E28" s="87">
        <v>100</v>
      </c>
      <c r="F28" s="426">
        <v>173</v>
      </c>
      <c r="G28" s="426">
        <f>E28+F28</f>
        <v>273</v>
      </c>
      <c r="H28" s="441">
        <f t="shared" si="1"/>
        <v>0.23884514435695539</v>
      </c>
      <c r="I28" s="87">
        <v>206</v>
      </c>
      <c r="J28" s="441">
        <f t="shared" si="2"/>
        <v>0.18022747156605423</v>
      </c>
    </row>
    <row r="29" spans="1:10" ht="18" customHeight="1">
      <c r="A29" s="29" t="s">
        <v>2</v>
      </c>
      <c r="B29" s="30">
        <v>5833</v>
      </c>
      <c r="C29" s="401">
        <f>G29+I29</f>
        <v>2535</v>
      </c>
      <c r="D29" s="356">
        <f t="shared" si="0"/>
        <v>0.43459626264357964</v>
      </c>
      <c r="E29" s="400">
        <v>449</v>
      </c>
      <c r="F29" s="105">
        <v>1015</v>
      </c>
      <c r="G29" s="430">
        <f>E29+F29</f>
        <v>1464</v>
      </c>
      <c r="H29" s="356">
        <f t="shared" si="1"/>
        <v>0.25098577061546373</v>
      </c>
      <c r="I29" s="400">
        <v>1071</v>
      </c>
      <c r="J29" s="357">
        <f t="shared" si="2"/>
        <v>0.18361049202811588</v>
      </c>
    </row>
    <row r="30" spans="1:10" ht="18" customHeight="1">
      <c r="A30" s="34" t="s">
        <v>84</v>
      </c>
      <c r="B30" s="389">
        <v>2629</v>
      </c>
      <c r="C30" s="406">
        <f>G30+I30</f>
        <v>1186</v>
      </c>
      <c r="D30" s="356">
        <f t="shared" si="0"/>
        <v>0.45112209965766453</v>
      </c>
      <c r="E30" s="406">
        <v>224</v>
      </c>
      <c r="F30" s="427">
        <v>464</v>
      </c>
      <c r="G30" s="427">
        <f>E30+F30</f>
        <v>688</v>
      </c>
      <c r="H30" s="412">
        <f t="shared" si="1"/>
        <v>0.2616964625332826</v>
      </c>
      <c r="I30" s="406">
        <v>498</v>
      </c>
      <c r="J30" s="412">
        <f t="shared" si="2"/>
        <v>0.1894256371243819</v>
      </c>
    </row>
    <row r="31" spans="1:10" ht="18" customHeight="1">
      <c r="A31" s="26" t="s">
        <v>66</v>
      </c>
      <c r="B31" s="392">
        <f>SUM(B32:B35)</f>
        <v>7962</v>
      </c>
      <c r="C31" s="404">
        <f>SUM(C32:C35)</f>
        <v>3393</v>
      </c>
      <c r="D31" s="411">
        <f t="shared" si="0"/>
        <v>0.42614920874152223</v>
      </c>
      <c r="E31" s="417">
        <f>SUM(E32:E35)</f>
        <v>571</v>
      </c>
      <c r="F31" s="425">
        <f>SUM(F32:F35)</f>
        <v>1375</v>
      </c>
      <c r="G31" s="435">
        <f>SUM(G32:G35)</f>
        <v>1946</v>
      </c>
      <c r="H31" s="440">
        <f t="shared" si="1"/>
        <v>0.244410952022105</v>
      </c>
      <c r="I31" s="417">
        <f>SUM(I32:I35)</f>
        <v>1447</v>
      </c>
      <c r="J31" s="445">
        <f t="shared" si="2"/>
        <v>0.18173825671941723</v>
      </c>
    </row>
    <row r="32" spans="1:10" ht="18" customHeight="1">
      <c r="A32" s="28" t="s">
        <v>214</v>
      </c>
      <c r="B32" s="393">
        <v>3350</v>
      </c>
      <c r="C32" s="405">
        <f>G32+I32</f>
        <v>1648</v>
      </c>
      <c r="D32" s="356">
        <f t="shared" si="0"/>
        <v>0.49194029850746268</v>
      </c>
      <c r="E32" s="87">
        <v>279</v>
      </c>
      <c r="F32" s="426">
        <v>675</v>
      </c>
      <c r="G32" s="426">
        <f>E32+F32</f>
        <v>954</v>
      </c>
      <c r="H32" s="441">
        <f t="shared" si="1"/>
        <v>0.28477611940298508</v>
      </c>
      <c r="I32" s="87">
        <v>694</v>
      </c>
      <c r="J32" s="441">
        <f t="shared" si="2"/>
        <v>0.20716417910447762</v>
      </c>
    </row>
    <row r="33" spans="1:10" ht="18" customHeight="1">
      <c r="A33" s="29" t="s">
        <v>79</v>
      </c>
      <c r="B33" s="30">
        <v>2180</v>
      </c>
      <c r="C33" s="400">
        <f>G33+I33</f>
        <v>1027</v>
      </c>
      <c r="D33" s="356">
        <f t="shared" si="0"/>
        <v>0.47110091743119265</v>
      </c>
      <c r="E33" s="400">
        <v>159</v>
      </c>
      <c r="F33" s="105">
        <v>455</v>
      </c>
      <c r="G33" s="434">
        <f>E33+F33</f>
        <v>614</v>
      </c>
      <c r="H33" s="356">
        <f t="shared" si="1"/>
        <v>0.28165137614678898</v>
      </c>
      <c r="I33" s="400">
        <v>413</v>
      </c>
      <c r="J33" s="357">
        <f t="shared" si="2"/>
        <v>0.18944954128440367</v>
      </c>
    </row>
    <row r="34" spans="1:10" ht="18" customHeight="1">
      <c r="A34" s="29" t="s">
        <v>34</v>
      </c>
      <c r="B34" s="30">
        <v>1546</v>
      </c>
      <c r="C34" s="400">
        <f>G34+I34</f>
        <v>561</v>
      </c>
      <c r="D34" s="356">
        <f t="shared" si="0"/>
        <v>0.3628719275549806</v>
      </c>
      <c r="E34" s="400">
        <v>105</v>
      </c>
      <c r="F34" s="105">
        <v>203</v>
      </c>
      <c r="G34" s="434">
        <f>E34+F34</f>
        <v>308</v>
      </c>
      <c r="H34" s="356">
        <f t="shared" si="1"/>
        <v>0.19922380336351875</v>
      </c>
      <c r="I34" s="400">
        <v>253</v>
      </c>
      <c r="J34" s="356">
        <f t="shared" si="2"/>
        <v>0.16364812419146182</v>
      </c>
    </row>
    <row r="35" spans="1:10" ht="18" customHeight="1">
      <c r="A35" s="34" t="s">
        <v>81</v>
      </c>
      <c r="B35" s="389">
        <v>886</v>
      </c>
      <c r="C35" s="402">
        <f>G35+I35</f>
        <v>157</v>
      </c>
      <c r="D35" s="356">
        <f t="shared" si="0"/>
        <v>0.17720090293453725</v>
      </c>
      <c r="E35" s="406">
        <v>28</v>
      </c>
      <c r="F35" s="427">
        <v>42</v>
      </c>
      <c r="G35" s="434">
        <f>E35+F35</f>
        <v>70</v>
      </c>
      <c r="H35" s="412">
        <f t="shared" si="1"/>
        <v>7.900677200902935e-002</v>
      </c>
      <c r="I35" s="406">
        <v>87</v>
      </c>
      <c r="J35" s="446">
        <f t="shared" si="2"/>
        <v>9.8194130925507897e-002</v>
      </c>
    </row>
    <row r="36" spans="1:10" ht="18" customHeight="1">
      <c r="A36" s="26" t="s">
        <v>22</v>
      </c>
      <c r="B36" s="387">
        <f>SUM(B37)</f>
        <v>6063</v>
      </c>
      <c r="C36" s="403">
        <f>SUM(C37)</f>
        <v>1808</v>
      </c>
      <c r="D36" s="411">
        <f t="shared" si="0"/>
        <v>0.29820221012699982</v>
      </c>
      <c r="E36" s="417">
        <f>SUM(E37)</f>
        <v>315</v>
      </c>
      <c r="F36" s="425">
        <f>SUM(F37)</f>
        <v>636</v>
      </c>
      <c r="G36" s="435">
        <f>SUM(G37)</f>
        <v>951</v>
      </c>
      <c r="H36" s="440">
        <f t="shared" si="1"/>
        <v>0.15685304304799605</v>
      </c>
      <c r="I36" s="417">
        <f>SUM(I37)</f>
        <v>857</v>
      </c>
      <c r="J36" s="445">
        <f t="shared" si="2"/>
        <v>0.1413491670790038</v>
      </c>
    </row>
    <row r="37" spans="1:10" ht="18" customHeight="1">
      <c r="A37" s="33" t="s">
        <v>82</v>
      </c>
      <c r="B37" s="7">
        <v>6063</v>
      </c>
      <c r="C37" s="87">
        <f>G37+I37</f>
        <v>1808</v>
      </c>
      <c r="D37" s="356">
        <f t="shared" si="0"/>
        <v>0.29820221012699982</v>
      </c>
      <c r="E37" s="399">
        <v>315</v>
      </c>
      <c r="F37" s="430">
        <v>636</v>
      </c>
      <c r="G37" s="426">
        <f>E37+F37</f>
        <v>951</v>
      </c>
      <c r="H37" s="442">
        <f t="shared" si="1"/>
        <v>0.15685304304799605</v>
      </c>
      <c r="I37" s="399">
        <v>857</v>
      </c>
      <c r="J37" s="441">
        <f t="shared" si="2"/>
        <v>0.1413491670790038</v>
      </c>
    </row>
    <row r="38" spans="1:10" ht="18" customHeight="1">
      <c r="A38" s="26" t="s">
        <v>21</v>
      </c>
      <c r="B38" s="387">
        <f>SUM(B39:B40)</f>
        <v>5555</v>
      </c>
      <c r="C38" s="404">
        <f>SUM(C39:C40)</f>
        <v>1473</v>
      </c>
      <c r="D38" s="411">
        <f t="shared" si="0"/>
        <v>0.26516651665166519</v>
      </c>
      <c r="E38" s="40">
        <f>SUM(E39:E40)</f>
        <v>302</v>
      </c>
      <c r="F38" s="41">
        <f>SUM(F39:F40)</f>
        <v>408</v>
      </c>
      <c r="G38" s="436">
        <f>SUM(G39:G40)</f>
        <v>710</v>
      </c>
      <c r="H38" s="440">
        <f t="shared" si="1"/>
        <v>0.12781278127812781</v>
      </c>
      <c r="I38" s="40">
        <f>SUM(I39:I40)</f>
        <v>763</v>
      </c>
      <c r="J38" s="445">
        <f t="shared" si="2"/>
        <v>0.13735373537353734</v>
      </c>
    </row>
    <row r="39" spans="1:10" ht="18" customHeight="1">
      <c r="A39" s="28" t="s">
        <v>48</v>
      </c>
      <c r="B39" s="158">
        <v>4656</v>
      </c>
      <c r="C39" s="87">
        <f>G39+I39</f>
        <v>1201</v>
      </c>
      <c r="D39" s="356">
        <f t="shared" si="0"/>
        <v>0.25794673539518903</v>
      </c>
      <c r="E39" s="87">
        <v>252</v>
      </c>
      <c r="F39" s="426">
        <v>323</v>
      </c>
      <c r="G39" s="426">
        <f>E39+F39</f>
        <v>575</v>
      </c>
      <c r="H39" s="441">
        <f t="shared" si="1"/>
        <v>0.12349656357388317</v>
      </c>
      <c r="I39" s="87">
        <v>626</v>
      </c>
      <c r="J39" s="441">
        <f t="shared" si="2"/>
        <v>0.13445017182130584</v>
      </c>
    </row>
    <row r="40" spans="1:10" ht="18" customHeight="1">
      <c r="A40" s="34" t="s">
        <v>95</v>
      </c>
      <c r="B40" s="389">
        <v>899</v>
      </c>
      <c r="C40" s="406">
        <f>G40+I40</f>
        <v>272</v>
      </c>
      <c r="D40" s="412">
        <f t="shared" si="0"/>
        <v>0.30255839822024472</v>
      </c>
      <c r="E40" s="406">
        <v>50</v>
      </c>
      <c r="F40" s="427">
        <v>85</v>
      </c>
      <c r="G40" s="427">
        <f>E40+F40</f>
        <v>135</v>
      </c>
      <c r="H40" s="412">
        <f t="shared" si="1"/>
        <v>0.15016685205784205</v>
      </c>
      <c r="I40" s="406">
        <v>137</v>
      </c>
      <c r="J40" s="412">
        <f t="shared" si="2"/>
        <v>0.15239154616240266</v>
      </c>
    </row>
    <row r="41" spans="1:10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</row>
    <row r="42" spans="1:10" ht="18" customHeight="1">
      <c r="A42" s="20" t="str">
        <v xml:space="preserve"> ※総世帯①は、「秋田県の人口と世帯（月報）」（令和３年７月１日現在：秋田県調査統計課）による。</v>
      </c>
      <c r="B42" s="56"/>
      <c r="C42" s="56"/>
      <c r="D42" s="56"/>
      <c r="E42" s="3"/>
      <c r="F42" s="3"/>
      <c r="G42" s="3"/>
      <c r="H42" s="3"/>
      <c r="I42" s="3"/>
      <c r="J42" s="3"/>
    </row>
    <row r="43" spans="1:10" ht="18" customHeight="1">
      <c r="A43" s="20" t="s">
        <v>302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8" customHeight="1">
      <c r="F44" s="3"/>
      <c r="G44" s="3"/>
      <c r="H44" s="3"/>
      <c r="I44" s="3"/>
      <c r="J44" s="3"/>
    </row>
    <row r="45" spans="1:10">
      <c r="A45" s="20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20"/>
      <c r="B46" s="3"/>
      <c r="C46" s="3"/>
      <c r="D46" s="3"/>
      <c r="E46" s="3"/>
      <c r="F46" s="45"/>
      <c r="G46" s="45"/>
      <c r="H46" s="45"/>
      <c r="I46" s="45"/>
      <c r="J46" s="45"/>
    </row>
    <row r="48" spans="1:10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55118110236220474" bottom="0.11811023622047244" header="0.51181102362204722" footer="0.51181102362204722"/>
  <pageSetup paperSize="9" fitToWidth="1" fitToHeight="1" orientation="portrait" usePrinterDefaults="1" r:id="rId1"/>
  <headerFooter alignWithMargins="0">
    <oddHeader>&amp;L表3-1</oddHeader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8"/>
  <sheetViews>
    <sheetView workbookViewId="0">
      <selection activeCell="F10" sqref="F10"/>
    </sheetView>
  </sheetViews>
  <sheetFormatPr defaultRowHeight="12"/>
  <cols>
    <col min="1" max="1" width="11" style="268" customWidth="1"/>
    <col min="2" max="10" width="9.125" style="268" customWidth="1"/>
    <col min="11" max="11" width="9" style="268" customWidth="1"/>
    <col min="12" max="13" width="9" style="176" customWidth="1"/>
    <col min="14" max="16384" width="9" style="268" customWidth="1"/>
  </cols>
  <sheetData>
    <row r="1" spans="1:10" ht="31.5" customHeight="1">
      <c r="A1" s="447" t="str">
        <f>表紙!B21</f>
        <v>令和３年度市町村別高齢者世帯数・世帯割合（圏域別）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ht="20.25" customHeight="1">
      <c r="A2" s="380"/>
      <c r="B2" s="380"/>
      <c r="J2" s="143" t="str">
        <f>'表1-1'!J2</f>
        <v>令和３年７月１日現在</v>
      </c>
    </row>
    <row r="3" spans="1:10" ht="18" customHeight="1">
      <c r="A3" s="381" t="s">
        <v>31</v>
      </c>
      <c r="B3" s="384"/>
      <c r="C3" s="394" t="s">
        <v>175</v>
      </c>
      <c r="D3" s="407"/>
      <c r="E3" s="413"/>
      <c r="F3" s="413"/>
      <c r="G3" s="413"/>
      <c r="H3" s="413"/>
      <c r="I3" s="413"/>
      <c r="J3" s="443"/>
    </row>
    <row r="4" spans="1:10" ht="18" customHeight="1">
      <c r="A4" s="382"/>
      <c r="B4" s="385" t="s">
        <v>50</v>
      </c>
      <c r="C4" s="395"/>
      <c r="D4" s="408"/>
      <c r="E4" s="414" t="s">
        <v>173</v>
      </c>
      <c r="F4" s="421"/>
      <c r="G4" s="421"/>
      <c r="H4" s="437"/>
      <c r="I4" s="414" t="s">
        <v>168</v>
      </c>
      <c r="J4" s="437"/>
    </row>
    <row r="5" spans="1:10" ht="18" customHeight="1">
      <c r="A5" s="382"/>
      <c r="B5" s="385"/>
      <c r="C5" s="396" t="s">
        <v>162</v>
      </c>
      <c r="D5" s="409" t="s">
        <v>211</v>
      </c>
      <c r="E5" s="415" t="s">
        <v>164</v>
      </c>
      <c r="F5" s="422" t="s">
        <v>165</v>
      </c>
      <c r="G5" s="422" t="s">
        <v>33</v>
      </c>
      <c r="H5" s="438" t="s">
        <v>211</v>
      </c>
      <c r="I5" s="415" t="s">
        <v>162</v>
      </c>
      <c r="J5" s="444" t="s">
        <v>211</v>
      </c>
    </row>
    <row r="6" spans="1:10" ht="24">
      <c r="A6" s="383"/>
      <c r="B6" s="383" t="s">
        <v>181</v>
      </c>
      <c r="C6" s="341" t="s">
        <v>151</v>
      </c>
      <c r="D6" s="410" t="s">
        <v>55</v>
      </c>
      <c r="E6" s="341" t="s">
        <v>67</v>
      </c>
      <c r="F6" s="423" t="s">
        <v>88</v>
      </c>
      <c r="G6" s="431" t="s">
        <v>182</v>
      </c>
      <c r="H6" s="439" t="s">
        <v>212</v>
      </c>
      <c r="I6" s="341" t="s">
        <v>183</v>
      </c>
      <c r="J6" s="410" t="s">
        <v>213</v>
      </c>
    </row>
    <row r="7" spans="1:10" ht="18" customHeight="1">
      <c r="A7" s="26" t="s">
        <v>57</v>
      </c>
      <c r="B7" s="386">
        <f>SUM(B8,B12,B15,B20,B28,B31,B35,B37)</f>
        <v>390520</v>
      </c>
      <c r="C7" s="386">
        <f>SUM(C8,C12,C15,C20,C28,C31,C35,C37)</f>
        <v>134099</v>
      </c>
      <c r="D7" s="411">
        <f t="shared" ref="D7:D40" si="0">C7/B7</f>
        <v>0.34338574208747313</v>
      </c>
      <c r="E7" s="397">
        <f>SUM(E8,E12,E15,E20,E28,E31,E35,E37)</f>
        <v>22182</v>
      </c>
      <c r="F7" s="452">
        <f>SUM(F8,F12,F15,F20,F28,F31,F35,F37)</f>
        <v>53019</v>
      </c>
      <c r="G7" s="454">
        <f>SUM(G8,G12,G15,G20,G28,G31,G35,G37)</f>
        <v>75201</v>
      </c>
      <c r="H7" s="440">
        <f t="shared" ref="H7:H40" si="1">G7/B7</f>
        <v>0.19256632182730718</v>
      </c>
      <c r="I7" s="386">
        <f>SUM(I8,I12,I15,I20,I28,I31,I35,I37)</f>
        <v>58898</v>
      </c>
      <c r="J7" s="445">
        <f t="shared" ref="J7:J40" si="2">I7/B7</f>
        <v>0.15081942026016593</v>
      </c>
    </row>
    <row r="8" spans="1:10" ht="18" customHeight="1">
      <c r="A8" s="27" t="s">
        <v>27</v>
      </c>
      <c r="B8" s="387">
        <f>SUM(B9:B11)</f>
        <v>41440</v>
      </c>
      <c r="C8" s="387">
        <f>SUM(C9:C11)</f>
        <v>12322</v>
      </c>
      <c r="D8" s="411">
        <f t="shared" si="0"/>
        <v>0.29734555984555983</v>
      </c>
      <c r="E8" s="417">
        <f>SUM(E9:E11)</f>
        <v>1823</v>
      </c>
      <c r="F8" s="425">
        <f>SUM(F9:F11)</f>
        <v>4151</v>
      </c>
      <c r="G8" s="425">
        <f>SUM(G9:G11)</f>
        <v>5974</v>
      </c>
      <c r="H8" s="440">
        <f t="shared" si="1"/>
        <v>0.14416023166023165</v>
      </c>
      <c r="I8" s="417">
        <f>SUM(I9:I11)</f>
        <v>6348</v>
      </c>
      <c r="J8" s="445">
        <f t="shared" si="2"/>
        <v>0.15318532818532818</v>
      </c>
    </row>
    <row r="9" spans="1:10" ht="18" customHeight="1">
      <c r="A9" s="29" t="s">
        <v>64</v>
      </c>
      <c r="B9" s="29">
        <f>'表3-1'!B13</f>
        <v>28363</v>
      </c>
      <c r="C9" s="400">
        <f>SUM(E9,F9,I9)</f>
        <v>8285</v>
      </c>
      <c r="D9" s="356">
        <f t="shared" si="0"/>
        <v>0.29210591263265523</v>
      </c>
      <c r="E9" s="42">
        <f>'表3-1'!E13</f>
        <v>1140</v>
      </c>
      <c r="F9" s="50">
        <f>'表3-1'!F13</f>
        <v>2660</v>
      </c>
      <c r="G9" s="418">
        <f>E9+F9</f>
        <v>3800</v>
      </c>
      <c r="H9" s="356">
        <f t="shared" si="1"/>
        <v>0.13397736487677608</v>
      </c>
      <c r="I9" s="50">
        <f>'表3-1'!I13</f>
        <v>4485</v>
      </c>
      <c r="J9" s="358">
        <f t="shared" si="2"/>
        <v>0.15812854775587915</v>
      </c>
    </row>
    <row r="10" spans="1:10" ht="18" customHeight="1">
      <c r="A10" s="29" t="s">
        <v>74</v>
      </c>
      <c r="B10" s="29">
        <f>'表3-1'!B16</f>
        <v>11055</v>
      </c>
      <c r="C10" s="400">
        <f>SUM(E10,F10,I10)</f>
        <v>3324</v>
      </c>
      <c r="D10" s="356">
        <f t="shared" si="0"/>
        <v>0.30067842605156037</v>
      </c>
      <c r="E10" s="43">
        <f>'表3-1'!E16</f>
        <v>543</v>
      </c>
      <c r="F10" s="51">
        <f>'表3-1'!F16</f>
        <v>1222</v>
      </c>
      <c r="G10" s="418">
        <f>E10+F10</f>
        <v>1765</v>
      </c>
      <c r="H10" s="356">
        <f t="shared" si="1"/>
        <v>0.15965626413387607</v>
      </c>
      <c r="I10" s="51">
        <f>'表3-1'!I16</f>
        <v>1559</v>
      </c>
      <c r="J10" s="356">
        <f t="shared" si="2"/>
        <v>0.1410221619176843</v>
      </c>
    </row>
    <row r="11" spans="1:10" ht="18" customHeight="1">
      <c r="A11" s="32" t="s">
        <v>51</v>
      </c>
      <c r="B11" s="157">
        <f>'表3-1'!B24</f>
        <v>2022</v>
      </c>
      <c r="C11" s="402">
        <f>G11+I11</f>
        <v>713</v>
      </c>
      <c r="D11" s="356">
        <f t="shared" si="0"/>
        <v>0.35262116716122649</v>
      </c>
      <c r="E11" s="450">
        <f>'表3-1'!E24</f>
        <v>140</v>
      </c>
      <c r="F11" s="164">
        <f>'表3-1'!F24</f>
        <v>269</v>
      </c>
      <c r="G11" s="455">
        <f>E11+F11</f>
        <v>409</v>
      </c>
      <c r="H11" s="459">
        <f t="shared" si="1"/>
        <v>0.20227497527200791</v>
      </c>
      <c r="I11" s="172">
        <f>'表3-1'!I24</f>
        <v>304</v>
      </c>
      <c r="J11" s="446">
        <f t="shared" si="2"/>
        <v>0.15034619188921861</v>
      </c>
    </row>
    <row r="12" spans="1:10" ht="18" customHeight="1">
      <c r="A12" s="27" t="s">
        <v>215</v>
      </c>
      <c r="B12" s="387">
        <f>SUM(B13:B14)</f>
        <v>12699</v>
      </c>
      <c r="C12" s="40">
        <f>SUM(C13:C14)</f>
        <v>5531</v>
      </c>
      <c r="D12" s="411">
        <f t="shared" si="0"/>
        <v>0.43554610599259785</v>
      </c>
      <c r="E12" s="417">
        <f>SUM(E13:E14)</f>
        <v>982</v>
      </c>
      <c r="F12" s="425">
        <f>SUM(F13:F14)</f>
        <v>2246</v>
      </c>
      <c r="G12" s="425">
        <f>SUM(G13:G14)</f>
        <v>3228</v>
      </c>
      <c r="H12" s="440">
        <f t="shared" si="1"/>
        <v>0.25419324356248524</v>
      </c>
      <c r="I12" s="417">
        <f>SUM(I13:I14)</f>
        <v>2303</v>
      </c>
      <c r="J12" s="445">
        <f t="shared" si="2"/>
        <v>0.18135286243011262</v>
      </c>
    </row>
    <row r="13" spans="1:10" ht="18" customHeight="1">
      <c r="A13" s="154" t="s">
        <v>47</v>
      </c>
      <c r="B13" s="154">
        <f>'表3-1'!B20</f>
        <v>11846</v>
      </c>
      <c r="C13" s="402">
        <f>SUM(E13,F13,I13)</f>
        <v>5069</v>
      </c>
      <c r="D13" s="446">
        <f t="shared" si="0"/>
        <v>0.42790815465135912</v>
      </c>
      <c r="E13" s="42">
        <f>'表3-1'!E20</f>
        <v>895</v>
      </c>
      <c r="F13" s="50">
        <f>'表3-1'!F20</f>
        <v>2054</v>
      </c>
      <c r="G13" s="455">
        <f>E13+F13</f>
        <v>2949</v>
      </c>
      <c r="H13" s="460">
        <f t="shared" si="1"/>
        <v>0.24894479149079859</v>
      </c>
      <c r="I13" s="42">
        <f>'表3-1'!I20</f>
        <v>2120</v>
      </c>
      <c r="J13" s="446">
        <f t="shared" si="2"/>
        <v>0.17896336316056052</v>
      </c>
    </row>
    <row r="14" spans="1:10" ht="18" customHeight="1">
      <c r="A14" s="32" t="s">
        <v>68</v>
      </c>
      <c r="B14" s="157">
        <f>'表3-1'!B26</f>
        <v>853</v>
      </c>
      <c r="C14" s="402">
        <f>G14+I14</f>
        <v>462</v>
      </c>
      <c r="D14" s="446">
        <f t="shared" si="0"/>
        <v>0.54161781946072685</v>
      </c>
      <c r="E14" s="450">
        <f>'表3-1'!E26</f>
        <v>87</v>
      </c>
      <c r="F14" s="164">
        <f>'表3-1'!F26</f>
        <v>192</v>
      </c>
      <c r="G14" s="455">
        <f>E14+F14</f>
        <v>279</v>
      </c>
      <c r="H14" s="459">
        <f t="shared" si="1"/>
        <v>0.32708089097303633</v>
      </c>
      <c r="I14" s="450">
        <f>'表3-1'!I26</f>
        <v>183</v>
      </c>
      <c r="J14" s="446">
        <f t="shared" si="2"/>
        <v>0.21453692848769051</v>
      </c>
    </row>
    <row r="15" spans="1:10" ht="18" customHeight="1">
      <c r="A15" s="27" t="s">
        <v>69</v>
      </c>
      <c r="B15" s="387">
        <f>SUM(B16:B19)</f>
        <v>31498</v>
      </c>
      <c r="C15" s="417">
        <f>SUM(C16:C19)</f>
        <v>13814</v>
      </c>
      <c r="D15" s="411">
        <f t="shared" si="0"/>
        <v>0.43856752809702204</v>
      </c>
      <c r="E15" s="417">
        <f>SUM(E16:E19)</f>
        <v>2290</v>
      </c>
      <c r="F15" s="425">
        <f>SUM(F16:F19)</f>
        <v>5975</v>
      </c>
      <c r="G15" s="425">
        <f>SUM(G16:G19)</f>
        <v>8265</v>
      </c>
      <c r="H15" s="440">
        <f t="shared" si="1"/>
        <v>0.26239761254682836</v>
      </c>
      <c r="I15" s="417">
        <f>SUM(I16:I19)</f>
        <v>5549</v>
      </c>
      <c r="J15" s="445">
        <f t="shared" si="2"/>
        <v>0.17616991555019365</v>
      </c>
    </row>
    <row r="16" spans="1:10" ht="18" customHeight="1">
      <c r="A16" s="154" t="s">
        <v>63</v>
      </c>
      <c r="B16" s="154">
        <f>'表3-1'!B11</f>
        <v>21893</v>
      </c>
      <c r="C16" s="402">
        <f>SUM(E16,F16,I16)</f>
        <v>9614</v>
      </c>
      <c r="D16" s="446">
        <f t="shared" si="0"/>
        <v>0.43913579683003701</v>
      </c>
      <c r="E16" s="42">
        <f>'表3-1'!E11</f>
        <v>1517</v>
      </c>
      <c r="F16" s="50">
        <f>'表3-1'!F11</f>
        <v>4323</v>
      </c>
      <c r="G16" s="455">
        <f>E16+F16</f>
        <v>5840</v>
      </c>
      <c r="H16" s="446">
        <f t="shared" si="1"/>
        <v>0.26675192984058832</v>
      </c>
      <c r="I16" s="50">
        <f>'表3-1'!I11</f>
        <v>3774</v>
      </c>
      <c r="J16" s="446">
        <f t="shared" si="2"/>
        <v>0.17238386698944869</v>
      </c>
    </row>
    <row r="17" spans="1:10" ht="18" customHeight="1">
      <c r="A17" s="154" t="s">
        <v>7</v>
      </c>
      <c r="B17" s="163">
        <f>'表3-1'!B28</f>
        <v>1143</v>
      </c>
      <c r="C17" s="399">
        <f>G17+I17</f>
        <v>479</v>
      </c>
      <c r="D17" s="446">
        <f t="shared" si="0"/>
        <v>0.41907261592300965</v>
      </c>
      <c r="E17" s="162">
        <f>'表3-1'!E28</f>
        <v>100</v>
      </c>
      <c r="F17" s="159">
        <f>'表3-1'!F28</f>
        <v>173</v>
      </c>
      <c r="G17" s="455">
        <f>E17+F17</f>
        <v>273</v>
      </c>
      <c r="H17" s="446">
        <f t="shared" si="1"/>
        <v>0.23884514435695539</v>
      </c>
      <c r="I17" s="159">
        <f>'表3-1'!I28</f>
        <v>206</v>
      </c>
      <c r="J17" s="446">
        <f t="shared" si="2"/>
        <v>0.18022747156605423</v>
      </c>
    </row>
    <row r="18" spans="1:10" ht="18" customHeight="1">
      <c r="A18" s="29" t="s">
        <v>2</v>
      </c>
      <c r="B18" s="30">
        <f>'表3-1'!B29</f>
        <v>5833</v>
      </c>
      <c r="C18" s="401">
        <f>G18+I18</f>
        <v>2535</v>
      </c>
      <c r="D18" s="356">
        <f t="shared" si="0"/>
        <v>0.43459626264357964</v>
      </c>
      <c r="E18" s="43">
        <f>'表3-1'!E29</f>
        <v>449</v>
      </c>
      <c r="F18" s="51">
        <f>'表3-1'!F29</f>
        <v>1015</v>
      </c>
      <c r="G18" s="456">
        <f>E18+F18</f>
        <v>1464</v>
      </c>
      <c r="H18" s="356">
        <f t="shared" si="1"/>
        <v>0.25098577061546373</v>
      </c>
      <c r="I18" s="51">
        <f>'表3-1'!I29</f>
        <v>1071</v>
      </c>
      <c r="J18" s="357">
        <f t="shared" si="2"/>
        <v>0.18361049202811588</v>
      </c>
    </row>
    <row r="19" spans="1:10" ht="18" customHeight="1">
      <c r="A19" s="34" t="s">
        <v>84</v>
      </c>
      <c r="B19" s="389">
        <f>'表3-1'!B30</f>
        <v>2629</v>
      </c>
      <c r="C19" s="406">
        <f>G19+I19</f>
        <v>1186</v>
      </c>
      <c r="D19" s="356">
        <f t="shared" si="0"/>
        <v>0.45112209965766453</v>
      </c>
      <c r="E19" s="172">
        <f>'表3-1'!E30</f>
        <v>224</v>
      </c>
      <c r="F19" s="52">
        <f>'表3-1'!F30</f>
        <v>464</v>
      </c>
      <c r="G19" s="457">
        <f>E19+F19</f>
        <v>688</v>
      </c>
      <c r="H19" s="412">
        <f t="shared" si="1"/>
        <v>0.2616964625332826</v>
      </c>
      <c r="I19" s="52">
        <f>'表3-1'!I30</f>
        <v>498</v>
      </c>
      <c r="J19" s="412">
        <f t="shared" si="2"/>
        <v>0.1894256371243819</v>
      </c>
    </row>
    <row r="20" spans="1:10" ht="18" customHeight="1">
      <c r="A20" s="26" t="s">
        <v>217</v>
      </c>
      <c r="B20" s="387">
        <f>SUM(B21:B27)</f>
        <v>169188</v>
      </c>
      <c r="C20" s="403">
        <f>SUM(C21:C27)</f>
        <v>58205</v>
      </c>
      <c r="D20" s="411">
        <f t="shared" si="0"/>
        <v>0.34402558101047354</v>
      </c>
      <c r="E20" s="417">
        <f>SUM(E21:E27)</f>
        <v>9314</v>
      </c>
      <c r="F20" s="425">
        <f>SUM(F21:F27)</f>
        <v>24263</v>
      </c>
      <c r="G20" s="435">
        <f>SUM(G21:G27)</f>
        <v>33577</v>
      </c>
      <c r="H20" s="440">
        <f t="shared" si="1"/>
        <v>0.19845970163368559</v>
      </c>
      <c r="I20" s="417">
        <f>SUM(I21:I27)</f>
        <v>24628</v>
      </c>
      <c r="J20" s="445">
        <f t="shared" si="2"/>
        <v>0.14556587937678794</v>
      </c>
    </row>
    <row r="21" spans="1:10" ht="18" customHeight="1">
      <c r="A21" s="28" t="s">
        <v>83</v>
      </c>
      <c r="B21" s="7">
        <f>'表3-1'!B10</f>
        <v>138064</v>
      </c>
      <c r="C21" s="87">
        <f>SUM(E21,F21,I21)</f>
        <v>46697</v>
      </c>
      <c r="D21" s="356">
        <f t="shared" si="0"/>
        <v>0.33822719898018311</v>
      </c>
      <c r="E21" s="161">
        <f>'表3-1'!E10</f>
        <v>7394</v>
      </c>
      <c r="F21" s="166">
        <f>'表3-1'!F10</f>
        <v>19951</v>
      </c>
      <c r="G21" s="458">
        <f t="shared" ref="G21:G27" si="3">E21+F21</f>
        <v>27345</v>
      </c>
      <c r="H21" s="441">
        <f t="shared" si="1"/>
        <v>0.198060319851663</v>
      </c>
      <c r="I21" s="166">
        <f>'表3-1'!I10</f>
        <v>19352</v>
      </c>
      <c r="J21" s="355">
        <f t="shared" si="2"/>
        <v>0.14016687912852011</v>
      </c>
    </row>
    <row r="22" spans="1:10" ht="18" customHeight="1">
      <c r="A22" s="29" t="s">
        <v>70</v>
      </c>
      <c r="B22" s="29">
        <f>'表3-1'!B14</f>
        <v>10589</v>
      </c>
      <c r="C22" s="400">
        <f>SUM(E22,F22,I22)</f>
        <v>3690</v>
      </c>
      <c r="D22" s="356">
        <f t="shared" si="0"/>
        <v>0.34847483237321747</v>
      </c>
      <c r="E22" s="43">
        <f>'表3-1'!E14</f>
        <v>621</v>
      </c>
      <c r="F22" s="51">
        <f>'表3-1'!F14</f>
        <v>1202</v>
      </c>
      <c r="G22" s="456">
        <f t="shared" si="3"/>
        <v>1823</v>
      </c>
      <c r="H22" s="446">
        <f t="shared" si="1"/>
        <v>0.17215978845972235</v>
      </c>
      <c r="I22" s="51">
        <f>'表3-1'!I14</f>
        <v>1867</v>
      </c>
      <c r="J22" s="358">
        <f t="shared" si="2"/>
        <v>0.17631504391349515</v>
      </c>
    </row>
    <row r="23" spans="1:10" ht="18" customHeight="1">
      <c r="A23" s="29" t="s">
        <v>9</v>
      </c>
      <c r="B23" s="29">
        <f>'表3-1'!B18</f>
        <v>12573</v>
      </c>
      <c r="C23" s="400">
        <f>SUM(E23,F23,I23)</f>
        <v>4425</v>
      </c>
      <c r="D23" s="356">
        <f t="shared" si="0"/>
        <v>0.35194464328322594</v>
      </c>
      <c r="E23" s="43">
        <f>'表3-1'!E18</f>
        <v>728</v>
      </c>
      <c r="F23" s="51">
        <f>'表3-1'!F18</f>
        <v>1735</v>
      </c>
      <c r="G23" s="418">
        <f t="shared" si="3"/>
        <v>2463</v>
      </c>
      <c r="H23" s="356">
        <f t="shared" si="1"/>
        <v>0.19589596754951086</v>
      </c>
      <c r="I23" s="51">
        <f>'表3-1'!I18</f>
        <v>1962</v>
      </c>
      <c r="J23" s="356">
        <f t="shared" si="2"/>
        <v>0.15604867573371511</v>
      </c>
    </row>
    <row r="24" spans="1:10" ht="18" customHeight="1">
      <c r="A24" s="154" t="s">
        <v>214</v>
      </c>
      <c r="B24" s="449">
        <f>'表3-1'!B32</f>
        <v>3350</v>
      </c>
      <c r="C24" s="399">
        <f>G24+I24</f>
        <v>1648</v>
      </c>
      <c r="D24" s="446">
        <f t="shared" si="0"/>
        <v>0.49194029850746268</v>
      </c>
      <c r="E24" s="451">
        <f>'表3-1'!E32</f>
        <v>279</v>
      </c>
      <c r="F24" s="453">
        <f>'表3-1'!F32</f>
        <v>675</v>
      </c>
      <c r="G24" s="455">
        <f t="shared" si="3"/>
        <v>954</v>
      </c>
      <c r="H24" s="446">
        <f t="shared" si="1"/>
        <v>0.28477611940298508</v>
      </c>
      <c r="I24" s="453">
        <f>'表3-1'!I32</f>
        <v>694</v>
      </c>
      <c r="J24" s="446">
        <f t="shared" si="2"/>
        <v>0.20716417910447762</v>
      </c>
    </row>
    <row r="25" spans="1:10" ht="18" customHeight="1">
      <c r="A25" s="29" t="s">
        <v>79</v>
      </c>
      <c r="B25" s="30">
        <f>'表3-1'!B33</f>
        <v>2180</v>
      </c>
      <c r="C25" s="400">
        <f>G25+I25</f>
        <v>1027</v>
      </c>
      <c r="D25" s="356">
        <f t="shared" si="0"/>
        <v>0.47110091743119265</v>
      </c>
      <c r="E25" s="43">
        <f>'表3-1'!E33</f>
        <v>159</v>
      </c>
      <c r="F25" s="51">
        <f>'表3-1'!F33</f>
        <v>455</v>
      </c>
      <c r="G25" s="455">
        <f t="shared" si="3"/>
        <v>614</v>
      </c>
      <c r="H25" s="356">
        <f t="shared" si="1"/>
        <v>0.28165137614678898</v>
      </c>
      <c r="I25" s="51">
        <f>'表3-1'!I33</f>
        <v>413</v>
      </c>
      <c r="J25" s="357">
        <f t="shared" si="2"/>
        <v>0.18944954128440367</v>
      </c>
    </row>
    <row r="26" spans="1:10" ht="18" customHeight="1">
      <c r="A26" s="29" t="s">
        <v>34</v>
      </c>
      <c r="B26" s="30">
        <f>'表3-1'!B34</f>
        <v>1546</v>
      </c>
      <c r="C26" s="400">
        <f>G26+I26</f>
        <v>561</v>
      </c>
      <c r="D26" s="356">
        <f t="shared" si="0"/>
        <v>0.3628719275549806</v>
      </c>
      <c r="E26" s="43">
        <f>'表3-1'!E34</f>
        <v>105</v>
      </c>
      <c r="F26" s="51">
        <f>'表3-1'!F34</f>
        <v>203</v>
      </c>
      <c r="G26" s="455">
        <f t="shared" si="3"/>
        <v>308</v>
      </c>
      <c r="H26" s="356">
        <f t="shared" si="1"/>
        <v>0.19922380336351875</v>
      </c>
      <c r="I26" s="51">
        <f>'表3-1'!I34</f>
        <v>253</v>
      </c>
      <c r="J26" s="356">
        <f t="shared" si="2"/>
        <v>0.16364812419146182</v>
      </c>
    </row>
    <row r="27" spans="1:10" ht="18" customHeight="1">
      <c r="A27" s="34" t="s">
        <v>81</v>
      </c>
      <c r="B27" s="389">
        <f>'表3-1'!B35</f>
        <v>886</v>
      </c>
      <c r="C27" s="402">
        <f>G27+I27</f>
        <v>157</v>
      </c>
      <c r="D27" s="356">
        <f t="shared" si="0"/>
        <v>0.17720090293453725</v>
      </c>
      <c r="E27" s="172">
        <f>'表3-1'!E35</f>
        <v>28</v>
      </c>
      <c r="F27" s="52">
        <f>'表3-1'!F35</f>
        <v>42</v>
      </c>
      <c r="G27" s="455">
        <f t="shared" si="3"/>
        <v>70</v>
      </c>
      <c r="H27" s="412">
        <f t="shared" si="1"/>
        <v>7.900677200902935e-002</v>
      </c>
      <c r="I27" s="52">
        <f>'表3-1'!I35</f>
        <v>87</v>
      </c>
      <c r="J27" s="446">
        <f t="shared" si="2"/>
        <v>9.8194130925507897e-002</v>
      </c>
    </row>
    <row r="28" spans="1:10" ht="24" customHeight="1">
      <c r="A28" s="155" t="s">
        <v>8</v>
      </c>
      <c r="B28" s="387">
        <f>SUM(B29:B30)</f>
        <v>37378</v>
      </c>
      <c r="C28" s="417">
        <f>SUM(C29:C30)</f>
        <v>12208</v>
      </c>
      <c r="D28" s="411">
        <f t="shared" si="0"/>
        <v>0.32660923537910003</v>
      </c>
      <c r="E28" s="417">
        <f>SUM(E29:E30)</f>
        <v>2109</v>
      </c>
      <c r="F28" s="425">
        <f>SUM(F29:F30)</f>
        <v>4648</v>
      </c>
      <c r="G28" s="425">
        <f>SUM(G29:G30)</f>
        <v>6757</v>
      </c>
      <c r="H28" s="440">
        <f t="shared" si="1"/>
        <v>0.18077478730804217</v>
      </c>
      <c r="I28" s="417">
        <f>SUM(I29:I30)</f>
        <v>5451</v>
      </c>
      <c r="J28" s="445">
        <f t="shared" si="2"/>
        <v>0.14583444807105783</v>
      </c>
    </row>
    <row r="29" spans="1:10" ht="18" customHeight="1">
      <c r="A29" s="154" t="s">
        <v>73</v>
      </c>
      <c r="B29" s="154">
        <f>'表3-1'!B17</f>
        <v>28622</v>
      </c>
      <c r="C29" s="402">
        <f>SUM(E29,F29,I29)</f>
        <v>9337</v>
      </c>
      <c r="D29" s="446">
        <f t="shared" si="0"/>
        <v>0.32621759485710294</v>
      </c>
      <c r="E29" s="42">
        <f>'表3-1'!E17</f>
        <v>1639</v>
      </c>
      <c r="F29" s="50">
        <f>'表3-1'!F17</f>
        <v>3606</v>
      </c>
      <c r="G29" s="455">
        <f>E29+F29</f>
        <v>5245</v>
      </c>
      <c r="H29" s="446">
        <f t="shared" si="1"/>
        <v>0.18325064635594998</v>
      </c>
      <c r="I29" s="50">
        <f>'表3-1'!I17</f>
        <v>4092</v>
      </c>
      <c r="J29" s="357">
        <f t="shared" si="2"/>
        <v>0.14296694850115296</v>
      </c>
    </row>
    <row r="30" spans="1:10" ht="18" customHeight="1">
      <c r="A30" s="34" t="s">
        <v>78</v>
      </c>
      <c r="B30" s="34">
        <f>'表3-1'!B21</f>
        <v>8756</v>
      </c>
      <c r="C30" s="406">
        <f>SUM(E30,F30,I30)</f>
        <v>2871</v>
      </c>
      <c r="D30" s="412">
        <f t="shared" si="0"/>
        <v>0.32788944723618091</v>
      </c>
      <c r="E30" s="172">
        <f>'表3-1'!E21</f>
        <v>470</v>
      </c>
      <c r="F30" s="52">
        <f>'表3-1'!F21</f>
        <v>1042</v>
      </c>
      <c r="G30" s="457">
        <f>E30+F30</f>
        <v>1512</v>
      </c>
      <c r="H30" s="412">
        <f t="shared" si="1"/>
        <v>0.17268158976701689</v>
      </c>
      <c r="I30" s="52">
        <f>'表3-1'!I21</f>
        <v>1359</v>
      </c>
      <c r="J30" s="412">
        <f t="shared" si="2"/>
        <v>0.15520785746916399</v>
      </c>
    </row>
    <row r="31" spans="1:10" ht="18" customHeight="1">
      <c r="A31" s="27" t="s">
        <v>221</v>
      </c>
      <c r="B31" s="392">
        <f>SUM(B32:B34)</f>
        <v>43994</v>
      </c>
      <c r="C31" s="417">
        <f>SUM(C32:C34)</f>
        <v>15205</v>
      </c>
      <c r="D31" s="411">
        <f t="shared" si="0"/>
        <v>0.34561531117879712</v>
      </c>
      <c r="E31" s="417">
        <f>SUM(E32:E34)</f>
        <v>2670</v>
      </c>
      <c r="F31" s="425">
        <f>SUM(F32:F34)</f>
        <v>5850</v>
      </c>
      <c r="G31" s="425">
        <f>SUM(G32:G34)</f>
        <v>8520</v>
      </c>
      <c r="H31" s="440">
        <f t="shared" si="1"/>
        <v>0.19366277219620856</v>
      </c>
      <c r="I31" s="417">
        <f>SUM(I32:I34)</f>
        <v>6685</v>
      </c>
      <c r="J31" s="445">
        <f t="shared" si="2"/>
        <v>0.15195253898258854</v>
      </c>
    </row>
    <row r="32" spans="1:10" ht="18" customHeight="1">
      <c r="A32" s="154" t="s">
        <v>94</v>
      </c>
      <c r="B32" s="154">
        <f>'表3-1'!B19</f>
        <v>28546</v>
      </c>
      <c r="C32" s="402">
        <f>SUM(E32,F32,I32)</f>
        <v>9722</v>
      </c>
      <c r="D32" s="446">
        <f t="shared" si="0"/>
        <v>0.34057311006796048</v>
      </c>
      <c r="E32" s="42">
        <f>'表3-1'!E19</f>
        <v>1685</v>
      </c>
      <c r="F32" s="50">
        <f>'表3-1'!F19</f>
        <v>3742</v>
      </c>
      <c r="G32" s="458">
        <f>E32+F32</f>
        <v>5427</v>
      </c>
      <c r="H32" s="446">
        <f t="shared" si="1"/>
        <v>0.19011420163945911</v>
      </c>
      <c r="I32" s="50">
        <f>'表3-1'!I19</f>
        <v>4295</v>
      </c>
      <c r="J32" s="357">
        <f t="shared" si="2"/>
        <v>0.15045890842850138</v>
      </c>
    </row>
    <row r="33" spans="1:14" ht="18" customHeight="1">
      <c r="A33" s="29" t="s">
        <v>86</v>
      </c>
      <c r="B33" s="30">
        <f>'表3-1'!B22</f>
        <v>9385</v>
      </c>
      <c r="C33" s="400">
        <f>SUM(E33,F33,I33)</f>
        <v>3675</v>
      </c>
      <c r="D33" s="356">
        <f t="shared" si="0"/>
        <v>0.39158231220031964</v>
      </c>
      <c r="E33" s="43">
        <f>'表3-1'!E22</f>
        <v>670</v>
      </c>
      <c r="F33" s="51">
        <f>'表3-1'!F22</f>
        <v>1472</v>
      </c>
      <c r="G33" s="418">
        <f>E33+F33</f>
        <v>2142</v>
      </c>
      <c r="H33" s="356">
        <f t="shared" si="1"/>
        <v>0.22823654768247204</v>
      </c>
      <c r="I33" s="51">
        <f>'表3-1'!I22</f>
        <v>1533</v>
      </c>
      <c r="J33" s="356">
        <f t="shared" si="2"/>
        <v>0.16334576451784763</v>
      </c>
    </row>
    <row r="34" spans="1:14" ht="18" customHeight="1">
      <c r="A34" s="32" t="s">
        <v>82</v>
      </c>
      <c r="B34" s="7">
        <f>'表3-1'!B37</f>
        <v>6063</v>
      </c>
      <c r="C34" s="402">
        <f>G34+I34</f>
        <v>1808</v>
      </c>
      <c r="D34" s="446">
        <f t="shared" si="0"/>
        <v>0.29820221012699982</v>
      </c>
      <c r="E34" s="450">
        <f>'表3-1'!E37</f>
        <v>315</v>
      </c>
      <c r="F34" s="164">
        <f>'表3-1'!F37</f>
        <v>636</v>
      </c>
      <c r="G34" s="455">
        <f>E34+F34</f>
        <v>951</v>
      </c>
      <c r="H34" s="459">
        <f t="shared" si="1"/>
        <v>0.15685304304799605</v>
      </c>
      <c r="I34" s="172">
        <f>'表3-1'!I37</f>
        <v>857</v>
      </c>
      <c r="J34" s="446">
        <f t="shared" si="2"/>
        <v>0.1413491670790038</v>
      </c>
    </row>
    <row r="35" spans="1:14" ht="18" customHeight="1">
      <c r="A35" s="27" t="s">
        <v>220</v>
      </c>
      <c r="B35" s="387">
        <f>SUM(B36)</f>
        <v>31145</v>
      </c>
      <c r="C35" s="40">
        <f>SUM(C36)</f>
        <v>9778</v>
      </c>
      <c r="D35" s="411">
        <f t="shared" si="0"/>
        <v>0.31395087493979773</v>
      </c>
      <c r="E35" s="417">
        <f>SUM(E36)</f>
        <v>1623</v>
      </c>
      <c r="F35" s="425">
        <f>SUM(F36)</f>
        <v>3369</v>
      </c>
      <c r="G35" s="425">
        <f>SUM(G36)</f>
        <v>4992</v>
      </c>
      <c r="H35" s="440">
        <f t="shared" si="1"/>
        <v>0.16028254936586933</v>
      </c>
      <c r="I35" s="417">
        <f>SUM(I36)</f>
        <v>4786</v>
      </c>
      <c r="J35" s="445">
        <f t="shared" si="2"/>
        <v>0.1536683255739284</v>
      </c>
    </row>
    <row r="36" spans="1:14" ht="18" customHeight="1">
      <c r="A36" s="33" t="s">
        <v>4</v>
      </c>
      <c r="B36" s="154">
        <f>'表3-1'!B12</f>
        <v>31145</v>
      </c>
      <c r="C36" s="402">
        <f>SUM(E36,F36,I36)</f>
        <v>9778</v>
      </c>
      <c r="D36" s="446">
        <f t="shared" si="0"/>
        <v>0.31395087493979773</v>
      </c>
      <c r="E36" s="163">
        <f>'表3-1'!E12</f>
        <v>1623</v>
      </c>
      <c r="F36" s="55">
        <f>'表3-1'!F12</f>
        <v>3369</v>
      </c>
      <c r="G36" s="456">
        <f>E36+F36</f>
        <v>4992</v>
      </c>
      <c r="H36" s="446">
        <f t="shared" si="1"/>
        <v>0.16028254936586933</v>
      </c>
      <c r="I36" s="55">
        <f>'表3-1'!I12</f>
        <v>4786</v>
      </c>
      <c r="J36" s="357">
        <f t="shared" si="2"/>
        <v>0.1536683255739284</v>
      </c>
    </row>
    <row r="37" spans="1:14" ht="18" customHeight="1">
      <c r="A37" s="448" t="s">
        <v>219</v>
      </c>
      <c r="B37" s="387">
        <f>SUM(B38:B40)</f>
        <v>23178</v>
      </c>
      <c r="C37" s="417">
        <f>SUM(C38:C40)</f>
        <v>7036</v>
      </c>
      <c r="D37" s="411">
        <f t="shared" si="0"/>
        <v>0.30356372422124428</v>
      </c>
      <c r="E37" s="40">
        <f>SUM(E38:E40)</f>
        <v>1371</v>
      </c>
      <c r="F37" s="41">
        <f>SUM(F38:F40)</f>
        <v>2517</v>
      </c>
      <c r="G37" s="41">
        <f>SUM(G38:G40)</f>
        <v>3888</v>
      </c>
      <c r="H37" s="440">
        <f t="shared" si="1"/>
        <v>0.167745275692467</v>
      </c>
      <c r="I37" s="40">
        <f>SUM(I38:I40)</f>
        <v>3148</v>
      </c>
      <c r="J37" s="445">
        <f t="shared" si="2"/>
        <v>0.13581844852877728</v>
      </c>
    </row>
    <row r="38" spans="1:14" ht="18" customHeight="1">
      <c r="A38" s="154" t="s">
        <v>71</v>
      </c>
      <c r="B38" s="154">
        <f>'表3-1'!B15</f>
        <v>17623</v>
      </c>
      <c r="C38" s="402">
        <f>SUM(E38,F38,I38)</f>
        <v>5563</v>
      </c>
      <c r="D38" s="446">
        <f t="shared" si="0"/>
        <v>0.31566702604550873</v>
      </c>
      <c r="E38" s="42">
        <f>'表3-1'!E15</f>
        <v>1069</v>
      </c>
      <c r="F38" s="50">
        <f>'表3-1'!F15</f>
        <v>2109</v>
      </c>
      <c r="G38" s="455">
        <f>E38+F38</f>
        <v>3178</v>
      </c>
      <c r="H38" s="446">
        <f t="shared" si="1"/>
        <v>0.18033252000226976</v>
      </c>
      <c r="I38" s="50">
        <f>'表3-1'!I15</f>
        <v>2385</v>
      </c>
      <c r="J38" s="446">
        <f t="shared" si="2"/>
        <v>0.13533450604323896</v>
      </c>
    </row>
    <row r="39" spans="1:14" ht="18" customHeight="1">
      <c r="A39" s="154" t="s">
        <v>48</v>
      </c>
      <c r="B39" s="163">
        <f>'表3-1'!B39</f>
        <v>4656</v>
      </c>
      <c r="C39" s="402">
        <f>G39+I39</f>
        <v>1201</v>
      </c>
      <c r="D39" s="446">
        <f t="shared" si="0"/>
        <v>0.25794673539518903</v>
      </c>
      <c r="E39" s="162">
        <f>'表3-1'!E39</f>
        <v>252</v>
      </c>
      <c r="F39" s="159">
        <f>'表3-1'!F39</f>
        <v>323</v>
      </c>
      <c r="G39" s="455">
        <f>E39+F39</f>
        <v>575</v>
      </c>
      <c r="H39" s="446">
        <f t="shared" si="1"/>
        <v>0.12349656357388317</v>
      </c>
      <c r="I39" s="159">
        <f>'表3-1'!I39</f>
        <v>626</v>
      </c>
      <c r="J39" s="446">
        <f t="shared" si="2"/>
        <v>0.13445017182130584</v>
      </c>
    </row>
    <row r="40" spans="1:14" ht="18" customHeight="1">
      <c r="A40" s="34" t="s">
        <v>95</v>
      </c>
      <c r="B40" s="389">
        <f>'表3-1'!B40</f>
        <v>899</v>
      </c>
      <c r="C40" s="406">
        <f>G40+I40</f>
        <v>272</v>
      </c>
      <c r="D40" s="412">
        <f t="shared" si="0"/>
        <v>0.30255839822024472</v>
      </c>
      <c r="E40" s="172">
        <f>'表3-1'!E40</f>
        <v>50</v>
      </c>
      <c r="F40" s="52">
        <f>'表3-1'!F40</f>
        <v>85</v>
      </c>
      <c r="G40" s="457">
        <f>E40+F40</f>
        <v>135</v>
      </c>
      <c r="H40" s="412">
        <f t="shared" si="1"/>
        <v>0.15016685205784205</v>
      </c>
      <c r="I40" s="52">
        <f>'表3-1'!I40</f>
        <v>137</v>
      </c>
      <c r="J40" s="412">
        <f t="shared" si="2"/>
        <v>0.15239154616240266</v>
      </c>
    </row>
    <row r="41" spans="1:14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20" t="str">
        <v xml:space="preserve"> ※総世帯①は、「秋田県の人口と世帯（月報）」（令和３年７月１日現在：秋田県調査統計課）による。</v>
      </c>
      <c r="B42" s="56"/>
      <c r="C42" s="56"/>
      <c r="D42" s="56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20" t="s">
        <v>302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20"/>
      <c r="B46" s="3"/>
      <c r="C46" s="3"/>
      <c r="D46" s="3"/>
      <c r="E46" s="3"/>
      <c r="F46" s="45"/>
      <c r="G46" s="45"/>
      <c r="H46" s="45"/>
      <c r="I46" s="45"/>
      <c r="J46" s="45"/>
      <c r="K46" s="45"/>
      <c r="L46" s="461"/>
      <c r="M46" s="461"/>
      <c r="N46" s="45"/>
    </row>
    <row r="48" spans="1:14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52"/>
  <printOptions horizontalCentered="1"/>
  <pageMargins left="0.51181102362204722" right="0.47244094488188976" top="0.55118110236220474" bottom="0.51181102362204722" header="0.51181102362204722" footer="0.51181102362204722"/>
  <pageSetup paperSize="9" fitToWidth="1" fitToHeight="1" orientation="portrait" usePrinterDefaults="1" r:id="rId1"/>
  <headerFooter alignWithMargins="0">
    <oddHeader>&amp;L表3-2</oddHeader>
    <oddFooter>&amp;C8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石川　由美子</dc:creator>
  <cp:lastModifiedBy>熊谷　善仁</cp:lastModifiedBy>
  <cp:lastPrinted>2020-08-28T04:07:17Z</cp:lastPrinted>
  <dcterms:created xsi:type="dcterms:W3CDTF">1999-11-22T06:59:10Z</dcterms:created>
  <dcterms:modified xsi:type="dcterms:W3CDTF">2021-09-01T01:48:28Z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2021-09-01T01:48:28Z</vt:filetime>
  </property>
</Properties>
</file>