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updateLinks="never"/>
  <bookViews>
    <workbookView xWindow="-15" yWindow="8475" windowWidth="28830" windowHeight="4275" tabRatio="843" activeTab="12"/>
  </bookViews>
  <sheets>
    <sheet name="表紙" sheetId="28" r:id="rId1"/>
    <sheet name="表1-1" sheetId="23" r:id="rId2"/>
    <sheet name="表1-2" sheetId="31" r:id="rId3"/>
    <sheet name="表1-3" sheetId="32" r:id="rId4"/>
    <sheet name="表1-4" sheetId="33" r:id="rId5"/>
    <sheet name="表2-1" sheetId="34" r:id="rId6"/>
    <sheet name="表2-2" sheetId="35" r:id="rId7"/>
    <sheet name="表3-1" sheetId="30" r:id="rId8"/>
    <sheet name="表3-2" sheetId="39" r:id="rId9"/>
    <sheet name="表3-3" sheetId="24" r:id="rId10"/>
    <sheet name="表3-4" sheetId="37" r:id="rId11"/>
    <sheet name="表3-5" sheetId="40" r:id="rId12"/>
    <sheet name="表4-1" sheetId="36" r:id="rId13"/>
    <sheet name="人口推移ｸﾞﾗﾌ" sheetId="3" state="hidden" r:id="rId14"/>
    <sheet name="動態推移ｸﾞﾗﾌ" sheetId="7" state="hidden" r:id="rId15"/>
  </sheets>
  <definedNames>
    <definedName name="Print_Area_MI">#REF!</definedName>
    <definedName name="_xlnm.Print_Area" localSheetId="1">'表1-1'!$A$1:$J$44</definedName>
    <definedName name="_xlnm.Print_Area" localSheetId="2">'表1-2'!$A$1:$J$43</definedName>
    <definedName name="Print_Area_MI" localSheetId="3">#REF!</definedName>
    <definedName name="Print_Area_MI" localSheetId="4">#REF!</definedName>
    <definedName name="_xlnm.Print_Area" localSheetId="5">'表2-1'!$A$1:$I$24</definedName>
    <definedName name="Print_Area_MI" localSheetId="5">#REF!</definedName>
    <definedName name="_xlnm.Print_Area" localSheetId="6">'表2-2'!$A$1:$H$58</definedName>
    <definedName name="Print_Area_MI" localSheetId="6">#REF!</definedName>
    <definedName name="Print_Area_MI" localSheetId="12">#REF!</definedName>
    <definedName name="_xlnm.Print_Area" localSheetId="8">'表3-2'!$A$1:$J$44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<sst xmlns="http://schemas.openxmlformats.org/spreadsheetml/2006/main" xmlns:r="http://schemas.openxmlformats.org/officeDocument/2006/relationships" count="354" uniqueCount="354">
  <si>
    <t xml:space="preserve">三種町 </t>
    <rPh sb="0" eb="1">
      <t>ミ</t>
    </rPh>
    <rPh sb="1" eb="2">
      <t>タネ</t>
    </rPh>
    <phoneticPr fontId="45"/>
  </si>
  <si>
    <t>1月</t>
  </si>
  <si>
    <t>６５歳以上の高齢者だけの世帯</t>
  </si>
  <si>
    <t xml:space="preserve">山本郡 </t>
  </si>
  <si>
    <t xml:space="preserve">横手市 </t>
  </si>
  <si>
    <t>Ｒ２</t>
  </si>
  <si>
    <t>2月</t>
  </si>
  <si>
    <t>8月</t>
  </si>
  <si>
    <t>⑦</t>
  </si>
  <si>
    <t>　表２－１</t>
    <rPh sb="1" eb="2">
      <t>ヒョウ</t>
    </rPh>
    <phoneticPr fontId="45"/>
  </si>
  <si>
    <t>3月</t>
  </si>
  <si>
    <t>由利本荘
・にかほ</t>
    <rPh sb="0" eb="2">
      <t>ユリ</t>
    </rPh>
    <rPh sb="2" eb="4">
      <t>ホンジョウ</t>
    </rPh>
    <phoneticPr fontId="51"/>
  </si>
  <si>
    <t>潟上市　</t>
    <rPh sb="0" eb="2">
      <t>カタガミ</t>
    </rPh>
    <rPh sb="2" eb="3">
      <t>シ</t>
    </rPh>
    <phoneticPr fontId="45"/>
  </si>
  <si>
    <t xml:space="preserve">藤里町 </t>
  </si>
  <si>
    <t>7月</t>
  </si>
  <si>
    <t>9月</t>
  </si>
  <si>
    <t>4月</t>
  </si>
  <si>
    <t>　○秋田県人口・世帯数：</t>
    <rPh sb="2" eb="4">
      <t>アキタ</t>
    </rPh>
    <rPh sb="4" eb="5">
      <t>ケン</t>
    </rPh>
    <rPh sb="5" eb="7">
      <t>ジンコウ</t>
    </rPh>
    <rPh sb="8" eb="11">
      <t>セタイスウ</t>
    </rPh>
    <phoneticPr fontId="45"/>
  </si>
  <si>
    <t>Ｈ２２</t>
  </si>
  <si>
    <t>5月</t>
  </si>
  <si>
    <t>6月</t>
  </si>
  <si>
    <t xml:space="preserve">仙北郡 </t>
  </si>
  <si>
    <t>令和２年７月１日現在</t>
    <rPh sb="3" eb="4">
      <t>ネン</t>
    </rPh>
    <rPh sb="5" eb="6">
      <t>ガツ</t>
    </rPh>
    <rPh sb="7" eb="8">
      <t>ニチ</t>
    </rPh>
    <rPh sb="8" eb="10">
      <t>ゲンザイ</t>
    </rPh>
    <phoneticPr fontId="45"/>
  </si>
  <si>
    <t>　表１－４</t>
    <rPh sb="1" eb="2">
      <t>ヒョウ</t>
    </rPh>
    <phoneticPr fontId="45"/>
  </si>
  <si>
    <t xml:space="preserve">雄勝郡 </t>
  </si>
  <si>
    <t>令和２年度高齢者数・高齢化率の前年度比較</t>
    <rPh sb="5" eb="8">
      <t>コウレイシャ</t>
    </rPh>
    <rPh sb="8" eb="9">
      <t>スウ</t>
    </rPh>
    <rPh sb="10" eb="13">
      <t>コウレイカ</t>
    </rPh>
    <rPh sb="13" eb="14">
      <t>リツ</t>
    </rPh>
    <rPh sb="15" eb="17">
      <t>ゼンネン</t>
    </rPh>
    <rPh sb="17" eb="18">
      <t>ド</t>
    </rPh>
    <rPh sb="18" eb="20">
      <t>ヒカク</t>
    </rPh>
    <phoneticPr fontId="51"/>
  </si>
  <si>
    <t>人口</t>
  </si>
  <si>
    <t>10月</t>
  </si>
  <si>
    <t>全国で秋田県が最も高齢化率が高く、次いで高知県35.2％、島根県及び山口県が34.3％となっている。</t>
    <rPh sb="0" eb="2">
      <t>ゼンコク</t>
    </rPh>
    <rPh sb="3" eb="5">
      <t>アキタ</t>
    </rPh>
    <rPh sb="5" eb="6">
      <t>ケン</t>
    </rPh>
    <rPh sb="7" eb="8">
      <t>モット</t>
    </rPh>
    <rPh sb="9" eb="12">
      <t>コウレイカ</t>
    </rPh>
    <rPh sb="12" eb="13">
      <t>リツ</t>
    </rPh>
    <rPh sb="14" eb="15">
      <t>タカ</t>
    </rPh>
    <rPh sb="17" eb="18">
      <t>ツ</t>
    </rPh>
    <rPh sb="20" eb="23">
      <t>コウチケン</t>
    </rPh>
    <rPh sb="29" eb="32">
      <t>シマネケン</t>
    </rPh>
    <rPh sb="32" eb="33">
      <t>オヨ</t>
    </rPh>
    <rPh sb="34" eb="37">
      <t>ヤマグチケン</t>
    </rPh>
    <phoneticPr fontId="53"/>
  </si>
  <si>
    <t>大館・鹿角</t>
    <rPh sb="0" eb="2">
      <t>オオダテ</t>
    </rPh>
    <rPh sb="3" eb="4">
      <t>シカ</t>
    </rPh>
    <rPh sb="4" eb="5">
      <t>ツノ</t>
    </rPh>
    <phoneticPr fontId="51"/>
  </si>
  <si>
    <t>順位</t>
    <rPh sb="0" eb="2">
      <t>ジュンイ</t>
    </rPh>
    <phoneticPr fontId="55"/>
  </si>
  <si>
    <t>11月</t>
  </si>
  <si>
    <t>市町村名</t>
  </si>
  <si>
    <t>令和２年度</t>
    <rPh sb="3" eb="5">
      <t>ネンド</t>
    </rPh>
    <phoneticPr fontId="53"/>
  </si>
  <si>
    <t>12月</t>
  </si>
  <si>
    <t>Ｒ１</t>
  </si>
  <si>
    <t>市町村名等</t>
    <rPh sb="0" eb="3">
      <t>シチョウソン</t>
    </rPh>
    <rPh sb="3" eb="4">
      <t>メイ</t>
    </rPh>
    <rPh sb="4" eb="5">
      <t>トウ</t>
    </rPh>
    <phoneticPr fontId="45"/>
  </si>
  <si>
    <t>ひとり暮らし高齢者</t>
    <rPh sb="0" eb="4">
      <t>ヒトリグ</t>
    </rPh>
    <rPh sb="6" eb="9">
      <t>コウレイシャ</t>
    </rPh>
    <phoneticPr fontId="53"/>
  </si>
  <si>
    <t>自然増減</t>
    <rPh sb="2" eb="4">
      <t>ゾウゲン</t>
    </rPh>
    <phoneticPr fontId="0"/>
  </si>
  <si>
    <t>計</t>
    <rPh sb="0" eb="1">
      <t>ケイ</t>
    </rPh>
    <phoneticPr fontId="45"/>
  </si>
  <si>
    <t xml:space="preserve">井川町 </t>
  </si>
  <si>
    <t>潟上市</t>
    <rPh sb="0" eb="3">
      <t>カタガミシ</t>
    </rPh>
    <phoneticPr fontId="45"/>
  </si>
  <si>
    <t>社会増減</t>
    <rPh sb="2" eb="4">
      <t>ゾウゲン</t>
    </rPh>
    <phoneticPr fontId="0"/>
  </si>
  <si>
    <t>平成25年度高齢化率市町村別順位</t>
  </si>
  <si>
    <t>北秋田</t>
    <rPh sb="0" eb="3">
      <t>キタアキタ</t>
    </rPh>
    <phoneticPr fontId="51"/>
  </si>
  <si>
    <t xml:space="preserve">北秋田郡 </t>
  </si>
  <si>
    <t>　表１－３</t>
    <rPh sb="1" eb="2">
      <t>ヒョウ</t>
    </rPh>
    <phoneticPr fontId="45"/>
  </si>
  <si>
    <t>区　分</t>
    <rPh sb="0" eb="1">
      <t>ク</t>
    </rPh>
    <rPh sb="2" eb="3">
      <t>ブン</t>
    </rPh>
    <phoneticPr fontId="51"/>
  </si>
  <si>
    <t>人口増減</t>
    <rPh sb="2" eb="4">
      <t>ゾウゲン</t>
    </rPh>
    <phoneticPr fontId="0"/>
  </si>
  <si>
    <t>大館市</t>
    <rPh sb="0" eb="3">
      <t>オオダテシ</t>
    </rPh>
    <phoneticPr fontId="51"/>
  </si>
  <si>
    <t>総世帯数</t>
    <rPh sb="0" eb="1">
      <t>ソウ</t>
    </rPh>
    <rPh sb="1" eb="4">
      <t>セタイスウ</t>
    </rPh>
    <phoneticPr fontId="45"/>
  </si>
  <si>
    <t xml:space="preserve">小坂町 </t>
  </si>
  <si>
    <t xml:space="preserve">羽後町 </t>
  </si>
  <si>
    <t>男</t>
  </si>
  <si>
    <t>北秋田市</t>
    <rPh sb="0" eb="3">
      <t>キタアキタ</t>
    </rPh>
    <rPh sb="3" eb="4">
      <t>シ</t>
    </rPh>
    <phoneticPr fontId="45"/>
  </si>
  <si>
    <t>過去５年の高齢化率市町村別順位</t>
    <rPh sb="0" eb="2">
      <t>カコ</t>
    </rPh>
    <rPh sb="3" eb="4">
      <t>ネン</t>
    </rPh>
    <rPh sb="5" eb="8">
      <t>コウレイカ</t>
    </rPh>
    <rPh sb="8" eb="9">
      <t>リツ</t>
    </rPh>
    <rPh sb="13" eb="15">
      <t>ジュンイ</t>
    </rPh>
    <phoneticPr fontId="45"/>
  </si>
  <si>
    <t>潟上市　</t>
  </si>
  <si>
    <t>秋田県健康福祉部長寿社会課</t>
    <rPh sb="0" eb="3">
      <t>アキタケン</t>
    </rPh>
    <rPh sb="3" eb="5">
      <t>ケンコウ</t>
    </rPh>
    <rPh sb="5" eb="8">
      <t>フクシブ</t>
    </rPh>
    <rPh sb="8" eb="13">
      <t>チョウジュシャカイカ</t>
    </rPh>
    <phoneticPr fontId="45"/>
  </si>
  <si>
    <t>Ｈ１</t>
  </si>
  <si>
    <t>女</t>
  </si>
  <si>
    <t>③
(=②÷①)</t>
  </si>
  <si>
    <t>４月</t>
  </si>
  <si>
    <t>H19</t>
  </si>
  <si>
    <t>令和２年度</t>
    <rPh sb="3" eb="5">
      <t>ネンド</t>
    </rPh>
    <phoneticPr fontId="51"/>
  </si>
  <si>
    <t xml:space="preserve">県計 </t>
  </si>
  <si>
    <t xml:space="preserve">五城目町 </t>
  </si>
  <si>
    <t>65歳以上人口に占める割合(ｆ÷ｅ)</t>
    <rPh sb="2" eb="5">
      <t>サイイジョウ</t>
    </rPh>
    <rPh sb="5" eb="7">
      <t>ジンコウ</t>
    </rPh>
    <rPh sb="8" eb="9">
      <t>シ</t>
    </rPh>
    <rPh sb="11" eb="13">
      <t>ワリアイ</t>
    </rPh>
    <phoneticPr fontId="53"/>
  </si>
  <si>
    <t xml:space="preserve">市部計 </t>
  </si>
  <si>
    <t>H19人口(H18.10～H19.9)</t>
    <rPh sb="3" eb="5">
      <t>ジンコウ</t>
    </rPh>
    <phoneticPr fontId="0"/>
  </si>
  <si>
    <t xml:space="preserve">郡部計 </t>
  </si>
  <si>
    <t xml:space="preserve">能代市 </t>
  </si>
  <si>
    <t xml:space="preserve">大館市 </t>
  </si>
  <si>
    <t xml:space="preserve">南秋田郡 </t>
  </si>
  <si>
    <t>Ｈ２４</t>
  </si>
  <si>
    <t xml:space="preserve">上小阿仁村 </t>
  </si>
  <si>
    <t>④</t>
  </si>
  <si>
    <t>　　調査統計課「秋田県の人口と世帯（月報）」（令和２年７月１日現在）</t>
    <rPh sb="2" eb="4">
      <t>チョウサ</t>
    </rPh>
    <rPh sb="4" eb="6">
      <t>トウケイ</t>
    </rPh>
    <rPh sb="6" eb="7">
      <t>カ</t>
    </rPh>
    <phoneticPr fontId="45"/>
  </si>
  <si>
    <t xml:space="preserve">男鹿市 </t>
  </si>
  <si>
    <t>能代・山本</t>
    <rPh sb="0" eb="2">
      <t>ノシロ</t>
    </rPh>
    <phoneticPr fontId="51"/>
  </si>
  <si>
    <t xml:space="preserve">湯沢市 </t>
  </si>
  <si>
    <t xml:space="preserve">由利本荘市 </t>
    <rPh sb="0" eb="2">
      <t>ユリ</t>
    </rPh>
    <phoneticPr fontId="45"/>
  </si>
  <si>
    <t>６５歳以上人口
②</t>
    <rPh sb="2" eb="5">
      <t>サイイジョウ</t>
    </rPh>
    <rPh sb="5" eb="7">
      <t>ジンコウ</t>
    </rPh>
    <phoneticPr fontId="55"/>
  </si>
  <si>
    <t>令和２年度市町村別高齢者世帯における要支援・要介護世帯数（市郡別）</t>
    <rPh sb="3" eb="5">
      <t>ネンド</t>
    </rPh>
    <rPh sb="5" eb="8">
      <t>シチョウソン</t>
    </rPh>
    <rPh sb="8" eb="9">
      <t>ベツ</t>
    </rPh>
    <rPh sb="9" eb="11">
      <t>コウレイ</t>
    </rPh>
    <rPh sb="11" eb="12">
      <t>シャ</t>
    </rPh>
    <rPh sb="12" eb="14">
      <t>セタイ</t>
    </rPh>
    <rPh sb="18" eb="21">
      <t>ヨウシエン</t>
    </rPh>
    <rPh sb="22" eb="25">
      <t>ヨウカイゴ</t>
    </rPh>
    <rPh sb="25" eb="27">
      <t>セタイ</t>
    </rPh>
    <rPh sb="27" eb="28">
      <t>スウ</t>
    </rPh>
    <rPh sb="29" eb="30">
      <t>シ</t>
    </rPh>
    <rPh sb="30" eb="31">
      <t>グン</t>
    </rPh>
    <rPh sb="31" eb="32">
      <t>ベツ</t>
    </rPh>
    <phoneticPr fontId="45"/>
  </si>
  <si>
    <t xml:space="preserve">鹿角市 </t>
  </si>
  <si>
    <t xml:space="preserve">鹿角郡 </t>
  </si>
  <si>
    <t>H19(世帯)</t>
  </si>
  <si>
    <t>にかほ市</t>
    <rPh sb="3" eb="4">
      <t>シ</t>
    </rPh>
    <phoneticPr fontId="45"/>
  </si>
  <si>
    <t>総人口に占める割合(ｆ÷d)</t>
    <rPh sb="0" eb="3">
      <t>ソウジンコウ</t>
    </rPh>
    <rPh sb="4" eb="5">
      <t>シ</t>
    </rPh>
    <rPh sb="7" eb="9">
      <t>ワリアイ</t>
    </rPh>
    <phoneticPr fontId="53"/>
  </si>
  <si>
    <t xml:space="preserve">八郎潟町 </t>
  </si>
  <si>
    <t xml:space="preserve">大潟村 </t>
  </si>
  <si>
    <t>横手市</t>
    <rPh sb="0" eb="3">
      <t>ヨコテシ</t>
    </rPh>
    <phoneticPr fontId="45"/>
  </si>
  <si>
    <t xml:space="preserve">美郷町 </t>
    <rPh sb="0" eb="1">
      <t>ビ</t>
    </rPh>
    <rPh sb="1" eb="3">
      <t>ゴウマチ</t>
    </rPh>
    <phoneticPr fontId="45"/>
  </si>
  <si>
    <t xml:space="preserve">秋田市 </t>
  </si>
  <si>
    <t xml:space="preserve">八峰町 </t>
    <rPh sb="1" eb="2">
      <t>ミネ</t>
    </rPh>
    <phoneticPr fontId="45"/>
  </si>
  <si>
    <t>仙北市　</t>
    <rPh sb="0" eb="2">
      <t>センボク</t>
    </rPh>
    <rPh sb="2" eb="3">
      <t>シ</t>
    </rPh>
    <phoneticPr fontId="45"/>
  </si>
  <si>
    <t>Ｓ６３</t>
  </si>
  <si>
    <t>H20</t>
  </si>
  <si>
    <t>H20(世帯)</t>
  </si>
  <si>
    <t>⑤</t>
  </si>
  <si>
    <t>５月</t>
    <rPh sb="1" eb="2">
      <t>ガツ</t>
    </rPh>
    <phoneticPr fontId="0"/>
  </si>
  <si>
    <t>H20人口(H19.10～H20.7)</t>
    <rPh sb="3" eb="5">
      <t>ジンコウ</t>
    </rPh>
    <phoneticPr fontId="0"/>
  </si>
  <si>
    <t>６月</t>
    <rPh sb="1" eb="2">
      <t>ガツ</t>
    </rPh>
    <phoneticPr fontId="0"/>
  </si>
  <si>
    <t>大仙市　</t>
    <rPh sb="0" eb="1">
      <t>ダイ</t>
    </rPh>
    <rPh sb="1" eb="2">
      <t>セン</t>
    </rPh>
    <rPh sb="2" eb="3">
      <t>シ</t>
    </rPh>
    <phoneticPr fontId="45"/>
  </si>
  <si>
    <t>割合</t>
    <rPh sb="0" eb="2">
      <t>ワリアイ</t>
    </rPh>
    <phoneticPr fontId="54"/>
  </si>
  <si>
    <t xml:space="preserve">東成瀬村 </t>
  </si>
  <si>
    <t>人口
①</t>
    <rPh sb="0" eb="2">
      <t>ジンコウ</t>
    </rPh>
    <phoneticPr fontId="55"/>
  </si>
  <si>
    <t>高齢化率
②÷①</t>
    <rPh sb="0" eb="3">
      <t>コウレイカ</t>
    </rPh>
    <rPh sb="3" eb="4">
      <t>リツ</t>
    </rPh>
    <phoneticPr fontId="55"/>
  </si>
  <si>
    <t>令和元年度</t>
    <rPh sb="0" eb="2">
      <t>レイワ</t>
    </rPh>
    <rPh sb="2" eb="3">
      <t>ガン</t>
    </rPh>
    <phoneticPr fontId="53"/>
  </si>
  <si>
    <t>人口
①</t>
    <rPh sb="0" eb="2">
      <t>ジンコウ</t>
    </rPh>
    <phoneticPr fontId="45"/>
  </si>
  <si>
    <t>順位</t>
  </si>
  <si>
    <t>高齢化率</t>
  </si>
  <si>
    <t>過去５年の高齢化率市町村別順位</t>
    <rPh sb="0" eb="2">
      <t>カコ</t>
    </rPh>
    <rPh sb="3" eb="4">
      <t>ネン</t>
    </rPh>
    <rPh sb="5" eb="8">
      <t>コウレイカ</t>
    </rPh>
    <rPh sb="8" eb="9">
      <t>リツ</t>
    </rPh>
    <rPh sb="9" eb="12">
      <t>シチョウソン</t>
    </rPh>
    <rPh sb="12" eb="15">
      <t>ベツジュンイ</t>
    </rPh>
    <phoneticPr fontId="51"/>
  </si>
  <si>
    <t>全　国</t>
  </si>
  <si>
    <t>総人口に占める高齢者の割合</t>
  </si>
  <si>
    <t>区分</t>
  </si>
  <si>
    <t>羽後町</t>
  </si>
  <si>
    <t>７５歳以上</t>
  </si>
  <si>
    <t>計</t>
  </si>
  <si>
    <t>前年度比</t>
  </si>
  <si>
    <t>⑨</t>
  </si>
  <si>
    <t>東成瀬村</t>
    <rPh sb="0" eb="4">
      <t>ヒガシナルセムラ</t>
    </rPh>
    <phoneticPr fontId="51"/>
  </si>
  <si>
    <t>令和２年度高齢化率市町村別順位</t>
  </si>
  <si>
    <t>秋　田</t>
  </si>
  <si>
    <t>能代市</t>
    <rPh sb="0" eb="3">
      <t>ノシロシ</t>
    </rPh>
    <phoneticPr fontId="51"/>
  </si>
  <si>
    <t>６５歳以上７５歳未満</t>
    <rPh sb="7" eb="8">
      <t>サイ</t>
    </rPh>
    <rPh sb="8" eb="10">
      <t>ミマン</t>
    </rPh>
    <phoneticPr fontId="51"/>
  </si>
  <si>
    <t>男</t>
    <rPh sb="0" eb="1">
      <t>オトコ</t>
    </rPh>
    <phoneticPr fontId="53"/>
  </si>
  <si>
    <t>年度</t>
  </si>
  <si>
    <t>Ｓ５０</t>
  </si>
  <si>
    <t>Ｓ５５</t>
  </si>
  <si>
    <t>Ｓ５７</t>
  </si>
  <si>
    <t>Ｓ５８</t>
  </si>
  <si>
    <t>大仙市　</t>
  </si>
  <si>
    <t>Ｓ５９</t>
  </si>
  <si>
    <t>Ｈ１７</t>
  </si>
  <si>
    <t>男鹿市</t>
  </si>
  <si>
    <t>Ｓ６０</t>
  </si>
  <si>
    <t>Ｓ６１</t>
  </si>
  <si>
    <t>Ｓ６２</t>
  </si>
  <si>
    <t>Ｈ１３</t>
  </si>
  <si>
    <t>Ｈ２</t>
  </si>
  <si>
    <t>Ｈ３</t>
  </si>
  <si>
    <t>Ｈ４</t>
  </si>
  <si>
    <t>Ｈ５</t>
  </si>
  <si>
    <t>Ｈ６</t>
  </si>
  <si>
    <t>Ｈ７</t>
  </si>
  <si>
    <t>Ｈ８</t>
  </si>
  <si>
    <t>Ｈ９</t>
  </si>
  <si>
    <t>Ｈ１０</t>
  </si>
  <si>
    <t>Ｈ１２</t>
  </si>
  <si>
    <t>　○高齢者数・高齢者世帯数及び要支援・要介護者世帯数：</t>
    <rPh sb="2" eb="5">
      <t>コウレイシャ</t>
    </rPh>
    <rPh sb="5" eb="6">
      <t>スウ</t>
    </rPh>
    <rPh sb="7" eb="10">
      <t>コウレイシャ</t>
    </rPh>
    <rPh sb="10" eb="13">
      <t>セタイスウ</t>
    </rPh>
    <rPh sb="13" eb="14">
      <t>オヨ</t>
    </rPh>
    <rPh sb="15" eb="18">
      <t>ヨウシエン</t>
    </rPh>
    <rPh sb="19" eb="23">
      <t>ヨウカイゴシャ</t>
    </rPh>
    <rPh sb="23" eb="25">
      <t>セタイ</t>
    </rPh>
    <rPh sb="25" eb="26">
      <t>スウ</t>
    </rPh>
    <phoneticPr fontId="45"/>
  </si>
  <si>
    <t>Ｈ１４</t>
  </si>
  <si>
    <t>Ｈ１５</t>
  </si>
  <si>
    <t>Ｈ１６</t>
  </si>
  <si>
    <t>県計</t>
    <rPh sb="0" eb="1">
      <t>ケン</t>
    </rPh>
    <rPh sb="1" eb="2">
      <t>ケイ</t>
    </rPh>
    <phoneticPr fontId="51"/>
  </si>
  <si>
    <t>ひとり暮らし高齢者世帯</t>
    <rPh sb="0" eb="4">
      <t>ヒトリグ</t>
    </rPh>
    <rPh sb="6" eb="9">
      <t>コウレイシャ</t>
    </rPh>
    <rPh sb="9" eb="11">
      <t>セタイ</t>
    </rPh>
    <phoneticPr fontId="53"/>
  </si>
  <si>
    <t>Ｈ１８</t>
  </si>
  <si>
    <t>６５歳以上</t>
  </si>
  <si>
    <t>６５歳以上７５歳未満</t>
    <rPh sb="7" eb="8">
      <t>サイ</t>
    </rPh>
    <rPh sb="8" eb="10">
      <t>ミマン</t>
    </rPh>
    <phoneticPr fontId="54"/>
  </si>
  <si>
    <t>総人口
①</t>
  </si>
  <si>
    <t>総世帯数に占める割合(b÷a)</t>
    <rPh sb="0" eb="3">
      <t>ソウセタイ</t>
    </rPh>
    <rPh sb="3" eb="4">
      <t>スウ</t>
    </rPh>
    <rPh sb="5" eb="6">
      <t>シ</t>
    </rPh>
    <rPh sb="8" eb="10">
      <t>ワリアイ</t>
    </rPh>
    <phoneticPr fontId="53"/>
  </si>
  <si>
    <t>人口（人）</t>
    <rPh sb="3" eb="4">
      <t>ヒト</t>
    </rPh>
    <phoneticPr fontId="54"/>
  </si>
  <si>
    <t>　表３－３</t>
    <rPh sb="1" eb="2">
      <t>ヒョウ</t>
    </rPh>
    <phoneticPr fontId="45"/>
  </si>
  <si>
    <t>②</t>
  </si>
  <si>
    <t>割合（％）</t>
    <rPh sb="0" eb="2">
      <t>ワリアイ</t>
    </rPh>
    <phoneticPr fontId="54"/>
  </si>
  <si>
    <t>（４）秋田県高齢者世帯数等前年度比較</t>
    <rPh sb="3" eb="5">
      <t>アキタ</t>
    </rPh>
    <rPh sb="5" eb="6">
      <t>ケン</t>
    </rPh>
    <rPh sb="6" eb="9">
      <t>コウレイシャ</t>
    </rPh>
    <rPh sb="9" eb="12">
      <t>セタイスウ</t>
    </rPh>
    <rPh sb="12" eb="13">
      <t>トウ</t>
    </rPh>
    <rPh sb="13" eb="16">
      <t>ゼンネンド</t>
    </rPh>
    <rPh sb="16" eb="18">
      <t>ヒカク</t>
    </rPh>
    <phoneticPr fontId="45"/>
  </si>
  <si>
    <t>②÷①</t>
  </si>
  <si>
    <t>③</t>
  </si>
  <si>
    <t>③÷①</t>
  </si>
  <si>
    <t>④÷①</t>
  </si>
  <si>
    <t>　表１－２</t>
    <rPh sb="1" eb="2">
      <t>ヒョウ</t>
    </rPh>
    <phoneticPr fontId="45"/>
  </si>
  <si>
    <t>Ｈ１１</t>
  </si>
  <si>
    <t>各年度７月１日現在</t>
    <rPh sb="0" eb="3">
      <t>カクネンド</t>
    </rPh>
    <rPh sb="4" eb="5">
      <t>ガツ</t>
    </rPh>
    <rPh sb="6" eb="7">
      <t>ニチ</t>
    </rPh>
    <rPh sb="7" eb="9">
      <t>ゲンザイ</t>
    </rPh>
    <phoneticPr fontId="54"/>
  </si>
  <si>
    <t>総世帯数に占める割合(ｃ÷ａ)</t>
  </si>
  <si>
    <t>世帯数</t>
    <rPh sb="0" eb="3">
      <t>セタイスウ</t>
    </rPh>
    <phoneticPr fontId="45"/>
  </si>
  <si>
    <t>男</t>
    <rPh sb="0" eb="1">
      <t>オトコ</t>
    </rPh>
    <phoneticPr fontId="45"/>
  </si>
  <si>
    <t>総世帯数に占める高齢者世帯の割合</t>
    <rPh sb="1" eb="4">
      <t>セタイスウ</t>
    </rPh>
    <rPh sb="11" eb="13">
      <t>セタイ</t>
    </rPh>
    <phoneticPr fontId="53"/>
  </si>
  <si>
    <t>女</t>
    <rPh sb="0" eb="1">
      <t>オンナ</t>
    </rPh>
    <phoneticPr fontId="45"/>
  </si>
  <si>
    <t>65歳以上人口
②</t>
    <rPh sb="5" eb="7">
      <t>ジンコウ</t>
    </rPh>
    <phoneticPr fontId="56"/>
  </si>
  <si>
    <t>割合
②÷①</t>
    <rPh sb="0" eb="2">
      <t>ワリアイ</t>
    </rPh>
    <phoneticPr fontId="53"/>
  </si>
  <si>
    <t>Ｈ１９</t>
  </si>
  <si>
    <t>Ｈ２０</t>
  </si>
  <si>
    <t>男女計</t>
    <rPh sb="0" eb="2">
      <t>ダンジョ</t>
    </rPh>
    <rPh sb="2" eb="3">
      <t>ケイ</t>
    </rPh>
    <phoneticPr fontId="45"/>
  </si>
  <si>
    <t>２人以上の世帯</t>
    <rPh sb="1" eb="2">
      <t>ニン</t>
    </rPh>
    <rPh sb="2" eb="4">
      <t>イジョウ</t>
    </rPh>
    <rPh sb="5" eb="7">
      <t>セタイ</t>
    </rPh>
    <phoneticPr fontId="45"/>
  </si>
  <si>
    <t>６５歳以上人口
（高齢者数）②</t>
    <rPh sb="2" eb="3">
      <t>サイ</t>
    </rPh>
    <rPh sb="3" eb="5">
      <t>イジョウ</t>
    </rPh>
    <rPh sb="5" eb="7">
      <t>ジンコウ</t>
    </rPh>
    <rPh sb="9" eb="12">
      <t>コウレイシャ</t>
    </rPh>
    <rPh sb="12" eb="13">
      <t>スウ</t>
    </rPh>
    <phoneticPr fontId="45"/>
  </si>
  <si>
    <t>令和２年度市町村別高齢者世帯に占める要支援・要介護世帯数割合（圏域別）</t>
    <rPh sb="3" eb="5">
      <t>ネンド</t>
    </rPh>
    <rPh sb="5" eb="8">
      <t>シチョウソン</t>
    </rPh>
    <rPh sb="8" eb="9">
      <t>ベツ</t>
    </rPh>
    <rPh sb="9" eb="11">
      <t>コウレイ</t>
    </rPh>
    <rPh sb="11" eb="12">
      <t>シャ</t>
    </rPh>
    <rPh sb="12" eb="14">
      <t>セタイ</t>
    </rPh>
    <rPh sb="15" eb="16">
      <t>シ</t>
    </rPh>
    <rPh sb="18" eb="21">
      <t>ヨウシエン</t>
    </rPh>
    <rPh sb="22" eb="25">
      <t>ヨウカイゴ</t>
    </rPh>
    <rPh sb="25" eb="27">
      <t>セタイ</t>
    </rPh>
    <rPh sb="27" eb="28">
      <t>スウ</t>
    </rPh>
    <rPh sb="28" eb="30">
      <t>ワリアイ</t>
    </rPh>
    <rPh sb="31" eb="32">
      <t>ケン</t>
    </rPh>
    <rPh sb="32" eb="33">
      <t>イキ</t>
    </rPh>
    <rPh sb="33" eb="34">
      <t>ベツ</t>
    </rPh>
    <phoneticPr fontId="45"/>
  </si>
  <si>
    <t>６５歳以上人口割合
（高齢化率）②÷①</t>
    <rPh sb="2" eb="3">
      <t>サイ</t>
    </rPh>
    <rPh sb="3" eb="5">
      <t>イジョウ</t>
    </rPh>
    <rPh sb="5" eb="7">
      <t>ジンコウ</t>
    </rPh>
    <rPh sb="7" eb="9">
      <t>ワリアイ</t>
    </rPh>
    <rPh sb="11" eb="14">
      <t>コウレイカ</t>
    </rPh>
    <rPh sb="14" eb="15">
      <t>リツ</t>
    </rPh>
    <phoneticPr fontId="45"/>
  </si>
  <si>
    <t>参考</t>
    <rPh sb="0" eb="2">
      <t>サンコウ</t>
    </rPh>
    <phoneticPr fontId="51"/>
  </si>
  <si>
    <t>（参考）全国との比較</t>
    <rPh sb="4" eb="6">
      <t>ゼンコク</t>
    </rPh>
    <rPh sb="8" eb="10">
      <t>ヒカク</t>
    </rPh>
    <phoneticPr fontId="51"/>
  </si>
  <si>
    <t>ひとり暮らし（人＝世帯）</t>
    <rPh sb="3" eb="4">
      <t>グ</t>
    </rPh>
    <rPh sb="7" eb="8">
      <t>ニン</t>
    </rPh>
    <rPh sb="9" eb="11">
      <t>セタイ</t>
    </rPh>
    <phoneticPr fontId="45"/>
  </si>
  <si>
    <t>６５歳以上の
高齢者だけの世帯</t>
    <rPh sb="2" eb="3">
      <t>サイ</t>
    </rPh>
    <rPh sb="3" eb="5">
      <t>イジョウ</t>
    </rPh>
    <rPh sb="7" eb="10">
      <t>コウレイシャ</t>
    </rPh>
    <rPh sb="13" eb="15">
      <t>セタイ</t>
    </rPh>
    <phoneticPr fontId="45"/>
  </si>
  <si>
    <t>八郎潟町</t>
    <rPh sb="0" eb="4">
      <t>ハチロウガタマチ</t>
    </rPh>
    <phoneticPr fontId="51"/>
  </si>
  <si>
    <t>（２）秋田県高齢者数・高齢化率前年度等比較及び推移</t>
    <rPh sb="3" eb="5">
      <t>アキタ</t>
    </rPh>
    <rPh sb="5" eb="6">
      <t>ケン</t>
    </rPh>
    <rPh sb="6" eb="9">
      <t>コウレイシャ</t>
    </rPh>
    <rPh sb="9" eb="10">
      <t>スウ</t>
    </rPh>
    <rPh sb="11" eb="14">
      <t>コウレイカ</t>
    </rPh>
    <rPh sb="14" eb="15">
      <t>リツ</t>
    </rPh>
    <rPh sb="15" eb="18">
      <t>ゼンネンド</t>
    </rPh>
    <rPh sb="18" eb="19">
      <t>トウ</t>
    </rPh>
    <rPh sb="19" eb="21">
      <t>ヒカク</t>
    </rPh>
    <rPh sb="21" eb="22">
      <t>オヨ</t>
    </rPh>
    <rPh sb="23" eb="25">
      <t>スイイ</t>
    </rPh>
    <phoneticPr fontId="45"/>
  </si>
  <si>
    <t>秋田県の高齢者数・高齢化率の推移</t>
    <rPh sb="0" eb="3">
      <t>アキタケン</t>
    </rPh>
    <rPh sb="7" eb="8">
      <t>スウ</t>
    </rPh>
    <phoneticPr fontId="54"/>
  </si>
  <si>
    <t>秋田県の高齢者数・高齢化率の推移</t>
    <rPh sb="0" eb="3">
      <t>アキタケン</t>
    </rPh>
    <rPh sb="4" eb="7">
      <t>コウレイシャ</t>
    </rPh>
    <rPh sb="7" eb="8">
      <t>スウ</t>
    </rPh>
    <rPh sb="9" eb="12">
      <t>コウレイカ</t>
    </rPh>
    <rPh sb="12" eb="13">
      <t>リツ</t>
    </rPh>
    <rPh sb="14" eb="16">
      <t>スイイ</t>
    </rPh>
    <phoneticPr fontId="45"/>
  </si>
  <si>
    <t>潟上市</t>
    <rPh sb="0" eb="3">
      <t>カタガミシ</t>
    </rPh>
    <phoneticPr fontId="51"/>
  </si>
  <si>
    <t>Ｈ２１</t>
  </si>
  <si>
    <t>①</t>
  </si>
  <si>
    <t>⑥
(=④＋⑤)</t>
  </si>
  <si>
    <t>⑧</t>
  </si>
  <si>
    <t>大館・鹿角</t>
    <rPh sb="0" eb="2">
      <t>オオダテ</t>
    </rPh>
    <rPh sb="3" eb="5">
      <t>カヅノ</t>
    </rPh>
    <phoneticPr fontId="45"/>
  </si>
  <si>
    <t>北秋田</t>
    <rPh sb="0" eb="3">
      <t>キタアキタ</t>
    </rPh>
    <phoneticPr fontId="45"/>
  </si>
  <si>
    <t>能代・山本</t>
    <rPh sb="0" eb="2">
      <t>ノシロ</t>
    </rPh>
    <rPh sb="3" eb="5">
      <t>ヤマモト</t>
    </rPh>
    <phoneticPr fontId="45"/>
  </si>
  <si>
    <t>秋田周辺</t>
    <rPh sb="0" eb="2">
      <t>アキタ</t>
    </rPh>
    <rPh sb="2" eb="4">
      <t>シュウヘン</t>
    </rPh>
    <phoneticPr fontId="45"/>
  </si>
  <si>
    <t>由利本荘
・にかほ</t>
    <rPh sb="0" eb="2">
      <t>ユリ</t>
    </rPh>
    <rPh sb="2" eb="4">
      <t>ホンジョウ</t>
    </rPh>
    <phoneticPr fontId="45"/>
  </si>
  <si>
    <t>割合(ｄ÷ａ)</t>
    <rPh sb="0" eb="2">
      <t>ワリアイ</t>
    </rPh>
    <phoneticPr fontId="51"/>
  </si>
  <si>
    <t>大仙・仙北</t>
    <rPh sb="0" eb="2">
      <t>ダイセン</t>
    </rPh>
    <rPh sb="3" eb="5">
      <t>センボク</t>
    </rPh>
    <phoneticPr fontId="45"/>
  </si>
  <si>
    <t>⑥※
(=④＋⑤)</t>
  </si>
  <si>
    <t>横手</t>
  </si>
  <si>
    <t>湯沢・雄勝</t>
    <rPh sb="0" eb="2">
      <t>ユザワ</t>
    </rPh>
    <rPh sb="3" eb="5">
      <t>オガチ</t>
    </rPh>
    <phoneticPr fontId="45"/>
  </si>
  <si>
    <t>公表資料</t>
    <rPh sb="0" eb="2">
      <t>コウヒョウ</t>
    </rPh>
    <rPh sb="2" eb="4">
      <t>シリョウ</t>
    </rPh>
    <phoneticPr fontId="45"/>
  </si>
  <si>
    <t>Ｈ２３</t>
  </si>
  <si>
    <t>③
(=⑦+⑨)</t>
  </si>
  <si>
    <t>　　　より、過去の数値とは整合性が取れない場合があるためご了承ください。</t>
    <rPh sb="6" eb="8">
      <t>カコ</t>
    </rPh>
    <rPh sb="9" eb="11">
      <t>スウチ</t>
    </rPh>
    <rPh sb="13" eb="16">
      <t>セイゴウセイ</t>
    </rPh>
    <rPh sb="17" eb="18">
      <t>ト</t>
    </rPh>
    <rPh sb="21" eb="23">
      <t>バアイ</t>
    </rPh>
    <rPh sb="29" eb="31">
      <t>リョウショウ</t>
    </rPh>
    <phoneticPr fontId="45"/>
  </si>
  <si>
    <t>②
(=⑥+⑧)</t>
  </si>
  <si>
    <t>割合</t>
    <rPh sb="0" eb="2">
      <t>ワリアイ</t>
    </rPh>
    <phoneticPr fontId="51"/>
  </si>
  <si>
    <t>③÷②</t>
  </si>
  <si>
    <t>⑦÷⑥</t>
  </si>
  <si>
    <t>⑨÷⑧</t>
  </si>
  <si>
    <t>総人口に占めるひとり暮らし高齢者の割合</t>
    <rPh sb="1" eb="3">
      <t>ジンコウ</t>
    </rPh>
    <rPh sb="7" eb="11">
      <t>ヒトリグ</t>
    </rPh>
    <rPh sb="13" eb="16">
      <t>コウレイシャ</t>
    </rPh>
    <phoneticPr fontId="53"/>
  </si>
  <si>
    <t>区　　分</t>
  </si>
  <si>
    <t>北秋田市</t>
    <rPh sb="0" eb="1">
      <t>キタ</t>
    </rPh>
    <rPh sb="1" eb="4">
      <t>アキタシ</t>
    </rPh>
    <phoneticPr fontId="45"/>
  </si>
  <si>
    <t>女</t>
    <rPh sb="0" eb="1">
      <t>オンナ</t>
    </rPh>
    <phoneticPr fontId="53"/>
  </si>
  <si>
    <t>計</t>
    <rPh sb="0" eb="1">
      <t>ケイ</t>
    </rPh>
    <phoneticPr fontId="53"/>
  </si>
  <si>
    <t>人口（ｃ）</t>
  </si>
  <si>
    <t>割合</t>
    <rPh sb="0" eb="2">
      <t>ワリアイ</t>
    </rPh>
    <phoneticPr fontId="45"/>
  </si>
  <si>
    <t>⑦
(=⑥÷①)</t>
  </si>
  <si>
    <t>⑨
(=⑧÷①)</t>
  </si>
  <si>
    <t>五城目町</t>
    <rPh sb="0" eb="4">
      <t>ゴジョウメマチ</t>
    </rPh>
    <phoneticPr fontId="45"/>
  </si>
  <si>
    <t>北秋田</t>
  </si>
  <si>
    <t>秋田周辺</t>
    <rPh sb="2" eb="4">
      <t>シュウヘン</t>
    </rPh>
    <phoneticPr fontId="51"/>
  </si>
  <si>
    <t>小坂町</t>
    <rPh sb="0" eb="3">
      <t>コサカマチ</t>
    </rPh>
    <phoneticPr fontId="45"/>
  </si>
  <si>
    <t>湯沢・雄勝</t>
    <rPh sb="0" eb="2">
      <t>ユザワ</t>
    </rPh>
    <phoneticPr fontId="51"/>
  </si>
  <si>
    <t>八郎潟町</t>
  </si>
  <si>
    <t>横手</t>
    <rPh sb="0" eb="2">
      <t>ヨコテ</t>
    </rPh>
    <phoneticPr fontId="51"/>
  </si>
  <si>
    <t>大仙・仙北</t>
    <rPh sb="0" eb="2">
      <t>ダイセン</t>
    </rPh>
    <rPh sb="3" eb="5">
      <t>センポク</t>
    </rPh>
    <phoneticPr fontId="51"/>
  </si>
  <si>
    <t>※基準切替後</t>
    <rPh sb="1" eb="3">
      <t>キジュン</t>
    </rPh>
    <rPh sb="3" eb="5">
      <t>キリカエ</t>
    </rPh>
    <rPh sb="5" eb="6">
      <t>ゴ</t>
    </rPh>
    <phoneticPr fontId="51"/>
  </si>
  <si>
    <t>由利本荘
・にかほ</t>
    <rPh sb="0" eb="2">
      <t>ユリ</t>
    </rPh>
    <phoneticPr fontId="45"/>
  </si>
  <si>
    <t>能代・山本</t>
    <rPh sb="0" eb="2">
      <t>ノシロ</t>
    </rPh>
    <rPh sb="3" eb="5">
      <t>ヤマモト</t>
    </rPh>
    <phoneticPr fontId="51"/>
  </si>
  <si>
    <t>秋田周辺</t>
    <rPh sb="0" eb="2">
      <t>アキタ</t>
    </rPh>
    <rPh sb="2" eb="4">
      <t>シュウヘン</t>
    </rPh>
    <phoneticPr fontId="51"/>
  </si>
  <si>
    <t>左のうち要支援・要介護認定を受けている者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phoneticPr fontId="45"/>
  </si>
  <si>
    <t>左のうち要支援・要介護認定を受けている者のいる　世帯数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rPh sb="24" eb="27">
      <t>セタイスウ</t>
    </rPh>
    <phoneticPr fontId="45"/>
  </si>
  <si>
    <t>人口（ｂ）</t>
  </si>
  <si>
    <t>人口（ｄ）</t>
  </si>
  <si>
    <t>総世帯数
（ａ）</t>
    <rPh sb="0" eb="3">
      <t>ソウセタイ</t>
    </rPh>
    <rPh sb="3" eb="4">
      <t>スウ</t>
    </rPh>
    <phoneticPr fontId="53"/>
  </si>
  <si>
    <t>②は、住民基本台帳に基づく市町村からの報告による。</t>
    <rPh sb="3" eb="5">
      <t>ジュウミン</t>
    </rPh>
    <rPh sb="5" eb="7">
      <t>キホン</t>
    </rPh>
    <rPh sb="7" eb="9">
      <t>ダイチョウ</t>
    </rPh>
    <rPh sb="10" eb="11">
      <t>モト</t>
    </rPh>
    <rPh sb="13" eb="16">
      <t>シチョウソン</t>
    </rPh>
    <rPh sb="19" eb="21">
      <t>ホウコク</t>
    </rPh>
    <phoneticPr fontId="51"/>
  </si>
  <si>
    <t>世帯数（ｂ）</t>
    <rPh sb="0" eb="3">
      <t>セタイスウ</t>
    </rPh>
    <phoneticPr fontId="53"/>
  </si>
  <si>
    <t>世帯数（ｃ）</t>
    <rPh sb="0" eb="3">
      <t>セタイスウ</t>
    </rPh>
    <phoneticPr fontId="53"/>
  </si>
  <si>
    <t>総人口
（ｄ）</t>
    <rPh sb="0" eb="3">
      <t>ソウジンコウ</t>
    </rPh>
    <phoneticPr fontId="53"/>
  </si>
  <si>
    <t>65歳以上人口（ｅ）</t>
    <rPh sb="2" eb="3">
      <t>サイ</t>
    </rPh>
    <rPh sb="3" eb="5">
      <t>イジョウ</t>
    </rPh>
    <rPh sb="5" eb="7">
      <t>ジンコウ</t>
    </rPh>
    <phoneticPr fontId="53"/>
  </si>
  <si>
    <t>にかほ市</t>
  </si>
  <si>
    <t>人数（ｆ）</t>
    <rPh sb="0" eb="2">
      <t>ニンズウ</t>
    </rPh>
    <phoneticPr fontId="53"/>
  </si>
  <si>
    <t>割合(ｂ÷ａ)</t>
    <rPh sb="0" eb="2">
      <t>ワリアイ</t>
    </rPh>
    <phoneticPr fontId="51"/>
  </si>
  <si>
    <t>割合(ｃ÷ａ)</t>
    <rPh sb="0" eb="2">
      <t>ワリアイ</t>
    </rPh>
    <phoneticPr fontId="51"/>
  </si>
  <si>
    <t>高齢者だけ世帯数に占める割合(ｃ÷ｂ)</t>
    <rPh sb="0" eb="3">
      <t>コウレイシャ</t>
    </rPh>
    <rPh sb="5" eb="7">
      <t>ソウセタイ</t>
    </rPh>
    <rPh sb="7" eb="8">
      <t>スウ</t>
    </rPh>
    <rPh sb="9" eb="10">
      <t>シ</t>
    </rPh>
    <rPh sb="12" eb="14">
      <t>ワリアイ</t>
    </rPh>
    <phoneticPr fontId="53"/>
  </si>
  <si>
    <t>（平成25年7月1日現在）</t>
  </si>
  <si>
    <t>Ｈ２５</t>
  </si>
  <si>
    <t>総人口
①
（ａ）</t>
    <rPh sb="0" eb="1">
      <t>ソウ</t>
    </rPh>
    <phoneticPr fontId="51"/>
  </si>
  <si>
    <t>0.6ポイント増</t>
    <rPh sb="7" eb="8">
      <t>ゾウ</t>
    </rPh>
    <phoneticPr fontId="53"/>
  </si>
  <si>
    <t>左のうち６５歳以上の人口・割合　　　②</t>
    <rPh sb="0" eb="1">
      <t>ヒダリ</t>
    </rPh>
    <rPh sb="10" eb="12">
      <t>ジンコウ</t>
    </rPh>
    <rPh sb="13" eb="15">
      <t>ワリアイ</t>
    </rPh>
    <phoneticPr fontId="51"/>
  </si>
  <si>
    <t>鹿角市</t>
    <rPh sb="0" eb="3">
      <t>カヅノシ</t>
    </rPh>
    <phoneticPr fontId="51"/>
  </si>
  <si>
    <t>Ｈ２６</t>
  </si>
  <si>
    <t xml:space="preserve">八峰町 </t>
  </si>
  <si>
    <t>北秋田市</t>
  </si>
  <si>
    <t xml:space="preserve">三種町 </t>
  </si>
  <si>
    <t>仙北市　</t>
  </si>
  <si>
    <t xml:space="preserve">美郷町 </t>
  </si>
  <si>
    <t xml:space="preserve">由利本荘市 </t>
  </si>
  <si>
    <t>Ｈ２７</t>
  </si>
  <si>
    <t>井川町</t>
    <rPh sb="0" eb="3">
      <t>イカワマチ</t>
    </rPh>
    <phoneticPr fontId="51"/>
  </si>
  <si>
    <t>羽後町</t>
    <rPh sb="0" eb="3">
      <t>ウゴマチ</t>
    </rPh>
    <phoneticPr fontId="51"/>
  </si>
  <si>
    <t>左のうち要支援・要介護認定を受けている者のいる世帯数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rPh sb="23" eb="26">
      <t>セタイスウ</t>
    </rPh>
    <phoneticPr fontId="45"/>
  </si>
  <si>
    <t>鹿角郡</t>
    <rPh sb="0" eb="3">
      <t>カヅノグン</t>
    </rPh>
    <phoneticPr fontId="45"/>
  </si>
  <si>
    <t>美郷町</t>
    <rPh sb="0" eb="3">
      <t>ミサトチョウ</t>
    </rPh>
    <phoneticPr fontId="45"/>
  </si>
  <si>
    <t>平成28年度高齢化率市町村別順位</t>
  </si>
  <si>
    <t xml:space="preserve"> ※総世帯①は、「秋田県の人口と世帯（月報）」（令和２年７月１日現在：秋田県調査統計課）による。</t>
    <rPh sb="2" eb="5">
      <t>ソウセタイ</t>
    </rPh>
    <rPh sb="24" eb="26">
      <t>レイワ</t>
    </rPh>
    <rPh sb="35" eb="37">
      <t>アキタ</t>
    </rPh>
    <phoneticPr fontId="45"/>
  </si>
  <si>
    <t>（平成28年7月1日現在）</t>
  </si>
  <si>
    <t>Ｈ２８</t>
  </si>
  <si>
    <t>令和２年度老人月間関係資料</t>
    <rPh sb="3" eb="5">
      <t>ネンド</t>
    </rPh>
    <rPh sb="5" eb="7">
      <t>ロウジン</t>
    </rPh>
    <rPh sb="7" eb="9">
      <t>ゲッカン</t>
    </rPh>
    <rPh sb="9" eb="11">
      <t>カンケイ</t>
    </rPh>
    <rPh sb="11" eb="13">
      <t>シリョウ</t>
    </rPh>
    <phoneticPr fontId="45"/>
  </si>
  <si>
    <t>※②は、住民基本台帳に基づく市町村からの報告による。</t>
  </si>
  <si>
    <t>　人口①の県計算出にあたっては、県内市町村間の転入及び転出を除いているため、市町村間の合計とは一致しない。</t>
    <rPh sb="1" eb="3">
      <t>ジンコウ</t>
    </rPh>
    <rPh sb="7" eb="9">
      <t>サンシュツ</t>
    </rPh>
    <rPh sb="23" eb="25">
      <t>テンニュウ</t>
    </rPh>
    <rPh sb="25" eb="26">
      <t>オヨ</t>
    </rPh>
    <rPh sb="27" eb="29">
      <t>テンシュツ</t>
    </rPh>
    <rPh sb="30" eb="31">
      <t>ノゾ</t>
    </rPh>
    <rPh sb="38" eb="41">
      <t>シチョウソン</t>
    </rPh>
    <rPh sb="41" eb="42">
      <t>カン</t>
    </rPh>
    <rPh sb="43" eb="45">
      <t>ゴウケイ</t>
    </rPh>
    <rPh sb="47" eb="49">
      <t>イッチ</t>
    </rPh>
    <phoneticPr fontId="45"/>
  </si>
  <si>
    <t>※①以外は、住民基本台帳に基づく市町村からの報告による。</t>
    <rPh sb="2" eb="4">
      <t>イガイ</t>
    </rPh>
    <rPh sb="6" eb="8">
      <t>ジュウミン</t>
    </rPh>
    <rPh sb="8" eb="10">
      <t>キホン</t>
    </rPh>
    <rPh sb="10" eb="12">
      <t>ダイチョウ</t>
    </rPh>
    <rPh sb="13" eb="14">
      <t>モト</t>
    </rPh>
    <rPh sb="16" eb="19">
      <t>シチョウソン</t>
    </rPh>
    <rPh sb="22" eb="24">
      <t>ホウコク</t>
    </rPh>
    <phoneticPr fontId="54"/>
  </si>
  <si>
    <t>　表３－４</t>
    <rPh sb="1" eb="2">
      <t>ヒョウ</t>
    </rPh>
    <phoneticPr fontId="45"/>
  </si>
  <si>
    <t>※</t>
  </si>
  <si>
    <t xml:space="preserve">       いるため、市町村間の合計とは一致しない。</t>
  </si>
  <si>
    <t>　　</t>
  </si>
  <si>
    <t>　※人口①の県計算出にあたっては、県内市町村間の転入及び転出を除いて</t>
  </si>
  <si>
    <t>　表１－１</t>
    <rPh sb="1" eb="2">
      <t>ヒョウ</t>
    </rPh>
    <phoneticPr fontId="45"/>
  </si>
  <si>
    <t>　表２－２</t>
    <rPh sb="1" eb="2">
      <t>ヒョウ</t>
    </rPh>
    <phoneticPr fontId="45"/>
  </si>
  <si>
    <t>令和２年度市町村別高齢者世帯数・世帯割合（圏域別）</t>
    <rPh sb="3" eb="5">
      <t>ネンド</t>
    </rPh>
    <rPh sb="5" eb="8">
      <t>シチョウソン</t>
    </rPh>
    <rPh sb="8" eb="9">
      <t>ベツ</t>
    </rPh>
    <rPh sb="9" eb="12">
      <t>コウレイシャ</t>
    </rPh>
    <rPh sb="12" eb="15">
      <t>セタイスウ</t>
    </rPh>
    <rPh sb="16" eb="18">
      <t>セタイ</t>
    </rPh>
    <rPh sb="18" eb="20">
      <t>ワリアイ</t>
    </rPh>
    <rPh sb="21" eb="22">
      <t>ケン</t>
    </rPh>
    <rPh sb="22" eb="23">
      <t>イキ</t>
    </rPh>
    <rPh sb="23" eb="24">
      <t>ベツ</t>
    </rPh>
    <phoneticPr fontId="45"/>
  </si>
  <si>
    <t>　表３－１</t>
    <rPh sb="1" eb="2">
      <t>ヒョウ</t>
    </rPh>
    <phoneticPr fontId="45"/>
  </si>
  <si>
    <t>　表３－２</t>
    <rPh sb="1" eb="2">
      <t>ヒョウ</t>
    </rPh>
    <phoneticPr fontId="45"/>
  </si>
  <si>
    <t>　表３－５</t>
    <rPh sb="1" eb="2">
      <t>ヒョウ</t>
    </rPh>
    <phoneticPr fontId="45"/>
  </si>
  <si>
    <t>　表４－１</t>
    <rPh sb="1" eb="2">
      <t>ヒョウ</t>
    </rPh>
    <phoneticPr fontId="45"/>
  </si>
  <si>
    <t>八峰町</t>
    <rPh sb="0" eb="3">
      <t>ハッポウチョウ</t>
    </rPh>
    <phoneticPr fontId="45"/>
  </si>
  <si>
    <t>※出典及び利用上の注意</t>
    <rPh sb="1" eb="3">
      <t>シュッテン</t>
    </rPh>
    <rPh sb="3" eb="4">
      <t>オヨ</t>
    </rPh>
    <rPh sb="5" eb="8">
      <t>リヨウジョウ</t>
    </rPh>
    <rPh sb="9" eb="11">
      <t>チュウイ</t>
    </rPh>
    <phoneticPr fontId="45"/>
  </si>
  <si>
    <t>　　の集計結果による。</t>
    <rPh sb="3" eb="5">
      <t>シュウケイ</t>
    </rPh>
    <rPh sb="5" eb="7">
      <t>ケッカ</t>
    </rPh>
    <phoneticPr fontId="45"/>
  </si>
  <si>
    <t>　　※なお、各市町村毎に把握可能でかつ実態に近いデータを集計しているが、集計方法の変更等に</t>
    <rPh sb="6" eb="7">
      <t>カク</t>
    </rPh>
    <rPh sb="7" eb="10">
      <t>シチョウソン</t>
    </rPh>
    <rPh sb="10" eb="11">
      <t>ゴト</t>
    </rPh>
    <rPh sb="12" eb="14">
      <t>ハアク</t>
    </rPh>
    <rPh sb="14" eb="16">
      <t>カノウ</t>
    </rPh>
    <rPh sb="19" eb="21">
      <t>ジッタイ</t>
    </rPh>
    <rPh sb="22" eb="23">
      <t>チカ</t>
    </rPh>
    <rPh sb="28" eb="30">
      <t>シュウケイ</t>
    </rPh>
    <rPh sb="36" eb="38">
      <t>シュウケイ</t>
    </rPh>
    <rPh sb="38" eb="40">
      <t>ホウホウ</t>
    </rPh>
    <rPh sb="41" eb="43">
      <t>ヘンコウ</t>
    </rPh>
    <rPh sb="43" eb="44">
      <t>トウ</t>
    </rPh>
    <phoneticPr fontId="45"/>
  </si>
  <si>
    <t>男鹿市</t>
    <rPh sb="0" eb="3">
      <t>オガシ</t>
    </rPh>
    <phoneticPr fontId="51"/>
  </si>
  <si>
    <t>井川町</t>
  </si>
  <si>
    <t>大館市</t>
  </si>
  <si>
    <t>羽後町</t>
    <rPh sb="0" eb="3">
      <t>ウゴマチ</t>
    </rPh>
    <phoneticPr fontId="45"/>
  </si>
  <si>
    <t>美郷町</t>
  </si>
  <si>
    <t>横手市</t>
  </si>
  <si>
    <t>平成29年度高齢化率市町村別順位</t>
  </si>
  <si>
    <t>（平成29年7月1日現在）</t>
  </si>
  <si>
    <t>Ｈ３０</t>
  </si>
  <si>
    <t>Ｈ２９</t>
  </si>
  <si>
    <t>美郷町</t>
    <rPh sb="0" eb="3">
      <t>ミサトチョウ</t>
    </rPh>
    <phoneticPr fontId="51"/>
  </si>
  <si>
    <t>五城目町</t>
  </si>
  <si>
    <t>能代市</t>
  </si>
  <si>
    <t>湯沢市</t>
    <rPh sb="0" eb="3">
      <t>ユザワシ</t>
    </rPh>
    <phoneticPr fontId="51"/>
  </si>
  <si>
    <t>　上記以外は住民基本台帳に基づく市町村からの報告による。（施設を住所地としている者は除く。）</t>
    <rPh sb="1" eb="3">
      <t>ジョウキ</t>
    </rPh>
    <rPh sb="3" eb="5">
      <t>イガイ</t>
    </rPh>
    <rPh sb="6" eb="8">
      <t>ジュウミン</t>
    </rPh>
    <rPh sb="8" eb="10">
      <t>キホン</t>
    </rPh>
    <rPh sb="10" eb="12">
      <t>ダイチョウ</t>
    </rPh>
    <rPh sb="13" eb="14">
      <t>モト</t>
    </rPh>
    <rPh sb="16" eb="19">
      <t>シチョウソン</t>
    </rPh>
    <rPh sb="22" eb="24">
      <t>ホウコク</t>
    </rPh>
    <rPh sb="29" eb="31">
      <t>シセツ</t>
    </rPh>
    <rPh sb="32" eb="35">
      <t>ジュウショチ</t>
    </rPh>
    <rPh sb="40" eb="41">
      <t>モノ</t>
    </rPh>
    <rPh sb="42" eb="43">
      <t>ノゾ</t>
    </rPh>
    <phoneticPr fontId="53"/>
  </si>
  <si>
    <t>大仙市</t>
  </si>
  <si>
    <t>大仙市</t>
    <rPh sb="0" eb="2">
      <t>ダイセン</t>
    </rPh>
    <rPh sb="2" eb="3">
      <t>シ</t>
    </rPh>
    <phoneticPr fontId="45"/>
  </si>
  <si>
    <t>大潟村</t>
    <rPh sb="0" eb="3">
      <t>オオガタムラ</t>
    </rPh>
    <phoneticPr fontId="45"/>
  </si>
  <si>
    <t>鹿角市</t>
  </si>
  <si>
    <t>小坂町</t>
  </si>
  <si>
    <t>東成瀬村</t>
  </si>
  <si>
    <t>平成30年度高齢化率市町村別順位</t>
  </si>
  <si>
    <t>（平成30年7月1日現在）</t>
  </si>
  <si>
    <t>令和元年度</t>
    <rPh sb="0" eb="2">
      <t>レイワ</t>
    </rPh>
    <rPh sb="2" eb="3">
      <t>ガン</t>
    </rPh>
    <rPh sb="3" eb="5">
      <t>ネンド</t>
    </rPh>
    <phoneticPr fontId="51"/>
  </si>
  <si>
    <t>　　長寿社会課が各市町村に対して行った「令和２年度高齢者数・高齢者世帯数調査」</t>
    <rPh sb="2" eb="4">
      <t>チョウジュ</t>
    </rPh>
    <rPh sb="4" eb="7">
      <t>シャカイカ</t>
    </rPh>
    <rPh sb="8" eb="12">
      <t>カクシチョウソン</t>
    </rPh>
    <rPh sb="13" eb="14">
      <t>タイ</t>
    </rPh>
    <rPh sb="16" eb="17">
      <t>オコナ</t>
    </rPh>
    <rPh sb="36" eb="38">
      <t>チョウサ</t>
    </rPh>
    <phoneticPr fontId="45"/>
  </si>
  <si>
    <t>令和元年度</t>
    <rPh sb="0" eb="2">
      <t>レイワ</t>
    </rPh>
    <rPh sb="2" eb="4">
      <t>ガンネン</t>
    </rPh>
    <rPh sb="4" eb="5">
      <t>ド</t>
    </rPh>
    <phoneticPr fontId="53"/>
  </si>
  <si>
    <t>令和２年度市町村別高齢者数・高齢化率（市郡別）</t>
    <rPh sb="3" eb="5">
      <t>ネンド</t>
    </rPh>
    <rPh sb="5" eb="8">
      <t>シチョウソン</t>
    </rPh>
    <rPh sb="8" eb="9">
      <t>ベツ</t>
    </rPh>
    <rPh sb="9" eb="12">
      <t>コウレイシャ</t>
    </rPh>
    <rPh sb="12" eb="13">
      <t>スウ</t>
    </rPh>
    <rPh sb="14" eb="17">
      <t>コウレイカ</t>
    </rPh>
    <rPh sb="17" eb="18">
      <t>リツ</t>
    </rPh>
    <rPh sb="19" eb="20">
      <t>シ</t>
    </rPh>
    <rPh sb="20" eb="21">
      <t>グン</t>
    </rPh>
    <rPh sb="21" eb="22">
      <t>ベツ</t>
    </rPh>
    <phoneticPr fontId="45"/>
  </si>
  <si>
    <t>令和２年度市町村別高齢者数・高齢化率（圏域別）</t>
    <rPh sb="3" eb="5">
      <t>ネンド</t>
    </rPh>
    <rPh sb="5" eb="8">
      <t>シチョウソン</t>
    </rPh>
    <rPh sb="8" eb="9">
      <t>ベツ</t>
    </rPh>
    <rPh sb="9" eb="12">
      <t>コウレイシャ</t>
    </rPh>
    <rPh sb="12" eb="13">
      <t>スウ</t>
    </rPh>
    <rPh sb="14" eb="17">
      <t>コウレイカ</t>
    </rPh>
    <rPh sb="17" eb="18">
      <t>リツ</t>
    </rPh>
    <rPh sb="19" eb="22">
      <t>ケンイキベツ</t>
    </rPh>
    <phoneticPr fontId="45"/>
  </si>
  <si>
    <t>令和２年度高齢化率市町村別順位</t>
    <rPh sb="3" eb="5">
      <t>ネンド</t>
    </rPh>
    <rPh sb="5" eb="8">
      <t>コウレイカ</t>
    </rPh>
    <rPh sb="8" eb="9">
      <t>リツ</t>
    </rPh>
    <rPh sb="13" eb="15">
      <t>ジュンイ</t>
    </rPh>
    <phoneticPr fontId="45"/>
  </si>
  <si>
    <r>
      <t>令和元</t>
    </r>
    <r>
      <rPr>
        <sz val="10"/>
        <color auto="1"/>
        <rFont val="ＭＳ ゴシック"/>
      </rPr>
      <t>年１０月１日現在　（千人）</t>
    </r>
    <rPh sb="0" eb="2">
      <t>レイワ</t>
    </rPh>
    <rPh sb="2" eb="3">
      <t>ガン</t>
    </rPh>
    <rPh sb="3" eb="4">
      <t>ネン</t>
    </rPh>
    <rPh sb="6" eb="7">
      <t>ガツ</t>
    </rPh>
    <rPh sb="8" eb="9">
      <t>ニチ</t>
    </rPh>
    <rPh sb="9" eb="11">
      <t>ゲンザイ</t>
    </rPh>
    <rPh sb="13" eb="15">
      <t>センニン</t>
    </rPh>
    <phoneticPr fontId="51"/>
  </si>
  <si>
    <t>令和２年度高齢者数・高齢化率の前年度比較</t>
    <rPh sb="3" eb="5">
      <t>ネンド</t>
    </rPh>
    <rPh sb="5" eb="8">
      <t>コウレイシャ</t>
    </rPh>
    <rPh sb="8" eb="9">
      <t>スウ</t>
    </rPh>
    <rPh sb="10" eb="13">
      <t>コウレイカ</t>
    </rPh>
    <rPh sb="13" eb="14">
      <t>リツ</t>
    </rPh>
    <rPh sb="15" eb="18">
      <t>ゼンネンド</t>
    </rPh>
    <rPh sb="18" eb="20">
      <t>ヒカク</t>
    </rPh>
    <phoneticPr fontId="45"/>
  </si>
  <si>
    <t>令和２年度市町村別高齢者世帯数・世帯割合（市郡別）</t>
    <rPh sb="3" eb="5">
      <t>ネンド</t>
    </rPh>
    <rPh sb="5" eb="8">
      <t>シチョウソン</t>
    </rPh>
    <rPh sb="8" eb="9">
      <t>ベツ</t>
    </rPh>
    <rPh sb="9" eb="12">
      <t>コウレイシャ</t>
    </rPh>
    <rPh sb="12" eb="15">
      <t>セタイスウ</t>
    </rPh>
    <rPh sb="16" eb="18">
      <t>セタイ</t>
    </rPh>
    <rPh sb="18" eb="20">
      <t>ワリアイ</t>
    </rPh>
    <rPh sb="21" eb="22">
      <t>シ</t>
    </rPh>
    <rPh sb="22" eb="23">
      <t>グン</t>
    </rPh>
    <rPh sb="23" eb="24">
      <t>ベツ</t>
    </rPh>
    <phoneticPr fontId="45"/>
  </si>
  <si>
    <t>令和２年度市町村別高齢者世帯に占める要支援・要介護世帯数割合（市郡別）</t>
    <rPh sb="3" eb="5">
      <t>ネンド</t>
    </rPh>
    <rPh sb="5" eb="8">
      <t>シチョウソン</t>
    </rPh>
    <rPh sb="8" eb="9">
      <t>ベツ</t>
    </rPh>
    <rPh sb="9" eb="11">
      <t>コウレイ</t>
    </rPh>
    <rPh sb="11" eb="12">
      <t>シャ</t>
    </rPh>
    <rPh sb="12" eb="14">
      <t>セタイ</t>
    </rPh>
    <rPh sb="15" eb="16">
      <t>シ</t>
    </rPh>
    <rPh sb="18" eb="21">
      <t>ヨウシエン</t>
    </rPh>
    <rPh sb="22" eb="25">
      <t>ヨウカイゴ</t>
    </rPh>
    <rPh sb="25" eb="27">
      <t>セタイ</t>
    </rPh>
    <rPh sb="27" eb="28">
      <t>スウ</t>
    </rPh>
    <rPh sb="28" eb="30">
      <t>ワリアイ</t>
    </rPh>
    <rPh sb="31" eb="32">
      <t>シ</t>
    </rPh>
    <rPh sb="32" eb="33">
      <t>グン</t>
    </rPh>
    <rPh sb="33" eb="34">
      <t>ベツ</t>
    </rPh>
    <phoneticPr fontId="45"/>
  </si>
  <si>
    <t>令和２年度高齢者世帯数・高齢者世帯割合の前年度比較</t>
    <rPh sb="3" eb="5">
      <t>ネンド</t>
    </rPh>
    <rPh sb="5" eb="8">
      <t>コウレイシャ</t>
    </rPh>
    <rPh sb="8" eb="10">
      <t>セタイ</t>
    </rPh>
    <rPh sb="10" eb="11">
      <t>スウ</t>
    </rPh>
    <rPh sb="12" eb="15">
      <t>コウレイシャ</t>
    </rPh>
    <rPh sb="15" eb="17">
      <t>セタイ</t>
    </rPh>
    <rPh sb="17" eb="19">
      <t>ワリアイ</t>
    </rPh>
    <rPh sb="20" eb="23">
      <t>ゼンネンド</t>
    </rPh>
    <rPh sb="23" eb="25">
      <t>ヒカク</t>
    </rPh>
    <phoneticPr fontId="45"/>
  </si>
  <si>
    <t>（令和２年7月1日現在）</t>
  </si>
  <si>
    <t>※表３－３「令和２年度市町村別高齢者世帯に占める要支援・要介護者数（市郡別）」の割合を算出したもの。</t>
    <rPh sb="1" eb="2">
      <t>ヒョウ</t>
    </rPh>
    <rPh sb="9" eb="11">
      <t>ネンド</t>
    </rPh>
    <rPh sb="11" eb="14">
      <t>シチョウソン</t>
    </rPh>
    <rPh sb="14" eb="15">
      <t>ベツ</t>
    </rPh>
    <rPh sb="15" eb="18">
      <t>コウレイシャ</t>
    </rPh>
    <rPh sb="18" eb="20">
      <t>セタイ</t>
    </rPh>
    <rPh sb="21" eb="22">
      <t>シ</t>
    </rPh>
    <rPh sb="24" eb="27">
      <t>ヨウシエン</t>
    </rPh>
    <rPh sb="28" eb="32">
      <t>ヨウカイゴシャ</t>
    </rPh>
    <rPh sb="32" eb="33">
      <t>スウ</t>
    </rPh>
    <rPh sb="34" eb="35">
      <t>シ</t>
    </rPh>
    <rPh sb="35" eb="36">
      <t>グン</t>
    </rPh>
    <rPh sb="36" eb="37">
      <t>ベツ</t>
    </rPh>
    <rPh sb="40" eb="42">
      <t>ワリアイ</t>
    </rPh>
    <rPh sb="43" eb="45">
      <t>サンシュツ</t>
    </rPh>
    <phoneticPr fontId="51"/>
  </si>
  <si>
    <t>令和２年度</t>
  </si>
  <si>
    <t>令和元年１０月１日現在人口推計（総務省統計局）による。</t>
    <rPh sb="0" eb="2">
      <t>レイワ</t>
    </rPh>
    <rPh sb="2" eb="3">
      <t>ガン</t>
    </rPh>
    <phoneticPr fontId="53"/>
  </si>
  <si>
    <t>令和元年度高齢化率市町村別順位</t>
    <rPh sb="2" eb="3">
      <t>ガン</t>
    </rPh>
    <phoneticPr fontId="51"/>
  </si>
  <si>
    <t>（令和元年7月1日現在）</t>
    <rPh sb="3" eb="4">
      <t>ガン</t>
    </rPh>
    <phoneticPr fontId="51"/>
  </si>
  <si>
    <t>※総人口・総世帯数は、「秋田県の人口と世帯（月報）」（各年度７月１日現在：秋田県調査統計課）による。</t>
    <rPh sb="1" eb="2">
      <t>ソウ</t>
    </rPh>
    <rPh sb="2" eb="4">
      <t>ジンコウ</t>
    </rPh>
    <rPh sb="5" eb="6">
      <t>ソウ</t>
    </rPh>
    <rPh sb="6" eb="9">
      <t>セタイスウ</t>
    </rPh>
    <rPh sb="12" eb="15">
      <t>アキタケン</t>
    </rPh>
    <rPh sb="16" eb="18">
      <t>ジンコウ</t>
    </rPh>
    <rPh sb="19" eb="21">
      <t>セタイ</t>
    </rPh>
    <rPh sb="22" eb="24">
      <t>ゲッポウ</t>
    </rPh>
    <rPh sb="27" eb="28">
      <t>カク</t>
    </rPh>
    <rPh sb="28" eb="29">
      <t>ネン</t>
    </rPh>
    <rPh sb="29" eb="30">
      <t>ド</t>
    </rPh>
    <rPh sb="31" eb="32">
      <t>ガツ</t>
    </rPh>
    <rPh sb="33" eb="34">
      <t>ニチ</t>
    </rPh>
    <rPh sb="34" eb="36">
      <t>ゲンザイ</t>
    </rPh>
    <rPh sb="37" eb="39">
      <t>アキタ</t>
    </rPh>
    <rPh sb="39" eb="40">
      <t>ケン</t>
    </rPh>
    <rPh sb="40" eb="42">
      <t>チョウサ</t>
    </rPh>
    <rPh sb="42" eb="44">
      <t>トウケイ</t>
    </rPh>
    <rPh sb="44" eb="45">
      <t>カ</t>
    </rPh>
    <phoneticPr fontId="45"/>
  </si>
  <si>
    <t>0.2ポイント減</t>
    <rPh sb="7" eb="8">
      <t>ゲン</t>
    </rPh>
    <phoneticPr fontId="53"/>
  </si>
  <si>
    <t>（１）市町村別高齢者数（令和２年７月１日現在）等</t>
    <rPh sb="3" eb="6">
      <t>シチョウソン</t>
    </rPh>
    <rPh sb="6" eb="7">
      <t>ベツ</t>
    </rPh>
    <rPh sb="7" eb="10">
      <t>コウレイシャ</t>
    </rPh>
    <rPh sb="10" eb="11">
      <t>スウ</t>
    </rPh>
    <rPh sb="15" eb="16">
      <t>ネン</t>
    </rPh>
    <rPh sb="17" eb="18">
      <t>ガツ</t>
    </rPh>
    <rPh sb="19" eb="20">
      <t>ニチ</t>
    </rPh>
    <rPh sb="20" eb="22">
      <t>ゲンザイ</t>
    </rPh>
    <rPh sb="23" eb="24">
      <t>トウ</t>
    </rPh>
    <phoneticPr fontId="45"/>
  </si>
  <si>
    <t>（３）市町村別高齢者世帯数（令和２年７月１日現在）</t>
    <rPh sb="3" eb="6">
      <t>シチョウソン</t>
    </rPh>
    <rPh sb="6" eb="7">
      <t>ベツ</t>
    </rPh>
    <rPh sb="7" eb="10">
      <t>コウレイシャ</t>
    </rPh>
    <rPh sb="10" eb="13">
      <t>セタイスウ</t>
    </rPh>
    <rPh sb="17" eb="18">
      <t>ネン</t>
    </rPh>
    <rPh sb="19" eb="20">
      <t>ガツ</t>
    </rPh>
    <rPh sb="21" eb="24">
      <t>ニチゲンザイ</t>
    </rPh>
    <phoneticPr fontId="45"/>
  </si>
  <si>
    <t>※人口①は、「秋田県の人口と世帯（月報）」（令和２年７月１日現在：秋田県調査統計課）による。</t>
    <rPh sb="1" eb="3">
      <t>ジンコウ</t>
    </rPh>
    <rPh sb="22" eb="24">
      <t>レイワ</t>
    </rPh>
    <rPh sb="25" eb="26">
      <t>ネン</t>
    </rPh>
    <rPh sb="33" eb="35">
      <t>アキタ</t>
    </rPh>
    <phoneticPr fontId="45"/>
  </si>
  <si>
    <t>　※19位の美郷町は39.406%、20位の横手市は39.396%</t>
    <rPh sb="4" eb="5">
      <t>イ</t>
    </rPh>
    <rPh sb="6" eb="9">
      <t>ミサトチョウ</t>
    </rPh>
    <rPh sb="20" eb="21">
      <t>イ</t>
    </rPh>
    <rPh sb="22" eb="25">
      <t>ヨコテシ</t>
    </rPh>
    <phoneticPr fontId="51"/>
  </si>
  <si>
    <t>0.8ポイント増</t>
    <rPh sb="7" eb="8">
      <t>ゾウ</t>
    </rPh>
    <phoneticPr fontId="53"/>
  </si>
  <si>
    <t>0.1ポイント増</t>
    <rPh sb="7" eb="8">
      <t>ゾウ</t>
    </rPh>
    <phoneticPr fontId="53"/>
  </si>
  <si>
    <t>※表３－３「令和２年度市町村別高齢者世帯に占める要支援・要介護者数（市郡別）」の割合を算出したもの。</t>
    <rPh sb="1" eb="2">
      <t>ヒョウ</t>
    </rPh>
    <rPh sb="6" eb="8">
      <t>レイワ</t>
    </rPh>
    <rPh sb="9" eb="11">
      <t>ネンド</t>
    </rPh>
    <rPh sb="11" eb="14">
      <t>シチョウソン</t>
    </rPh>
    <rPh sb="14" eb="15">
      <t>ベツ</t>
    </rPh>
    <rPh sb="15" eb="18">
      <t>コウレイシャ</t>
    </rPh>
    <rPh sb="18" eb="20">
      <t>セタイ</t>
    </rPh>
    <rPh sb="21" eb="22">
      <t>シ</t>
    </rPh>
    <rPh sb="24" eb="27">
      <t>ヨウシエン</t>
    </rPh>
    <rPh sb="28" eb="32">
      <t>ヨウカイゴシャ</t>
    </rPh>
    <rPh sb="32" eb="33">
      <t>スウ</t>
    </rPh>
    <rPh sb="34" eb="35">
      <t>シ</t>
    </rPh>
    <rPh sb="35" eb="36">
      <t>グン</t>
    </rPh>
    <rPh sb="36" eb="37">
      <t>ベツ</t>
    </rPh>
    <rPh sb="40" eb="42">
      <t>ワリアイ</t>
    </rPh>
    <rPh sb="43" eb="45">
      <t>サンシュツ</t>
    </rPh>
    <phoneticPr fontId="51"/>
  </si>
  <si>
    <t>令和２年８月３１日（月）</t>
    <rPh sb="3" eb="4">
      <t>ネン</t>
    </rPh>
    <rPh sb="5" eb="6">
      <t>ガツ</t>
    </rPh>
    <rPh sb="8" eb="9">
      <t>ニチ</t>
    </rPh>
    <rPh sb="10" eb="11">
      <t>ゲツ</t>
    </rPh>
    <phoneticPr fontId="45"/>
  </si>
  <si>
    <t xml:space="preserve"> ※①以外は、住民基本台帳に基づく市町村からの報告による。（施設を住所地としている者は除く。）</t>
    <rPh sb="3" eb="5">
      <t>イガイ</t>
    </rPh>
    <rPh sb="30" eb="32">
      <t>シセツ</t>
    </rPh>
    <rPh sb="33" eb="36">
      <t>ジュウショチ</t>
    </rPh>
    <rPh sb="41" eb="42">
      <t>モノ</t>
    </rPh>
    <rPh sb="43" eb="44">
      <t>ノゾ</t>
    </rPh>
    <phoneticPr fontId="45"/>
  </si>
  <si>
    <t>各年度７月１日現在　(人)</t>
    <rPh sb="0" eb="2">
      <t>カクネン</t>
    </rPh>
    <rPh sb="2" eb="3">
      <t>ド</t>
    </rPh>
    <rPh sb="4" eb="5">
      <t>ガツ</t>
    </rPh>
    <rPh sb="6" eb="7">
      <t>ニチ</t>
    </rPh>
    <rPh sb="7" eb="9">
      <t>ゲンザイ</t>
    </rPh>
    <rPh sb="11" eb="12">
      <t>ニン</t>
    </rPh>
    <phoneticPr fontId="45"/>
  </si>
  <si>
    <t>①は、「秋田県の人口と世帯（月報）」（各年度７月１日現在：秋田県調査統計課）による。</t>
    <rPh sb="19" eb="20">
      <t>カク</t>
    </rPh>
    <rPh sb="20" eb="21">
      <t>ネン</t>
    </rPh>
    <rPh sb="21" eb="22">
      <t>ド</t>
    </rPh>
    <rPh sb="29" eb="31">
      <t>アキタ</t>
    </rPh>
    <phoneticPr fontId="51"/>
  </si>
  <si>
    <t>※①は、「秋田県の人口と世帯（月報）」（各年度７月１日現在：秋田県調査統計課）による。</t>
    <rPh sb="5" eb="8">
      <t>アキタケン</t>
    </rPh>
    <rPh sb="9" eb="11">
      <t>ジンコウ</t>
    </rPh>
    <rPh sb="12" eb="14">
      <t>セタイ</t>
    </rPh>
    <rPh sb="15" eb="17">
      <t>ゲッポウ</t>
    </rPh>
    <rPh sb="20" eb="21">
      <t>カク</t>
    </rPh>
    <rPh sb="21" eb="22">
      <t>ネン</t>
    </rPh>
    <rPh sb="22" eb="23">
      <t>ド</t>
    </rPh>
    <rPh sb="24" eb="25">
      <t>ガツ</t>
    </rPh>
    <rPh sb="26" eb="27">
      <t>ニチ</t>
    </rPh>
    <rPh sb="27" eb="29">
      <t>ゲンザイ</t>
    </rPh>
    <rPh sb="30" eb="32">
      <t>アキタ</t>
    </rPh>
    <rPh sb="32" eb="33">
      <t>ケン</t>
    </rPh>
    <rPh sb="33" eb="35">
      <t>チョウサ</t>
    </rPh>
    <rPh sb="35" eb="37">
      <t>トウケイ</t>
    </rPh>
    <rPh sb="37" eb="38">
      <t>カ</t>
    </rPh>
    <phoneticPr fontId="45"/>
  </si>
  <si>
    <t>0.9ポイント増</t>
    <rPh sb="7" eb="8">
      <t>ゾウ</t>
    </rPh>
    <phoneticPr fontId="53"/>
  </si>
  <si>
    <t>0.5ポイント増</t>
    <rPh sb="7" eb="8">
      <t>ゾウ</t>
    </rPh>
    <phoneticPr fontId="53"/>
  </si>
  <si>
    <t>0.4ポイント増</t>
    <rPh sb="7" eb="8">
      <t>ゾウ</t>
    </rPh>
    <phoneticPr fontId="5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</si>
</sst>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0.0%"/>
    <numFmt numFmtId="177" formatCode="#,##0.000_ "/>
    <numFmt numFmtId="178" formatCode="#,##0_ "/>
    <numFmt numFmtId="179" formatCode="#,##0;&quot;▲ &quot;#,##0"/>
  </numFmts>
  <fonts count="57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60"/>
      <name val="ＭＳ Ｐ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b/>
      <sz val="18"/>
      <color indexed="56"/>
      <name val="ＭＳ Ｐゴシック"/>
      <family val="3"/>
    </font>
    <font>
      <b/>
      <sz val="18"/>
      <color indexed="62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color auto="1"/>
      <name val="ＭＳ Ｐゴシック"/>
      <family val="3"/>
    </font>
    <font>
      <sz val="11"/>
      <color auto="1"/>
      <name val="ＭＳ ゴシック"/>
      <family val="3"/>
    </font>
    <font>
      <sz val="12"/>
      <color auto="1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56"/>
      <name val="ＭＳ Ｐ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2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10"/>
      <color auto="1"/>
      <name val="ＭＳ ゴシック"/>
      <family val="3"/>
    </font>
    <font>
      <sz val="12"/>
      <color auto="1"/>
      <name val="ＭＳ ゴシック"/>
      <family val="3"/>
    </font>
    <font>
      <sz val="14"/>
      <color auto="1"/>
      <name val="ＭＳ ゴシック"/>
      <family val="3"/>
    </font>
    <font>
      <b/>
      <sz val="10"/>
      <color auto="1"/>
      <name val="ＭＳ ゴシック"/>
      <family val="3"/>
    </font>
    <font>
      <sz val="8"/>
      <color auto="1"/>
      <name val="ＭＳ ゴシック"/>
      <family val="3"/>
    </font>
    <font>
      <sz val="9"/>
      <color auto="1"/>
      <name val="ＭＳ 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4"/>
      <color auto="1"/>
      <name val="ＭＳ Ｐゴシック"/>
      <family val="3"/>
    </font>
    <font>
      <sz val="16"/>
      <color auto="1"/>
      <name val="ＭＳ 明朝"/>
      <family val="1"/>
    </font>
    <font>
      <sz val="8"/>
      <color auto="1"/>
      <name val="ＤＨＰ平成ゴシックW5"/>
      <family val="3"/>
    </font>
    <font>
      <u/>
      <sz val="11"/>
      <color indexed="12"/>
      <name val="ＭＳ Ｐゴシック"/>
      <family val="3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11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38" fontId="12" fillId="0" borderId="0" applyFill="0" applyBorder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22" fillId="0" borderId="0">
      <alignment vertical="center"/>
    </xf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556">
    <xf numFmtId="0" fontId="0" fillId="0" borderId="0" xfId="0"/>
    <xf numFmtId="37" fontId="24" fillId="0" borderId="0" xfId="164" applyNumberFormat="1" applyFont="1" applyAlignment="1" applyProtection="1">
      <alignment vertical="center"/>
    </xf>
    <xf numFmtId="37" fontId="24" fillId="0" borderId="0" xfId="164" applyNumberFormat="1" applyFont="1" applyAlignment="1">
      <alignment vertical="center"/>
    </xf>
    <xf numFmtId="37" fontId="45" fillId="0" borderId="0" xfId="164" applyNumberFormat="1" applyFont="1" applyAlignment="1">
      <alignment vertical="center"/>
    </xf>
    <xf numFmtId="37" fontId="46" fillId="0" borderId="0" xfId="164" applyNumberFormat="1" applyFont="1" applyAlignment="1" applyProtection="1">
      <alignment horizontal="center" vertical="center"/>
    </xf>
    <xf numFmtId="37" fontId="24" fillId="0" borderId="0" xfId="164" applyNumberFormat="1" applyFont="1" applyAlignment="1" applyProtection="1">
      <alignment horizontal="center" vertical="center"/>
    </xf>
    <xf numFmtId="37" fontId="45" fillId="0" borderId="15" xfId="164" applyNumberFormat="1" applyFont="1" applyBorder="1" applyAlignment="1" applyProtection="1">
      <alignment vertical="center"/>
    </xf>
    <xf numFmtId="37" fontId="45" fillId="0" borderId="16" xfId="164" applyNumberFormat="1" applyFont="1" applyBorder="1" applyAlignment="1" applyProtection="1">
      <alignment vertical="center"/>
    </xf>
    <xf numFmtId="37" fontId="45" fillId="0" borderId="16" xfId="164" applyNumberFormat="1" applyFont="1" applyBorder="1" applyAlignment="1">
      <alignment vertical="center"/>
    </xf>
    <xf numFmtId="37" fontId="45" fillId="0" borderId="17" xfId="164" applyNumberFormat="1" applyFont="1" applyBorder="1" applyAlignment="1">
      <alignment vertical="center"/>
    </xf>
    <xf numFmtId="37" fontId="24" fillId="0" borderId="0" xfId="164" applyNumberFormat="1" applyFont="1" applyBorder="1" applyAlignment="1">
      <alignment vertical="center"/>
    </xf>
    <xf numFmtId="37" fontId="45" fillId="0" borderId="18" xfId="164" applyNumberFormat="1" applyFont="1" applyBorder="1" applyAlignment="1">
      <alignment vertical="center"/>
    </xf>
    <xf numFmtId="37" fontId="45" fillId="0" borderId="19" xfId="164" applyNumberFormat="1" applyFont="1" applyBorder="1" applyAlignment="1">
      <alignment vertical="center"/>
    </xf>
    <xf numFmtId="37" fontId="24" fillId="0" borderId="0" xfId="164" applyNumberFormat="1" applyFont="1" applyAlignment="1">
      <alignment horizontal="right" vertical="center"/>
    </xf>
    <xf numFmtId="37" fontId="24" fillId="0" borderId="0" xfId="164" applyNumberFormat="1" applyFont="1" applyBorder="1" applyAlignment="1">
      <alignment horizontal="center" vertical="center"/>
    </xf>
    <xf numFmtId="37" fontId="24" fillId="0" borderId="0" xfId="164" applyNumberFormat="1" applyFont="1" applyAlignment="1">
      <alignment horizontal="left" vertical="center"/>
    </xf>
    <xf numFmtId="37" fontId="24" fillId="0" borderId="20" xfId="164" applyNumberFormat="1" applyFont="1" applyBorder="1" applyAlignment="1">
      <alignment horizontal="center" vertical="center"/>
    </xf>
    <xf numFmtId="37" fontId="45" fillId="0" borderId="21" xfId="164" applyNumberFormat="1" applyFont="1" applyBorder="1" applyAlignment="1">
      <alignment vertical="center"/>
    </xf>
    <xf numFmtId="37" fontId="45" fillId="0" borderId="22" xfId="164" applyNumberFormat="1" applyFont="1" applyBorder="1" applyAlignment="1">
      <alignment vertical="center"/>
    </xf>
    <xf numFmtId="37" fontId="45" fillId="0" borderId="23" xfId="164" applyNumberFormat="1" applyFont="1" applyBorder="1" applyAlignment="1">
      <alignment vertical="center"/>
    </xf>
    <xf numFmtId="37" fontId="45" fillId="0" borderId="0" xfId="164" applyNumberFormat="1" applyFont="1" applyAlignment="1" applyProtection="1">
      <alignment vertical="center"/>
    </xf>
    <xf numFmtId="37" fontId="45" fillId="0" borderId="0" xfId="164" applyNumberFormat="1" applyFont="1" applyAlignment="1" applyProtection="1">
      <alignment vertical="center"/>
      <protection locked="0"/>
    </xf>
    <xf numFmtId="37" fontId="47" fillId="0" borderId="0" xfId="164" applyNumberFormat="1" applyFont="1" applyAlignment="1" applyProtection="1">
      <alignment horizontal="center" vertical="center"/>
    </xf>
    <xf numFmtId="37" fontId="45" fillId="0" borderId="24" xfId="164" applyNumberFormat="1" applyFont="1" applyBorder="1" applyAlignment="1" applyProtection="1">
      <alignment horizontal="center" vertical="center"/>
    </xf>
    <xf numFmtId="37" fontId="45" fillId="0" borderId="25" xfId="164" applyNumberFormat="1" applyFont="1" applyBorder="1" applyAlignment="1" applyProtection="1">
      <alignment horizontal="center" vertical="center"/>
    </xf>
    <xf numFmtId="37" fontId="45" fillId="0" borderId="26" xfId="164" applyNumberFormat="1" applyFont="1" applyBorder="1" applyAlignment="1" applyProtection="1">
      <alignment horizontal="center" vertical="center"/>
    </xf>
    <xf numFmtId="37" fontId="48" fillId="27" borderId="27" xfId="164" applyNumberFormat="1" applyFont="1" applyFill="1" applyBorder="1" applyAlignment="1" applyProtection="1">
      <alignment horizontal="center" vertical="center"/>
    </xf>
    <xf numFmtId="37" fontId="48" fillId="27" borderId="20" xfId="164" applyNumberFormat="1" applyFont="1" applyFill="1" applyBorder="1" applyAlignment="1" applyProtection="1">
      <alignment horizontal="center" vertical="center"/>
    </xf>
    <xf numFmtId="37" fontId="45" fillId="0" borderId="24" xfId="164" applyNumberFormat="1" applyFont="1" applyBorder="1" applyAlignment="1" applyProtection="1">
      <alignment vertical="center"/>
    </xf>
    <xf numFmtId="37" fontId="45" fillId="0" borderId="25" xfId="164" applyNumberFormat="1" applyFont="1" applyBorder="1" applyAlignment="1" applyProtection="1">
      <alignment vertical="center"/>
    </xf>
    <xf numFmtId="37" fontId="45" fillId="0" borderId="28" xfId="164" applyNumberFormat="1" applyFont="1" applyBorder="1" applyAlignment="1" applyProtection="1">
      <alignment vertical="center"/>
    </xf>
    <xf numFmtId="37" fontId="45" fillId="0" borderId="27" xfId="164" applyNumberFormat="1" applyFont="1" applyBorder="1" applyAlignment="1" applyProtection="1">
      <alignment vertical="center"/>
    </xf>
    <xf numFmtId="37" fontId="45" fillId="0" borderId="29" xfId="164" applyNumberFormat="1" applyFont="1" applyBorder="1" applyAlignment="1" applyProtection="1">
      <alignment vertical="center"/>
    </xf>
    <xf numFmtId="37" fontId="45" fillId="0" borderId="20" xfId="164" applyNumberFormat="1" applyFont="1" applyBorder="1" applyAlignment="1" applyProtection="1">
      <alignment vertical="center"/>
    </xf>
    <xf numFmtId="37" fontId="45" fillId="0" borderId="26" xfId="164" applyNumberFormat="1" applyFont="1" applyBorder="1" applyAlignment="1" applyProtection="1">
      <alignment vertical="center"/>
    </xf>
    <xf numFmtId="37" fontId="49" fillId="0" borderId="0" xfId="164" applyNumberFormat="1" applyFont="1" applyAlignment="1" applyProtection="1">
      <alignment vertical="center"/>
    </xf>
    <xf numFmtId="37" fontId="45" fillId="0" borderId="0" xfId="164" applyNumberFormat="1" applyFont="1" applyAlignment="1">
      <alignment horizontal="centerContinuous" vertical="center"/>
    </xf>
    <xf numFmtId="37" fontId="45" fillId="0" borderId="30" xfId="164" applyNumberFormat="1" applyFont="1" applyBorder="1" applyAlignment="1">
      <alignment horizontal="center" vertical="center" wrapText="1"/>
    </xf>
    <xf numFmtId="37" fontId="45" fillId="0" borderId="31" xfId="164" applyNumberFormat="1" applyFont="1" applyBorder="1" applyAlignment="1">
      <alignment horizontal="center" vertical="center"/>
    </xf>
    <xf numFmtId="37" fontId="45" fillId="0" borderId="32" xfId="164" applyNumberFormat="1" applyFont="1" applyBorder="1" applyAlignment="1">
      <alignment horizontal="centerContinuous" vertical="center"/>
    </xf>
    <xf numFmtId="37" fontId="48" fillId="27" borderId="33" xfId="165" applyNumberFormat="1" applyFont="1" applyFill="1" applyBorder="1" applyAlignment="1" applyProtection="1">
      <alignment vertical="center"/>
    </xf>
    <xf numFmtId="37" fontId="48" fillId="27" borderId="34" xfId="164" applyNumberFormat="1" applyFont="1" applyFill="1" applyBorder="1" applyAlignment="1" applyProtection="1">
      <alignment vertical="center"/>
    </xf>
    <xf numFmtId="37" fontId="45" fillId="0" borderId="35" xfId="164" applyNumberFormat="1" applyFont="1" applyBorder="1" applyAlignment="1" applyProtection="1">
      <alignment vertical="center"/>
    </xf>
    <xf numFmtId="37" fontId="45" fillId="0" borderId="36" xfId="164" applyNumberFormat="1" applyFont="1" applyBorder="1" applyAlignment="1" applyProtection="1">
      <alignment vertical="center"/>
    </xf>
    <xf numFmtId="37" fontId="45" fillId="0" borderId="31" xfId="164" applyNumberFormat="1" applyFont="1" applyBorder="1" applyAlignment="1" applyProtection="1">
      <alignment vertical="center"/>
    </xf>
    <xf numFmtId="37" fontId="45" fillId="0" borderId="0" xfId="164" applyNumberFormat="1" applyFont="1" applyBorder="1" applyAlignment="1" applyProtection="1">
      <alignment vertical="center"/>
    </xf>
    <xf numFmtId="37" fontId="48" fillId="27" borderId="37" xfId="164" applyNumberFormat="1" applyFont="1" applyFill="1" applyBorder="1" applyAlignment="1" applyProtection="1">
      <alignment vertical="center"/>
    </xf>
    <xf numFmtId="37" fontId="45" fillId="0" borderId="38" xfId="164" applyNumberFormat="1" applyFont="1" applyBorder="1" applyAlignment="1" applyProtection="1">
      <alignment vertical="center"/>
    </xf>
    <xf numFmtId="37" fontId="48" fillId="27" borderId="39" xfId="164" applyNumberFormat="1" applyFont="1" applyFill="1" applyBorder="1" applyAlignment="1" applyProtection="1">
      <alignment vertical="center"/>
    </xf>
    <xf numFmtId="37" fontId="45" fillId="0" borderId="37" xfId="164" applyNumberFormat="1" applyFont="1" applyBorder="1" applyAlignment="1" applyProtection="1">
      <alignment vertical="center"/>
    </xf>
    <xf numFmtId="37" fontId="48" fillId="27" borderId="40" xfId="164" applyNumberFormat="1" applyFont="1" applyFill="1" applyBorder="1" applyAlignment="1" applyProtection="1">
      <alignment vertical="center"/>
    </xf>
    <xf numFmtId="37" fontId="45" fillId="0" borderId="41" xfId="164" applyNumberFormat="1" applyFont="1" applyBorder="1" applyAlignment="1" applyProtection="1">
      <alignment vertical="center"/>
    </xf>
    <xf numFmtId="37" fontId="45" fillId="0" borderId="42" xfId="164" applyNumberFormat="1" applyFont="1" applyBorder="1" applyAlignment="1" applyProtection="1">
      <alignment vertical="center"/>
    </xf>
    <xf numFmtId="37" fontId="45" fillId="0" borderId="43" xfId="164" applyNumberFormat="1" applyFont="1" applyBorder="1" applyAlignment="1" applyProtection="1">
      <alignment vertical="center"/>
    </xf>
    <xf numFmtId="37" fontId="48" fillId="27" borderId="44" xfId="164" applyNumberFormat="1" applyFont="1" applyFill="1" applyBorder="1" applyAlignment="1" applyProtection="1">
      <alignment vertical="center"/>
    </xf>
    <xf numFmtId="37" fontId="45" fillId="0" borderId="30" xfId="164" applyNumberFormat="1" applyFont="1" applyBorder="1" applyAlignment="1" applyProtection="1">
      <alignment vertical="center"/>
    </xf>
    <xf numFmtId="37" fontId="45" fillId="0" borderId="34" xfId="164" applyNumberFormat="1" applyFont="1" applyBorder="1" applyAlignment="1" applyProtection="1">
      <alignment vertical="center"/>
    </xf>
    <xf numFmtId="37" fontId="50" fillId="0" borderId="0" xfId="164" applyNumberFormat="1" applyFont="1" applyFill="1" applyAlignment="1">
      <alignment vertical="center"/>
    </xf>
    <xf numFmtId="37" fontId="45" fillId="0" borderId="41" xfId="164" applyNumberFormat="1" applyFont="1" applyBorder="1" applyAlignment="1">
      <alignment horizontal="center" vertical="center"/>
    </xf>
    <xf numFmtId="37" fontId="45" fillId="0" borderId="42" xfId="164" applyNumberFormat="1" applyFont="1" applyBorder="1" applyAlignment="1">
      <alignment horizontal="center" vertical="center"/>
    </xf>
    <xf numFmtId="37" fontId="45" fillId="0" borderId="45" xfId="164" applyNumberFormat="1" applyFont="1" applyBorder="1" applyAlignment="1">
      <alignment horizontal="centerContinuous" vertical="center"/>
    </xf>
    <xf numFmtId="37" fontId="48" fillId="27" borderId="19" xfId="165" applyNumberFormat="1" applyFont="1" applyFill="1" applyBorder="1" applyAlignment="1" applyProtection="1">
      <alignment vertical="center"/>
    </xf>
    <xf numFmtId="37" fontId="48" fillId="27" borderId="46" xfId="164" applyNumberFormat="1" applyFont="1" applyFill="1" applyBorder="1" applyAlignment="1" applyProtection="1">
      <alignment vertical="center"/>
    </xf>
    <xf numFmtId="37" fontId="45" fillId="0" borderId="47" xfId="164" applyNumberFormat="1" applyFont="1" applyBorder="1" applyAlignment="1" applyProtection="1">
      <alignment vertical="center"/>
    </xf>
    <xf numFmtId="37" fontId="45" fillId="0" borderId="19" xfId="164" applyNumberFormat="1" applyFont="1" applyBorder="1" applyAlignment="1" applyProtection="1">
      <alignment vertical="center"/>
    </xf>
    <xf numFmtId="37" fontId="45" fillId="0" borderId="48" xfId="164" applyNumberFormat="1" applyFont="1" applyBorder="1" applyAlignment="1" applyProtection="1">
      <alignment vertical="center"/>
    </xf>
    <xf numFmtId="37" fontId="45" fillId="0" borderId="49" xfId="164" applyNumberFormat="1" applyFont="1" applyBorder="1" applyAlignment="1" applyProtection="1">
      <alignment vertical="center"/>
    </xf>
    <xf numFmtId="37" fontId="45" fillId="0" borderId="50" xfId="164" applyNumberFormat="1" applyFont="1" applyBorder="1" applyAlignment="1" applyProtection="1">
      <alignment vertical="center"/>
    </xf>
    <xf numFmtId="37" fontId="45" fillId="0" borderId="45" xfId="164" applyNumberFormat="1" applyFont="1" applyBorder="1" applyAlignment="1" applyProtection="1">
      <alignment vertical="center"/>
    </xf>
    <xf numFmtId="37" fontId="45" fillId="0" borderId="46" xfId="164" applyNumberFormat="1" applyFont="1" applyBorder="1" applyAlignment="1" applyProtection="1">
      <alignment vertical="center"/>
    </xf>
    <xf numFmtId="37" fontId="45" fillId="0" borderId="49" xfId="164" applyNumberFormat="1" applyFont="1" applyBorder="1" applyAlignment="1">
      <alignment horizontal="center" vertical="center"/>
    </xf>
    <xf numFmtId="37" fontId="45" fillId="0" borderId="50" xfId="164" applyNumberFormat="1" applyFont="1" applyBorder="1" applyAlignment="1">
      <alignment horizontal="center" vertical="center"/>
    </xf>
    <xf numFmtId="37" fontId="45" fillId="0" borderId="51" xfId="164" applyNumberFormat="1" applyFont="1" applyBorder="1" applyAlignment="1">
      <alignment horizontal="centerContinuous" vertical="center"/>
    </xf>
    <xf numFmtId="37" fontId="48" fillId="27" borderId="52" xfId="164" applyNumberFormat="1" applyFont="1" applyFill="1" applyBorder="1" applyAlignment="1" applyProtection="1">
      <alignment vertical="center"/>
    </xf>
    <xf numFmtId="37" fontId="48" fillId="27" borderId="53" xfId="164" applyNumberFormat="1" applyFont="1" applyFill="1" applyBorder="1" applyAlignment="1" applyProtection="1">
      <alignment vertical="center"/>
    </xf>
    <xf numFmtId="37" fontId="45" fillId="0" borderId="54" xfId="164" applyNumberFormat="1" applyFont="1" applyBorder="1" applyAlignment="1" applyProtection="1">
      <alignment vertical="center"/>
    </xf>
    <xf numFmtId="37" fontId="45" fillId="0" borderId="55" xfId="164" applyNumberFormat="1" applyFont="1" applyBorder="1" applyAlignment="1" applyProtection="1">
      <alignment vertical="center"/>
    </xf>
    <xf numFmtId="37" fontId="45" fillId="0" borderId="56" xfId="164" applyNumberFormat="1" applyFont="1" applyBorder="1" applyAlignment="1" applyProtection="1">
      <alignment vertical="center"/>
    </xf>
    <xf numFmtId="37" fontId="45" fillId="0" borderId="57" xfId="164" applyNumberFormat="1" applyFont="1" applyBorder="1" applyAlignment="1" applyProtection="1">
      <alignment vertical="center"/>
    </xf>
    <xf numFmtId="37" fontId="45" fillId="0" borderId="52" xfId="164" applyNumberFormat="1" applyFont="1" applyBorder="1" applyAlignment="1" applyProtection="1">
      <alignment vertical="center"/>
    </xf>
    <xf numFmtId="37" fontId="45" fillId="0" borderId="58" xfId="164" applyNumberFormat="1" applyFont="1" applyBorder="1" applyAlignment="1" applyProtection="1">
      <alignment vertical="center"/>
    </xf>
    <xf numFmtId="37" fontId="45" fillId="0" borderId="59" xfId="164" applyNumberFormat="1" applyFont="1" applyBorder="1" applyAlignment="1" applyProtection="1">
      <alignment vertical="center"/>
    </xf>
    <xf numFmtId="37" fontId="45" fillId="0" borderId="51" xfId="164" applyNumberFormat="1" applyFont="1" applyBorder="1" applyAlignment="1" applyProtection="1">
      <alignment vertical="center"/>
    </xf>
    <xf numFmtId="37" fontId="45" fillId="0" borderId="35" xfId="164" applyNumberFormat="1" applyFont="1" applyBorder="1" applyAlignment="1">
      <alignment horizontal="center" vertical="center" wrapText="1"/>
    </xf>
    <xf numFmtId="37" fontId="45" fillId="0" borderId="36" xfId="164" applyNumberFormat="1" applyFont="1" applyBorder="1" applyAlignment="1">
      <alignment horizontal="center" vertical="center"/>
    </xf>
    <xf numFmtId="37" fontId="45" fillId="0" borderId="60" xfId="164" applyNumberFormat="1" applyFont="1" applyBorder="1" applyAlignment="1">
      <alignment horizontal="centerContinuous" vertical="center"/>
    </xf>
    <xf numFmtId="37" fontId="48" fillId="27" borderId="61" xfId="164" applyNumberFormat="1" applyFont="1" applyFill="1" applyBorder="1" applyAlignment="1">
      <alignment vertical="center"/>
    </xf>
    <xf numFmtId="38" fontId="45" fillId="0" borderId="35" xfId="209" applyFont="1" applyBorder="1" applyAlignment="1">
      <alignment vertical="center"/>
    </xf>
    <xf numFmtId="37" fontId="45" fillId="0" borderId="62" xfId="164" applyNumberFormat="1" applyFont="1" applyBorder="1" applyAlignment="1">
      <alignment vertical="center"/>
    </xf>
    <xf numFmtId="37" fontId="45" fillId="0" borderId="36" xfId="164" applyNumberFormat="1" applyFont="1" applyBorder="1" applyAlignment="1">
      <alignment vertical="center"/>
    </xf>
    <xf numFmtId="37" fontId="45" fillId="0" borderId="28" xfId="164" applyNumberFormat="1" applyFont="1" applyBorder="1" applyAlignment="1">
      <alignment vertical="center"/>
    </xf>
    <xf numFmtId="37" fontId="45" fillId="0" borderId="63" xfId="164" applyNumberFormat="1" applyFont="1" applyBorder="1" applyAlignment="1">
      <alignment vertical="center"/>
    </xf>
    <xf numFmtId="37" fontId="45" fillId="0" borderId="31" xfId="164" applyNumberFormat="1" applyFont="1" applyBorder="1" applyAlignment="1">
      <alignment vertical="center"/>
    </xf>
    <xf numFmtId="37" fontId="45" fillId="0" borderId="39" xfId="164" applyNumberFormat="1" applyFont="1" applyBorder="1" applyAlignment="1">
      <alignment vertical="center"/>
    </xf>
    <xf numFmtId="37" fontId="48" fillId="27" borderId="33" xfId="164" applyNumberFormat="1" applyFont="1" applyFill="1" applyBorder="1" applyAlignment="1">
      <alignment vertical="center"/>
    </xf>
    <xf numFmtId="37" fontId="45" fillId="0" borderId="40" xfId="164" applyNumberFormat="1" applyFont="1" applyBorder="1" applyAlignment="1">
      <alignment vertical="center"/>
    </xf>
    <xf numFmtId="37" fontId="45" fillId="0" borderId="33" xfId="164" applyNumberFormat="1" applyFont="1" applyBorder="1" applyAlignment="1">
      <alignment vertical="center"/>
    </xf>
    <xf numFmtId="37" fontId="45" fillId="0" borderId="35" xfId="164" applyNumberFormat="1" applyFont="1" applyBorder="1" applyAlignment="1">
      <alignment vertical="center"/>
    </xf>
    <xf numFmtId="37" fontId="45" fillId="0" borderId="60" xfId="164" applyNumberFormat="1" applyFont="1" applyBorder="1" applyAlignment="1">
      <alignment vertical="center"/>
    </xf>
    <xf numFmtId="37" fontId="45" fillId="0" borderId="43" xfId="164" applyNumberFormat="1" applyFont="1" applyBorder="1" applyAlignment="1">
      <alignment horizontal="centerContinuous" vertical="center"/>
    </xf>
    <xf numFmtId="37" fontId="48" fillId="27" borderId="46" xfId="164" applyNumberFormat="1" applyFont="1" applyFill="1" applyBorder="1" applyAlignment="1">
      <alignment vertical="center"/>
    </xf>
    <xf numFmtId="37" fontId="48" fillId="27" borderId="64" xfId="164" applyNumberFormat="1" applyFont="1" applyFill="1" applyBorder="1" applyAlignment="1" applyProtection="1">
      <alignment vertical="center"/>
    </xf>
    <xf numFmtId="37" fontId="45" fillId="0" borderId="65" xfId="164" applyNumberFormat="1" applyFont="1" applyBorder="1" applyAlignment="1">
      <alignment vertical="center"/>
    </xf>
    <xf numFmtId="37" fontId="45" fillId="0" borderId="50" xfId="164" applyNumberFormat="1" applyFont="1" applyBorder="1" applyAlignment="1">
      <alignment vertical="center"/>
    </xf>
    <xf numFmtId="37" fontId="45" fillId="0" borderId="66" xfId="164" applyNumberFormat="1" applyFont="1" applyBorder="1" applyAlignment="1">
      <alignment vertical="center"/>
    </xf>
    <xf numFmtId="38" fontId="45" fillId="0" borderId="42" xfId="209" applyFont="1" applyBorder="1" applyAlignment="1">
      <alignment vertical="center"/>
    </xf>
    <xf numFmtId="37" fontId="45" fillId="0" borderId="64" xfId="164" applyNumberFormat="1" applyFont="1" applyBorder="1" applyAlignment="1">
      <alignment vertical="center"/>
    </xf>
    <xf numFmtId="37" fontId="45" fillId="0" borderId="42" xfId="164" applyNumberFormat="1" applyFont="1" applyBorder="1" applyAlignment="1">
      <alignment vertical="center"/>
    </xf>
    <xf numFmtId="37" fontId="48" fillId="27" borderId="37" xfId="164" applyNumberFormat="1" applyFont="1" applyFill="1" applyBorder="1" applyAlignment="1">
      <alignment vertical="center"/>
    </xf>
    <xf numFmtId="37" fontId="45" fillId="0" borderId="67" xfId="164" applyNumberFormat="1" applyFont="1" applyBorder="1" applyAlignment="1">
      <alignment vertical="center"/>
    </xf>
    <xf numFmtId="37" fontId="48" fillId="27" borderId="39" xfId="164" applyNumberFormat="1" applyFont="1" applyFill="1" applyBorder="1" applyAlignment="1">
      <alignment vertical="center"/>
    </xf>
    <xf numFmtId="37" fontId="45" fillId="0" borderId="46" xfId="164" applyNumberFormat="1" applyFont="1" applyBorder="1" applyAlignment="1">
      <alignment vertical="center"/>
    </xf>
    <xf numFmtId="37" fontId="45" fillId="0" borderId="49" xfId="164" applyNumberFormat="1" applyFont="1" applyBorder="1" applyAlignment="1">
      <alignment vertical="center"/>
    </xf>
    <xf numFmtId="37" fontId="45" fillId="0" borderId="45" xfId="164" applyNumberFormat="1" applyFont="1" applyBorder="1" applyAlignment="1">
      <alignment vertical="center"/>
    </xf>
    <xf numFmtId="37" fontId="45" fillId="0" borderId="58" xfId="164" applyNumberFormat="1" applyFont="1" applyBorder="1" applyAlignment="1">
      <alignment horizontal="center" vertical="center"/>
    </xf>
    <xf numFmtId="37" fontId="45" fillId="0" borderId="56" xfId="164" applyNumberFormat="1" applyFont="1" applyBorder="1" applyAlignment="1">
      <alignment horizontal="center" vertical="center"/>
    </xf>
    <xf numFmtId="37" fontId="48" fillId="27" borderId="52" xfId="164" applyNumberFormat="1" applyFont="1" applyFill="1" applyBorder="1" applyAlignment="1">
      <alignment vertical="center"/>
    </xf>
    <xf numFmtId="37" fontId="45" fillId="0" borderId="58" xfId="164" applyNumberFormat="1" applyFont="1" applyBorder="1" applyAlignment="1">
      <alignment vertical="center"/>
    </xf>
    <xf numFmtId="37" fontId="45" fillId="0" borderId="56" xfId="164" applyNumberFormat="1" applyFont="1" applyBorder="1" applyAlignment="1">
      <alignment vertical="center"/>
    </xf>
    <xf numFmtId="37" fontId="45" fillId="0" borderId="55" xfId="164" applyNumberFormat="1" applyFont="1" applyBorder="1" applyAlignment="1">
      <alignment vertical="center"/>
    </xf>
    <xf numFmtId="37" fontId="45" fillId="0" borderId="53" xfId="164" applyNumberFormat="1" applyFont="1" applyBorder="1" applyAlignment="1">
      <alignment vertical="center"/>
    </xf>
    <xf numFmtId="37" fontId="45" fillId="0" borderId="68" xfId="164" applyNumberFormat="1" applyFont="1" applyBorder="1" applyAlignment="1">
      <alignment vertical="center"/>
    </xf>
    <xf numFmtId="37" fontId="45" fillId="0" borderId="52" xfId="164" applyNumberFormat="1" applyFont="1" applyBorder="1" applyAlignment="1">
      <alignment vertical="center"/>
    </xf>
    <xf numFmtId="37" fontId="45" fillId="0" borderId="51" xfId="164" applyNumberFormat="1" applyFont="1" applyBorder="1" applyAlignment="1">
      <alignment vertical="center"/>
    </xf>
    <xf numFmtId="37" fontId="45" fillId="0" borderId="69" xfId="164" applyNumberFormat="1" applyFont="1" applyBorder="1" applyAlignment="1">
      <alignment vertical="center"/>
    </xf>
    <xf numFmtId="176" fontId="48" fillId="27" borderId="39" xfId="210" applyNumberFormat="1" applyFont="1" applyFill="1" applyBorder="1" applyAlignment="1" applyProtection="1">
      <alignment vertical="center"/>
    </xf>
    <xf numFmtId="176" fontId="48" fillId="27" borderId="37" xfId="210" applyNumberFormat="1" applyFont="1" applyFill="1" applyBorder="1" applyAlignment="1" applyProtection="1">
      <alignment vertical="center"/>
    </xf>
    <xf numFmtId="176" fontId="45" fillId="0" borderId="30" xfId="210" applyNumberFormat="1" applyFont="1" applyFill="1" applyBorder="1" applyAlignment="1" applyProtection="1">
      <alignment vertical="center"/>
    </xf>
    <xf numFmtId="176" fontId="45" fillId="0" borderId="31" xfId="210" applyNumberFormat="1" applyFont="1" applyFill="1" applyBorder="1" applyAlignment="1" applyProtection="1">
      <alignment vertical="center"/>
    </xf>
    <xf numFmtId="176" fontId="45" fillId="0" borderId="39" xfId="210" applyNumberFormat="1" applyFont="1" applyFill="1" applyBorder="1" applyAlignment="1" applyProtection="1">
      <alignment vertical="center"/>
    </xf>
    <xf numFmtId="176" fontId="45" fillId="0" borderId="38" xfId="210" applyNumberFormat="1" applyFont="1" applyFill="1" applyBorder="1" applyAlignment="1" applyProtection="1">
      <alignment vertical="center"/>
    </xf>
    <xf numFmtId="176" fontId="45" fillId="0" borderId="37" xfId="210" applyNumberFormat="1" applyFont="1" applyFill="1" applyBorder="1" applyAlignment="1" applyProtection="1">
      <alignment vertical="center"/>
    </xf>
    <xf numFmtId="176" fontId="45" fillId="0" borderId="32" xfId="210" applyNumberFormat="1" applyFont="1" applyFill="1" applyBorder="1" applyAlignment="1" applyProtection="1">
      <alignment vertical="center"/>
    </xf>
    <xf numFmtId="176" fontId="48" fillId="27" borderId="44" xfId="210" applyNumberFormat="1" applyFont="1" applyFill="1" applyBorder="1" applyAlignment="1" applyProtection="1">
      <alignment vertical="center"/>
    </xf>
    <xf numFmtId="176" fontId="48" fillId="27" borderId="34" xfId="210" applyNumberFormat="1" applyFont="1" applyFill="1" applyBorder="1" applyAlignment="1" applyProtection="1">
      <alignment vertical="center"/>
    </xf>
    <xf numFmtId="176" fontId="45" fillId="0" borderId="41" xfId="210" applyNumberFormat="1" applyFont="1" applyFill="1" applyBorder="1" applyAlignment="1" applyProtection="1">
      <alignment vertical="center"/>
    </xf>
    <xf numFmtId="176" fontId="45" fillId="0" borderId="42" xfId="210" applyNumberFormat="1" applyFont="1" applyFill="1" applyBorder="1" applyAlignment="1" applyProtection="1">
      <alignment vertical="center"/>
    </xf>
    <xf numFmtId="176" fontId="45" fillId="0" borderId="44" xfId="210" applyNumberFormat="1" applyFont="1" applyFill="1" applyBorder="1" applyAlignment="1" applyProtection="1">
      <alignment vertical="center"/>
    </xf>
    <xf numFmtId="176" fontId="45" fillId="0" borderId="70" xfId="210" applyNumberFormat="1" applyFont="1" applyFill="1" applyBorder="1" applyAlignment="1" applyProtection="1">
      <alignment vertical="center"/>
    </xf>
    <xf numFmtId="176" fontId="45" fillId="0" borderId="34" xfId="210" applyNumberFormat="1" applyFont="1" applyFill="1" applyBorder="1" applyAlignment="1" applyProtection="1">
      <alignment vertical="center"/>
    </xf>
    <xf numFmtId="176" fontId="45" fillId="0" borderId="43" xfId="210" applyNumberFormat="1" applyFont="1" applyFill="1" applyBorder="1" applyAlignment="1" applyProtection="1">
      <alignment vertical="center"/>
    </xf>
    <xf numFmtId="37" fontId="45" fillId="0" borderId="0" xfId="164" applyNumberFormat="1" applyFont="1" applyAlignment="1">
      <alignment horizontal="right" vertical="center"/>
    </xf>
    <xf numFmtId="176" fontId="48" fillId="27" borderId="53" xfId="210" applyNumberFormat="1" applyFont="1" applyFill="1" applyBorder="1" applyAlignment="1" applyProtection="1">
      <alignment vertical="center"/>
    </xf>
    <xf numFmtId="176" fontId="48" fillId="27" borderId="52" xfId="210" applyNumberFormat="1" applyFont="1" applyFill="1" applyBorder="1" applyAlignment="1" applyProtection="1">
      <alignment vertical="center"/>
    </xf>
    <xf numFmtId="176" fontId="45" fillId="0" borderId="58" xfId="210" applyNumberFormat="1" applyFont="1" applyFill="1" applyBorder="1" applyAlignment="1" applyProtection="1">
      <alignment vertical="center"/>
    </xf>
    <xf numFmtId="176" fontId="45" fillId="0" borderId="56" xfId="210" applyNumberFormat="1" applyFont="1" applyFill="1" applyBorder="1" applyAlignment="1" applyProtection="1">
      <alignment vertical="center"/>
    </xf>
    <xf numFmtId="176" fontId="45" fillId="0" borderId="53" xfId="210" applyNumberFormat="1" applyFont="1" applyFill="1" applyBorder="1" applyAlignment="1" applyProtection="1">
      <alignment vertical="center"/>
    </xf>
    <xf numFmtId="176" fontId="45" fillId="0" borderId="68" xfId="210" applyNumberFormat="1" applyFont="1" applyFill="1" applyBorder="1" applyAlignment="1" applyProtection="1">
      <alignment vertical="center"/>
    </xf>
    <xf numFmtId="176" fontId="45" fillId="0" borderId="52" xfId="210" applyNumberFormat="1" applyFont="1" applyFill="1" applyBorder="1" applyAlignment="1" applyProtection="1">
      <alignment vertical="center"/>
    </xf>
    <xf numFmtId="176" fontId="45" fillId="0" borderId="51" xfId="210" applyNumberFormat="1" applyFont="1" applyFill="1" applyBorder="1" applyAlignment="1" applyProtection="1">
      <alignment vertical="center"/>
    </xf>
    <xf numFmtId="177" fontId="45" fillId="0" borderId="0" xfId="164" applyNumberFormat="1" applyFont="1" applyAlignment="1">
      <alignment vertical="center"/>
    </xf>
    <xf numFmtId="37" fontId="45" fillId="0" borderId="71" xfId="164" applyNumberFormat="1" applyFont="1" applyBorder="1" applyAlignment="1" applyProtection="1">
      <alignment vertical="center"/>
    </xf>
    <xf numFmtId="37" fontId="45" fillId="0" borderId="72" xfId="164" applyNumberFormat="1" applyFont="1" applyBorder="1" applyAlignment="1" applyProtection="1">
      <alignment vertical="center"/>
    </xf>
    <xf numFmtId="37" fontId="48" fillId="27" borderId="20" xfId="164" applyNumberFormat="1" applyFont="1" applyFill="1" applyBorder="1" applyAlignment="1" applyProtection="1">
      <alignment horizontal="center" vertical="center" wrapText="1"/>
    </xf>
    <xf numFmtId="37" fontId="48" fillId="27" borderId="73" xfId="164" applyNumberFormat="1" applyFont="1" applyFill="1" applyBorder="1" applyAlignment="1">
      <alignment vertical="center"/>
    </xf>
    <xf numFmtId="37" fontId="45" fillId="0" borderId="17" xfId="164" applyNumberFormat="1" applyFont="1" applyBorder="1" applyAlignment="1" applyProtection="1">
      <alignment vertical="center"/>
    </xf>
    <xf numFmtId="37" fontId="45" fillId="0" borderId="74" xfId="164" applyNumberFormat="1" applyFont="1" applyBorder="1" applyAlignment="1" applyProtection="1">
      <alignment vertical="center"/>
    </xf>
    <xf numFmtId="37" fontId="45" fillId="0" borderId="75" xfId="164" applyNumberFormat="1" applyFont="1" applyBorder="1" applyAlignment="1" applyProtection="1">
      <alignment vertical="center"/>
    </xf>
    <xf numFmtId="37" fontId="45" fillId="0" borderId="32" xfId="164" applyNumberFormat="1" applyFont="1" applyBorder="1" applyAlignment="1" applyProtection="1">
      <alignment vertical="center"/>
    </xf>
    <xf numFmtId="37" fontId="45" fillId="0" borderId="76" xfId="164" applyNumberFormat="1" applyFont="1" applyBorder="1" applyAlignment="1" applyProtection="1">
      <alignment vertical="center"/>
    </xf>
    <xf numFmtId="37" fontId="45" fillId="0" borderId="62" xfId="164" applyNumberFormat="1" applyFont="1" applyBorder="1" applyAlignment="1" applyProtection="1">
      <alignment vertical="center"/>
    </xf>
    <xf numFmtId="37" fontId="45" fillId="0" borderId="77" xfId="164" applyNumberFormat="1" applyFont="1" applyBorder="1" applyAlignment="1" applyProtection="1">
      <alignment vertical="center"/>
    </xf>
    <xf numFmtId="37" fontId="45" fillId="0" borderId="70" xfId="164" applyNumberFormat="1" applyFont="1" applyBorder="1" applyAlignment="1" applyProtection="1">
      <alignment vertical="center"/>
    </xf>
    <xf numFmtId="37" fontId="48" fillId="27" borderId="64" xfId="164" applyNumberFormat="1" applyFont="1" applyFill="1" applyBorder="1" applyAlignment="1">
      <alignment vertical="center"/>
    </xf>
    <xf numFmtId="37" fontId="45" fillId="0" borderId="78" xfId="164" applyNumberFormat="1" applyFont="1" applyBorder="1" applyAlignment="1" applyProtection="1">
      <alignment vertical="center"/>
    </xf>
    <xf numFmtId="37" fontId="45" fillId="0" borderId="65" xfId="164" applyNumberFormat="1" applyFont="1" applyBorder="1" applyAlignment="1" applyProtection="1">
      <alignment vertical="center"/>
    </xf>
    <xf numFmtId="37" fontId="48" fillId="27" borderId="69" xfId="164" applyNumberFormat="1" applyFont="1" applyFill="1" applyBorder="1" applyAlignment="1">
      <alignment vertical="center"/>
    </xf>
    <xf numFmtId="37" fontId="45" fillId="0" borderId="69" xfId="164" applyNumberFormat="1" applyFont="1" applyBorder="1" applyAlignment="1" applyProtection="1">
      <alignment vertical="center"/>
    </xf>
    <xf numFmtId="38" fontId="0" fillId="0" borderId="79" xfId="0" applyNumberFormat="1" applyBorder="1"/>
    <xf numFmtId="38" fontId="0" fillId="0" borderId="80" xfId="0" applyNumberFormat="1" applyBorder="1"/>
    <xf numFmtId="37" fontId="45" fillId="0" borderId="60" xfId="164" applyNumberFormat="1" applyFont="1" applyBorder="1" applyAlignment="1" applyProtection="1">
      <alignment vertical="center"/>
    </xf>
    <xf numFmtId="38" fontId="45" fillId="0" borderId="81" xfId="209" applyFont="1" applyBorder="1" applyAlignment="1">
      <alignment vertical="center"/>
    </xf>
    <xf numFmtId="37" fontId="45" fillId="0" borderId="82" xfId="164" applyNumberFormat="1" applyFont="1" applyBorder="1" applyAlignment="1" applyProtection="1">
      <alignment vertical="center"/>
    </xf>
    <xf numFmtId="37" fontId="45" fillId="0" borderId="83" xfId="164" applyNumberFormat="1" applyFont="1" applyBorder="1" applyAlignment="1" applyProtection="1">
      <alignment vertical="center"/>
    </xf>
    <xf numFmtId="38" fontId="0" fillId="0" borderId="0" xfId="0" applyNumberFormat="1"/>
    <xf numFmtId="37" fontId="45" fillId="0" borderId="41" xfId="164" applyNumberFormat="1" applyFont="1" applyBorder="1" applyAlignment="1">
      <alignment vertical="center"/>
    </xf>
    <xf numFmtId="37" fontId="45" fillId="0" borderId="61" xfId="164" applyNumberFormat="1" applyFont="1" applyBorder="1" applyAlignment="1">
      <alignment vertical="center"/>
    </xf>
    <xf numFmtId="37" fontId="45" fillId="0" borderId="59" xfId="164" applyNumberFormat="1" applyFont="1" applyBorder="1" applyAlignment="1">
      <alignment vertical="center"/>
    </xf>
    <xf numFmtId="176" fontId="45" fillId="0" borderId="35" xfId="210" applyNumberFormat="1" applyFont="1" applyFill="1" applyBorder="1" applyAlignment="1" applyProtection="1">
      <alignment vertical="center"/>
    </xf>
    <xf numFmtId="0" fontId="24" fillId="0" borderId="0" xfId="0" applyFont="1" applyAlignment="1">
      <alignment vertical="center"/>
    </xf>
    <xf numFmtId="38" fontId="24" fillId="0" borderId="0" xfId="209" applyFont="1" applyAlignment="1">
      <alignment vertical="center"/>
    </xf>
    <xf numFmtId="0" fontId="24" fillId="0" borderId="0" xfId="0" applyFont="1" applyBorder="1" applyAlignment="1">
      <alignment vertical="center"/>
    </xf>
    <xf numFmtId="37" fontId="47" fillId="0" borderId="0" xfId="209" applyNumberFormat="1" applyFont="1" applyBorder="1" applyAlignment="1">
      <alignment horizontal="center" vertical="center"/>
    </xf>
    <xf numFmtId="0" fontId="24" fillId="0" borderId="0" xfId="209" applyNumberFormat="1" applyFont="1" applyBorder="1" applyAlignment="1">
      <alignment horizontal="center" vertical="center"/>
    </xf>
    <xf numFmtId="0" fontId="24" fillId="0" borderId="20" xfId="209" applyNumberFormat="1" applyFont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4" fillId="0" borderId="8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71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38" fontId="45" fillId="0" borderId="0" xfId="164" applyNumberFormat="1" applyFont="1" applyAlignment="1" applyProtection="1">
      <alignment vertical="center"/>
    </xf>
    <xf numFmtId="38" fontId="52" fillId="0" borderId="0" xfId="0" applyNumberFormat="1" applyFont="1" applyAlignment="1">
      <alignment vertical="center"/>
    </xf>
    <xf numFmtId="0" fontId="47" fillId="0" borderId="0" xfId="209" applyNumberFormat="1" applyFont="1" applyBorder="1" applyAlignment="1">
      <alignment horizontal="center" vertical="center"/>
    </xf>
    <xf numFmtId="0" fontId="24" fillId="0" borderId="85" xfId="167" applyNumberFormat="1" applyFont="1" applyBorder="1" applyAlignment="1" applyProtection="1">
      <alignment horizontal="center" vertical="center"/>
    </xf>
    <xf numFmtId="0" fontId="24" fillId="0" borderId="20" xfId="0" applyFont="1" applyFill="1" applyBorder="1" applyAlignment="1">
      <alignment vertical="center"/>
    </xf>
    <xf numFmtId="37" fontId="45" fillId="0" borderId="86" xfId="164" applyNumberFormat="1" applyFont="1" applyBorder="1" applyAlignment="1" applyProtection="1">
      <alignment vertical="center"/>
    </xf>
    <xf numFmtId="37" fontId="45" fillId="0" borderId="22" xfId="164" applyNumberFormat="1" applyFont="1" applyBorder="1" applyAlignment="1" applyProtection="1">
      <alignment vertical="center"/>
    </xf>
    <xf numFmtId="37" fontId="45" fillId="0" borderId="87" xfId="164" applyNumberFormat="1" applyFont="1" applyBorder="1" applyAlignment="1" applyProtection="1">
      <alignment vertical="center"/>
    </xf>
    <xf numFmtId="37" fontId="45" fillId="0" borderId="88" xfId="164" applyNumberFormat="1" applyFont="1" applyBorder="1" applyAlignment="1" applyProtection="1">
      <alignment vertical="center"/>
    </xf>
    <xf numFmtId="38" fontId="0" fillId="0" borderId="0" xfId="0" applyNumberFormat="1" applyAlignment="1">
      <alignment vertical="center" wrapText="1"/>
    </xf>
    <xf numFmtId="0" fontId="24" fillId="0" borderId="19" xfId="209" applyNumberFormat="1" applyFont="1" applyBorder="1" applyAlignment="1">
      <alignment horizontal="center" vertical="center"/>
    </xf>
    <xf numFmtId="38" fontId="24" fillId="0" borderId="37" xfId="209" applyFont="1" applyBorder="1" applyAlignment="1">
      <alignment horizontal="center" vertical="center" wrapText="1"/>
    </xf>
    <xf numFmtId="37" fontId="24" fillId="0" borderId="89" xfId="164" applyNumberFormat="1" applyFont="1" applyFill="1" applyBorder="1" applyAlignment="1" applyProtection="1">
      <alignment vertical="center"/>
    </xf>
    <xf numFmtId="3" fontId="24" fillId="0" borderId="77" xfId="0" applyNumberFormat="1" applyFont="1" applyBorder="1" applyAlignment="1">
      <alignment vertical="center"/>
    </xf>
    <xf numFmtId="3" fontId="24" fillId="0" borderId="28" xfId="0" applyNumberFormat="1" applyFont="1" applyBorder="1" applyAlignment="1">
      <alignment vertical="center"/>
    </xf>
    <xf numFmtId="3" fontId="24" fillId="0" borderId="90" xfId="0" applyNumberFormat="1" applyFont="1" applyBorder="1" applyAlignment="1">
      <alignment vertical="center"/>
    </xf>
    <xf numFmtId="3" fontId="24" fillId="0" borderId="63" xfId="0" applyNumberFormat="1" applyFont="1" applyBorder="1" applyAlignment="1">
      <alignment vertical="center"/>
    </xf>
    <xf numFmtId="3" fontId="24" fillId="0" borderId="31" xfId="0" applyNumberFormat="1" applyFont="1" applyBorder="1" applyAlignment="1">
      <alignment vertical="center"/>
    </xf>
    <xf numFmtId="3" fontId="24" fillId="0" borderId="16" xfId="0" applyNumberFormat="1" applyFont="1" applyBorder="1" applyAlignment="1">
      <alignment vertical="center"/>
    </xf>
    <xf numFmtId="3" fontId="24" fillId="0" borderId="30" xfId="0" applyNumberFormat="1" applyFont="1" applyBorder="1" applyAlignment="1">
      <alignment vertical="center"/>
    </xf>
    <xf numFmtId="3" fontId="24" fillId="0" borderId="60" xfId="0" applyNumberFormat="1" applyFont="1" applyBorder="1" applyAlignment="1">
      <alignment vertical="center"/>
    </xf>
    <xf numFmtId="3" fontId="24" fillId="0" borderId="0" xfId="0" applyNumberFormat="1" applyFont="1" applyAlignment="1">
      <alignment vertical="center"/>
    </xf>
    <xf numFmtId="38" fontId="24" fillId="0" borderId="34" xfId="209" applyFont="1" applyBorder="1" applyAlignment="1">
      <alignment horizontal="center" vertical="center" wrapText="1"/>
    </xf>
    <xf numFmtId="37" fontId="24" fillId="0" borderId="34" xfId="164" applyNumberFormat="1" applyFont="1" applyFill="1" applyBorder="1" applyAlignment="1">
      <alignment vertical="center"/>
    </xf>
    <xf numFmtId="3" fontId="24" fillId="0" borderId="75" xfId="0" applyNumberFormat="1" applyFont="1" applyBorder="1" applyAlignment="1">
      <alignment vertical="center"/>
    </xf>
    <xf numFmtId="3" fontId="24" fillId="0" borderId="42" xfId="0" applyNumberFormat="1" applyFont="1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3" fontId="24" fillId="0" borderId="47" xfId="0" applyNumberFormat="1" applyFont="1" applyBorder="1" applyAlignment="1">
      <alignment vertical="center"/>
    </xf>
    <xf numFmtId="3" fontId="24" fillId="0" borderId="44" xfId="0" applyNumberFormat="1" applyFont="1" applyBorder="1" applyAlignment="1">
      <alignment vertical="center"/>
    </xf>
    <xf numFmtId="3" fontId="24" fillId="0" borderId="41" xfId="0" applyNumberFormat="1" applyFont="1" applyBorder="1" applyAlignment="1">
      <alignment vertical="center"/>
    </xf>
    <xf numFmtId="37" fontId="24" fillId="0" borderId="0" xfId="209" applyNumberFormat="1" applyFont="1" applyBorder="1" applyAlignment="1">
      <alignment horizontal="right" vertical="center"/>
    </xf>
    <xf numFmtId="0" fontId="24" fillId="0" borderId="0" xfId="209" applyNumberFormat="1" applyFont="1" applyBorder="1" applyAlignment="1">
      <alignment horizontal="right" vertical="center"/>
    </xf>
    <xf numFmtId="0" fontId="24" fillId="0" borderId="52" xfId="209" applyNumberFormat="1" applyFont="1" applyBorder="1" applyAlignment="1">
      <alignment horizontal="center" vertical="center" wrapText="1"/>
    </xf>
    <xf numFmtId="176" fontId="24" fillId="0" borderId="52" xfId="210" applyNumberFormat="1" applyFont="1" applyBorder="1" applyAlignment="1">
      <alignment vertical="center"/>
    </xf>
    <xf numFmtId="176" fontId="24" fillId="0" borderId="59" xfId="210" applyNumberFormat="1" applyFont="1" applyBorder="1" applyAlignment="1">
      <alignment vertical="center"/>
    </xf>
    <xf numFmtId="176" fontId="24" fillId="0" borderId="56" xfId="210" applyNumberFormat="1" applyFont="1" applyBorder="1" applyAlignment="1">
      <alignment vertical="center"/>
    </xf>
    <xf numFmtId="176" fontId="24" fillId="0" borderId="51" xfId="210" applyNumberFormat="1" applyFont="1" applyBorder="1" applyAlignment="1">
      <alignment vertical="center"/>
    </xf>
    <xf numFmtId="176" fontId="24" fillId="0" borderId="57" xfId="210" applyNumberFormat="1" applyFont="1" applyBorder="1" applyAlignment="1">
      <alignment vertical="center"/>
    </xf>
    <xf numFmtId="176" fontId="24" fillId="0" borderId="53" xfId="210" applyNumberFormat="1" applyFont="1" applyBorder="1" applyAlignment="1">
      <alignment vertical="center"/>
    </xf>
    <xf numFmtId="176" fontId="24" fillId="0" borderId="58" xfId="210" applyNumberFormat="1" applyFont="1" applyBorder="1" applyAlignment="1">
      <alignment vertical="center"/>
    </xf>
    <xf numFmtId="10" fontId="24" fillId="0" borderId="0" xfId="0" applyNumberFormat="1" applyFont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4" fillId="0" borderId="19" xfId="0" applyFont="1" applyBorder="1" applyAlignment="1">
      <alignment horizontal="right" vertical="center"/>
    </xf>
    <xf numFmtId="176" fontId="24" fillId="0" borderId="24" xfId="210" applyNumberFormat="1" applyFont="1" applyBorder="1" applyAlignment="1">
      <alignment horizontal="distributed" vertical="center"/>
    </xf>
    <xf numFmtId="176" fontId="24" fillId="0" borderId="72" xfId="210" applyNumberFormat="1" applyFont="1" applyBorder="1" applyAlignment="1">
      <alignment horizontal="distributed" vertical="center"/>
    </xf>
    <xf numFmtId="176" fontId="24" fillId="0" borderId="25" xfId="210" applyNumberFormat="1" applyFont="1" applyBorder="1" applyAlignment="1">
      <alignment horizontal="distributed" vertical="center"/>
    </xf>
    <xf numFmtId="176" fontId="24" fillId="0" borderId="26" xfId="210" applyNumberFormat="1" applyFont="1" applyBorder="1" applyAlignment="1">
      <alignment horizontal="distributed" vertical="center"/>
    </xf>
    <xf numFmtId="176" fontId="24" fillId="0" borderId="91" xfId="210" applyNumberFormat="1" applyFont="1" applyBorder="1" applyAlignment="1">
      <alignment horizontal="distributed" vertical="center"/>
    </xf>
    <xf numFmtId="176" fontId="24" fillId="0" borderId="54" xfId="210" applyNumberFormat="1" applyFont="1" applyBorder="1" applyAlignment="1">
      <alignment horizontal="distributed" vertical="center"/>
    </xf>
    <xf numFmtId="176" fontId="24" fillId="0" borderId="55" xfId="210" applyNumberFormat="1" applyFont="1" applyBorder="1" applyAlignment="1">
      <alignment horizontal="distributed" vertical="center"/>
    </xf>
    <xf numFmtId="176" fontId="24" fillId="0" borderId="22" xfId="210" applyNumberFormat="1" applyFont="1" applyBorder="1" applyAlignment="1">
      <alignment horizontal="distributed" vertical="center"/>
    </xf>
    <xf numFmtId="176" fontId="24" fillId="0" borderId="86" xfId="210" applyNumberFormat="1" applyFont="1" applyBorder="1" applyAlignment="1">
      <alignment horizontal="distributed" vertical="center"/>
    </xf>
    <xf numFmtId="0" fontId="24" fillId="0" borderId="46" xfId="0" applyFont="1" applyFill="1" applyBorder="1" applyAlignment="1">
      <alignment horizontal="distributed" vertical="center"/>
    </xf>
    <xf numFmtId="0" fontId="24" fillId="0" borderId="0" xfId="167" applyNumberFormat="1" applyFont="1" applyBorder="1" applyAlignment="1" applyProtection="1">
      <alignment horizontal="distributed" vertical="center"/>
    </xf>
    <xf numFmtId="176" fontId="24" fillId="0" borderId="20" xfId="0" applyNumberFormat="1" applyFont="1" applyBorder="1" applyAlignment="1">
      <alignment horizontal="center" vertical="center"/>
    </xf>
    <xf numFmtId="176" fontId="24" fillId="0" borderId="24" xfId="210" applyNumberFormat="1" applyFont="1" applyBorder="1" applyAlignment="1">
      <alignment vertical="center"/>
    </xf>
    <xf numFmtId="176" fontId="24" fillId="0" borderId="25" xfId="210" applyNumberFormat="1" applyFont="1" applyBorder="1" applyAlignment="1">
      <alignment vertical="center"/>
    </xf>
    <xf numFmtId="176" fontId="24" fillId="0" borderId="26" xfId="210" applyNumberFormat="1" applyFont="1" applyBorder="1" applyAlignment="1">
      <alignment vertical="center"/>
    </xf>
    <xf numFmtId="176" fontId="24" fillId="0" borderId="27" xfId="210" applyNumberFormat="1" applyFont="1" applyBorder="1" applyAlignment="1">
      <alignment vertical="center"/>
    </xf>
    <xf numFmtId="176" fontId="24" fillId="0" borderId="72" xfId="210" applyNumberFormat="1" applyFont="1" applyBorder="1" applyAlignment="1">
      <alignment vertical="center"/>
    </xf>
    <xf numFmtId="176" fontId="24" fillId="0" borderId="20" xfId="210" applyNumberFormat="1" applyFont="1" applyBorder="1" applyAlignment="1">
      <alignment vertical="center"/>
    </xf>
    <xf numFmtId="176" fontId="24" fillId="0" borderId="0" xfId="210" applyNumberFormat="1" applyFont="1" applyBorder="1" applyAlignment="1">
      <alignment horizontal="right" vertical="center"/>
    </xf>
    <xf numFmtId="176" fontId="24" fillId="0" borderId="0" xfId="0" applyNumberFormat="1" applyFont="1" applyBorder="1" applyAlignment="1">
      <alignment horizontal="center" vertical="center"/>
    </xf>
    <xf numFmtId="176" fontId="24" fillId="0" borderId="22" xfId="0" applyNumberFormat="1" applyFont="1" applyBorder="1" applyAlignment="1">
      <alignment horizontal="center" vertical="center"/>
    </xf>
    <xf numFmtId="0" fontId="24" fillId="0" borderId="0" xfId="167" applyNumberFormat="1" applyFont="1" applyBorder="1" applyAlignment="1" applyProtection="1">
      <alignment vertical="center"/>
    </xf>
    <xf numFmtId="0" fontId="24" fillId="0" borderId="29" xfId="0" applyFont="1" applyBorder="1" applyAlignment="1">
      <alignment horizontal="center" vertical="center"/>
    </xf>
    <xf numFmtId="176" fontId="24" fillId="0" borderId="71" xfId="210" applyNumberFormat="1" applyFont="1" applyBorder="1" applyAlignment="1">
      <alignment horizontal="distributed" vertical="center"/>
    </xf>
    <xf numFmtId="0" fontId="47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5" fillId="28" borderId="92" xfId="0" applyFont="1" applyFill="1" applyBorder="1" applyAlignment="1">
      <alignment horizontal="center" vertical="center"/>
    </xf>
    <xf numFmtId="0" fontId="45" fillId="28" borderId="93" xfId="0" applyFont="1" applyFill="1" applyBorder="1" applyAlignment="1">
      <alignment horizontal="center" vertical="center"/>
    </xf>
    <xf numFmtId="0" fontId="45" fillId="28" borderId="94" xfId="0" applyFont="1" applyFill="1" applyBorder="1" applyAlignment="1">
      <alignment horizontal="center" vertical="center"/>
    </xf>
    <xf numFmtId="0" fontId="45" fillId="0" borderId="95" xfId="0" applyFont="1" applyBorder="1" applyAlignment="1">
      <alignment horizontal="center" vertical="center"/>
    </xf>
    <xf numFmtId="0" fontId="45" fillId="0" borderId="96" xfId="0" applyFont="1" applyBorder="1" applyAlignment="1">
      <alignment horizontal="center" vertical="center"/>
    </xf>
    <xf numFmtId="0" fontId="45" fillId="0" borderId="97" xfId="0" applyFont="1" applyBorder="1" applyAlignment="1">
      <alignment horizontal="center" vertical="center"/>
    </xf>
    <xf numFmtId="0" fontId="45" fillId="0" borderId="98" xfId="0" applyFont="1" applyBorder="1" applyAlignment="1">
      <alignment horizontal="center" vertical="center"/>
    </xf>
    <xf numFmtId="0" fontId="45" fillId="0" borderId="99" xfId="0" applyFont="1" applyBorder="1" applyAlignment="1">
      <alignment horizontal="center" vertical="center"/>
    </xf>
    <xf numFmtId="0" fontId="45" fillId="0" borderId="100" xfId="0" applyFont="1" applyBorder="1" applyAlignment="1">
      <alignment horizontal="center" vertical="center"/>
    </xf>
    <xf numFmtId="0" fontId="45" fillId="0" borderId="101" xfId="0" applyFont="1" applyBorder="1" applyAlignment="1">
      <alignment horizontal="centerContinuous" vertical="center"/>
    </xf>
    <xf numFmtId="0" fontId="45" fillId="28" borderId="102" xfId="0" applyFont="1" applyFill="1" applyBorder="1" applyAlignment="1">
      <alignment horizontal="center" vertical="center"/>
    </xf>
    <xf numFmtId="0" fontId="45" fillId="28" borderId="22" xfId="0" applyFont="1" applyFill="1" applyBorder="1" applyAlignment="1">
      <alignment horizontal="center" vertical="center"/>
    </xf>
    <xf numFmtId="0" fontId="45" fillId="28" borderId="103" xfId="0" applyFont="1" applyFill="1" applyBorder="1" applyAlignment="1">
      <alignment horizontal="center" vertical="center"/>
    </xf>
    <xf numFmtId="0" fontId="45" fillId="0" borderId="27" xfId="0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  <xf numFmtId="0" fontId="45" fillId="0" borderId="104" xfId="0" applyFont="1" applyBorder="1" applyAlignment="1">
      <alignment horizontal="center" vertical="center"/>
    </xf>
    <xf numFmtId="0" fontId="45" fillId="0" borderId="105" xfId="0" applyFont="1" applyBorder="1" applyAlignment="1">
      <alignment horizontal="center" vertical="center"/>
    </xf>
    <xf numFmtId="0" fontId="45" fillId="0" borderId="0" xfId="0" applyFont="1" applyAlignment="1">
      <alignment horizontal="right" vertical="center"/>
    </xf>
    <xf numFmtId="0" fontId="45" fillId="0" borderId="0" xfId="0" applyFont="1" applyAlignment="1">
      <alignment horizontal="center" vertical="center"/>
    </xf>
    <xf numFmtId="0" fontId="0" fillId="0" borderId="106" xfId="0" applyFont="1" applyBorder="1" applyAlignment="1">
      <alignment horizontal="center" vertical="center"/>
    </xf>
    <xf numFmtId="0" fontId="45" fillId="0" borderId="85" xfId="0" applyFont="1" applyBorder="1" applyAlignment="1">
      <alignment horizontal="center" vertical="center"/>
    </xf>
    <xf numFmtId="0" fontId="45" fillId="0" borderId="107" xfId="0" applyFont="1" applyBorder="1" applyAlignment="1">
      <alignment horizontal="centerContinuous" vertical="center"/>
    </xf>
    <xf numFmtId="0" fontId="45" fillId="28" borderId="108" xfId="0" applyFont="1" applyFill="1" applyBorder="1" applyAlignment="1">
      <alignment horizontal="center" vertical="center" wrapText="1"/>
    </xf>
    <xf numFmtId="0" fontId="45" fillId="28" borderId="27" xfId="0" applyFont="1" applyFill="1" applyBorder="1" applyAlignment="1">
      <alignment horizontal="center" vertical="center"/>
    </xf>
    <xf numFmtId="0" fontId="45" fillId="28" borderId="109" xfId="0" applyFont="1" applyFill="1" applyBorder="1" applyAlignment="1">
      <alignment horizontal="center" vertical="center"/>
    </xf>
    <xf numFmtId="178" fontId="45" fillId="0" borderId="106" xfId="0" applyNumberFormat="1" applyFont="1" applyBorder="1" applyAlignment="1">
      <alignment vertical="center"/>
    </xf>
    <xf numFmtId="178" fontId="45" fillId="0" borderId="20" xfId="0" applyNumberFormat="1" applyFont="1" applyBorder="1" applyAlignment="1">
      <alignment vertical="center"/>
    </xf>
    <xf numFmtId="178" fontId="45" fillId="0" borderId="19" xfId="0" applyNumberFormat="1" applyFont="1" applyBorder="1" applyAlignment="1">
      <alignment vertical="center"/>
    </xf>
    <xf numFmtId="178" fontId="45" fillId="0" borderId="105" xfId="0" applyNumberFormat="1" applyFont="1" applyBorder="1" applyAlignment="1">
      <alignment vertical="center"/>
    </xf>
    <xf numFmtId="178" fontId="45" fillId="0" borderId="110" xfId="0" applyNumberFormat="1" applyFont="1" applyBorder="1" applyAlignment="1">
      <alignment horizontal="center" vertical="center" wrapText="1"/>
    </xf>
    <xf numFmtId="178" fontId="45" fillId="0" borderId="20" xfId="0" applyNumberFormat="1" applyFont="1" applyFill="1" applyBorder="1" applyAlignment="1">
      <alignment horizontal="right" vertical="center"/>
    </xf>
    <xf numFmtId="178" fontId="45" fillId="0" borderId="111" xfId="0" applyNumberFormat="1" applyFont="1" applyFill="1" applyBorder="1" applyAlignment="1">
      <alignment horizontal="right" vertical="center"/>
    </xf>
    <xf numFmtId="0" fontId="50" fillId="28" borderId="112" xfId="0" applyFont="1" applyFill="1" applyBorder="1" applyAlignment="1">
      <alignment horizontal="center" vertical="center" wrapText="1"/>
    </xf>
    <xf numFmtId="0" fontId="50" fillId="28" borderId="17" xfId="0" applyFont="1" applyFill="1" applyBorder="1" applyAlignment="1">
      <alignment horizontal="center" vertical="center" wrapText="1"/>
    </xf>
    <xf numFmtId="0" fontId="45" fillId="28" borderId="113" xfId="0" applyFont="1" applyFill="1" applyBorder="1" applyAlignment="1">
      <alignment horizontal="center" vertical="center"/>
    </xf>
    <xf numFmtId="178" fontId="45" fillId="0" borderId="104" xfId="0" applyNumberFormat="1" applyFont="1" applyBorder="1" applyAlignment="1">
      <alignment vertical="center"/>
    </xf>
    <xf numFmtId="178" fontId="45" fillId="0" borderId="104" xfId="0" applyNumberFormat="1" applyFont="1" applyBorder="1" applyAlignment="1">
      <alignment horizontal="center" vertical="center" wrapText="1"/>
    </xf>
    <xf numFmtId="178" fontId="45" fillId="0" borderId="114" xfId="0" applyNumberFormat="1" applyFont="1" applyFill="1" applyBorder="1" applyAlignment="1">
      <alignment horizontal="right" vertical="center"/>
    </xf>
    <xf numFmtId="0" fontId="50" fillId="28" borderId="115" xfId="0" applyFont="1" applyFill="1" applyBorder="1" applyAlignment="1">
      <alignment horizontal="center" vertical="center" wrapText="1"/>
    </xf>
    <xf numFmtId="0" fontId="50" fillId="28" borderId="19" xfId="0" applyFont="1" applyFill="1" applyBorder="1" applyAlignment="1">
      <alignment horizontal="center" vertical="center" wrapText="1"/>
    </xf>
    <xf numFmtId="0" fontId="45" fillId="28" borderId="116" xfId="0" applyFont="1" applyFill="1" applyBorder="1" applyAlignment="1">
      <alignment horizontal="center" vertical="center"/>
    </xf>
    <xf numFmtId="176" fontId="45" fillId="0" borderId="104" xfId="0" applyNumberFormat="1" applyFont="1" applyBorder="1" applyAlignment="1">
      <alignment vertical="center"/>
    </xf>
    <xf numFmtId="176" fontId="45" fillId="0" borderId="20" xfId="0" applyNumberFormat="1" applyFont="1" applyBorder="1" applyAlignment="1">
      <alignment vertical="center"/>
    </xf>
    <xf numFmtId="0" fontId="48" fillId="0" borderId="105" xfId="0" quotePrefix="1" applyNumberFormat="1" applyFont="1" applyBorder="1" applyAlignment="1">
      <alignment horizontal="center" vertical="center"/>
    </xf>
    <xf numFmtId="178" fontId="45" fillId="0" borderId="117" xfId="0" applyNumberFormat="1" applyFont="1" applyBorder="1" applyAlignment="1">
      <alignment horizontal="center" vertical="center" wrapText="1"/>
    </xf>
    <xf numFmtId="176" fontId="45" fillId="0" borderId="118" xfId="0" applyNumberFormat="1" applyFont="1" applyFill="1" applyBorder="1" applyAlignment="1">
      <alignment vertical="center"/>
    </xf>
    <xf numFmtId="176" fontId="45" fillId="0" borderId="119" xfId="0" applyNumberFormat="1" applyFont="1" applyFill="1" applyBorder="1" applyAlignment="1">
      <alignment vertical="center"/>
    </xf>
    <xf numFmtId="0" fontId="45" fillId="28" borderId="120" xfId="0" applyFont="1" applyFill="1" applyBorder="1" applyAlignment="1">
      <alignment horizontal="center" vertical="center"/>
    </xf>
    <xf numFmtId="0" fontId="45" fillId="28" borderId="89" xfId="0" applyFont="1" applyFill="1" applyBorder="1" applyAlignment="1">
      <alignment horizontal="center" vertical="center"/>
    </xf>
    <xf numFmtId="0" fontId="45" fillId="0" borderId="107" xfId="0" applyFont="1" applyBorder="1" applyAlignment="1">
      <alignment vertical="center"/>
    </xf>
    <xf numFmtId="0" fontId="45" fillId="28" borderId="85" xfId="0" applyFont="1" applyFill="1" applyBorder="1" applyAlignment="1">
      <alignment horizontal="center" vertical="center"/>
    </xf>
    <xf numFmtId="0" fontId="45" fillId="28" borderId="0" xfId="0" applyFont="1" applyFill="1" applyBorder="1" applyAlignment="1">
      <alignment horizontal="center" vertical="center"/>
    </xf>
    <xf numFmtId="178" fontId="45" fillId="0" borderId="108" xfId="0" applyNumberFormat="1" applyFont="1" applyBorder="1" applyAlignment="1">
      <alignment vertical="center"/>
    </xf>
    <xf numFmtId="0" fontId="45" fillId="28" borderId="121" xfId="0" applyFont="1" applyFill="1" applyBorder="1" applyAlignment="1">
      <alignment horizontal="center" vertical="center"/>
    </xf>
    <xf numFmtId="0" fontId="45" fillId="28" borderId="122" xfId="0" applyFont="1" applyFill="1" applyBorder="1" applyAlignment="1">
      <alignment horizontal="center" vertical="center"/>
    </xf>
    <xf numFmtId="0" fontId="45" fillId="28" borderId="123" xfId="0" applyFont="1" applyFill="1" applyBorder="1" applyAlignment="1">
      <alignment horizontal="center" vertical="center"/>
    </xf>
    <xf numFmtId="176" fontId="45" fillId="0" borderId="117" xfId="0" applyNumberFormat="1" applyFont="1" applyBorder="1" applyAlignment="1">
      <alignment vertical="center"/>
    </xf>
    <xf numFmtId="0" fontId="48" fillId="0" borderId="119" xfId="0" quotePrefix="1" applyNumberFormat="1" applyFont="1" applyBorder="1" applyAlignment="1">
      <alignment horizontal="center" vertical="center"/>
    </xf>
    <xf numFmtId="178" fontId="45" fillId="0" borderId="0" xfId="0" applyNumberFormat="1" applyFont="1" applyAlignment="1">
      <alignment vertical="center"/>
    </xf>
    <xf numFmtId="0" fontId="45" fillId="0" borderId="0" xfId="0" applyFont="1" applyBorder="1" applyAlignment="1">
      <alignment vertical="center"/>
    </xf>
    <xf numFmtId="0" fontId="45" fillId="0" borderId="124" xfId="0" applyFont="1" applyBorder="1" applyAlignment="1">
      <alignment horizontal="center" vertical="center"/>
    </xf>
    <xf numFmtId="0" fontId="45" fillId="0" borderId="96" xfId="0" applyFont="1" applyBorder="1" applyAlignment="1">
      <alignment vertical="center"/>
    </xf>
    <xf numFmtId="0" fontId="45" fillId="0" borderId="125" xfId="0" applyFont="1" applyBorder="1" applyAlignment="1">
      <alignment vertical="center"/>
    </xf>
    <xf numFmtId="0" fontId="45" fillId="0" borderId="126" xfId="0" applyFont="1" applyBorder="1" applyAlignment="1">
      <alignment vertical="center"/>
    </xf>
    <xf numFmtId="0" fontId="45" fillId="0" borderId="93" xfId="0" applyFont="1" applyBorder="1" applyAlignment="1">
      <alignment vertical="center"/>
    </xf>
    <xf numFmtId="0" fontId="45" fillId="0" borderId="127" xfId="0" applyFont="1" applyBorder="1" applyAlignment="1">
      <alignment vertical="center"/>
    </xf>
    <xf numFmtId="0" fontId="45" fillId="0" borderId="128" xfId="0" applyFont="1" applyBorder="1" applyAlignment="1">
      <alignment vertical="center"/>
    </xf>
    <xf numFmtId="0" fontId="45" fillId="0" borderId="129" xfId="0" applyFont="1" applyBorder="1" applyAlignment="1">
      <alignment vertical="center"/>
    </xf>
    <xf numFmtId="0" fontId="45" fillId="0" borderId="97" xfId="0" applyFont="1" applyBorder="1" applyAlignment="1">
      <alignment vertical="center"/>
    </xf>
    <xf numFmtId="0" fontId="45" fillId="0" borderId="108" xfId="0" applyFont="1" applyBorder="1" applyAlignment="1">
      <alignment horizontal="center" vertical="center" wrapText="1"/>
    </xf>
    <xf numFmtId="0" fontId="45" fillId="0" borderId="29" xfId="0" applyFont="1" applyBorder="1" applyAlignment="1">
      <alignment horizontal="center" vertical="center"/>
    </xf>
    <xf numFmtId="178" fontId="45" fillId="0" borderId="0" xfId="0" applyNumberFormat="1" applyFont="1" applyBorder="1" applyAlignment="1">
      <alignment vertical="center"/>
    </xf>
    <xf numFmtId="178" fontId="45" fillId="0" borderId="82" xfId="0" applyNumberFormat="1" applyFont="1" applyBorder="1" applyAlignment="1">
      <alignment vertical="center"/>
    </xf>
    <xf numFmtId="178" fontId="45" fillId="0" borderId="130" xfId="0" applyNumberFormat="1" applyFont="1" applyBorder="1" applyAlignment="1">
      <alignment vertical="center"/>
    </xf>
    <xf numFmtId="178" fontId="45" fillId="0" borderId="25" xfId="0" applyNumberFormat="1" applyFont="1" applyBorder="1" applyAlignment="1">
      <alignment vertical="center"/>
    </xf>
    <xf numFmtId="178" fontId="45" fillId="0" borderId="27" xfId="0" applyNumberFormat="1" applyFont="1" applyBorder="1" applyAlignment="1">
      <alignment vertical="center"/>
    </xf>
    <xf numFmtId="178" fontId="45" fillId="0" borderId="71" xfId="0" applyNumberFormat="1" applyFont="1" applyBorder="1" applyAlignment="1">
      <alignment vertical="center"/>
    </xf>
    <xf numFmtId="178" fontId="45" fillId="0" borderId="131" xfId="0" applyNumberFormat="1" applyFont="1" applyBorder="1" applyAlignment="1">
      <alignment vertical="center"/>
    </xf>
    <xf numFmtId="178" fontId="45" fillId="0" borderId="114" xfId="0" applyNumberFormat="1" applyFont="1" applyBorder="1" applyAlignment="1">
      <alignment vertical="center"/>
    </xf>
    <xf numFmtId="0" fontId="48" fillId="0" borderId="112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0" fontId="45" fillId="0" borderId="76" xfId="0" applyFont="1" applyBorder="1" applyAlignment="1">
      <alignment horizontal="center" vertical="center"/>
    </xf>
    <xf numFmtId="0" fontId="45" fillId="0" borderId="40" xfId="0" applyFont="1" applyBorder="1" applyAlignment="1">
      <alignment horizontal="center" vertical="center"/>
    </xf>
    <xf numFmtId="178" fontId="45" fillId="0" borderId="15" xfId="0" applyNumberFormat="1" applyFont="1" applyBorder="1" applyAlignment="1">
      <alignment vertical="center"/>
    </xf>
    <xf numFmtId="178" fontId="45" fillId="0" borderId="28" xfId="0" applyNumberFormat="1" applyFont="1" applyBorder="1" applyAlignment="1">
      <alignment vertical="center"/>
    </xf>
    <xf numFmtId="178" fontId="45" fillId="0" borderId="16" xfId="0" applyNumberFormat="1" applyFont="1" applyBorder="1" applyAlignment="1">
      <alignment vertical="center"/>
    </xf>
    <xf numFmtId="178" fontId="45" fillId="0" borderId="63" xfId="0" applyNumberFormat="1" applyFont="1" applyBorder="1" applyAlignment="1">
      <alignment vertical="center"/>
    </xf>
    <xf numFmtId="178" fontId="45" fillId="0" borderId="84" xfId="0" applyNumberFormat="1" applyFont="1" applyBorder="1" applyAlignment="1">
      <alignment vertical="center"/>
    </xf>
    <xf numFmtId="178" fontId="45" fillId="0" borderId="132" xfId="0" applyNumberFormat="1" applyFont="1" applyBorder="1" applyAlignment="1">
      <alignment vertical="center"/>
    </xf>
    <xf numFmtId="178" fontId="45" fillId="0" borderId="73" xfId="0" applyNumberFormat="1" applyFont="1" applyBorder="1" applyAlignment="1">
      <alignment vertical="center"/>
    </xf>
    <xf numFmtId="178" fontId="45" fillId="0" borderId="133" xfId="0" applyNumberFormat="1" applyFont="1" applyBorder="1" applyAlignment="1">
      <alignment vertical="center"/>
    </xf>
    <xf numFmtId="0" fontId="48" fillId="0" borderId="115" xfId="0" applyFont="1" applyBorder="1" applyAlignment="1">
      <alignment horizontal="center" vertical="center"/>
    </xf>
    <xf numFmtId="0" fontId="48" fillId="0" borderId="23" xfId="0" applyFont="1" applyBorder="1" applyAlignment="1">
      <alignment horizontal="center" vertical="center"/>
    </xf>
    <xf numFmtId="0" fontId="45" fillId="0" borderId="69" xfId="0" applyFont="1" applyBorder="1" applyAlignment="1">
      <alignment horizontal="center" vertical="center"/>
    </xf>
    <xf numFmtId="0" fontId="45" fillId="0" borderId="68" xfId="0" applyFont="1" applyBorder="1" applyAlignment="1">
      <alignment horizontal="center" vertical="center"/>
    </xf>
    <xf numFmtId="176" fontId="45" fillId="0" borderId="69" xfId="0" applyNumberFormat="1" applyFont="1" applyBorder="1" applyAlignment="1">
      <alignment vertical="center"/>
    </xf>
    <xf numFmtId="176" fontId="45" fillId="0" borderId="56" xfId="0" applyNumberFormat="1" applyFont="1" applyBorder="1" applyAlignment="1">
      <alignment vertical="center"/>
    </xf>
    <xf numFmtId="176" fontId="45" fillId="0" borderId="53" xfId="0" applyNumberFormat="1" applyFont="1" applyBorder="1" applyAlignment="1">
      <alignment vertical="center"/>
    </xf>
    <xf numFmtId="176" fontId="45" fillId="0" borderId="57" xfId="0" applyNumberFormat="1" applyFont="1" applyBorder="1" applyAlignment="1">
      <alignment vertical="center"/>
    </xf>
    <xf numFmtId="176" fontId="45" fillId="0" borderId="134" xfId="0" applyNumberFormat="1" applyFont="1" applyBorder="1" applyAlignment="1">
      <alignment vertical="center"/>
    </xf>
    <xf numFmtId="176" fontId="45" fillId="0" borderId="135" xfId="0" applyNumberFormat="1" applyFont="1" applyBorder="1" applyAlignment="1">
      <alignment vertical="center"/>
    </xf>
    <xf numFmtId="176" fontId="45" fillId="0" borderId="0" xfId="0" applyNumberFormat="1" applyFont="1" applyAlignment="1">
      <alignment vertical="center"/>
    </xf>
    <xf numFmtId="176" fontId="45" fillId="0" borderId="0" xfId="0" applyNumberFormat="1" applyFont="1" applyBorder="1" applyAlignment="1">
      <alignment vertical="center"/>
    </xf>
    <xf numFmtId="0" fontId="48" fillId="0" borderId="120" xfId="0" applyFont="1" applyBorder="1" applyAlignment="1">
      <alignment horizontal="centerContinuous" vertical="center"/>
    </xf>
    <xf numFmtId="0" fontId="48" fillId="0" borderId="89" xfId="0" applyFont="1" applyBorder="1" applyAlignment="1">
      <alignment horizontal="center" vertical="center"/>
    </xf>
    <xf numFmtId="0" fontId="48" fillId="0" borderId="85" xfId="0" applyFont="1" applyBorder="1" applyAlignment="1">
      <alignment horizontal="center" vertical="center"/>
    </xf>
    <xf numFmtId="178" fontId="45" fillId="0" borderId="36" xfId="0" applyNumberFormat="1" applyFont="1" applyBorder="1" applyAlignment="1">
      <alignment vertical="center"/>
    </xf>
    <xf numFmtId="0" fontId="48" fillId="0" borderId="121" xfId="0" applyFont="1" applyBorder="1" applyAlignment="1">
      <alignment horizontal="centerContinuous" vertical="center"/>
    </xf>
    <xf numFmtId="0" fontId="48" fillId="0" borderId="136" xfId="0" applyFont="1" applyBorder="1" applyAlignment="1">
      <alignment horizontal="center" vertical="center"/>
    </xf>
    <xf numFmtId="0" fontId="45" fillId="0" borderId="137" xfId="0" applyFont="1" applyBorder="1" applyAlignment="1">
      <alignment horizontal="center" vertical="center"/>
    </xf>
    <xf numFmtId="0" fontId="45" fillId="0" borderId="138" xfId="0" applyFont="1" applyBorder="1" applyAlignment="1">
      <alignment horizontal="center" vertical="center"/>
    </xf>
    <xf numFmtId="176" fontId="45" fillId="0" borderId="139" xfId="0" applyNumberFormat="1" applyFont="1" applyBorder="1" applyAlignment="1">
      <alignment vertical="center"/>
    </xf>
    <xf numFmtId="176" fontId="45" fillId="0" borderId="140" xfId="0" applyNumberFormat="1" applyFont="1" applyBorder="1" applyAlignment="1">
      <alignment vertical="center"/>
    </xf>
    <xf numFmtId="176" fontId="45" fillId="0" borderId="141" xfId="0" applyNumberFormat="1" applyFont="1" applyBorder="1" applyAlignment="1">
      <alignment vertical="center"/>
    </xf>
    <xf numFmtId="176" fontId="45" fillId="0" borderId="142" xfId="0" applyNumberFormat="1" applyFont="1" applyBorder="1" applyAlignment="1">
      <alignment vertical="center"/>
    </xf>
    <xf numFmtId="176" fontId="45" fillId="0" borderId="143" xfId="0" applyNumberFormat="1" applyFont="1" applyBorder="1" applyAlignment="1">
      <alignment vertical="center"/>
    </xf>
    <xf numFmtId="0" fontId="47" fillId="0" borderId="0" xfId="166" applyFont="1" applyAlignment="1" applyProtection="1">
      <alignment horizontal="center" vertical="center"/>
      <protection locked="0"/>
    </xf>
    <xf numFmtId="0" fontId="45" fillId="0" borderId="19" xfId="166" applyFont="1" applyBorder="1" applyAlignment="1">
      <alignment vertical="center"/>
    </xf>
    <xf numFmtId="0" fontId="45" fillId="0" borderId="144" xfId="166" applyFont="1" applyBorder="1" applyAlignment="1" applyProtection="1">
      <alignment horizontal="center" vertical="center"/>
    </xf>
    <xf numFmtId="0" fontId="45" fillId="0" borderId="27" xfId="166" applyFont="1" applyBorder="1" applyAlignment="1" applyProtection="1">
      <alignment horizontal="center" vertical="center"/>
    </xf>
    <xf numFmtId="0" fontId="45" fillId="0" borderId="29" xfId="166" applyFont="1" applyBorder="1" applyAlignment="1" applyProtection="1">
      <alignment horizontal="center" vertical="center"/>
    </xf>
    <xf numFmtId="0" fontId="45" fillId="0" borderId="144" xfId="166" applyFont="1" applyBorder="1" applyAlignment="1" applyProtection="1">
      <alignment vertical="center" wrapText="1"/>
    </xf>
    <xf numFmtId="0" fontId="45" fillId="0" borderId="27" xfId="166" applyFont="1" applyBorder="1" applyAlignment="1" applyProtection="1">
      <alignment horizontal="center" vertical="center" wrapText="1"/>
    </xf>
    <xf numFmtId="37" fontId="48" fillId="27" borderId="17" xfId="166" applyNumberFormat="1" applyFont="1" applyFill="1" applyBorder="1" applyAlignment="1" applyProtection="1">
      <alignment horizontal="right" vertical="center"/>
    </xf>
    <xf numFmtId="37" fontId="48" fillId="27" borderId="89" xfId="166" applyNumberFormat="1" applyFont="1" applyFill="1" applyBorder="1" applyAlignment="1" applyProtection="1">
      <alignment vertical="center"/>
    </xf>
    <xf numFmtId="38" fontId="48" fillId="27" borderId="89" xfId="166" applyNumberFormat="1" applyFont="1" applyFill="1" applyBorder="1" applyAlignment="1">
      <alignment vertical="center"/>
    </xf>
    <xf numFmtId="37" fontId="45" fillId="0" borderId="90" xfId="166" applyNumberFormat="1" applyFont="1" applyBorder="1" applyAlignment="1" applyProtection="1">
      <alignment vertical="center"/>
    </xf>
    <xf numFmtId="37" fontId="45" fillId="0" borderId="89" xfId="166" applyNumberFormat="1" applyFont="1" applyFill="1" applyBorder="1" applyAlignment="1" applyProtection="1">
      <alignment vertical="center"/>
    </xf>
    <xf numFmtId="37" fontId="48" fillId="27" borderId="15" xfId="166" applyNumberFormat="1" applyFont="1" applyFill="1" applyBorder="1" applyAlignment="1" applyProtection="1">
      <alignment vertical="center"/>
    </xf>
    <xf numFmtId="37" fontId="48" fillId="27" borderId="89" xfId="166" applyNumberFormat="1" applyFont="1" applyFill="1" applyBorder="1" applyAlignment="1" applyProtection="1">
      <alignment vertical="center"/>
      <protection locked="0"/>
    </xf>
    <xf numFmtId="37" fontId="45" fillId="0" borderId="74" xfId="166" applyNumberFormat="1" applyFont="1" applyBorder="1" applyAlignment="1" applyProtection="1">
      <alignment vertical="center"/>
      <protection locked="0"/>
    </xf>
    <xf numFmtId="0" fontId="45" fillId="0" borderId="15" xfId="166" applyFont="1" applyBorder="1" applyAlignment="1">
      <alignment horizontal="center" vertical="center" wrapText="1"/>
    </xf>
    <xf numFmtId="0" fontId="45" fillId="0" borderId="77" xfId="166" applyFont="1" applyBorder="1" applyAlignment="1">
      <alignment horizontal="center" vertical="center"/>
    </xf>
    <xf numFmtId="0" fontId="45" fillId="0" borderId="84" xfId="166" applyFont="1" applyBorder="1" applyAlignment="1">
      <alignment horizontal="center" vertical="center"/>
    </xf>
    <xf numFmtId="37" fontId="48" fillId="27" borderId="33" xfId="166" applyNumberFormat="1" applyFont="1" applyFill="1" applyBorder="1" applyAlignment="1" applyProtection="1">
      <alignment horizontal="right" vertical="center"/>
    </xf>
    <xf numFmtId="38" fontId="48" fillId="27" borderId="33" xfId="166" applyNumberFormat="1" applyFont="1" applyFill="1" applyBorder="1" applyAlignment="1">
      <alignment horizontal="right" vertical="center"/>
    </xf>
    <xf numFmtId="38" fontId="45" fillId="0" borderId="73" xfId="166" applyNumberFormat="1" applyFont="1" applyBorder="1" applyAlignment="1">
      <alignment vertical="center"/>
    </xf>
    <xf numFmtId="38" fontId="45" fillId="0" borderId="36" xfId="166" applyNumberFormat="1" applyFont="1" applyBorder="1" applyAlignment="1">
      <alignment vertical="center"/>
    </xf>
    <xf numFmtId="38" fontId="45" fillId="0" borderId="84" xfId="166" applyNumberFormat="1" applyFont="1" applyBorder="1" applyAlignment="1">
      <alignment vertical="center"/>
    </xf>
    <xf numFmtId="38" fontId="45" fillId="0" borderId="62" xfId="166" applyNumberFormat="1" applyFont="1" applyBorder="1" applyAlignment="1">
      <alignment vertical="center"/>
    </xf>
    <xf numFmtId="37" fontId="48" fillId="27" borderId="35" xfId="166" applyNumberFormat="1" applyFont="1" applyFill="1" applyBorder="1" applyAlignment="1" applyProtection="1">
      <alignment vertical="center"/>
    </xf>
    <xf numFmtId="38" fontId="48" fillId="27" borderId="35" xfId="166" applyNumberFormat="1" applyFont="1" applyFill="1" applyBorder="1" applyAlignment="1">
      <alignment vertical="center"/>
    </xf>
    <xf numFmtId="38" fontId="45" fillId="0" borderId="76" xfId="166" applyNumberFormat="1" applyFont="1" applyBorder="1" applyAlignment="1">
      <alignment vertical="center"/>
    </xf>
    <xf numFmtId="38" fontId="45" fillId="0" borderId="60" xfId="166" applyNumberFormat="1" applyFont="1" applyBorder="1" applyAlignment="1">
      <alignment vertical="center"/>
    </xf>
    <xf numFmtId="0" fontId="45" fillId="0" borderId="18" xfId="166" applyFont="1" applyBorder="1" applyAlignment="1">
      <alignment horizontal="center" vertical="center"/>
    </xf>
    <xf numFmtId="0" fontId="45" fillId="0" borderId="145" xfId="166" applyFont="1" applyBorder="1" applyAlignment="1">
      <alignment horizontal="center" vertical="center"/>
    </xf>
    <xf numFmtId="0" fontId="45" fillId="0" borderId="57" xfId="166" applyFont="1" applyBorder="1" applyAlignment="1">
      <alignment horizontal="center" vertical="center"/>
    </xf>
    <xf numFmtId="0" fontId="45" fillId="0" borderId="68" xfId="166" applyFont="1" applyBorder="1" applyAlignment="1">
      <alignment horizontal="center" vertical="center" wrapText="1"/>
    </xf>
    <xf numFmtId="176" fontId="48" fillId="27" borderId="52" xfId="210" applyNumberFormat="1" applyFont="1" applyFill="1" applyBorder="1" applyAlignment="1" applyProtection="1">
      <alignment horizontal="right" vertical="center"/>
    </xf>
    <xf numFmtId="176" fontId="45" fillId="0" borderId="51" xfId="210" applyNumberFormat="1" applyFont="1" applyFill="1" applyBorder="1" applyAlignment="1">
      <alignment vertical="center"/>
    </xf>
    <xf numFmtId="0" fontId="45" fillId="0" borderId="18" xfId="166" applyFont="1" applyBorder="1" applyAlignment="1">
      <alignment vertical="center"/>
    </xf>
    <xf numFmtId="0" fontId="45" fillId="0" borderId="35" xfId="166" applyFont="1" applyBorder="1" applyAlignment="1">
      <alignment horizontal="center" vertical="center"/>
    </xf>
    <xf numFmtId="0" fontId="45" fillId="0" borderId="73" xfId="166" applyFont="1" applyBorder="1" applyAlignment="1">
      <alignment horizontal="center" vertical="center"/>
    </xf>
    <xf numFmtId="38" fontId="48" fillId="27" borderId="89" xfId="166" applyNumberFormat="1" applyFont="1" applyFill="1" applyBorder="1" applyAlignment="1">
      <alignment horizontal="right" vertical="center"/>
    </xf>
    <xf numFmtId="38" fontId="48" fillId="27" borderId="33" xfId="166" applyNumberFormat="1" applyFont="1" applyFill="1" applyBorder="1" applyAlignment="1">
      <alignment vertical="center"/>
    </xf>
    <xf numFmtId="38" fontId="45" fillId="0" borderId="31" xfId="209" applyFont="1" applyFill="1" applyBorder="1" applyAlignment="1">
      <alignment vertical="center"/>
    </xf>
    <xf numFmtId="38" fontId="45" fillId="0" borderId="33" xfId="209" applyFont="1" applyFill="1" applyBorder="1" applyAlignment="1">
      <alignment vertical="center"/>
    </xf>
    <xf numFmtId="38" fontId="48" fillId="27" borderId="76" xfId="166" applyNumberFormat="1" applyFont="1" applyFill="1" applyBorder="1" applyAlignment="1">
      <alignment vertical="center"/>
    </xf>
    <xf numFmtId="0" fontId="45" fillId="0" borderId="41" xfId="166" applyFont="1" applyBorder="1" applyAlignment="1">
      <alignment horizontal="center" vertical="center"/>
    </xf>
    <xf numFmtId="0" fontId="45" fillId="0" borderId="44" xfId="166" applyFont="1" applyBorder="1" applyAlignment="1">
      <alignment horizontal="center" vertical="center"/>
    </xf>
    <xf numFmtId="0" fontId="45" fillId="0" borderId="70" xfId="166" applyFont="1" applyBorder="1" applyAlignment="1">
      <alignment horizontal="center" vertical="center"/>
    </xf>
    <xf numFmtId="38" fontId="48" fillId="27" borderId="46" xfId="166" applyNumberFormat="1" applyFont="1" applyFill="1" applyBorder="1" applyAlignment="1">
      <alignment horizontal="right" vertical="center"/>
    </xf>
    <xf numFmtId="38" fontId="48" fillId="27" borderId="34" xfId="166" applyNumberFormat="1" applyFont="1" applyFill="1" applyBorder="1" applyAlignment="1">
      <alignment vertical="center"/>
    </xf>
    <xf numFmtId="38" fontId="45" fillId="0" borderId="41" xfId="209" applyFont="1" applyFill="1" applyBorder="1" applyAlignment="1">
      <alignment vertical="center"/>
    </xf>
    <xf numFmtId="38" fontId="45" fillId="0" borderId="43" xfId="209" applyFont="1" applyFill="1" applyBorder="1" applyAlignment="1">
      <alignment vertical="center"/>
    </xf>
    <xf numFmtId="38" fontId="45" fillId="0" borderId="34" xfId="209" applyFont="1" applyFill="1" applyBorder="1" applyAlignment="1">
      <alignment vertical="center"/>
    </xf>
    <xf numFmtId="38" fontId="48" fillId="27" borderId="78" xfId="166" applyNumberFormat="1" applyFont="1" applyFill="1" applyBorder="1" applyAlignment="1">
      <alignment vertical="center"/>
    </xf>
    <xf numFmtId="38" fontId="45" fillId="0" borderId="44" xfId="209" applyFont="1" applyFill="1" applyBorder="1" applyAlignment="1">
      <alignment vertical="center"/>
    </xf>
    <xf numFmtId="0" fontId="45" fillId="0" borderId="70" xfId="166" applyFont="1" applyBorder="1" applyAlignment="1">
      <alignment horizontal="center" vertical="center" wrapText="1"/>
    </xf>
    <xf numFmtId="38" fontId="45" fillId="0" borderId="78" xfId="166" applyNumberFormat="1" applyFont="1" applyBorder="1" applyAlignment="1">
      <alignment vertical="center"/>
    </xf>
    <xf numFmtId="38" fontId="45" fillId="0" borderId="47" xfId="166" applyNumberFormat="1" applyFont="1" applyBorder="1" applyAlignment="1">
      <alignment vertical="center"/>
    </xf>
    <xf numFmtId="38" fontId="45" fillId="0" borderId="75" xfId="166" applyNumberFormat="1" applyFont="1" applyBorder="1" applyAlignment="1">
      <alignment vertical="center"/>
    </xf>
    <xf numFmtId="38" fontId="48" fillId="27" borderId="41" xfId="166" applyNumberFormat="1" applyFont="1" applyFill="1" applyBorder="1" applyAlignment="1">
      <alignment vertical="center"/>
    </xf>
    <xf numFmtId="37" fontId="48" fillId="27" borderId="41" xfId="166" applyNumberFormat="1" applyFont="1" applyFill="1" applyBorder="1" applyAlignment="1" applyProtection="1">
      <alignment vertical="center"/>
    </xf>
    <xf numFmtId="0" fontId="45" fillId="0" borderId="58" xfId="166" applyFont="1" applyBorder="1" applyAlignment="1">
      <alignment horizontal="center" vertical="center"/>
    </xf>
    <xf numFmtId="0" fontId="45" fillId="0" borderId="64" xfId="166" applyFont="1" applyBorder="1" applyAlignment="1">
      <alignment horizontal="center" vertical="center"/>
    </xf>
    <xf numFmtId="0" fontId="45" fillId="0" borderId="67" xfId="166" applyFont="1" applyBorder="1" applyAlignment="1">
      <alignment horizontal="center" vertical="center" wrapText="1"/>
    </xf>
    <xf numFmtId="176" fontId="48" fillId="27" borderId="46" xfId="210" applyNumberFormat="1" applyFont="1" applyFill="1" applyBorder="1" applyAlignment="1">
      <alignment horizontal="right" vertical="center"/>
    </xf>
    <xf numFmtId="176" fontId="45" fillId="0" borderId="58" xfId="210" applyNumberFormat="1" applyFont="1" applyBorder="1" applyAlignment="1">
      <alignment vertical="center"/>
    </xf>
    <xf numFmtId="176" fontId="45" fillId="0" borderId="61" xfId="210" applyNumberFormat="1" applyFont="1" applyBorder="1" applyAlignment="1">
      <alignment vertical="center"/>
    </xf>
    <xf numFmtId="0" fontId="45" fillId="0" borderId="21" xfId="166" applyFont="1" applyBorder="1" applyAlignment="1">
      <alignment vertical="center"/>
    </xf>
    <xf numFmtId="0" fontId="45" fillId="0" borderId="53" xfId="166" applyFont="1" applyBorder="1" applyAlignment="1">
      <alignment horizontal="center" vertical="center"/>
    </xf>
    <xf numFmtId="176" fontId="48" fillId="27" borderId="52" xfId="210" applyNumberFormat="1" applyFont="1" applyFill="1" applyBorder="1" applyAlignment="1">
      <alignment horizontal="right" vertical="center"/>
    </xf>
    <xf numFmtId="176" fontId="45" fillId="0" borderId="59" xfId="210" applyNumberFormat="1" applyFont="1" applyFill="1" applyBorder="1" applyAlignment="1">
      <alignment vertical="center"/>
    </xf>
    <xf numFmtId="38" fontId="45" fillId="0" borderId="0" xfId="209" applyFont="1" applyAlignment="1">
      <alignment vertical="center"/>
    </xf>
    <xf numFmtId="37" fontId="47" fillId="0" borderId="0" xfId="166" applyNumberFormat="1" applyFont="1" applyAlignment="1" applyProtection="1">
      <alignment horizontal="center" vertical="center"/>
      <protection locked="0"/>
    </xf>
    <xf numFmtId="37" fontId="48" fillId="27" borderId="29" xfId="164" applyNumberFormat="1" applyFont="1" applyFill="1" applyBorder="1" applyAlignment="1" applyProtection="1">
      <alignment horizontal="center" vertical="center"/>
    </xf>
    <xf numFmtId="37" fontId="45" fillId="0" borderId="77" xfId="166" applyNumberFormat="1" applyFont="1" applyBorder="1" applyAlignment="1" applyProtection="1">
      <alignment vertical="center"/>
      <protection locked="0"/>
    </xf>
    <xf numFmtId="37" fontId="45" fillId="0" borderId="40" xfId="166" applyNumberFormat="1" applyFont="1" applyFill="1" applyBorder="1" applyAlignment="1" applyProtection="1">
      <alignment vertical="center"/>
    </xf>
    <xf numFmtId="37" fontId="45" fillId="0" borderId="62" xfId="166" applyNumberFormat="1" applyFont="1" applyBorder="1" applyAlignment="1" applyProtection="1">
      <alignment vertical="center"/>
      <protection locked="0"/>
    </xf>
    <xf numFmtId="37" fontId="48" fillId="27" borderId="34" xfId="166" applyNumberFormat="1" applyFont="1" applyFill="1" applyBorder="1" applyAlignment="1" applyProtection="1">
      <alignment horizontal="right" vertical="center"/>
    </xf>
    <xf numFmtId="37" fontId="45" fillId="0" borderId="75" xfId="166" applyNumberFormat="1" applyFont="1" applyBorder="1" applyAlignment="1" applyProtection="1">
      <alignment vertical="center"/>
      <protection locked="0"/>
    </xf>
    <xf numFmtId="37" fontId="48" fillId="27" borderId="19" xfId="166" applyNumberFormat="1" applyFont="1" applyFill="1" applyBorder="1" applyAlignment="1" applyProtection="1">
      <alignment horizontal="right" vertical="center"/>
    </xf>
    <xf numFmtId="38" fontId="45" fillId="0" borderId="83" xfId="166" applyNumberFormat="1" applyFont="1" applyBorder="1" applyAlignment="1">
      <alignment vertical="center"/>
    </xf>
    <xf numFmtId="38" fontId="45" fillId="0" borderId="39" xfId="166" applyNumberFormat="1" applyFont="1" applyBorder="1" applyAlignment="1">
      <alignment vertical="center"/>
    </xf>
    <xf numFmtId="38" fontId="45" fillId="0" borderId="32" xfId="166" applyNumberFormat="1" applyFont="1" applyBorder="1" applyAlignment="1">
      <alignment vertical="center"/>
    </xf>
    <xf numFmtId="38" fontId="45" fillId="0" borderId="30" xfId="166" applyNumberFormat="1" applyFont="1" applyBorder="1" applyAlignment="1">
      <alignment vertical="center"/>
    </xf>
    <xf numFmtId="176" fontId="45" fillId="0" borderId="64" xfId="210" applyNumberFormat="1" applyFont="1" applyBorder="1" applyAlignment="1">
      <alignment vertical="center"/>
    </xf>
    <xf numFmtId="176" fontId="45" fillId="0" borderId="146" xfId="210" applyNumberFormat="1" applyFont="1" applyBorder="1" applyAlignment="1">
      <alignment vertical="center"/>
    </xf>
    <xf numFmtId="38" fontId="45" fillId="0" borderId="0" xfId="209" applyFont="1" applyBorder="1" applyAlignment="1" applyProtection="1">
      <alignment vertical="center"/>
    </xf>
    <xf numFmtId="0" fontId="45" fillId="0" borderId="40" xfId="166" applyFont="1" applyBorder="1" applyAlignment="1">
      <alignment horizontal="center" vertical="center" wrapText="1"/>
    </xf>
    <xf numFmtId="0" fontId="45" fillId="0" borderId="44" xfId="166" applyFont="1" applyBorder="1" applyAlignment="1">
      <alignment horizontal="center" vertical="center" wrapText="1"/>
    </xf>
    <xf numFmtId="37" fontId="48" fillId="27" borderId="52" xfId="166" applyNumberFormat="1" applyFont="1" applyFill="1" applyBorder="1" applyAlignment="1" applyProtection="1">
      <alignment horizontal="right" vertical="center"/>
    </xf>
    <xf numFmtId="38" fontId="48" fillId="27" borderId="52" xfId="209" applyFont="1" applyFill="1" applyBorder="1" applyAlignment="1">
      <alignment horizontal="right" vertical="center"/>
    </xf>
    <xf numFmtId="38" fontId="45" fillId="0" borderId="56" xfId="209" applyFont="1" applyBorder="1" applyAlignment="1">
      <alignment vertical="center"/>
    </xf>
    <xf numFmtId="38" fontId="45" fillId="0" borderId="51" xfId="209" applyFont="1" applyBorder="1" applyAlignment="1">
      <alignment vertical="center"/>
    </xf>
    <xf numFmtId="38" fontId="45" fillId="0" borderId="53" xfId="209" applyFont="1" applyBorder="1" applyAlignment="1">
      <alignment vertical="center"/>
    </xf>
    <xf numFmtId="38" fontId="45" fillId="0" borderId="58" xfId="209" applyFont="1" applyBorder="1" applyAlignment="1">
      <alignment vertical="center"/>
    </xf>
    <xf numFmtId="37" fontId="45" fillId="0" borderId="63" xfId="166" applyNumberFormat="1" applyFont="1" applyBorder="1" applyAlignment="1" applyProtection="1">
      <alignment vertical="center"/>
    </xf>
    <xf numFmtId="0" fontId="45" fillId="0" borderId="49" xfId="166" applyFont="1" applyBorder="1" applyAlignment="1">
      <alignment horizontal="center" vertical="center"/>
    </xf>
    <xf numFmtId="0" fontId="45" fillId="0" borderId="66" xfId="166" applyFont="1" applyBorder="1" applyAlignment="1">
      <alignment horizontal="center" vertical="center" wrapText="1"/>
    </xf>
    <xf numFmtId="38" fontId="48" fillId="27" borderId="46" xfId="166" applyNumberFormat="1" applyFont="1" applyFill="1" applyBorder="1" applyAlignment="1">
      <alignment vertical="center"/>
    </xf>
    <xf numFmtId="38" fontId="45" fillId="0" borderId="61" xfId="209" applyFont="1" applyBorder="1" applyAlignment="1">
      <alignment vertical="center"/>
    </xf>
    <xf numFmtId="38" fontId="45" fillId="0" borderId="66" xfId="209" applyFont="1" applyBorder="1" applyAlignment="1">
      <alignment vertical="center"/>
    </xf>
    <xf numFmtId="38" fontId="45" fillId="0" borderId="49" xfId="209" applyFont="1" applyBorder="1" applyAlignment="1">
      <alignment vertical="center"/>
    </xf>
    <xf numFmtId="38" fontId="48" fillId="27" borderId="49" xfId="166" applyNumberFormat="1" applyFont="1" applyFill="1" applyBorder="1" applyAlignment="1">
      <alignment vertical="center"/>
    </xf>
    <xf numFmtId="38" fontId="45" fillId="0" borderId="50" xfId="209" applyFont="1" applyBorder="1" applyAlignment="1">
      <alignment vertical="center"/>
    </xf>
    <xf numFmtId="38" fontId="45" fillId="0" borderId="146" xfId="209" applyFont="1" applyBorder="1" applyAlignment="1">
      <alignment vertical="center"/>
    </xf>
    <xf numFmtId="38" fontId="45" fillId="0" borderId="64" xfId="209" applyFont="1" applyBorder="1" applyAlignment="1">
      <alignment vertical="center"/>
    </xf>
    <xf numFmtId="38" fontId="45" fillId="0" borderId="45" xfId="209" applyFont="1" applyBorder="1" applyAlignment="1">
      <alignment vertical="center"/>
    </xf>
    <xf numFmtId="37" fontId="48" fillId="27" borderId="49" xfId="166" applyNumberFormat="1" applyFont="1" applyFill="1" applyBorder="1" applyAlignment="1" applyProtection="1">
      <alignment vertical="center"/>
    </xf>
    <xf numFmtId="0" fontId="45" fillId="0" borderId="57" xfId="166" applyFont="1" applyBorder="1" applyAlignment="1">
      <alignment horizontal="center" vertical="center" wrapText="1"/>
    </xf>
    <xf numFmtId="38" fontId="48" fillId="27" borderId="52" xfId="166" applyNumberFormat="1" applyFont="1" applyFill="1" applyBorder="1" applyAlignment="1">
      <alignment vertical="center"/>
    </xf>
    <xf numFmtId="38" fontId="45" fillId="0" borderId="69" xfId="209" applyFont="1" applyBorder="1" applyAlignment="1">
      <alignment vertical="center"/>
    </xf>
    <xf numFmtId="38" fontId="45" fillId="0" borderId="57" xfId="209" applyFont="1" applyBorder="1" applyAlignment="1">
      <alignment vertical="center"/>
    </xf>
    <xf numFmtId="38" fontId="48" fillId="27" borderId="58" xfId="166" applyNumberFormat="1" applyFont="1" applyFill="1" applyBorder="1" applyAlignment="1">
      <alignment vertical="center"/>
    </xf>
    <xf numFmtId="38" fontId="45" fillId="0" borderId="59" xfId="209" applyFont="1" applyBorder="1" applyAlignment="1">
      <alignment vertical="center"/>
    </xf>
    <xf numFmtId="37" fontId="48" fillId="27" borderId="58" xfId="166" applyNumberFormat="1" applyFont="1" applyFill="1" applyBorder="1" applyAlignment="1" applyProtection="1">
      <alignment vertical="center"/>
    </xf>
    <xf numFmtId="0" fontId="45" fillId="0" borderId="77" xfId="166" applyFont="1" applyBorder="1" applyAlignment="1">
      <alignment horizontal="center" vertical="center" wrapText="1"/>
    </xf>
    <xf numFmtId="0" fontId="45" fillId="0" borderId="18" xfId="166" applyFont="1" applyBorder="1" applyAlignment="1">
      <alignment horizontal="center" vertical="center" wrapText="1"/>
    </xf>
    <xf numFmtId="0" fontId="45" fillId="0" borderId="145" xfId="166" applyFont="1" applyBorder="1" applyAlignment="1">
      <alignment horizontal="center" vertical="center" wrapText="1"/>
    </xf>
    <xf numFmtId="0" fontId="45" fillId="0" borderId="53" xfId="166" applyFont="1" applyBorder="1" applyAlignment="1">
      <alignment horizontal="center" vertical="center" wrapText="1"/>
    </xf>
    <xf numFmtId="0" fontId="45" fillId="0" borderId="74" xfId="166" applyFont="1" applyBorder="1" applyAlignment="1">
      <alignment horizontal="center" vertical="center"/>
    </xf>
    <xf numFmtId="0" fontId="45" fillId="0" borderId="39" xfId="166" applyFont="1" applyBorder="1" applyAlignment="1">
      <alignment horizontal="center" vertical="center"/>
    </xf>
    <xf numFmtId="0" fontId="45" fillId="0" borderId="38" xfId="166" applyFont="1" applyBorder="1" applyAlignment="1">
      <alignment horizontal="center" vertical="center" wrapText="1"/>
    </xf>
    <xf numFmtId="0" fontId="45" fillId="0" borderId="65" xfId="166" applyFont="1" applyBorder="1" applyAlignment="1">
      <alignment horizontal="center" vertical="center"/>
    </xf>
    <xf numFmtId="0" fontId="45" fillId="0" borderId="54" xfId="166" applyFont="1" applyBorder="1" applyAlignment="1">
      <alignment horizontal="center" vertical="center"/>
    </xf>
    <xf numFmtId="176" fontId="48" fillId="27" borderId="46" xfId="210" applyNumberFormat="1" applyFont="1" applyFill="1" applyBorder="1" applyAlignment="1" applyProtection="1">
      <alignment horizontal="right" vertical="center"/>
    </xf>
    <xf numFmtId="176" fontId="45" fillId="0" borderId="66" xfId="210" applyNumberFormat="1" applyFont="1" applyBorder="1" applyAlignment="1">
      <alignment vertical="center"/>
    </xf>
    <xf numFmtId="176" fontId="45" fillId="0" borderId="50" xfId="210" applyNumberFormat="1" applyFont="1" applyBorder="1" applyAlignment="1">
      <alignment vertical="center"/>
    </xf>
    <xf numFmtId="176" fontId="45" fillId="0" borderId="49" xfId="210" applyNumberFormat="1" applyFont="1" applyBorder="1" applyAlignment="1">
      <alignment vertical="center"/>
    </xf>
    <xf numFmtId="176" fontId="45" fillId="0" borderId="45" xfId="210" applyNumberFormat="1" applyFont="1" applyBorder="1" applyAlignment="1">
      <alignment vertical="center"/>
    </xf>
    <xf numFmtId="0" fontId="45" fillId="0" borderId="15" xfId="166" applyFont="1" applyBorder="1" applyAlignment="1">
      <alignment horizontal="center" vertical="center"/>
    </xf>
    <xf numFmtId="0" fontId="45" fillId="0" borderId="47" xfId="166" applyFont="1" applyBorder="1" applyAlignment="1">
      <alignment horizontal="center" vertical="center" wrapText="1"/>
    </xf>
    <xf numFmtId="0" fontId="45" fillId="0" borderId="21" xfId="166" applyFont="1" applyBorder="1" applyAlignment="1">
      <alignment horizontal="center" vertical="center"/>
    </xf>
    <xf numFmtId="176" fontId="45" fillId="0" borderId="22" xfId="210" applyNumberFormat="1" applyFont="1" applyBorder="1" applyAlignment="1">
      <alignment vertical="center"/>
    </xf>
    <xf numFmtId="176" fontId="45" fillId="0" borderId="87" xfId="210" applyNumberFormat="1" applyFont="1" applyBorder="1" applyAlignment="1">
      <alignment vertical="center"/>
    </xf>
    <xf numFmtId="176" fontId="45" fillId="0" borderId="55" xfId="210" applyNumberFormat="1" applyFont="1" applyBorder="1" applyAlignment="1">
      <alignment vertical="center"/>
    </xf>
    <xf numFmtId="176" fontId="45" fillId="0" borderId="86" xfId="210" applyNumberFormat="1" applyFont="1" applyBorder="1" applyAlignment="1">
      <alignment vertical="center"/>
    </xf>
    <xf numFmtId="176" fontId="48" fillId="27" borderId="85" xfId="210" applyNumberFormat="1" applyFont="1" applyFill="1" applyBorder="1" applyAlignment="1" applyProtection="1">
      <alignment horizontal="right" vertical="center"/>
    </xf>
    <xf numFmtId="176" fontId="45" fillId="0" borderId="54" xfId="210" applyNumberFormat="1" applyFont="1" applyBorder="1" applyAlignment="1">
      <alignment vertical="center"/>
    </xf>
    <xf numFmtId="176" fontId="45" fillId="0" borderId="91" xfId="210" applyNumberFormat="1" applyFont="1" applyBorder="1" applyAlignment="1">
      <alignment vertical="center"/>
    </xf>
    <xf numFmtId="37" fontId="48" fillId="27" borderId="37" xfId="166" applyNumberFormat="1" applyFont="1" applyFill="1" applyBorder="1" applyAlignment="1" applyProtection="1">
      <alignment horizontal="right" vertical="center"/>
    </xf>
    <xf numFmtId="38" fontId="48" fillId="27" borderId="37" xfId="166" applyNumberFormat="1" applyFont="1" applyFill="1" applyBorder="1" applyAlignment="1">
      <alignment vertical="center"/>
    </xf>
    <xf numFmtId="38" fontId="45" fillId="0" borderId="15" xfId="209" applyFont="1" applyBorder="1" applyAlignment="1">
      <alignment vertical="center"/>
    </xf>
    <xf numFmtId="38" fontId="45" fillId="0" borderId="63" xfId="209" applyFont="1" applyBorder="1" applyAlignment="1">
      <alignment vertical="center"/>
    </xf>
    <xf numFmtId="38" fontId="45" fillId="0" borderId="90" xfId="209" applyFont="1" applyBorder="1" applyAlignment="1">
      <alignment vertical="center"/>
    </xf>
    <xf numFmtId="176" fontId="45" fillId="0" borderId="68" xfId="210" applyNumberFormat="1" applyFont="1" applyBorder="1" applyAlignment="1">
      <alignment vertical="center"/>
    </xf>
    <xf numFmtId="37" fontId="47" fillId="0" borderId="0" xfId="0" applyNumberFormat="1" applyFont="1" applyAlignment="1">
      <alignment horizontal="center" vertical="center"/>
    </xf>
    <xf numFmtId="0" fontId="45" fillId="28" borderId="98" xfId="0" applyFont="1" applyFill="1" applyBorder="1" applyAlignment="1">
      <alignment horizontal="center" vertical="center"/>
    </xf>
    <xf numFmtId="0" fontId="45" fillId="28" borderId="147" xfId="0" applyFont="1" applyFill="1" applyBorder="1" applyAlignment="1">
      <alignment horizontal="center" vertical="center"/>
    </xf>
    <xf numFmtId="0" fontId="45" fillId="0" borderId="148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178" fontId="45" fillId="0" borderId="29" xfId="0" applyNumberFormat="1" applyFont="1" applyBorder="1" applyAlignment="1">
      <alignment vertical="center"/>
    </xf>
    <xf numFmtId="178" fontId="45" fillId="0" borderId="104" xfId="0" applyNumberFormat="1" applyFont="1" applyBorder="1" applyAlignment="1">
      <alignment horizontal="center" vertical="center"/>
    </xf>
    <xf numFmtId="178" fontId="45" fillId="0" borderId="27" xfId="0" applyNumberFormat="1" applyFont="1" applyBorder="1" applyAlignment="1">
      <alignment horizontal="center" vertical="center"/>
    </xf>
    <xf numFmtId="178" fontId="45" fillId="0" borderId="20" xfId="0" applyNumberFormat="1" applyFont="1" applyBorder="1" applyAlignment="1">
      <alignment horizontal="center" vertical="center"/>
    </xf>
    <xf numFmtId="178" fontId="45" fillId="0" borderId="105" xfId="0" applyNumberFormat="1" applyFont="1" applyBorder="1" applyAlignment="1">
      <alignment horizontal="center" vertical="center"/>
    </xf>
    <xf numFmtId="178" fontId="45" fillId="0" borderId="0" xfId="0" applyNumberFormat="1" applyFont="1" applyBorder="1" applyAlignment="1">
      <alignment horizontal="center" vertical="center"/>
    </xf>
    <xf numFmtId="0" fontId="45" fillId="28" borderId="110" xfId="0" applyFont="1" applyFill="1" applyBorder="1" applyAlignment="1">
      <alignment horizontal="center" vertical="center"/>
    </xf>
    <xf numFmtId="0" fontId="45" fillId="28" borderId="106" xfId="0" applyFont="1" applyFill="1" applyBorder="1" applyAlignment="1">
      <alignment horizontal="center" vertical="center"/>
    </xf>
    <xf numFmtId="0" fontId="45" fillId="28" borderId="116" xfId="0" applyFont="1" applyFill="1" applyBorder="1" applyAlignment="1">
      <alignment horizontal="left" vertical="center" wrapText="1"/>
    </xf>
    <xf numFmtId="176" fontId="45" fillId="0" borderId="19" xfId="0" applyNumberFormat="1" applyFont="1" applyBorder="1" applyAlignment="1">
      <alignment vertical="center"/>
    </xf>
    <xf numFmtId="176" fontId="48" fillId="0" borderId="105" xfId="0" applyNumberFormat="1" applyFont="1" applyBorder="1" applyAlignment="1">
      <alignment horizontal="center" vertical="center"/>
    </xf>
    <xf numFmtId="0" fontId="45" fillId="28" borderId="108" xfId="0" applyFont="1" applyFill="1" applyBorder="1" applyAlignment="1">
      <alignment horizontal="center" vertical="center"/>
    </xf>
    <xf numFmtId="178" fontId="45" fillId="0" borderId="48" xfId="0" applyNumberFormat="1" applyFont="1" applyBorder="1" applyAlignment="1">
      <alignment vertical="center"/>
    </xf>
    <xf numFmtId="178" fontId="45" fillId="0" borderId="0" xfId="0" applyNumberFormat="1" applyFont="1" applyBorder="1" applyAlignment="1">
      <alignment horizontal="right" vertical="center"/>
    </xf>
    <xf numFmtId="178" fontId="48" fillId="0" borderId="0" xfId="0" applyNumberFormat="1" applyFont="1" applyBorder="1" applyAlignment="1">
      <alignment horizontal="center" vertical="center"/>
    </xf>
    <xf numFmtId="10" fontId="45" fillId="0" borderId="0" xfId="0" applyNumberFormat="1" applyFont="1" applyAlignment="1">
      <alignment vertical="center"/>
    </xf>
    <xf numFmtId="0" fontId="50" fillId="28" borderId="123" xfId="0" applyFont="1" applyFill="1" applyBorder="1" applyAlignment="1">
      <alignment vertical="center" wrapText="1"/>
    </xf>
    <xf numFmtId="176" fontId="45" fillId="0" borderId="149" xfId="0" applyNumberFormat="1" applyFont="1" applyBorder="1" applyAlignment="1">
      <alignment vertical="center"/>
    </xf>
    <xf numFmtId="176" fontId="48" fillId="0" borderId="119" xfId="0" applyNumberFormat="1" applyFont="1" applyBorder="1" applyAlignment="1">
      <alignment horizontal="center" vertical="center"/>
    </xf>
    <xf numFmtId="176" fontId="48" fillId="0" borderId="0" xfId="0" applyNumberFormat="1" applyFont="1" applyBorder="1" applyAlignment="1">
      <alignment horizontal="center" vertical="center"/>
    </xf>
    <xf numFmtId="179" fontId="0" fillId="0" borderId="0" xfId="0" applyNumberFormat="1"/>
    <xf numFmtId="56" fontId="0" fillId="0" borderId="0" xfId="0" applyNumberFormat="1" applyAlignment="1">
      <alignment horizontal="right"/>
    </xf>
    <xf numFmtId="179" fontId="0" fillId="0" borderId="0" xfId="0" applyNumberFormat="1" applyAlignment="1">
      <alignment wrapText="1"/>
    </xf>
    <xf numFmtId="179" fontId="0" fillId="0" borderId="0" xfId="0" applyNumberFormat="1" applyAlignment="1">
      <alignment horizontal="right"/>
    </xf>
    <xf numFmtId="179" fontId="0" fillId="0" borderId="0" xfId="0" applyNumberFormat="1" applyAlignment="1">
      <alignment horizontal="right" wrapText="1"/>
    </xf>
  </cellXfs>
  <cellStyles count="211">
    <cellStyle name="20% - アクセント 1 2" xfId="1"/>
    <cellStyle name="20% - アクセント 1 2 2" xfId="2"/>
    <cellStyle name="20% - アクセント 1 2 3" xfId="3"/>
    <cellStyle name="20% - アクセント 1 2 4" xfId="4"/>
    <cellStyle name="20% - アクセント 1 3" xfId="5"/>
    <cellStyle name="20% - アクセント 2 2" xfId="6"/>
    <cellStyle name="20% - アクセント 2 2 2" xfId="7"/>
    <cellStyle name="20% - アクセント 2 2 3" xfId="8"/>
    <cellStyle name="20% - アクセント 2 2 4" xfId="9"/>
    <cellStyle name="20% - アクセント 2 3" xfId="10"/>
    <cellStyle name="20% - アクセント 3 2" xfId="11"/>
    <cellStyle name="20% - アクセント 3 2 2" xfId="12"/>
    <cellStyle name="20% - アクセント 3 2 3" xfId="13"/>
    <cellStyle name="20% - アクセント 3 2 4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2 4" xfId="19"/>
    <cellStyle name="20% - アクセント 4 3" xfId="20"/>
    <cellStyle name="20% - アクセント 5 2" xfId="21"/>
    <cellStyle name="20% - アクセント 5 2 2" xfId="22"/>
    <cellStyle name="20% - アクセント 5 2 3" xfId="23"/>
    <cellStyle name="20% - アクセント 6 2" xfId="24"/>
    <cellStyle name="20% - アクセント 6 2 2" xfId="25"/>
    <cellStyle name="20% - アクセント 6 2 3" xfId="26"/>
    <cellStyle name="20% - アクセント 6 2 4" xfId="27"/>
    <cellStyle name="20% - アクセント 6 3" xfId="28"/>
    <cellStyle name="40% - アクセント 1 2" xfId="29"/>
    <cellStyle name="40% - アクセント 1 2 2" xfId="30"/>
    <cellStyle name="40% - アクセント 1 2 3" xfId="31"/>
    <cellStyle name="40% - アクセント 1 2 4" xfId="32"/>
    <cellStyle name="40% - アクセント 1 3" xfId="33"/>
    <cellStyle name="40% - アクセント 2 2" xfId="34"/>
    <cellStyle name="40% - アクセント 2 2 2" xfId="35"/>
    <cellStyle name="40% - アクセント 2 2 3" xfId="36"/>
    <cellStyle name="40% - アクセント 3 2" xfId="37"/>
    <cellStyle name="40% - アクセント 3 2 2" xfId="38"/>
    <cellStyle name="40% - アクセント 3 2 3" xfId="39"/>
    <cellStyle name="40% - アクセント 3 2 4" xfId="40"/>
    <cellStyle name="40% - アクセント 3 3" xfId="41"/>
    <cellStyle name="40% - アクセント 4 2" xfId="42"/>
    <cellStyle name="40% - アクセント 4 2 2" xfId="43"/>
    <cellStyle name="40% - アクセント 4 2 3" xfId="44"/>
    <cellStyle name="40% - アクセント 4 2 4" xfId="45"/>
    <cellStyle name="40% - アクセント 4 3" xfId="46"/>
    <cellStyle name="40% - アクセント 5 2" xfId="47"/>
    <cellStyle name="40% - アクセント 5 2 2" xfId="48"/>
    <cellStyle name="40% - アクセント 5 2 3" xfId="49"/>
    <cellStyle name="40% - アクセント 5 2 4" xfId="50"/>
    <cellStyle name="40% - アクセント 5 3" xfId="51"/>
    <cellStyle name="40% - アクセント 6 2" xfId="52"/>
    <cellStyle name="40% - アクセント 6 2 2" xfId="53"/>
    <cellStyle name="40% - アクセント 6 2 3" xfId="54"/>
    <cellStyle name="40% - アクセント 6 2 4" xfId="55"/>
    <cellStyle name="40% - アクセント 6 3" xfId="56"/>
    <cellStyle name="60% - アクセント 1 2" xfId="57"/>
    <cellStyle name="60% - アクセント 1 2 2" xfId="58"/>
    <cellStyle name="60% - アクセント 1 2 3" xfId="59"/>
    <cellStyle name="60% - アクセント 1 2 4" xfId="60"/>
    <cellStyle name="60% - アクセント 1 3" xfId="61"/>
    <cellStyle name="60% - アクセント 2 2" xfId="62"/>
    <cellStyle name="60% - アクセント 2 2 2" xfId="63"/>
    <cellStyle name="60% - アクセント 2 2 3" xfId="64"/>
    <cellStyle name="60% - アクセント 2 2 4" xfId="65"/>
    <cellStyle name="60% - アクセント 2 3" xfId="66"/>
    <cellStyle name="60% - アクセント 3 2" xfId="67"/>
    <cellStyle name="60% - アクセント 3 2 2" xfId="68"/>
    <cellStyle name="60% - アクセント 3 2 3" xfId="69"/>
    <cellStyle name="60% - アクセント 3 2 4" xfId="70"/>
    <cellStyle name="60% - アクセント 3 3" xfId="71"/>
    <cellStyle name="60% - アクセント 4 2" xfId="72"/>
    <cellStyle name="60% - アクセント 4 2 2" xfId="73"/>
    <cellStyle name="60% - アクセント 4 2 3" xfId="74"/>
    <cellStyle name="60% - アクセント 4 2 4" xfId="75"/>
    <cellStyle name="60% - アクセント 4 3" xfId="76"/>
    <cellStyle name="60% - アクセント 5 2" xfId="77"/>
    <cellStyle name="60% - アクセント 5 2 2" xfId="78"/>
    <cellStyle name="60% - アクセント 5 2 3" xfId="79"/>
    <cellStyle name="60% - アクセント 5 2 4" xfId="80"/>
    <cellStyle name="60% - アクセント 5 3" xfId="81"/>
    <cellStyle name="60% - アクセント 6 2" xfId="82"/>
    <cellStyle name="60% - アクセント 6 2 2" xfId="83"/>
    <cellStyle name="60% - アクセント 6 2 3" xfId="84"/>
    <cellStyle name="60% - アクセント 6 2 4" xfId="85"/>
    <cellStyle name="60% - アクセント 6 3" xfId="86"/>
    <cellStyle name="どちらでもない 2" xfId="87"/>
    <cellStyle name="どちらでもない 2 2" xfId="88"/>
    <cellStyle name="どちらでもない 2 3" xfId="89"/>
    <cellStyle name="どちらでもない 2 4" xfId="90"/>
    <cellStyle name="どちらでもない 3" xfId="91"/>
    <cellStyle name="アクセント 1 2" xfId="92"/>
    <cellStyle name="アクセント 1 2 2" xfId="93"/>
    <cellStyle name="アクセント 1 2 3" xfId="94"/>
    <cellStyle name="アクセント 1 2 4" xfId="95"/>
    <cellStyle name="アクセント 1 3" xfId="96"/>
    <cellStyle name="アクセント 2 2" xfId="97"/>
    <cellStyle name="アクセント 2 2 2" xfId="98"/>
    <cellStyle name="アクセント 2 2 3" xfId="99"/>
    <cellStyle name="アクセント 2 2 4" xfId="100"/>
    <cellStyle name="アクセント 2 3" xfId="101"/>
    <cellStyle name="アクセント 3 2" xfId="102"/>
    <cellStyle name="アクセント 3 2 2" xfId="103"/>
    <cellStyle name="アクセント 3 2 3" xfId="104"/>
    <cellStyle name="アクセント 3 2 4" xfId="105"/>
    <cellStyle name="アクセント 3 3" xfId="106"/>
    <cellStyle name="アクセント 4 2" xfId="107"/>
    <cellStyle name="アクセント 4 2 2" xfId="108"/>
    <cellStyle name="アクセント 4 2 3" xfId="109"/>
    <cellStyle name="アクセント 4 2 4" xfId="110"/>
    <cellStyle name="アクセント 4 3" xfId="111"/>
    <cellStyle name="アクセント 5 2" xfId="112"/>
    <cellStyle name="アクセント 5 2 2" xfId="113"/>
    <cellStyle name="アクセント 5 2 3" xfId="114"/>
    <cellStyle name="アクセント 6 2" xfId="115"/>
    <cellStyle name="アクセント 6 2 2" xfId="116"/>
    <cellStyle name="アクセント 6 2 3" xfId="117"/>
    <cellStyle name="アクセント 6 2 4" xfId="118"/>
    <cellStyle name="アクセント 6 3" xfId="119"/>
    <cellStyle name="タイトル 2" xfId="120"/>
    <cellStyle name="タイトル 2 2" xfId="121"/>
    <cellStyle name="タイトル 3" xfId="122"/>
    <cellStyle name="チェック セル 2" xfId="123"/>
    <cellStyle name="チェック セル 2 2" xfId="124"/>
    <cellStyle name="チェック セル 2 3" xfId="125"/>
    <cellStyle name="メモ 2" xfId="126"/>
    <cellStyle name="リンク セル 2" xfId="127"/>
    <cellStyle name="リンク セル 2 2" xfId="128"/>
    <cellStyle name="リンク セル 2 3" xfId="129"/>
    <cellStyle name="リンク セル 2 4" xfId="130"/>
    <cellStyle name="リンク セル 3" xfId="131"/>
    <cellStyle name="入力 2" xfId="132"/>
    <cellStyle name="入力 2 2" xfId="133"/>
    <cellStyle name="入力 2 3" xfId="134"/>
    <cellStyle name="入力 2 4" xfId="135"/>
    <cellStyle name="入力 3" xfId="136"/>
    <cellStyle name="出力 2" xfId="137"/>
    <cellStyle name="出力 2 2" xfId="138"/>
    <cellStyle name="出力 2 3" xfId="139"/>
    <cellStyle name="出力 2 4" xfId="140"/>
    <cellStyle name="出力 3" xfId="141"/>
    <cellStyle name="悪い 2" xfId="142"/>
    <cellStyle name="悪い 2 2" xfId="143"/>
    <cellStyle name="悪い 2 3" xfId="144"/>
    <cellStyle name="悪い 2 4" xfId="145"/>
    <cellStyle name="悪い 3" xfId="146"/>
    <cellStyle name="桁区切り 2" xfId="147"/>
    <cellStyle name="桁区切り 2 2" xfId="148"/>
    <cellStyle name="桁区切り 2 3" xfId="149"/>
    <cellStyle name="桁区切り 2 4" xfId="150"/>
    <cellStyle name="桁区切り 3" xfId="151"/>
    <cellStyle name="桁区切り 4" xfId="152"/>
    <cellStyle name="標準" xfId="0" builtinId="0"/>
    <cellStyle name="標準 2" xfId="153"/>
    <cellStyle name="標準 2 2" xfId="154"/>
    <cellStyle name="標準 2 2 2" xfId="155"/>
    <cellStyle name="標準 2 2 3" xfId="156"/>
    <cellStyle name="標準 2 3" xfId="157"/>
    <cellStyle name="標準 2 4" xfId="158"/>
    <cellStyle name="標準 2 5" xfId="159"/>
    <cellStyle name="標準 3" xfId="160"/>
    <cellStyle name="標準 3 2" xfId="161"/>
    <cellStyle name="標準 3 3" xfId="162"/>
    <cellStyle name="標準 4" xfId="163"/>
    <cellStyle name="標準_H16.4.JIN.確報版" xfId="164"/>
    <cellStyle name="標準_H16.4.JIN.確報版 2" xfId="165"/>
    <cellStyle name="標準_H16.4.SET.確報版" xfId="166"/>
    <cellStyle name="標準_第６表" xfId="167"/>
    <cellStyle name="良い 2" xfId="168"/>
    <cellStyle name="良い 2 2" xfId="169"/>
    <cellStyle name="良い 2 3" xfId="170"/>
    <cellStyle name="良い 2 4" xfId="171"/>
    <cellStyle name="良い 3" xfId="172"/>
    <cellStyle name="見出し 1 2" xfId="173"/>
    <cellStyle name="見出し 1 2 2" xfId="174"/>
    <cellStyle name="見出し 1 2 3" xfId="175"/>
    <cellStyle name="見出し 1 2 4" xfId="176"/>
    <cellStyle name="見出し 1 3" xfId="177"/>
    <cellStyle name="見出し 2 2" xfId="178"/>
    <cellStyle name="見出し 2 2 2" xfId="179"/>
    <cellStyle name="見出し 2 2 3" xfId="180"/>
    <cellStyle name="見出し 2 2 4" xfId="181"/>
    <cellStyle name="見出し 2 3" xfId="182"/>
    <cellStyle name="見出し 3 2" xfId="183"/>
    <cellStyle name="見出し 3 2 2" xfId="184"/>
    <cellStyle name="見出し 3 2 3" xfId="185"/>
    <cellStyle name="見出し 3 2 4" xfId="186"/>
    <cellStyle name="見出し 3 3" xfId="187"/>
    <cellStyle name="見出し 4 2" xfId="188"/>
    <cellStyle name="見出し 4 2 2" xfId="189"/>
    <cellStyle name="見出し 4 2 3" xfId="190"/>
    <cellStyle name="見出し 4 2 4" xfId="191"/>
    <cellStyle name="見出し 4 3" xfId="192"/>
    <cellStyle name="計算 2" xfId="193"/>
    <cellStyle name="計算 2 2" xfId="194"/>
    <cellStyle name="計算 2 3" xfId="195"/>
    <cellStyle name="計算 2 4" xfId="196"/>
    <cellStyle name="計算 3" xfId="197"/>
    <cellStyle name="説明文 2" xfId="198"/>
    <cellStyle name="説明文 2 2" xfId="199"/>
    <cellStyle name="説明文 2 3" xfId="200"/>
    <cellStyle name="警告文 2" xfId="201"/>
    <cellStyle name="警告文 2 2" xfId="202"/>
    <cellStyle name="警告文 2 3" xfId="203"/>
    <cellStyle name="集計 2" xfId="204"/>
    <cellStyle name="集計 2 2" xfId="205"/>
    <cellStyle name="集計 2 3" xfId="206"/>
    <cellStyle name="集計 2 4" xfId="207"/>
    <cellStyle name="集計 3" xfId="208"/>
    <cellStyle name="桁区切り" xfId="209" builtinId="6"/>
    <cellStyle name="パーセント" xfId="210" builtinId="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4FFA0"/>
      <color rgb="FFA3FFA0"/>
      <color rgb="FFA0FFC0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theme" Target="theme/theme1.xml" /><Relationship Id="rId17" Type="http://schemas.openxmlformats.org/officeDocument/2006/relationships/sharedStrings" Target="sharedStrings.xml" /><Relationship Id="rId18" Type="http://schemas.openxmlformats.org/officeDocument/2006/relationships/styles" Target="styles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39147049291"/>
          <c:y val="0.14782650539658457"/>
          <c:w val="0.78260980328606655"/>
          <c:h val="0.733335409124233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人口推移ｸﾞﾗﾌ!$B$2</c:f>
              <c:strCache>
                <c:ptCount val="1"/>
                <c:pt idx="0">
                  <c:v>H19人口(H18.10～H19.9)</c:v>
                </c:pt>
              </c:strCache>
            </c:strRef>
          </c:tx>
          <c:spPr>
            <a:pattFill prst="lgCheck">
              <a:fgClr>
                <a:srgbClr val="C0C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人口推移ｸﾞﾗﾌ!$B$3:$B$14</c:f>
              <c:numCache>
                <c:formatCode>#,##0;"▲ "#,##0</c:formatCode>
                <c:ptCount val="12"/>
                <c:pt idx="0">
                  <c:v>1134.0360000000001</c:v>
                </c:pt>
                <c:pt idx="1">
                  <c:v>1133.394</c:v>
                </c:pt>
                <c:pt idx="2">
                  <c:v>1132.692</c:v>
                </c:pt>
                <c:pt idx="3">
                  <c:v>1132.0820000000001</c:v>
                </c:pt>
                <c:pt idx="4">
                  <c:v>1131.096</c:v>
                </c:pt>
                <c:pt idx="5">
                  <c:v>1130.3019999999999</c:v>
                </c:pt>
                <c:pt idx="6">
                  <c:v>1125.222</c:v>
                </c:pt>
                <c:pt idx="7">
                  <c:v>1124.7470000000001</c:v>
                </c:pt>
                <c:pt idx="8">
                  <c:v>1123.98</c:v>
                </c:pt>
                <c:pt idx="9">
                  <c:v>1123.2049999999999</c:v>
                </c:pt>
                <c:pt idx="10">
                  <c:v>1122.616</c:v>
                </c:pt>
                <c:pt idx="11">
                  <c:v>1122.1079999999999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人口推移ｸﾞﾗﾌ!$C$2</c:f>
              <c:strCache>
                <c:ptCount val="1"/>
                <c:pt idx="0">
                  <c:v>H20人口(H19.10～H20.7)</c:v>
                </c:pt>
              </c:strCache>
            </c:strRef>
          </c:tx>
          <c:spPr>
            <a:pattFill prst="dkUpDiag">
              <a:fgClr>
                <a:srgbClr val="FF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人口推移ｸﾞﾗﾌ!$C$3:$C$14</c:f>
              <c:numCache>
                <c:formatCode>#,##0;"▲ "#,##0</c:formatCode>
                <c:ptCount val="12"/>
                <c:pt idx="0">
                  <c:v>1121.3</c:v>
                </c:pt>
                <c:pt idx="1">
                  <c:v>1120.7819999999999</c:v>
                </c:pt>
                <c:pt idx="2">
                  <c:v>1119.971</c:v>
                </c:pt>
                <c:pt idx="3">
                  <c:v>1119.231</c:v>
                </c:pt>
                <c:pt idx="4">
                  <c:v>1118.1780000000001</c:v>
                </c:pt>
                <c:pt idx="5">
                  <c:v>1117.0989999999999</c:v>
                </c:pt>
                <c:pt idx="6">
                  <c:v>1112.1880000000001</c:v>
                </c:pt>
                <c:pt idx="7">
                  <c:v>1111.652</c:v>
                </c:pt>
                <c:pt idx="8">
                  <c:v>1110.9380000000001</c:v>
                </c:pt>
                <c:pt idx="9">
                  <c:v>1110.4590000000001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人口推移ｸﾞﾗﾌ!$D$2</c:f>
              <c:strCache>
                <c:ptCount val="1"/>
                <c:pt idx="0">
                  <c:v>H19(世帯)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人口推移ｸﾞﾗﾌ!$D$3:$D$14</c:f>
              <c:numCache>
                <c:formatCode>#,##0;"▲ "#,##0</c:formatCode>
                <c:ptCount val="12"/>
                <c:pt idx="0">
                  <c:v>394.911</c:v>
                </c:pt>
                <c:pt idx="1">
                  <c:v>394.98399999999998</c:v>
                </c:pt>
                <c:pt idx="2">
                  <c:v>394.99</c:v>
                </c:pt>
                <c:pt idx="3">
                  <c:v>395.09100000000001</c:v>
                </c:pt>
                <c:pt idx="4">
                  <c:v>395.01600000000002</c:v>
                </c:pt>
                <c:pt idx="5">
                  <c:v>394.88900000000001</c:v>
                </c:pt>
                <c:pt idx="6">
                  <c:v>393.90499999999997</c:v>
                </c:pt>
                <c:pt idx="7">
                  <c:v>395.50799999999998</c:v>
                </c:pt>
                <c:pt idx="8">
                  <c:v>395.63499999999999</c:v>
                </c:pt>
                <c:pt idx="9">
                  <c:v>395.65699999999998</c:v>
                </c:pt>
                <c:pt idx="10">
                  <c:v>395.77499999999998</c:v>
                </c:pt>
                <c:pt idx="11">
                  <c:v>395.88900000000001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人口推移ｸﾞﾗﾌ!$E$2</c:f>
              <c:strCache>
                <c:ptCount val="1"/>
                <c:pt idx="0">
                  <c:v>H20(世帯)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人口推移ｸﾞﾗﾌ!$E$3:$E$14</c:f>
              <c:numCache>
                <c:formatCode>#,##0;"▲ "#,##0</c:formatCode>
                <c:ptCount val="12"/>
                <c:pt idx="0">
                  <c:v>395.822</c:v>
                </c:pt>
                <c:pt idx="1">
                  <c:v>395.99900000000002</c:v>
                </c:pt>
                <c:pt idx="2">
                  <c:v>395.971</c:v>
                </c:pt>
                <c:pt idx="3">
                  <c:v>395.95299999999997</c:v>
                </c:pt>
                <c:pt idx="4">
                  <c:v>395.79899999999998</c:v>
                </c:pt>
                <c:pt idx="5">
                  <c:v>395.70299999999997</c:v>
                </c:pt>
                <c:pt idx="6">
                  <c:v>394.95699999999999</c:v>
                </c:pt>
                <c:pt idx="7">
                  <c:v>396.40499999999997</c:v>
                </c:pt>
                <c:pt idx="8">
                  <c:v>396.536</c:v>
                </c:pt>
                <c:pt idx="9">
                  <c:v>396.56900000000002</c:v>
                </c:pt>
                <c:pt idx="11">
                  <c:v>0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;&quot;▲ &quot;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At val="1104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149"/>
          <c:min val="11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人口（単位：千人）</a:t>
                </a:r>
                <a:endParaRPr lang="ja-JP" altLang="en-US" sz="8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2.318840579710145e-002"/>
              <c:y val="0.324638594088782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&quot;▲ &quot;#,##0" sourceLinked="1"/>
        <c:majorTickMark val="out"/>
        <c:minorTickMark val="none"/>
        <c:tickLblPos val="nextTo"/>
        <c:txPr>
          <a:bodyPr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401"/>
          <c:min val="39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世帯（単位：千）</a:t>
                </a:r>
                <a:endParaRPr lang="ja-JP" altLang="en-US" sz="8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5507383316215921"/>
              <c:y val="0.34492844916124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014507969112557"/>
          <c:y val="5.5072768077903303e-002"/>
          <c:w val="0.78985613754802386"/>
          <c:h val="6.0869869527178669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>
      <c:oddHeader>&amp;C&amp;A</c:oddHeader>
      <c:oddFooter>&amp;CPage &amp;P</c:oddFooter>
    </c:headerFooter>
    <c:pageMargins l="0.75" r="0.75" t="1" b="1" header="0.5" footer="0.5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5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動態推移ｸﾞﾗﾌ!$B$2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val="80206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動態推移ｸﾞﾗﾌ!$B$3:$B$14</c:f>
              <c:numCache>
                <c:formatCode>#,##0;"▲ "#,##0</c:formatCode>
                <c:ptCount val="12"/>
                <c:pt idx="0">
                  <c:v>-379</c:v>
                </c:pt>
                <c:pt idx="1">
                  <c:v>-355</c:v>
                </c:pt>
                <c:pt idx="2">
                  <c:v>-393</c:v>
                </c:pt>
                <c:pt idx="3">
                  <c:v>-496</c:v>
                </c:pt>
                <c:pt idx="4">
                  <c:v>-592</c:v>
                </c:pt>
                <c:pt idx="5">
                  <c:v>-656</c:v>
                </c:pt>
                <c:pt idx="6">
                  <c:v>-723</c:v>
                </c:pt>
                <c:pt idx="7">
                  <c:v>-587</c:v>
                </c:pt>
                <c:pt idx="8">
                  <c:v>-635</c:v>
                </c:pt>
                <c:pt idx="9">
                  <c:v>-493</c:v>
                </c:pt>
                <c:pt idx="10">
                  <c:v>-460</c:v>
                </c:pt>
                <c:pt idx="11">
                  <c:v>-397</c:v>
                </c:pt>
              </c:numCache>
            </c:numRef>
          </c:val>
        </c:ser>
        <c:ser>
          <c:idx val="0"/>
          <c:order val="1"/>
          <c:tx>
            <c:strRef>
              <c:f>動態推移ｸﾞﾗﾌ!$C$2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val="808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動態推移ｸﾞﾗﾌ!$C$3:$C$14</c:f>
              <c:numCache>
                <c:formatCode>#,##0;"▲ "#,##0</c:formatCode>
                <c:ptCount val="12"/>
                <c:pt idx="0">
                  <c:v>-210</c:v>
                </c:pt>
                <c:pt idx="1">
                  <c:v>-153</c:v>
                </c:pt>
                <c:pt idx="2">
                  <c:v>-415</c:v>
                </c:pt>
                <c:pt idx="3">
                  <c:v>-22</c:v>
                </c:pt>
                <c:pt idx="4">
                  <c:v>-219</c:v>
                </c:pt>
                <c:pt idx="5">
                  <c:v>-84</c:v>
                </c:pt>
                <c:pt idx="6">
                  <c:v>-330</c:v>
                </c:pt>
                <c:pt idx="7">
                  <c:v>-492</c:v>
                </c:pt>
                <c:pt idx="8">
                  <c:v>-4276</c:v>
                </c:pt>
                <c:pt idx="9">
                  <c:v>-43</c:v>
                </c:pt>
                <c:pt idx="10">
                  <c:v>-254</c:v>
                </c:pt>
                <c:pt idx="11">
                  <c:v>-82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動態推移ｸﾞﾗﾌ!$D$2</c:f>
              <c:strCache>
                <c:ptCount val="1"/>
                <c:pt idx="0">
                  <c:v>人口増減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動態推移ｸﾞﾗﾌ!$D$3:$D$14</c:f>
              <c:numCache>
                <c:formatCode>#,##0;"▲ "#,##0</c:formatCode>
                <c:ptCount val="12"/>
                <c:pt idx="0">
                  <c:v>-589</c:v>
                </c:pt>
                <c:pt idx="1">
                  <c:v>-508</c:v>
                </c:pt>
                <c:pt idx="2">
                  <c:v>-808</c:v>
                </c:pt>
                <c:pt idx="3">
                  <c:v>-518</c:v>
                </c:pt>
                <c:pt idx="4">
                  <c:v>-811</c:v>
                </c:pt>
                <c:pt idx="5">
                  <c:v>-740</c:v>
                </c:pt>
                <c:pt idx="6">
                  <c:v>-1053</c:v>
                </c:pt>
                <c:pt idx="7">
                  <c:v>-1079</c:v>
                </c:pt>
                <c:pt idx="8">
                  <c:v>-4911</c:v>
                </c:pt>
                <c:pt idx="9">
                  <c:v>-536</c:v>
                </c:pt>
                <c:pt idx="10">
                  <c:v>-714</c:v>
                </c:pt>
                <c:pt idx="11">
                  <c:v>-479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;&quot;▲ &quot;#,##0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500"/>
          <c:min val="-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自然増減、社会増減（単位：人）</a:t>
                </a:r>
                <a:endParaRPr lang="ja-JP" altLang="en-US" sz="8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3.328050713153724e-00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</c:valAx>
      <c:catAx>
        <c:axId val="11"/>
        <c:scaling>
          <c:orientation val="minMax"/>
        </c:scaling>
        <c:delete val="1"/>
        <c:axPos val="b"/>
        <c:numFmt formatCode="#,##0;&quot;▲ &quot;#,##0" sourceLinked="1"/>
        <c:majorTickMark val="out"/>
        <c:minorTickMark val="none"/>
        <c:tickLblPos val="nextTo"/>
        <c:txPr>
          <a:bodyPr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At val="0"/>
        <c:auto val="0"/>
        <c:lblAlgn val="ctr"/>
        <c:lblOffset val="100"/>
        <c:noMultiLvlLbl val="0"/>
      </c:catAx>
      <c:valAx>
        <c:axId val="12"/>
        <c:scaling>
          <c:orientation val="minMax"/>
          <c:max val="500"/>
          <c:min val="-5500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人口増減（単位：人）</a:t>
                </a:r>
                <a:endParaRPr lang="ja-JP" altLang="en-US" sz="8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580048333894871"/>
          <c:y val="4.2895442359249331e-002"/>
          <c:w val="0.40729034861133639"/>
          <c:h val="5.3619302949061656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5" r="0.75" t="1" b="1" header="0.5" footer="0.5"/>
    <c:pageSetup paperSize="9"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3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4.xml.rels><?xml version="1.0" encoding="UTF-8"?><Relationships xmlns="http://schemas.openxmlformats.org/package/2006/relationships"><Relationship Id="rId1" Type="http://schemas.openxmlformats.org/officeDocument/2006/relationships/chart" Target="../charts/chart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524510</xdr:colOff>
      <xdr:row>34</xdr:row>
      <xdr:rowOff>93345</xdr:rowOff>
    </xdr:from>
    <xdr:to xmlns:xdr="http://schemas.openxmlformats.org/drawingml/2006/spreadsheetDrawing">
      <xdr:col>20</xdr:col>
      <xdr:colOff>594995</xdr:colOff>
      <xdr:row>38</xdr:row>
      <xdr:rowOff>47625</xdr:rowOff>
    </xdr:to>
    <xdr:sp macro="" textlink="">
      <xdr:nvSpPr>
        <xdr:cNvPr id="43009" name="Rectangle 1"/>
        <xdr:cNvSpPr>
          <a:spLocks noChangeArrowheads="1"/>
        </xdr:cNvSpPr>
      </xdr:nvSpPr>
      <xdr:spPr>
        <a:xfrm>
          <a:off x="5010785" y="7360920"/>
          <a:ext cx="8928735" cy="7543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コメント：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・令和元年度と比較すると、上位５市町村及び下位の５市村の順位の変化がなかった。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defRPr sz="1000"/>
          </a:pP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平成２８年度からは、基準人口を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H22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年国勢調査から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H27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年国勢調査に切り替えている。</a:t>
          </a:r>
          <a:endParaRPr lang="ja-JP" altLang="ja-JP" sz="1100">
            <a:effectLst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15</xdr:col>
      <xdr:colOff>38100</xdr:colOff>
      <xdr:row>5</xdr:row>
      <xdr:rowOff>76200</xdr:rowOff>
    </xdr:from>
    <xdr:to xmlns:xdr="http://schemas.openxmlformats.org/drawingml/2006/spreadsheetDrawing">
      <xdr:col>15</xdr:col>
      <xdr:colOff>200025</xdr:colOff>
      <xdr:row>7</xdr:row>
      <xdr:rowOff>114300</xdr:rowOff>
    </xdr:to>
    <xdr:sp macro="" textlink="">
      <xdr:nvSpPr>
        <xdr:cNvPr id="471604" name="AutoShape 5"/>
        <xdr:cNvSpPr>
          <a:spLocks noChangeArrowheads="1"/>
        </xdr:cNvSpPr>
      </xdr:nvSpPr>
      <xdr:spPr>
        <a:xfrm>
          <a:off x="10553700" y="126682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23</xdr:col>
      <xdr:colOff>9525</xdr:colOff>
      <xdr:row>5</xdr:row>
      <xdr:rowOff>76200</xdr:rowOff>
    </xdr:from>
    <xdr:to xmlns:xdr="http://schemas.openxmlformats.org/drawingml/2006/spreadsheetDrawing">
      <xdr:col>23</xdr:col>
      <xdr:colOff>9525</xdr:colOff>
      <xdr:row>7</xdr:row>
      <xdr:rowOff>114300</xdr:rowOff>
    </xdr:to>
    <xdr:sp macro="" textlink="">
      <xdr:nvSpPr>
        <xdr:cNvPr id="10" name="AutoShape 5"/>
        <xdr:cNvSpPr>
          <a:spLocks noChangeArrowheads="1"/>
        </xdr:cNvSpPr>
      </xdr:nvSpPr>
      <xdr:spPr>
        <a:xfrm>
          <a:off x="15735300" y="1266825"/>
          <a:ext cx="0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19</xdr:col>
      <xdr:colOff>38100</xdr:colOff>
      <xdr:row>5</xdr:row>
      <xdr:rowOff>76200</xdr:rowOff>
    </xdr:from>
    <xdr:to xmlns:xdr="http://schemas.openxmlformats.org/drawingml/2006/spreadsheetDrawing">
      <xdr:col>19</xdr:col>
      <xdr:colOff>200025</xdr:colOff>
      <xdr:row>7</xdr:row>
      <xdr:rowOff>114300</xdr:rowOff>
    </xdr:to>
    <xdr:sp macro="" textlink="">
      <xdr:nvSpPr>
        <xdr:cNvPr id="8" name="AutoShape 5"/>
        <xdr:cNvSpPr>
          <a:spLocks noChangeArrowheads="1"/>
        </xdr:cNvSpPr>
      </xdr:nvSpPr>
      <xdr:spPr>
        <a:xfrm>
          <a:off x="13144500" y="126682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11</xdr:col>
      <xdr:colOff>38100</xdr:colOff>
      <xdr:row>5</xdr:row>
      <xdr:rowOff>76200</xdr:rowOff>
    </xdr:from>
    <xdr:to xmlns:xdr="http://schemas.openxmlformats.org/drawingml/2006/spreadsheetDrawing">
      <xdr:col>11</xdr:col>
      <xdr:colOff>200025</xdr:colOff>
      <xdr:row>7</xdr:row>
      <xdr:rowOff>114300</xdr:rowOff>
    </xdr:to>
    <xdr:sp macro="" textlink="">
      <xdr:nvSpPr>
        <xdr:cNvPr id="9" name="AutoShape 5"/>
        <xdr:cNvSpPr>
          <a:spLocks noChangeArrowheads="1"/>
        </xdr:cNvSpPr>
      </xdr:nvSpPr>
      <xdr:spPr>
        <a:xfrm>
          <a:off x="7934325" y="126682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7</xdr:col>
      <xdr:colOff>38100</xdr:colOff>
      <xdr:row>5</xdr:row>
      <xdr:rowOff>76200</xdr:rowOff>
    </xdr:from>
    <xdr:to xmlns:xdr="http://schemas.openxmlformats.org/drawingml/2006/spreadsheetDrawing">
      <xdr:col>7</xdr:col>
      <xdr:colOff>200025</xdr:colOff>
      <xdr:row>7</xdr:row>
      <xdr:rowOff>114300</xdr:rowOff>
    </xdr:to>
    <xdr:sp macro="" textlink="">
      <xdr:nvSpPr>
        <xdr:cNvPr id="12" name="AutoShape 5"/>
        <xdr:cNvSpPr>
          <a:spLocks noChangeArrowheads="1"/>
        </xdr:cNvSpPr>
      </xdr:nvSpPr>
      <xdr:spPr>
        <a:xfrm>
          <a:off x="5248275" y="126682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 xmlns:xdr="http://schemas.openxmlformats.org/drawingml/2006/spreadsheetDrawing">
      <xdr:col>3</xdr:col>
      <xdr:colOff>38100</xdr:colOff>
      <xdr:row>5</xdr:row>
      <xdr:rowOff>76200</xdr:rowOff>
    </xdr:from>
    <xdr:to xmlns:xdr="http://schemas.openxmlformats.org/drawingml/2006/spreadsheetDrawing">
      <xdr:col>3</xdr:col>
      <xdr:colOff>200025</xdr:colOff>
      <xdr:row>7</xdr:row>
      <xdr:rowOff>114300</xdr:rowOff>
    </xdr:to>
    <xdr:sp macro="" textlink="">
      <xdr:nvSpPr>
        <xdr:cNvPr id="11" name="AutoShape 5"/>
        <xdr:cNvSpPr>
          <a:spLocks noChangeArrowheads="1"/>
        </xdr:cNvSpPr>
      </xdr:nvSpPr>
      <xdr:spPr>
        <a:xfrm>
          <a:off x="2486025" y="126682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47625</xdr:colOff>
      <xdr:row>49</xdr:row>
      <xdr:rowOff>114300</xdr:rowOff>
    </xdr:from>
    <xdr:to xmlns:xdr="http://schemas.openxmlformats.org/drawingml/2006/spreadsheetDrawing">
      <xdr:col>7</xdr:col>
      <xdr:colOff>723900</xdr:colOff>
      <xdr:row>56</xdr:row>
      <xdr:rowOff>0</xdr:rowOff>
    </xdr:to>
    <xdr:sp macro="" textlink="">
      <xdr:nvSpPr>
        <xdr:cNvPr id="45057" name="Rectangle 1"/>
        <xdr:cNvSpPr>
          <a:spLocks noChangeArrowheads="1"/>
        </xdr:cNvSpPr>
      </xdr:nvSpPr>
      <xdr:spPr>
        <a:xfrm>
          <a:off x="47625" y="10344150"/>
          <a:ext cx="6305550" cy="95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コメント：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記録が残っている昭和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年以降で、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歳以上の総人口に対する割合は上昇し続けている。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歳未満の人口は、平成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年をピークに減少していたが、平成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年以降上昇に転じている。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歳以上の人口は減少した。総人口に対する割合は上昇し続けている。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295275</xdr:colOff>
      <xdr:row>16</xdr:row>
      <xdr:rowOff>76200</xdr:rowOff>
    </xdr:from>
    <xdr:to xmlns:xdr="http://schemas.openxmlformats.org/drawingml/2006/spreadsheetDrawing">
      <xdr:col>9</xdr:col>
      <xdr:colOff>628650</xdr:colOff>
      <xdr:row>35</xdr:row>
      <xdr:rowOff>104775</xdr:rowOff>
    </xdr:to>
    <xdr:graphicFrame macro="">
      <xdr:nvGraphicFramePr>
        <xdr:cNvPr id="18738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104775</xdr:colOff>
      <xdr:row>9</xdr:row>
      <xdr:rowOff>9525</xdr:rowOff>
    </xdr:from>
    <xdr:to xmlns:xdr="http://schemas.openxmlformats.org/drawingml/2006/spreadsheetDrawing">
      <xdr:col>12</xdr:col>
      <xdr:colOff>628650</xdr:colOff>
      <xdr:row>29</xdr:row>
      <xdr:rowOff>133350</xdr:rowOff>
    </xdr:to>
    <xdr:graphicFrame macro="">
      <xdr:nvGraphicFramePr>
        <xdr:cNvPr id="20786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0.64024999999999999</cdr:x>
      <cdr:y>4.5499999999999999e-002</cdr:y>
    </cdr:from>
    <cdr:to>
      <cdr:x>0.84899999999999998</cdr:x>
      <cdr:y>0.10174999999999999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3848078" y="161653"/>
          <a:ext cx="1254644" cy="199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H19.5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H20.6)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Relationship Id="rId2" Type="http://schemas.openxmlformats.org/officeDocument/2006/relationships/drawing" Target="../drawings/drawing3.xml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Relationship Id="rId2" Type="http://schemas.openxmlformats.org/officeDocument/2006/relationships/drawing" Target="../drawings/drawing4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1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2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3"/>
  <sheetViews>
    <sheetView workbookViewId="0">
      <selection activeCell="J30" sqref="J30"/>
    </sheetView>
  </sheetViews>
  <sheetFormatPr defaultRowHeight="23.25" customHeight="1"/>
  <cols>
    <col min="1" max="1" width="11.5" style="1" customWidth="1"/>
    <col min="2" max="8" width="9" style="2" customWidth="1"/>
    <col min="9" max="9" width="9.375" style="2" customWidth="1"/>
    <col min="10" max="10" width="3.375" style="2" customWidth="1"/>
    <col min="11" max="16384" width="9" style="2" customWidth="1"/>
  </cols>
  <sheetData>
    <row r="1" spans="1:10" ht="23.1" customHeight="1">
      <c r="B1" s="1"/>
      <c r="F1" s="10"/>
      <c r="I1" s="16" t="s">
        <v>209</v>
      </c>
    </row>
    <row r="2" spans="1:10" ht="13.5">
      <c r="F2" s="14"/>
      <c r="G2" s="14"/>
    </row>
    <row r="3" spans="1:10" ht="13.5"/>
    <row r="4" spans="1:10" ht="24" customHeight="1">
      <c r="A4" s="4" t="s">
        <v>277</v>
      </c>
      <c r="B4" s="4"/>
      <c r="C4" s="4"/>
      <c r="D4" s="4"/>
      <c r="E4" s="4"/>
      <c r="F4" s="4"/>
      <c r="G4" s="4"/>
      <c r="H4" s="4"/>
      <c r="I4" s="4"/>
      <c r="J4" s="4"/>
    </row>
    <row r="5" spans="1:10" ht="13.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ht="13.5"/>
    <row r="7" spans="1:10" ht="18.75" customHeight="1">
      <c r="A7" s="1" t="s">
        <v>339</v>
      </c>
    </row>
    <row r="8" spans="1:10" ht="18.75" customHeight="1">
      <c r="A8" s="1" t="s">
        <v>286</v>
      </c>
      <c r="B8" s="2" t="s">
        <v>323</v>
      </c>
    </row>
    <row r="9" spans="1:10" ht="18.75" customHeight="1">
      <c r="A9" s="1" t="s">
        <v>169</v>
      </c>
      <c r="B9" s="2" t="s">
        <v>324</v>
      </c>
    </row>
    <row r="10" spans="1:10" ht="18.75" customHeight="1">
      <c r="A10" s="1" t="s">
        <v>46</v>
      </c>
      <c r="B10" s="2" t="s">
        <v>325</v>
      </c>
    </row>
    <row r="11" spans="1:10" ht="18.75" customHeight="1">
      <c r="A11" s="1" t="s">
        <v>23</v>
      </c>
      <c r="B11" s="2" t="s">
        <v>55</v>
      </c>
    </row>
    <row r="12" spans="1:10" ht="18.75" customHeight="1"/>
    <row r="13" spans="1:10" ht="18.75" customHeight="1"/>
    <row r="14" spans="1:10" ht="18.75" customHeight="1">
      <c r="A14" s="1" t="s">
        <v>191</v>
      </c>
    </row>
    <row r="15" spans="1:10" ht="18.75" customHeight="1">
      <c r="A15" s="1" t="s">
        <v>9</v>
      </c>
      <c r="B15" s="2" t="s">
        <v>327</v>
      </c>
    </row>
    <row r="16" spans="1:10" ht="18.75" customHeight="1">
      <c r="A16" s="1" t="s">
        <v>287</v>
      </c>
      <c r="B16" s="2" t="s">
        <v>193</v>
      </c>
    </row>
    <row r="17" spans="1:9" ht="18.75" customHeight="1"/>
    <row r="18" spans="1:9" ht="18.75" customHeight="1"/>
    <row r="19" spans="1:9" ht="18.75" customHeight="1">
      <c r="A19" s="1" t="s">
        <v>340</v>
      </c>
    </row>
    <row r="20" spans="1:9" ht="18.75" customHeight="1">
      <c r="A20" s="1" t="s">
        <v>289</v>
      </c>
      <c r="B20" s="2" t="s">
        <v>328</v>
      </c>
    </row>
    <row r="21" spans="1:9" ht="18.75" customHeight="1">
      <c r="A21" s="1" t="s">
        <v>290</v>
      </c>
      <c r="B21" s="2" t="s">
        <v>288</v>
      </c>
    </row>
    <row r="22" spans="1:9" ht="18.75" customHeight="1">
      <c r="A22" s="1" t="s">
        <v>161</v>
      </c>
      <c r="B22" s="2" t="s">
        <v>82</v>
      </c>
    </row>
    <row r="23" spans="1:9" ht="18.75" customHeight="1">
      <c r="A23" s="1" t="s">
        <v>281</v>
      </c>
      <c r="B23" s="2" t="s">
        <v>329</v>
      </c>
    </row>
    <row r="24" spans="1:9" ht="18.75" customHeight="1">
      <c r="A24" s="1" t="s">
        <v>291</v>
      </c>
      <c r="B24" s="2" t="s">
        <v>184</v>
      </c>
    </row>
    <row r="25" spans="1:9" ht="18.75" customHeight="1"/>
    <row r="26" spans="1:9" ht="18.75" customHeight="1">
      <c r="A26" s="1" t="s">
        <v>164</v>
      </c>
    </row>
    <row r="27" spans="1:9" ht="18.75" customHeight="1">
      <c r="A27" s="1" t="s">
        <v>292</v>
      </c>
      <c r="B27" s="2" t="s">
        <v>330</v>
      </c>
    </row>
    <row r="28" spans="1:9" ht="13.5"/>
    <row r="29" spans="1:9" ht="13.5"/>
    <row r="30" spans="1:9" ht="13.5"/>
    <row r="31" spans="1:9" s="3" customFormat="1" ht="14.25" customHeight="1">
      <c r="A31" s="6" t="s">
        <v>294</v>
      </c>
      <c r="B31" s="11"/>
      <c r="C31" s="11"/>
      <c r="D31" s="11"/>
      <c r="E31" s="11"/>
      <c r="F31" s="11"/>
      <c r="G31" s="11"/>
      <c r="H31" s="11"/>
      <c r="I31" s="17"/>
    </row>
    <row r="32" spans="1:9" s="3" customFormat="1" ht="14.25" customHeight="1">
      <c r="A32" s="7" t="s">
        <v>17</v>
      </c>
      <c r="I32" s="18"/>
    </row>
    <row r="33" spans="1:9" s="3" customFormat="1" ht="14.25" customHeight="1">
      <c r="A33" s="7" t="s">
        <v>76</v>
      </c>
      <c r="I33" s="18"/>
    </row>
    <row r="34" spans="1:9" s="3" customFormat="1" ht="14.25" customHeight="1">
      <c r="A34" s="7" t="s">
        <v>149</v>
      </c>
      <c r="I34" s="18"/>
    </row>
    <row r="35" spans="1:9" s="3" customFormat="1" ht="14.25" customHeight="1">
      <c r="A35" s="7" t="s">
        <v>321</v>
      </c>
      <c r="I35" s="18"/>
    </row>
    <row r="36" spans="1:9" s="3" customFormat="1" ht="14.25" customHeight="1">
      <c r="A36" s="8" t="s">
        <v>295</v>
      </c>
      <c r="I36" s="18"/>
    </row>
    <row r="37" spans="1:9" s="3" customFormat="1" ht="14.25" customHeight="1">
      <c r="A37" s="8" t="s">
        <v>296</v>
      </c>
      <c r="I37" s="18"/>
    </row>
    <row r="38" spans="1:9" s="3" customFormat="1" ht="14.25" customHeight="1">
      <c r="A38" s="9" t="s">
        <v>212</v>
      </c>
      <c r="B38" s="12"/>
      <c r="C38" s="12"/>
      <c r="D38" s="12"/>
      <c r="E38" s="12"/>
      <c r="F38" s="12"/>
      <c r="G38" s="12"/>
      <c r="H38" s="12"/>
      <c r="I38" s="19"/>
    </row>
    <row r="39" spans="1:9" ht="13.5">
      <c r="A39" s="10" t="s">
        <v>284</v>
      </c>
      <c r="B39" s="10"/>
      <c r="C39" s="10"/>
      <c r="D39" s="10"/>
      <c r="E39" s="10"/>
      <c r="F39" s="10"/>
      <c r="G39" s="10"/>
      <c r="H39" s="10"/>
      <c r="I39" s="10"/>
    </row>
    <row r="40" spans="1:9" ht="13.5"/>
    <row r="41" spans="1:9" ht="13.5"/>
    <row r="42" spans="1:9" ht="13.5">
      <c r="D42" s="13"/>
      <c r="E42" s="13"/>
      <c r="G42" s="15" t="s">
        <v>346</v>
      </c>
      <c r="H42" s="15"/>
      <c r="I42" s="15"/>
    </row>
    <row r="43" spans="1:9" ht="13.5">
      <c r="D43" s="13"/>
      <c r="E43" s="13"/>
      <c r="G43" s="15" t="s">
        <v>57</v>
      </c>
      <c r="H43" s="15"/>
      <c r="I43" s="15"/>
    </row>
    <row r="44" spans="1:9" ht="13.5"/>
    <row r="45" spans="1:9" ht="13.5"/>
    <row r="46" spans="1:9" ht="13.5"/>
    <row r="47" spans="1:9" ht="13.5"/>
  </sheetData>
  <mergeCells count="1">
    <mergeCell ref="A4:J4"/>
  </mergeCells>
  <phoneticPr fontId="45"/>
  <printOptions horizontalCentered="1" verticalCentered="1"/>
  <pageMargins left="0.78740157480314965" right="0.27559055118110237" top="0.31496062992125984" bottom="0.31496062992125984" header="0.39370078740157483" footer="0.51181102362204722"/>
  <pageSetup paperSize="9" fitToWidth="1" fitToHeight="1" pageOrder="overThenDown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48"/>
  <sheetViews>
    <sheetView zoomScale="115" zoomScaleNormal="115" workbookViewId="0">
      <selection activeCell="J13" sqref="J13"/>
    </sheetView>
  </sheetViews>
  <sheetFormatPr defaultRowHeight="12"/>
  <cols>
    <col min="1" max="1" width="11" style="267" customWidth="1"/>
    <col min="2" max="8" width="9.125" style="267" customWidth="1"/>
    <col min="9" max="9" width="9.5" style="267" customWidth="1"/>
    <col min="10" max="10" width="9.375" style="267" customWidth="1"/>
    <col min="11" max="11" width="9" style="267" customWidth="1"/>
    <col min="12" max="13" width="9" style="452" customWidth="1"/>
    <col min="14" max="16384" width="9" style="267" customWidth="1"/>
  </cols>
  <sheetData>
    <row r="1" spans="1:10" ht="31.5" customHeight="1">
      <c r="A1" s="453" t="str">
        <f>表紙!B22</f>
        <v>令和２年度市町村別高齢者世帯における要支援・要介護世帯数（市郡別）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0" ht="20.25" customHeight="1">
      <c r="A2" s="385"/>
      <c r="B2" s="385"/>
      <c r="J2" s="141" t="str">
        <f>'表1-1'!J2</f>
        <v>令和２年７月１日現在</v>
      </c>
    </row>
    <row r="3" spans="1:10" ht="18" customHeight="1">
      <c r="A3" s="386" t="s">
        <v>36</v>
      </c>
      <c r="B3" s="389"/>
      <c r="C3" s="399" t="s">
        <v>189</v>
      </c>
      <c r="D3" s="412"/>
      <c r="E3" s="418"/>
      <c r="F3" s="418"/>
      <c r="G3" s="418"/>
      <c r="H3" s="418"/>
      <c r="I3" s="418"/>
      <c r="J3" s="448"/>
    </row>
    <row r="4" spans="1:10" ht="18" customHeight="1">
      <c r="A4" s="387"/>
      <c r="B4" s="390" t="s">
        <v>50</v>
      </c>
      <c r="C4" s="400"/>
      <c r="D4" s="413"/>
      <c r="E4" s="419" t="s">
        <v>188</v>
      </c>
      <c r="F4" s="426"/>
      <c r="G4" s="426"/>
      <c r="H4" s="477"/>
      <c r="I4" s="419" t="s">
        <v>182</v>
      </c>
      <c r="J4" s="442"/>
    </row>
    <row r="5" spans="1:10" ht="93.75" customHeight="1">
      <c r="A5" s="387"/>
      <c r="B5" s="390"/>
      <c r="C5" s="401" t="s">
        <v>173</v>
      </c>
      <c r="D5" s="469" t="s">
        <v>240</v>
      </c>
      <c r="E5" s="420" t="s">
        <v>174</v>
      </c>
      <c r="F5" s="427" t="s">
        <v>176</v>
      </c>
      <c r="G5" s="427" t="s">
        <v>39</v>
      </c>
      <c r="H5" s="478" t="s">
        <v>239</v>
      </c>
      <c r="I5" s="420" t="s">
        <v>173</v>
      </c>
      <c r="J5" s="489" t="s">
        <v>240</v>
      </c>
    </row>
    <row r="6" spans="1:10" ht="24">
      <c r="A6" s="388"/>
      <c r="B6" s="388" t="s">
        <v>196</v>
      </c>
      <c r="C6" s="468" t="s">
        <v>213</v>
      </c>
      <c r="D6" s="415" t="s">
        <v>211</v>
      </c>
      <c r="E6" s="350" t="s">
        <v>75</v>
      </c>
      <c r="F6" s="428" t="s">
        <v>98</v>
      </c>
      <c r="G6" s="436" t="s">
        <v>197</v>
      </c>
      <c r="H6" s="444" t="s">
        <v>8</v>
      </c>
      <c r="I6" s="350" t="s">
        <v>198</v>
      </c>
      <c r="J6" s="415" t="s">
        <v>119</v>
      </c>
    </row>
    <row r="7" spans="1:10" ht="18" customHeight="1">
      <c r="A7" s="26" t="s">
        <v>64</v>
      </c>
      <c r="B7" s="391">
        <f t="shared" ref="B7:J7" si="0">SUM(B8:B9)</f>
        <v>389697</v>
      </c>
      <c r="C7" s="402">
        <f t="shared" si="0"/>
        <v>127581</v>
      </c>
      <c r="D7" s="470">
        <f t="shared" si="0"/>
        <v>35200</v>
      </c>
      <c r="E7" s="421">
        <f t="shared" si="0"/>
        <v>20608</v>
      </c>
      <c r="F7" s="429">
        <f t="shared" si="0"/>
        <v>49413</v>
      </c>
      <c r="G7" s="429">
        <f t="shared" si="0"/>
        <v>70021</v>
      </c>
      <c r="H7" s="429">
        <f t="shared" si="0"/>
        <v>21517</v>
      </c>
      <c r="I7" s="421">
        <f t="shared" si="0"/>
        <v>57560</v>
      </c>
      <c r="J7" s="471">
        <f t="shared" si="0"/>
        <v>13683</v>
      </c>
    </row>
    <row r="8" spans="1:10" ht="18" customHeight="1">
      <c r="A8" s="27" t="s">
        <v>67</v>
      </c>
      <c r="B8" s="392">
        <f t="shared" ref="B8:J8" si="1">SUM(B10:B22)</f>
        <v>357462</v>
      </c>
      <c r="C8" s="40">
        <f t="shared" si="1"/>
        <v>116873</v>
      </c>
      <c r="D8" s="73">
        <f t="shared" si="1"/>
        <v>32031</v>
      </c>
      <c r="E8" s="422">
        <f t="shared" si="1"/>
        <v>18734</v>
      </c>
      <c r="F8" s="430">
        <f t="shared" si="1"/>
        <v>45455</v>
      </c>
      <c r="G8" s="430">
        <f t="shared" si="1"/>
        <v>64189</v>
      </c>
      <c r="H8" s="479">
        <f t="shared" si="1"/>
        <v>19670</v>
      </c>
      <c r="I8" s="422">
        <f t="shared" si="1"/>
        <v>52684</v>
      </c>
      <c r="J8" s="490">
        <f t="shared" si="1"/>
        <v>12361</v>
      </c>
    </row>
    <row r="9" spans="1:10" ht="18" customHeight="1">
      <c r="A9" s="27" t="s">
        <v>69</v>
      </c>
      <c r="B9" s="393">
        <f>SUM(B23,B25,B27,B31,B36,B38)</f>
        <v>32235</v>
      </c>
      <c r="C9" s="403">
        <f>G9+I9</f>
        <v>10708</v>
      </c>
      <c r="D9" s="471">
        <f>H9+J9</f>
        <v>3169</v>
      </c>
      <c r="E9" s="393">
        <f t="shared" ref="E9:J9" si="2">SUM(E23,E25,E27,E31,E36,E38)</f>
        <v>1874</v>
      </c>
      <c r="F9" s="430">
        <f t="shared" si="2"/>
        <v>3958</v>
      </c>
      <c r="G9" s="430">
        <f t="shared" si="2"/>
        <v>5832</v>
      </c>
      <c r="H9" s="479">
        <f t="shared" si="2"/>
        <v>1847</v>
      </c>
      <c r="I9" s="393">
        <f t="shared" si="2"/>
        <v>4876</v>
      </c>
      <c r="J9" s="490">
        <f t="shared" si="2"/>
        <v>1322</v>
      </c>
    </row>
    <row r="10" spans="1:10" ht="18" customHeight="1">
      <c r="A10" s="28" t="s">
        <v>92</v>
      </c>
      <c r="B10" s="28">
        <f>'表3-1'!B10</f>
        <v>137144</v>
      </c>
      <c r="C10" s="87">
        <f t="shared" ref="C10:C22" si="3">SUM(E10,F10,I10)</f>
        <v>45582</v>
      </c>
      <c r="D10" s="472">
        <f t="shared" ref="D10:D40" si="4">H10+J10</f>
        <v>13557</v>
      </c>
      <c r="E10" s="156">
        <f>'表3-1'!E10</f>
        <v>7117</v>
      </c>
      <c r="F10" s="51">
        <f>'表3-1'!F10</f>
        <v>19450</v>
      </c>
      <c r="G10" s="437">
        <f t="shared" ref="G10:G22" si="5">E10+F10</f>
        <v>26567</v>
      </c>
      <c r="H10" s="480">
        <v>9169</v>
      </c>
      <c r="I10" s="87">
        <f>'表3-1'!I10</f>
        <v>19015</v>
      </c>
      <c r="J10" s="491">
        <v>4388</v>
      </c>
    </row>
    <row r="11" spans="1:10" ht="18" customHeight="1">
      <c r="A11" s="29" t="s">
        <v>70</v>
      </c>
      <c r="B11" s="29">
        <f>'表3-1'!B11</f>
        <v>21946</v>
      </c>
      <c r="C11" s="404">
        <f t="shared" si="3"/>
        <v>6741</v>
      </c>
      <c r="D11" s="472">
        <f t="shared" si="4"/>
        <v>1628</v>
      </c>
      <c r="E11" s="30">
        <f>'表3-1'!E11</f>
        <v>1055</v>
      </c>
      <c r="F11" s="52">
        <f>'表3-1'!F11</f>
        <v>2282</v>
      </c>
      <c r="G11" s="438">
        <f t="shared" si="5"/>
        <v>3337</v>
      </c>
      <c r="H11" s="481">
        <v>958</v>
      </c>
      <c r="I11" s="405">
        <f>'表3-1'!I11</f>
        <v>3404</v>
      </c>
      <c r="J11" s="492">
        <v>670</v>
      </c>
    </row>
    <row r="12" spans="1:10" ht="18" customHeight="1">
      <c r="A12" s="29" t="s">
        <v>4</v>
      </c>
      <c r="B12" s="29">
        <f>'表3-1'!B12</f>
        <v>31162</v>
      </c>
      <c r="C12" s="405">
        <f t="shared" si="3"/>
        <v>9224</v>
      </c>
      <c r="D12" s="472">
        <f t="shared" si="4"/>
        <v>2304</v>
      </c>
      <c r="E12" s="30">
        <f>'表3-1'!E12</f>
        <v>1523</v>
      </c>
      <c r="F12" s="52">
        <f>'表3-1'!F12</f>
        <v>3128</v>
      </c>
      <c r="G12" s="438">
        <f t="shared" si="5"/>
        <v>4651</v>
      </c>
      <c r="H12" s="481">
        <v>1139</v>
      </c>
      <c r="I12" s="405">
        <f>'表3-1'!I12</f>
        <v>4573</v>
      </c>
      <c r="J12" s="492">
        <v>1165</v>
      </c>
    </row>
    <row r="13" spans="1:10" ht="18" customHeight="1">
      <c r="A13" s="29" t="s">
        <v>71</v>
      </c>
      <c r="B13" s="29">
        <f>'表3-1'!B13</f>
        <v>28340</v>
      </c>
      <c r="C13" s="405">
        <f t="shared" si="3"/>
        <v>8777</v>
      </c>
      <c r="D13" s="472">
        <f t="shared" si="4"/>
        <v>1891</v>
      </c>
      <c r="E13" s="30">
        <f>'表3-1'!E13</f>
        <v>1225</v>
      </c>
      <c r="F13" s="52">
        <f>'表3-1'!F13</f>
        <v>2762</v>
      </c>
      <c r="G13" s="105">
        <f t="shared" si="5"/>
        <v>3987</v>
      </c>
      <c r="H13" s="481">
        <v>880</v>
      </c>
      <c r="I13" s="405">
        <f>'表3-1'!I13</f>
        <v>4790</v>
      </c>
      <c r="J13" s="492">
        <v>1011</v>
      </c>
    </row>
    <row r="14" spans="1:10" ht="18" customHeight="1">
      <c r="A14" s="29" t="s">
        <v>77</v>
      </c>
      <c r="B14" s="29">
        <f>'表3-1'!B14</f>
        <v>10691</v>
      </c>
      <c r="C14" s="405">
        <f t="shared" si="3"/>
        <v>3832</v>
      </c>
      <c r="D14" s="472">
        <f t="shared" si="4"/>
        <v>1202</v>
      </c>
      <c r="E14" s="30">
        <f>'表3-1'!E14</f>
        <v>587</v>
      </c>
      <c r="F14" s="52">
        <f>'表3-1'!F14</f>
        <v>1283</v>
      </c>
      <c r="G14" s="435">
        <f t="shared" si="5"/>
        <v>1870</v>
      </c>
      <c r="H14" s="481">
        <v>614</v>
      </c>
      <c r="I14" s="405">
        <f>'表3-1'!I14</f>
        <v>1962</v>
      </c>
      <c r="J14" s="492">
        <v>588</v>
      </c>
    </row>
    <row r="15" spans="1:10" ht="18" customHeight="1">
      <c r="A15" s="29" t="s">
        <v>79</v>
      </c>
      <c r="B15" s="29">
        <f>'表3-1'!B15</f>
        <v>17371</v>
      </c>
      <c r="C15" s="405">
        <f t="shared" si="3"/>
        <v>5389</v>
      </c>
      <c r="D15" s="472">
        <f t="shared" si="4"/>
        <v>1448</v>
      </c>
      <c r="E15" s="30">
        <f>'表3-1'!E15</f>
        <v>1007</v>
      </c>
      <c r="F15" s="52">
        <f>'表3-1'!F15</f>
        <v>2048</v>
      </c>
      <c r="G15" s="438">
        <f t="shared" si="5"/>
        <v>3055</v>
      </c>
      <c r="H15" s="481">
        <v>890</v>
      </c>
      <c r="I15" s="405">
        <f>'表3-1'!I15</f>
        <v>2334</v>
      </c>
      <c r="J15" s="492">
        <v>558</v>
      </c>
    </row>
    <row r="16" spans="1:10" ht="18" customHeight="1">
      <c r="A16" s="29" t="s">
        <v>83</v>
      </c>
      <c r="B16" s="29">
        <f>'表3-1'!B16</f>
        <v>11143</v>
      </c>
      <c r="C16" s="405">
        <f t="shared" si="3"/>
        <v>3304</v>
      </c>
      <c r="D16" s="472">
        <f t="shared" si="4"/>
        <v>806</v>
      </c>
      <c r="E16" s="30">
        <f>'表3-1'!E16</f>
        <v>506</v>
      </c>
      <c r="F16" s="52">
        <f>'表3-1'!F16</f>
        <v>1243</v>
      </c>
      <c r="G16" s="105">
        <f t="shared" si="5"/>
        <v>1749</v>
      </c>
      <c r="H16" s="481">
        <v>403</v>
      </c>
      <c r="I16" s="405">
        <f>'表3-1'!I16</f>
        <v>1555</v>
      </c>
      <c r="J16" s="492">
        <v>403</v>
      </c>
    </row>
    <row r="17" spans="1:10" ht="18" customHeight="1">
      <c r="A17" s="29" t="s">
        <v>80</v>
      </c>
      <c r="B17" s="29">
        <f>'表3-1'!B17</f>
        <v>28553</v>
      </c>
      <c r="C17" s="405">
        <f t="shared" si="3"/>
        <v>9026</v>
      </c>
      <c r="D17" s="472">
        <f t="shared" si="4"/>
        <v>2640</v>
      </c>
      <c r="E17" s="30">
        <f>'表3-1'!E17</f>
        <v>1553</v>
      </c>
      <c r="F17" s="52">
        <f>'表3-1'!F17</f>
        <v>3510</v>
      </c>
      <c r="G17" s="105">
        <f t="shared" si="5"/>
        <v>5063</v>
      </c>
      <c r="H17" s="481">
        <v>1701</v>
      </c>
      <c r="I17" s="405">
        <f>'表3-1'!I17</f>
        <v>3963</v>
      </c>
      <c r="J17" s="492">
        <v>939</v>
      </c>
    </row>
    <row r="18" spans="1:10" ht="18" customHeight="1">
      <c r="A18" s="29" t="s">
        <v>12</v>
      </c>
      <c r="B18" s="29">
        <f>'表3-1'!B18</f>
        <v>12457</v>
      </c>
      <c r="C18" s="405">
        <f t="shared" si="3"/>
        <v>4277</v>
      </c>
      <c r="D18" s="472">
        <f t="shared" si="4"/>
        <v>1078</v>
      </c>
      <c r="E18" s="30">
        <f>'表3-1'!E18</f>
        <v>691</v>
      </c>
      <c r="F18" s="52">
        <f>'表3-1'!F18</f>
        <v>1682</v>
      </c>
      <c r="G18" s="105">
        <f t="shared" si="5"/>
        <v>2373</v>
      </c>
      <c r="H18" s="481">
        <v>668</v>
      </c>
      <c r="I18" s="405">
        <f>'表3-1'!I18</f>
        <v>1904</v>
      </c>
      <c r="J18" s="492">
        <v>410</v>
      </c>
    </row>
    <row r="19" spans="1:10" ht="18" customHeight="1">
      <c r="A19" s="29" t="s">
        <v>102</v>
      </c>
      <c r="B19" s="29">
        <f>'表3-1'!B19</f>
        <v>28552</v>
      </c>
      <c r="C19" s="405">
        <f t="shared" si="3"/>
        <v>9396</v>
      </c>
      <c r="D19" s="472">
        <f t="shared" si="4"/>
        <v>2650</v>
      </c>
      <c r="E19" s="30">
        <f>'表3-1'!E19</f>
        <v>1569</v>
      </c>
      <c r="F19" s="52">
        <f>'表3-1'!F19</f>
        <v>3623</v>
      </c>
      <c r="G19" s="435">
        <f t="shared" si="5"/>
        <v>5192</v>
      </c>
      <c r="H19" s="481">
        <v>1482</v>
      </c>
      <c r="I19" s="405">
        <f>'表3-1'!I19</f>
        <v>4204</v>
      </c>
      <c r="J19" s="492">
        <v>1168</v>
      </c>
    </row>
    <row r="20" spans="1:10" ht="18" customHeight="1">
      <c r="A20" s="29" t="s">
        <v>54</v>
      </c>
      <c r="B20" s="29">
        <f>'表3-1'!B20</f>
        <v>11954</v>
      </c>
      <c r="C20" s="405">
        <f t="shared" si="3"/>
        <v>4990</v>
      </c>
      <c r="D20" s="472">
        <f t="shared" si="4"/>
        <v>1553</v>
      </c>
      <c r="E20" s="30">
        <f>'表3-1'!E20</f>
        <v>844</v>
      </c>
      <c r="F20" s="52">
        <f>'表3-1'!F20</f>
        <v>2027</v>
      </c>
      <c r="G20" s="105">
        <f t="shared" si="5"/>
        <v>2871</v>
      </c>
      <c r="H20" s="481">
        <v>916</v>
      </c>
      <c r="I20" s="405">
        <f>'表3-1'!I20</f>
        <v>2119</v>
      </c>
      <c r="J20" s="492">
        <v>637</v>
      </c>
    </row>
    <row r="21" spans="1:10" ht="18" customHeight="1">
      <c r="A21" s="29" t="s">
        <v>86</v>
      </c>
      <c r="B21" s="29">
        <f>'表3-1'!B21</f>
        <v>8743</v>
      </c>
      <c r="C21" s="405">
        <f t="shared" si="3"/>
        <v>2783</v>
      </c>
      <c r="D21" s="472">
        <f t="shared" si="4"/>
        <v>525</v>
      </c>
      <c r="E21" s="476">
        <f>'表3-1'!E21</f>
        <v>432</v>
      </c>
      <c r="F21" s="52">
        <f>'表3-1'!F21</f>
        <v>1020</v>
      </c>
      <c r="G21" s="439">
        <f t="shared" si="5"/>
        <v>1452</v>
      </c>
      <c r="H21" s="481">
        <v>315</v>
      </c>
      <c r="I21" s="405">
        <f>'表3-1'!I21</f>
        <v>1331</v>
      </c>
      <c r="J21" s="492">
        <v>210</v>
      </c>
    </row>
    <row r="22" spans="1:10" ht="18" customHeight="1">
      <c r="A22" s="34" t="s">
        <v>94</v>
      </c>
      <c r="B22" s="34">
        <f>'表3-1'!B22</f>
        <v>9406</v>
      </c>
      <c r="C22" s="405">
        <f t="shared" si="3"/>
        <v>3552</v>
      </c>
      <c r="D22" s="473">
        <f t="shared" si="4"/>
        <v>749</v>
      </c>
      <c r="E22" s="394">
        <f>'表3-1'!E22</f>
        <v>625</v>
      </c>
      <c r="F22" s="53">
        <f>'表3-1'!F22</f>
        <v>1397</v>
      </c>
      <c r="G22" s="439">
        <f t="shared" si="5"/>
        <v>2022</v>
      </c>
      <c r="H22" s="481">
        <v>535</v>
      </c>
      <c r="I22" s="411">
        <f>'表3-1'!I22</f>
        <v>1530</v>
      </c>
      <c r="J22" s="492">
        <v>214</v>
      </c>
    </row>
    <row r="23" spans="1:10" ht="18" customHeight="1">
      <c r="A23" s="26" t="s">
        <v>84</v>
      </c>
      <c r="B23" s="392">
        <f>SUM(B24)</f>
        <v>2043</v>
      </c>
      <c r="C23" s="408">
        <f>SUM(C24)</f>
        <v>704</v>
      </c>
      <c r="D23" s="471">
        <f t="shared" si="4"/>
        <v>59</v>
      </c>
      <c r="E23" s="422">
        <f t="shared" ref="E23:J23" si="6">SUM(E24)</f>
        <v>136</v>
      </c>
      <c r="F23" s="430">
        <f t="shared" si="6"/>
        <v>254</v>
      </c>
      <c r="G23" s="440">
        <f t="shared" si="6"/>
        <v>390</v>
      </c>
      <c r="H23" s="479">
        <f t="shared" si="6"/>
        <v>15</v>
      </c>
      <c r="I23" s="422">
        <f t="shared" si="6"/>
        <v>314</v>
      </c>
      <c r="J23" s="493">
        <f t="shared" si="6"/>
        <v>44</v>
      </c>
    </row>
    <row r="24" spans="1:10" ht="18" customHeight="1">
      <c r="A24" s="33" t="s">
        <v>51</v>
      </c>
      <c r="B24" s="34">
        <f>'表3-1'!B24</f>
        <v>2043</v>
      </c>
      <c r="C24" s="87">
        <f>G24+I24</f>
        <v>704</v>
      </c>
      <c r="D24" s="474">
        <f t="shared" si="4"/>
        <v>59</v>
      </c>
      <c r="E24" s="156">
        <f>'表3-1'!E24</f>
        <v>136</v>
      </c>
      <c r="F24" s="53">
        <f>'表3-1'!F24</f>
        <v>254</v>
      </c>
      <c r="G24" s="431">
        <f>E24+F24</f>
        <v>390</v>
      </c>
      <c r="H24" s="482">
        <v>15</v>
      </c>
      <c r="I24" s="410">
        <f>'表3-1'!I24</f>
        <v>314</v>
      </c>
      <c r="J24" s="475">
        <v>44</v>
      </c>
    </row>
    <row r="25" spans="1:10" ht="18" customHeight="1">
      <c r="A25" s="26" t="s">
        <v>45</v>
      </c>
      <c r="B25" s="392">
        <f>SUM(B26)</f>
        <v>847</v>
      </c>
      <c r="C25" s="408">
        <f>SUM(C26)</f>
        <v>453</v>
      </c>
      <c r="D25" s="471">
        <f t="shared" si="4"/>
        <v>79</v>
      </c>
      <c r="E25" s="422">
        <f t="shared" ref="E25:J25" si="7">SUM(E26)</f>
        <v>82</v>
      </c>
      <c r="F25" s="430">
        <f t="shared" si="7"/>
        <v>185</v>
      </c>
      <c r="G25" s="440">
        <f t="shared" si="7"/>
        <v>267</v>
      </c>
      <c r="H25" s="483">
        <f t="shared" si="7"/>
        <v>46</v>
      </c>
      <c r="I25" s="422">
        <f t="shared" si="7"/>
        <v>186</v>
      </c>
      <c r="J25" s="493">
        <f t="shared" si="7"/>
        <v>33</v>
      </c>
    </row>
    <row r="26" spans="1:10" ht="18" customHeight="1">
      <c r="A26" s="33" t="s">
        <v>74</v>
      </c>
      <c r="B26" s="34">
        <f>'表3-1'!B26</f>
        <v>847</v>
      </c>
      <c r="C26" s="87">
        <f>G26+I26</f>
        <v>453</v>
      </c>
      <c r="D26" s="474">
        <f t="shared" si="4"/>
        <v>79</v>
      </c>
      <c r="E26" s="156">
        <f>'表3-1'!E26</f>
        <v>82</v>
      </c>
      <c r="F26" s="53">
        <f>'表3-1'!F26</f>
        <v>185</v>
      </c>
      <c r="G26" s="431">
        <f>E26+F26</f>
        <v>267</v>
      </c>
      <c r="H26" s="482">
        <v>46</v>
      </c>
      <c r="I26" s="410">
        <f>'表3-1'!I26</f>
        <v>186</v>
      </c>
      <c r="J26" s="475">
        <v>33</v>
      </c>
    </row>
    <row r="27" spans="1:10" ht="18" customHeight="1">
      <c r="A27" s="26" t="s">
        <v>3</v>
      </c>
      <c r="B27" s="396">
        <f>SUM(B28:B30)</f>
        <v>9680</v>
      </c>
      <c r="C27" s="409">
        <f>SUM(C28:C30)</f>
        <v>3901</v>
      </c>
      <c r="D27" s="471">
        <f t="shared" si="4"/>
        <v>1209</v>
      </c>
      <c r="E27" s="425">
        <f t="shared" ref="E27:J27" si="8">SUM(E28:E30)</f>
        <v>660</v>
      </c>
      <c r="F27" s="434">
        <f t="shared" si="8"/>
        <v>1472</v>
      </c>
      <c r="G27" s="440">
        <f t="shared" si="8"/>
        <v>2132</v>
      </c>
      <c r="H27" s="483">
        <f t="shared" si="8"/>
        <v>729</v>
      </c>
      <c r="I27" s="425">
        <f t="shared" si="8"/>
        <v>1769</v>
      </c>
      <c r="J27" s="493">
        <f t="shared" si="8"/>
        <v>480</v>
      </c>
    </row>
    <row r="28" spans="1:10" ht="18" customHeight="1">
      <c r="A28" s="28" t="s">
        <v>13</v>
      </c>
      <c r="B28" s="28">
        <f>'表3-1'!B28</f>
        <v>1158</v>
      </c>
      <c r="C28" s="410">
        <f>G28+I28</f>
        <v>474</v>
      </c>
      <c r="D28" s="475">
        <f t="shared" si="4"/>
        <v>169</v>
      </c>
      <c r="E28" s="156">
        <f>'表3-1'!E28</f>
        <v>89</v>
      </c>
      <c r="F28" s="51">
        <f>'表3-1'!F28</f>
        <v>166</v>
      </c>
      <c r="G28" s="431">
        <f>E28+F28</f>
        <v>255</v>
      </c>
      <c r="H28" s="480">
        <v>94</v>
      </c>
      <c r="I28" s="87">
        <f>'表3-1'!I28</f>
        <v>219</v>
      </c>
      <c r="J28" s="475">
        <v>75</v>
      </c>
    </row>
    <row r="29" spans="1:10" ht="18" customHeight="1">
      <c r="A29" s="29" t="s">
        <v>0</v>
      </c>
      <c r="B29" s="29">
        <f>'表3-1'!B29</f>
        <v>5881</v>
      </c>
      <c r="C29" s="406">
        <f>G29+I29</f>
        <v>2470</v>
      </c>
      <c r="D29" s="472">
        <f t="shared" si="4"/>
        <v>797</v>
      </c>
      <c r="E29" s="30">
        <f>'表3-1'!E29</f>
        <v>420</v>
      </c>
      <c r="F29" s="52">
        <f>'表3-1'!F29</f>
        <v>978</v>
      </c>
      <c r="G29" s="435">
        <f>E29+F29</f>
        <v>1398</v>
      </c>
      <c r="H29" s="484">
        <v>499</v>
      </c>
      <c r="I29" s="405">
        <f>'表3-1'!I29</f>
        <v>1072</v>
      </c>
      <c r="J29" s="474">
        <v>298</v>
      </c>
    </row>
    <row r="30" spans="1:10" ht="18" customHeight="1">
      <c r="A30" s="34" t="s">
        <v>93</v>
      </c>
      <c r="B30" s="34">
        <f>'表3-1'!B30</f>
        <v>2641</v>
      </c>
      <c r="C30" s="411">
        <f>G30+I30</f>
        <v>957</v>
      </c>
      <c r="D30" s="473">
        <f t="shared" si="4"/>
        <v>243</v>
      </c>
      <c r="E30" s="394">
        <f>'表3-1'!E30</f>
        <v>151</v>
      </c>
      <c r="F30" s="53">
        <f>'表3-1'!F30</f>
        <v>328</v>
      </c>
      <c r="G30" s="432">
        <f>E30+F30</f>
        <v>479</v>
      </c>
      <c r="H30" s="485">
        <v>136</v>
      </c>
      <c r="I30" s="411">
        <f>'表3-1'!I30</f>
        <v>478</v>
      </c>
      <c r="J30" s="473">
        <v>107</v>
      </c>
    </row>
    <row r="31" spans="1:10" ht="18" customHeight="1">
      <c r="A31" s="26" t="s">
        <v>72</v>
      </c>
      <c r="B31" s="397">
        <f>SUM(B32:B35)</f>
        <v>7983</v>
      </c>
      <c r="C31" s="409">
        <f>SUM(C32:C35)</f>
        <v>3265</v>
      </c>
      <c r="D31" s="471">
        <f t="shared" si="4"/>
        <v>1035</v>
      </c>
      <c r="E31" s="422">
        <f t="shared" ref="E31:J31" si="9">SUM(E32:E35)</f>
        <v>547</v>
      </c>
      <c r="F31" s="430">
        <f t="shared" si="9"/>
        <v>1276</v>
      </c>
      <c r="G31" s="440">
        <f t="shared" si="9"/>
        <v>1823</v>
      </c>
      <c r="H31" s="483">
        <f t="shared" si="9"/>
        <v>668</v>
      </c>
      <c r="I31" s="422">
        <f t="shared" si="9"/>
        <v>1442</v>
      </c>
      <c r="J31" s="493">
        <f t="shared" si="9"/>
        <v>367</v>
      </c>
    </row>
    <row r="32" spans="1:10" ht="18" customHeight="1">
      <c r="A32" s="28" t="s">
        <v>65</v>
      </c>
      <c r="B32" s="28">
        <f>'表3-1'!B32</f>
        <v>3360</v>
      </c>
      <c r="C32" s="410">
        <f>G32+I32</f>
        <v>1645</v>
      </c>
      <c r="D32" s="475">
        <f t="shared" si="4"/>
        <v>564</v>
      </c>
      <c r="E32" s="156">
        <f>'表3-1'!E32</f>
        <v>281</v>
      </c>
      <c r="F32" s="51">
        <f>'表3-1'!F32</f>
        <v>659</v>
      </c>
      <c r="G32" s="431">
        <f>E32+F32</f>
        <v>940</v>
      </c>
      <c r="H32" s="482">
        <v>364</v>
      </c>
      <c r="I32" s="87">
        <f>'表3-1'!I32</f>
        <v>705</v>
      </c>
      <c r="J32" s="475">
        <v>200</v>
      </c>
    </row>
    <row r="33" spans="1:14" ht="18" customHeight="1">
      <c r="A33" s="29" t="s">
        <v>88</v>
      </c>
      <c r="B33" s="29">
        <f>'表3-1'!B33</f>
        <v>2200</v>
      </c>
      <c r="C33" s="405">
        <f>G33+I33</f>
        <v>932</v>
      </c>
      <c r="D33" s="472">
        <f t="shared" si="4"/>
        <v>240</v>
      </c>
      <c r="E33" s="30">
        <f>'表3-1'!E33</f>
        <v>142</v>
      </c>
      <c r="F33" s="52">
        <f>'表3-1'!F33</f>
        <v>380</v>
      </c>
      <c r="G33" s="439">
        <f>E33+F33</f>
        <v>522</v>
      </c>
      <c r="H33" s="484">
        <v>159</v>
      </c>
      <c r="I33" s="405">
        <f>'表3-1'!I33</f>
        <v>410</v>
      </c>
      <c r="J33" s="474">
        <v>81</v>
      </c>
    </row>
    <row r="34" spans="1:14" ht="18" customHeight="1">
      <c r="A34" s="29" t="s">
        <v>40</v>
      </c>
      <c r="B34" s="29">
        <f>'表3-1'!B34</f>
        <v>1555</v>
      </c>
      <c r="C34" s="405">
        <f>G34+I34</f>
        <v>551</v>
      </c>
      <c r="D34" s="472">
        <f t="shared" si="4"/>
        <v>212</v>
      </c>
      <c r="E34" s="30">
        <f>'表3-1'!E34</f>
        <v>95</v>
      </c>
      <c r="F34" s="52">
        <f>'表3-1'!F34</f>
        <v>205</v>
      </c>
      <c r="G34" s="439">
        <f>E34+F34</f>
        <v>300</v>
      </c>
      <c r="H34" s="486">
        <v>137</v>
      </c>
      <c r="I34" s="405">
        <f>'表3-1'!I34</f>
        <v>251</v>
      </c>
      <c r="J34" s="472">
        <v>75</v>
      </c>
    </row>
    <row r="35" spans="1:14" ht="18" customHeight="1">
      <c r="A35" s="34" t="s">
        <v>89</v>
      </c>
      <c r="B35" s="34">
        <f>'表3-1'!B35</f>
        <v>868</v>
      </c>
      <c r="C35" s="407">
        <f>G35+I35</f>
        <v>137</v>
      </c>
      <c r="D35" s="473">
        <f t="shared" si="4"/>
        <v>19</v>
      </c>
      <c r="E35" s="394">
        <f>'表3-1'!E35</f>
        <v>29</v>
      </c>
      <c r="F35" s="53">
        <f>'表3-1'!F35</f>
        <v>32</v>
      </c>
      <c r="G35" s="439">
        <f>E35+F35</f>
        <v>61</v>
      </c>
      <c r="H35" s="487">
        <v>8</v>
      </c>
      <c r="I35" s="411">
        <f>'表3-1'!I35</f>
        <v>76</v>
      </c>
      <c r="J35" s="494">
        <v>11</v>
      </c>
    </row>
    <row r="36" spans="1:14" ht="18" customHeight="1">
      <c r="A36" s="26" t="s">
        <v>21</v>
      </c>
      <c r="B36" s="392">
        <f>SUM(B37)</f>
        <v>6092</v>
      </c>
      <c r="C36" s="408">
        <f>SUM(C37)</f>
        <v>983</v>
      </c>
      <c r="D36" s="471">
        <f t="shared" si="4"/>
        <v>492</v>
      </c>
      <c r="E36" s="422">
        <f t="shared" ref="E36:J36" si="10">SUM(E37)</f>
        <v>181</v>
      </c>
      <c r="F36" s="430">
        <f t="shared" si="10"/>
        <v>382</v>
      </c>
      <c r="G36" s="440">
        <f t="shared" si="10"/>
        <v>563</v>
      </c>
      <c r="H36" s="483">
        <f t="shared" si="10"/>
        <v>260</v>
      </c>
      <c r="I36" s="422">
        <f t="shared" si="10"/>
        <v>420</v>
      </c>
      <c r="J36" s="493">
        <f t="shared" si="10"/>
        <v>232</v>
      </c>
    </row>
    <row r="37" spans="1:14" ht="18" customHeight="1">
      <c r="A37" s="33" t="s">
        <v>91</v>
      </c>
      <c r="B37" s="34">
        <f>'表3-1'!B37</f>
        <v>6092</v>
      </c>
      <c r="C37" s="87">
        <f>G37+I37</f>
        <v>983</v>
      </c>
      <c r="D37" s="474">
        <f t="shared" si="4"/>
        <v>492</v>
      </c>
      <c r="E37" s="156">
        <f>'表3-1'!E37</f>
        <v>181</v>
      </c>
      <c r="F37" s="53">
        <f>'表3-1'!F37</f>
        <v>382</v>
      </c>
      <c r="G37" s="431">
        <f>E37+F37</f>
        <v>563</v>
      </c>
      <c r="H37" s="482">
        <v>260</v>
      </c>
      <c r="I37" s="410">
        <f>'表3-1'!I37</f>
        <v>420</v>
      </c>
      <c r="J37" s="475">
        <v>232</v>
      </c>
    </row>
    <row r="38" spans="1:14" ht="18" customHeight="1">
      <c r="A38" s="26" t="s">
        <v>24</v>
      </c>
      <c r="B38" s="392">
        <f>SUM(B39:B40)</f>
        <v>5590</v>
      </c>
      <c r="C38" s="409">
        <f>SUM(C39:C40)</f>
        <v>1402</v>
      </c>
      <c r="D38" s="471">
        <f t="shared" si="4"/>
        <v>295</v>
      </c>
      <c r="E38" s="40">
        <f t="shared" ref="E38:J38" si="11">SUM(E39:E40)</f>
        <v>268</v>
      </c>
      <c r="F38" s="41">
        <f t="shared" si="11"/>
        <v>389</v>
      </c>
      <c r="G38" s="441">
        <f t="shared" si="11"/>
        <v>657</v>
      </c>
      <c r="H38" s="488">
        <f t="shared" si="11"/>
        <v>129</v>
      </c>
      <c r="I38" s="40">
        <f t="shared" si="11"/>
        <v>745</v>
      </c>
      <c r="J38" s="495">
        <f t="shared" si="11"/>
        <v>166</v>
      </c>
    </row>
    <row r="39" spans="1:14" ht="18" customHeight="1">
      <c r="A39" s="28" t="s">
        <v>52</v>
      </c>
      <c r="B39" s="28">
        <f>'表3-1'!B39</f>
        <v>4718</v>
      </c>
      <c r="C39" s="87">
        <f>G39+I39</f>
        <v>1140</v>
      </c>
      <c r="D39" s="475">
        <f t="shared" si="4"/>
        <v>252</v>
      </c>
      <c r="E39" s="42">
        <f>'表3-1'!E39</f>
        <v>220</v>
      </c>
      <c r="F39" s="51">
        <f>'表3-1'!F39</f>
        <v>311</v>
      </c>
      <c r="G39" s="431">
        <f>E39+F39</f>
        <v>531</v>
      </c>
      <c r="H39" s="480">
        <v>104</v>
      </c>
      <c r="I39" s="87">
        <f>'表3-1'!I39</f>
        <v>609</v>
      </c>
      <c r="J39" s="475">
        <v>148</v>
      </c>
    </row>
    <row r="40" spans="1:14" ht="18" customHeight="1">
      <c r="A40" s="34" t="s">
        <v>104</v>
      </c>
      <c r="B40" s="32">
        <f>'表3-1'!B40</f>
        <v>872</v>
      </c>
      <c r="C40" s="411">
        <f>G40+I40</f>
        <v>262</v>
      </c>
      <c r="D40" s="473">
        <f t="shared" si="4"/>
        <v>43</v>
      </c>
      <c r="E40" s="170">
        <f>'表3-1'!E40</f>
        <v>48</v>
      </c>
      <c r="F40" s="53">
        <f>'表3-1'!F40</f>
        <v>78</v>
      </c>
      <c r="G40" s="432">
        <f>E40+F40</f>
        <v>126</v>
      </c>
      <c r="H40" s="487">
        <v>25</v>
      </c>
      <c r="I40" s="411">
        <f>'表3-1'!I40</f>
        <v>136</v>
      </c>
      <c r="J40" s="473">
        <v>18</v>
      </c>
    </row>
    <row r="41" spans="1:14" ht="18" customHeight="1">
      <c r="A41" s="20"/>
      <c r="B41" s="3"/>
      <c r="C41" s="3"/>
      <c r="D41" s="3"/>
      <c r="E41" s="3"/>
      <c r="F41" s="3"/>
      <c r="G41" s="3"/>
      <c r="H41" s="3"/>
      <c r="I41" s="3"/>
      <c r="J41" s="3"/>
      <c r="K41" s="3"/>
      <c r="N41" s="3"/>
    </row>
    <row r="42" spans="1:14" ht="18" customHeight="1">
      <c r="A42" s="20" t="s">
        <v>274</v>
      </c>
      <c r="B42" s="57"/>
      <c r="C42" s="57"/>
      <c r="D42" s="57"/>
      <c r="E42" s="3"/>
      <c r="F42" s="3"/>
      <c r="G42" s="3"/>
      <c r="H42" s="3"/>
      <c r="I42" s="3"/>
      <c r="J42" s="3"/>
      <c r="K42" s="3"/>
      <c r="N42" s="3"/>
    </row>
    <row r="43" spans="1:14" ht="18" customHeight="1">
      <c r="A43" s="20" t="s">
        <v>347</v>
      </c>
      <c r="B43" s="3"/>
      <c r="C43" s="3"/>
      <c r="D43" s="3"/>
      <c r="E43" s="3"/>
      <c r="F43" s="3"/>
      <c r="G43" s="3"/>
      <c r="H43" s="3"/>
      <c r="I43" s="3"/>
      <c r="J43" s="3"/>
      <c r="K43" s="3"/>
      <c r="N43" s="3"/>
    </row>
    <row r="44" spans="1:14" ht="18" customHeight="1">
      <c r="F44" s="3"/>
      <c r="G44" s="3"/>
      <c r="H44" s="3"/>
      <c r="I44" s="3"/>
      <c r="J44" s="3"/>
      <c r="K44" s="3"/>
      <c r="N44" s="3"/>
    </row>
    <row r="45" spans="1:14">
      <c r="A45" s="20"/>
      <c r="B45" s="3"/>
      <c r="C45" s="3"/>
      <c r="D45" s="3"/>
      <c r="E45" s="3"/>
      <c r="F45" s="3"/>
      <c r="G45" s="3"/>
      <c r="H45" s="3"/>
      <c r="I45" s="3"/>
      <c r="J45" s="3"/>
      <c r="K45" s="3"/>
      <c r="N45" s="3"/>
    </row>
    <row r="46" spans="1:14">
      <c r="A46" s="20"/>
      <c r="B46" s="3"/>
      <c r="C46" s="3"/>
      <c r="D46" s="3"/>
      <c r="E46" s="3"/>
      <c r="F46" s="45"/>
      <c r="G46" s="45"/>
      <c r="H46" s="45"/>
      <c r="I46" s="45"/>
      <c r="J46" s="45"/>
      <c r="K46" s="45"/>
      <c r="L46" s="467"/>
      <c r="M46" s="467"/>
      <c r="N46" s="45"/>
    </row>
    <row r="48" spans="1:14">
      <c r="A48" s="20"/>
      <c r="B48" s="3"/>
    </row>
  </sheetData>
  <mergeCells count="6">
    <mergeCell ref="A1:J1"/>
    <mergeCell ref="E4:H4"/>
    <mergeCell ref="I4:J4"/>
    <mergeCell ref="A3:A6"/>
    <mergeCell ref="C3:D4"/>
    <mergeCell ref="B4:B5"/>
  </mergeCells>
  <phoneticPr fontId="45"/>
  <printOptions horizontalCentered="1"/>
  <pageMargins left="0.51181102362204722" right="0.47244094488188976" top="0.74803149606299213" bottom="0.51181102362204722" header="0.51181102362204722" footer="0.31496062992125984"/>
  <pageSetup paperSize="9" scale="93" fitToWidth="1" fitToHeight="1" orientation="portrait" usePrinterDefaults="1" r:id="rId1"/>
  <headerFooter alignWithMargins="0">
    <oddHeader>&amp;L表3-3</oddHeader>
    <oddFooter>&amp;C9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49"/>
  <sheetViews>
    <sheetView zoomScale="110" zoomScaleNormal="110" workbookViewId="0">
      <selection activeCell="C12" sqref="C12"/>
    </sheetView>
  </sheetViews>
  <sheetFormatPr defaultRowHeight="12"/>
  <cols>
    <col min="1" max="1" width="12.875" style="267" customWidth="1"/>
    <col min="2" max="2" width="9.75" style="267" customWidth="1"/>
    <col min="3" max="5" width="9.5" style="267" customWidth="1"/>
    <col min="6" max="6" width="9.375" style="267" customWidth="1"/>
    <col min="7" max="7" width="9.5" style="267" customWidth="1"/>
    <col min="8" max="8" width="9.125" style="267" customWidth="1"/>
    <col min="9" max="9" width="9.5" style="267" customWidth="1"/>
    <col min="10" max="10" width="9.875" style="267" customWidth="1"/>
    <col min="11" max="12" width="9" style="452" customWidth="1"/>
    <col min="13" max="16384" width="9" style="267" customWidth="1"/>
  </cols>
  <sheetData>
    <row r="1" spans="1:10" ht="31.5" customHeight="1">
      <c r="A1" s="453" t="str">
        <f>表紙!B23</f>
        <v>令和２年度市町村別高齢者世帯に占める要支援・要介護世帯数割合（市郡別）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0" ht="20.25" customHeight="1">
      <c r="A2" s="385"/>
      <c r="J2" s="141" t="str">
        <f>'表1-1'!J2</f>
        <v>令和２年７月１日現在</v>
      </c>
    </row>
    <row r="3" spans="1:10" ht="18" customHeight="1">
      <c r="A3" s="386" t="s">
        <v>36</v>
      </c>
      <c r="B3" s="399" t="s">
        <v>189</v>
      </c>
      <c r="C3" s="497"/>
      <c r="D3" s="497"/>
      <c r="E3" s="418"/>
      <c r="F3" s="418"/>
      <c r="G3" s="418"/>
      <c r="H3" s="418"/>
      <c r="I3" s="418"/>
      <c r="J3" s="448"/>
    </row>
    <row r="4" spans="1:10" ht="18" customHeight="1">
      <c r="A4" s="387"/>
      <c r="B4" s="496"/>
      <c r="C4" s="498"/>
      <c r="D4" s="498"/>
      <c r="E4" s="500" t="s">
        <v>188</v>
      </c>
      <c r="F4" s="503"/>
      <c r="G4" s="504"/>
      <c r="H4" s="510" t="s">
        <v>182</v>
      </c>
      <c r="I4" s="412"/>
      <c r="J4" s="512"/>
    </row>
    <row r="5" spans="1:10" ht="90.75" customHeight="1">
      <c r="A5" s="387"/>
      <c r="B5" s="420" t="s">
        <v>173</v>
      </c>
      <c r="C5" s="469" t="s">
        <v>240</v>
      </c>
      <c r="D5" s="499" t="s">
        <v>214</v>
      </c>
      <c r="E5" s="501" t="s">
        <v>39</v>
      </c>
      <c r="F5" s="478" t="s">
        <v>239</v>
      </c>
      <c r="G5" s="489" t="s">
        <v>214</v>
      </c>
      <c r="H5" s="401" t="s">
        <v>173</v>
      </c>
      <c r="I5" s="511" t="s">
        <v>240</v>
      </c>
      <c r="J5" s="489" t="s">
        <v>214</v>
      </c>
    </row>
    <row r="6" spans="1:10" ht="40.5" customHeight="1">
      <c r="A6" s="388"/>
      <c r="B6" s="468" t="s">
        <v>213</v>
      </c>
      <c r="C6" s="436" t="s">
        <v>211</v>
      </c>
      <c r="D6" s="415" t="s">
        <v>215</v>
      </c>
      <c r="E6" s="502" t="s">
        <v>206</v>
      </c>
      <c r="F6" s="444" t="s">
        <v>8</v>
      </c>
      <c r="G6" s="444" t="s">
        <v>216</v>
      </c>
      <c r="H6" s="350" t="s">
        <v>198</v>
      </c>
      <c r="I6" s="436" t="s">
        <v>119</v>
      </c>
      <c r="J6" s="415" t="s">
        <v>217</v>
      </c>
    </row>
    <row r="7" spans="1:10" ht="18" customHeight="1">
      <c r="A7" s="26" t="s">
        <v>64</v>
      </c>
      <c r="B7" s="402">
        <f>SUM(B8:B9)</f>
        <v>127581</v>
      </c>
      <c r="C7" s="458">
        <f>SUM(C8:C9)</f>
        <v>35200</v>
      </c>
      <c r="D7" s="416">
        <f t="shared" ref="D7:D40" si="0">C7/B7</f>
        <v>0.275903151723219</v>
      </c>
      <c r="E7" s="402">
        <f>SUM(E8:E9)</f>
        <v>70021</v>
      </c>
      <c r="F7" s="458">
        <f>SUM(F8:F9)</f>
        <v>21517</v>
      </c>
      <c r="G7" s="505">
        <f t="shared" ref="G7:G40" si="1">F7/E7</f>
        <v>0.30729352622784595</v>
      </c>
      <c r="H7" s="402">
        <f>SUM(H8:H9)</f>
        <v>57560</v>
      </c>
      <c r="I7" s="458">
        <f>SUM(I8:I9)</f>
        <v>13683</v>
      </c>
      <c r="J7" s="416">
        <f t="shared" ref="J7:J40" si="2">I7/H7</f>
        <v>0.23771716469770673</v>
      </c>
    </row>
    <row r="8" spans="1:10" ht="18" customHeight="1">
      <c r="A8" s="27" t="s">
        <v>67</v>
      </c>
      <c r="B8" s="40">
        <f>SUM(B10:B22)</f>
        <v>116873</v>
      </c>
      <c r="C8" s="41">
        <f>SUM(C10:C22)</f>
        <v>32031</v>
      </c>
      <c r="D8" s="416">
        <f t="shared" si="0"/>
        <v>0.27406672199738175</v>
      </c>
      <c r="E8" s="40">
        <f>SUM(E10:E22)</f>
        <v>64189</v>
      </c>
      <c r="F8" s="41">
        <f>SUM(F10:F22)</f>
        <v>19670</v>
      </c>
      <c r="G8" s="505">
        <f t="shared" si="1"/>
        <v>0.3064387979248781</v>
      </c>
      <c r="H8" s="40">
        <f>SUM(H10:H22)</f>
        <v>52684</v>
      </c>
      <c r="I8" s="41">
        <f>SUM(I10:I22)</f>
        <v>12361</v>
      </c>
      <c r="J8" s="416">
        <f t="shared" si="2"/>
        <v>0.23462531318806468</v>
      </c>
    </row>
    <row r="9" spans="1:10" ht="18" customHeight="1">
      <c r="A9" s="27" t="s">
        <v>69</v>
      </c>
      <c r="B9" s="403">
        <f>B23+B25+B27+B31+B36+B38</f>
        <v>10708</v>
      </c>
      <c r="C9" s="430">
        <f>SUM(C23,C25,C27,C31,C36,C38)</f>
        <v>3169</v>
      </c>
      <c r="D9" s="416">
        <f t="shared" si="0"/>
        <v>0.29594695554725436</v>
      </c>
      <c r="E9" s="422">
        <f>SUM(E23,E25,E27,E31,E36,E38)</f>
        <v>5832</v>
      </c>
      <c r="F9" s="430">
        <f>SUM(F23,F25,F27,F31,F36,F38)</f>
        <v>1847</v>
      </c>
      <c r="G9" s="505">
        <f t="shared" si="1"/>
        <v>0.31670096021947874</v>
      </c>
      <c r="H9" s="422">
        <f>SUM(H23,H25,H27,H31,H36,H38)</f>
        <v>4876</v>
      </c>
      <c r="I9" s="430">
        <f>SUM(I23,I25,I27,I31,I36,I38)</f>
        <v>1322</v>
      </c>
      <c r="J9" s="416">
        <f t="shared" si="2"/>
        <v>0.27112387202625104</v>
      </c>
    </row>
    <row r="10" spans="1:10" ht="18" customHeight="1">
      <c r="A10" s="28" t="s">
        <v>92</v>
      </c>
      <c r="B10" s="87">
        <f t="shared" ref="B10:C22" si="3">E10+H10</f>
        <v>45582</v>
      </c>
      <c r="C10" s="105">
        <f t="shared" si="3"/>
        <v>13557</v>
      </c>
      <c r="D10" s="365">
        <f t="shared" si="0"/>
        <v>0.29742003422403579</v>
      </c>
      <c r="E10" s="87">
        <f>'表3-1'!G10</f>
        <v>26567</v>
      </c>
      <c r="F10" s="431">
        <f>'表3-3'!H10</f>
        <v>9169</v>
      </c>
      <c r="G10" s="465">
        <f t="shared" si="1"/>
        <v>0.3451274137087364</v>
      </c>
      <c r="H10" s="87">
        <f>'表3-1'!I10</f>
        <v>19015</v>
      </c>
      <c r="I10" s="431">
        <f>'表3-3'!J10</f>
        <v>4388</v>
      </c>
      <c r="J10" s="513">
        <f t="shared" si="2"/>
        <v>0.23076518537996318</v>
      </c>
    </row>
    <row r="11" spans="1:10" ht="18" customHeight="1">
      <c r="A11" s="29" t="s">
        <v>70</v>
      </c>
      <c r="B11" s="405">
        <f t="shared" si="3"/>
        <v>6741</v>
      </c>
      <c r="C11" s="105">
        <f t="shared" si="3"/>
        <v>1628</v>
      </c>
      <c r="D11" s="366">
        <f t="shared" si="0"/>
        <v>0.24150719477822283</v>
      </c>
      <c r="E11" s="405">
        <f>'表3-1'!G11</f>
        <v>3337</v>
      </c>
      <c r="F11" s="105">
        <f>'表3-3'!H11</f>
        <v>958</v>
      </c>
      <c r="G11" s="506">
        <f t="shared" si="1"/>
        <v>0.28708420737189094</v>
      </c>
      <c r="H11" s="405">
        <f>'表3-1'!I11</f>
        <v>3404</v>
      </c>
      <c r="I11" s="105">
        <f>'表3-3'!J11</f>
        <v>670</v>
      </c>
      <c r="J11" s="514">
        <f t="shared" si="2"/>
        <v>0.19682726204465334</v>
      </c>
    </row>
    <row r="12" spans="1:10" ht="18" customHeight="1">
      <c r="A12" s="29" t="s">
        <v>4</v>
      </c>
      <c r="B12" s="405">
        <f t="shared" si="3"/>
        <v>9224</v>
      </c>
      <c r="C12" s="105">
        <f t="shared" si="3"/>
        <v>2304</v>
      </c>
      <c r="D12" s="366">
        <f t="shared" si="0"/>
        <v>0.24978317432784042</v>
      </c>
      <c r="E12" s="405">
        <f>'表3-1'!G12</f>
        <v>4651</v>
      </c>
      <c r="F12" s="105">
        <f>'表3-3'!H12</f>
        <v>1139</v>
      </c>
      <c r="G12" s="506">
        <f t="shared" si="1"/>
        <v>0.24489357127499461</v>
      </c>
      <c r="H12" s="405">
        <f>'表3-1'!I12</f>
        <v>4573</v>
      </c>
      <c r="I12" s="105">
        <f>'表3-3'!J12</f>
        <v>1165</v>
      </c>
      <c r="J12" s="514">
        <f t="shared" si="2"/>
        <v>0.2547561775639624</v>
      </c>
    </row>
    <row r="13" spans="1:10" ht="18" customHeight="1">
      <c r="A13" s="29" t="s">
        <v>71</v>
      </c>
      <c r="B13" s="405">
        <f t="shared" si="3"/>
        <v>8777</v>
      </c>
      <c r="C13" s="105">
        <f t="shared" si="3"/>
        <v>1891</v>
      </c>
      <c r="D13" s="364">
        <f t="shared" si="0"/>
        <v>0.21544947020622079</v>
      </c>
      <c r="E13" s="405">
        <f>'表3-1'!G13</f>
        <v>3987</v>
      </c>
      <c r="F13" s="105">
        <f>'表3-3'!H13</f>
        <v>880</v>
      </c>
      <c r="G13" s="507">
        <f t="shared" si="1"/>
        <v>0.22071733132681215</v>
      </c>
      <c r="H13" s="405">
        <f>'表3-1'!I13</f>
        <v>4790</v>
      </c>
      <c r="I13" s="105">
        <f>'表3-3'!J13</f>
        <v>1011</v>
      </c>
      <c r="J13" s="515">
        <f t="shared" si="2"/>
        <v>0.21106471816283925</v>
      </c>
    </row>
    <row r="14" spans="1:10" ht="18" customHeight="1">
      <c r="A14" s="29" t="s">
        <v>77</v>
      </c>
      <c r="B14" s="405">
        <f t="shared" si="3"/>
        <v>3832</v>
      </c>
      <c r="C14" s="105">
        <f t="shared" si="3"/>
        <v>1202</v>
      </c>
      <c r="D14" s="365">
        <f t="shared" si="0"/>
        <v>0.31367432150313151</v>
      </c>
      <c r="E14" s="405">
        <f>'表3-1'!G14</f>
        <v>1870</v>
      </c>
      <c r="F14" s="105">
        <f>'表3-3'!H14</f>
        <v>614</v>
      </c>
      <c r="G14" s="465">
        <f t="shared" si="1"/>
        <v>0.32834224598930484</v>
      </c>
      <c r="H14" s="405">
        <f>'表3-1'!I14</f>
        <v>1962</v>
      </c>
      <c r="I14" s="105">
        <f>'表3-3'!J14</f>
        <v>588</v>
      </c>
      <c r="J14" s="513">
        <f t="shared" si="2"/>
        <v>0.29969418960244648</v>
      </c>
    </row>
    <row r="15" spans="1:10" ht="18" customHeight="1">
      <c r="A15" s="29" t="s">
        <v>79</v>
      </c>
      <c r="B15" s="405">
        <f t="shared" si="3"/>
        <v>5389</v>
      </c>
      <c r="C15" s="105">
        <f t="shared" si="3"/>
        <v>1448</v>
      </c>
      <c r="D15" s="366">
        <f t="shared" si="0"/>
        <v>0.26869549081462241</v>
      </c>
      <c r="E15" s="405">
        <f>'表3-1'!G15</f>
        <v>3055</v>
      </c>
      <c r="F15" s="105">
        <f>'表3-3'!H15</f>
        <v>890</v>
      </c>
      <c r="G15" s="506">
        <f t="shared" si="1"/>
        <v>0.29132569558101473</v>
      </c>
      <c r="H15" s="405">
        <f>'表3-1'!I15</f>
        <v>2334</v>
      </c>
      <c r="I15" s="105">
        <f>'表3-3'!J15</f>
        <v>558</v>
      </c>
      <c r="J15" s="514">
        <f t="shared" si="2"/>
        <v>0.23907455012853471</v>
      </c>
    </row>
    <row r="16" spans="1:10" ht="18" customHeight="1">
      <c r="A16" s="29" t="s">
        <v>83</v>
      </c>
      <c r="B16" s="405">
        <f t="shared" si="3"/>
        <v>3304</v>
      </c>
      <c r="C16" s="105">
        <f t="shared" si="3"/>
        <v>806</v>
      </c>
      <c r="D16" s="364">
        <f t="shared" si="0"/>
        <v>0.24394673123486682</v>
      </c>
      <c r="E16" s="405">
        <f>'表3-1'!G16</f>
        <v>1749</v>
      </c>
      <c r="F16" s="105">
        <f>'表3-3'!H16</f>
        <v>403</v>
      </c>
      <c r="G16" s="507">
        <f t="shared" si="1"/>
        <v>0.23041738136077758</v>
      </c>
      <c r="H16" s="405">
        <f>'表3-1'!I16</f>
        <v>1555</v>
      </c>
      <c r="I16" s="105">
        <f>'表3-3'!J16</f>
        <v>403</v>
      </c>
      <c r="J16" s="515">
        <f t="shared" si="2"/>
        <v>0.25916398713826366</v>
      </c>
    </row>
    <row r="17" spans="1:10" ht="18" customHeight="1">
      <c r="A17" s="29" t="s">
        <v>80</v>
      </c>
      <c r="B17" s="405">
        <f t="shared" si="3"/>
        <v>9026</v>
      </c>
      <c r="C17" s="105">
        <f t="shared" si="3"/>
        <v>2640</v>
      </c>
      <c r="D17" s="364">
        <f t="shared" si="0"/>
        <v>0.29248836693995123</v>
      </c>
      <c r="E17" s="405">
        <f>'表3-1'!G17</f>
        <v>5063</v>
      </c>
      <c r="F17" s="105">
        <f>'表3-3'!H17</f>
        <v>1701</v>
      </c>
      <c r="G17" s="507">
        <f t="shared" si="1"/>
        <v>0.33596681809204026</v>
      </c>
      <c r="H17" s="405">
        <f>'表3-1'!I17</f>
        <v>3963</v>
      </c>
      <c r="I17" s="105">
        <f>'表3-3'!J17</f>
        <v>939</v>
      </c>
      <c r="J17" s="515">
        <f t="shared" si="2"/>
        <v>0.23694171082513246</v>
      </c>
    </row>
    <row r="18" spans="1:10" ht="18" customHeight="1">
      <c r="A18" s="29" t="s">
        <v>12</v>
      </c>
      <c r="B18" s="405">
        <f t="shared" si="3"/>
        <v>4277</v>
      </c>
      <c r="C18" s="105">
        <f t="shared" si="3"/>
        <v>1078</v>
      </c>
      <c r="D18" s="364">
        <f t="shared" si="0"/>
        <v>0.25204582651391161</v>
      </c>
      <c r="E18" s="405">
        <f>'表3-1'!G18</f>
        <v>2373</v>
      </c>
      <c r="F18" s="105">
        <f>'表3-3'!H18</f>
        <v>668</v>
      </c>
      <c r="G18" s="507">
        <f t="shared" si="1"/>
        <v>0.28150021070375053</v>
      </c>
      <c r="H18" s="405">
        <f>'表3-1'!I18</f>
        <v>1904</v>
      </c>
      <c r="I18" s="105">
        <f>'表3-3'!J18</f>
        <v>410</v>
      </c>
      <c r="J18" s="515">
        <f t="shared" si="2"/>
        <v>0.21533613445378152</v>
      </c>
    </row>
    <row r="19" spans="1:10" ht="18" customHeight="1">
      <c r="A19" s="29" t="s">
        <v>102</v>
      </c>
      <c r="B19" s="405">
        <f t="shared" si="3"/>
        <v>9396</v>
      </c>
      <c r="C19" s="105">
        <f t="shared" si="3"/>
        <v>2650</v>
      </c>
      <c r="D19" s="365">
        <f t="shared" si="0"/>
        <v>0.2820349084716901</v>
      </c>
      <c r="E19" s="405">
        <f>'表3-1'!G19</f>
        <v>5192</v>
      </c>
      <c r="F19" s="105">
        <f>'表3-3'!H19</f>
        <v>1482</v>
      </c>
      <c r="G19" s="465">
        <f t="shared" si="1"/>
        <v>0.28543913713405239</v>
      </c>
      <c r="H19" s="405">
        <f>'表3-1'!I19</f>
        <v>4204</v>
      </c>
      <c r="I19" s="105">
        <f>'表3-3'!J19</f>
        <v>1168</v>
      </c>
      <c r="J19" s="513">
        <f t="shared" si="2"/>
        <v>0.27783063748810655</v>
      </c>
    </row>
    <row r="20" spans="1:10" ht="18" customHeight="1">
      <c r="A20" s="29" t="s">
        <v>54</v>
      </c>
      <c r="B20" s="405">
        <f t="shared" si="3"/>
        <v>4990</v>
      </c>
      <c r="C20" s="105">
        <f t="shared" si="3"/>
        <v>1553</v>
      </c>
      <c r="D20" s="364">
        <f t="shared" si="0"/>
        <v>0.31122244488977957</v>
      </c>
      <c r="E20" s="405">
        <f>'表3-1'!G20</f>
        <v>2871</v>
      </c>
      <c r="F20" s="105">
        <f>'表3-3'!H20</f>
        <v>916</v>
      </c>
      <c r="G20" s="507">
        <f t="shared" si="1"/>
        <v>0.31905259491466387</v>
      </c>
      <c r="H20" s="405">
        <f>'表3-1'!I20</f>
        <v>2119</v>
      </c>
      <c r="I20" s="105">
        <f>'表3-3'!J20</f>
        <v>637</v>
      </c>
      <c r="J20" s="515">
        <f t="shared" si="2"/>
        <v>0.30061349693251532</v>
      </c>
    </row>
    <row r="21" spans="1:10" ht="18" customHeight="1">
      <c r="A21" s="29" t="s">
        <v>86</v>
      </c>
      <c r="B21" s="405">
        <f t="shared" si="3"/>
        <v>2783</v>
      </c>
      <c r="C21" s="105">
        <f t="shared" si="3"/>
        <v>525</v>
      </c>
      <c r="D21" s="451">
        <f t="shared" si="0"/>
        <v>0.18864534674811353</v>
      </c>
      <c r="E21" s="405">
        <f>'表3-1'!G21</f>
        <v>1452</v>
      </c>
      <c r="F21" s="105">
        <f>'表3-3'!H21</f>
        <v>315</v>
      </c>
      <c r="G21" s="466">
        <f t="shared" si="1"/>
        <v>0.21694214876033058</v>
      </c>
      <c r="H21" s="405">
        <f>'表3-1'!I21</f>
        <v>1331</v>
      </c>
      <c r="I21" s="105">
        <f>'表3-3'!J21</f>
        <v>210</v>
      </c>
      <c r="J21" s="516">
        <f t="shared" si="2"/>
        <v>0.15777610818933133</v>
      </c>
    </row>
    <row r="22" spans="1:10" ht="18" customHeight="1">
      <c r="A22" s="34" t="s">
        <v>94</v>
      </c>
      <c r="B22" s="411">
        <f t="shared" si="3"/>
        <v>3552</v>
      </c>
      <c r="C22" s="105">
        <f t="shared" si="3"/>
        <v>749</v>
      </c>
      <c r="D22" s="365">
        <f t="shared" si="0"/>
        <v>0.21086711711711711</v>
      </c>
      <c r="E22" s="411">
        <f>'表3-1'!G22</f>
        <v>2022</v>
      </c>
      <c r="F22" s="432">
        <f>'表3-3'!H22</f>
        <v>535</v>
      </c>
      <c r="G22" s="465">
        <f t="shared" si="1"/>
        <v>0.26458951533135511</v>
      </c>
      <c r="H22" s="411">
        <f>'表3-1'!I22</f>
        <v>1530</v>
      </c>
      <c r="I22" s="432">
        <f>'表3-3'!J22</f>
        <v>214</v>
      </c>
      <c r="J22" s="513">
        <f t="shared" si="2"/>
        <v>0.13986928104575164</v>
      </c>
    </row>
    <row r="23" spans="1:10" ht="18" customHeight="1">
      <c r="A23" s="26" t="s">
        <v>84</v>
      </c>
      <c r="B23" s="422">
        <f>SUM(B24)</f>
        <v>704</v>
      </c>
      <c r="C23" s="430">
        <f>SUM(C24)</f>
        <v>59</v>
      </c>
      <c r="D23" s="416">
        <f t="shared" si="0"/>
        <v>8.3806818181818177e-002</v>
      </c>
      <c r="E23" s="422">
        <f>SUM(E24)</f>
        <v>390</v>
      </c>
      <c r="F23" s="440">
        <f>SUM(F24)</f>
        <v>15</v>
      </c>
      <c r="G23" s="505">
        <f t="shared" si="1"/>
        <v>3.8461538461538464e-002</v>
      </c>
      <c r="H23" s="422">
        <f>SUM(H24)</f>
        <v>314</v>
      </c>
      <c r="I23" s="440">
        <f>SUM(I24)</f>
        <v>44</v>
      </c>
      <c r="J23" s="416">
        <f t="shared" si="2"/>
        <v>0.14012738853503184</v>
      </c>
    </row>
    <row r="24" spans="1:10" ht="18" customHeight="1">
      <c r="A24" s="33" t="s">
        <v>51</v>
      </c>
      <c r="B24" s="87">
        <f>E24+H24</f>
        <v>704</v>
      </c>
      <c r="C24" s="105">
        <f>F24+I24</f>
        <v>59</v>
      </c>
      <c r="D24" s="365">
        <f t="shared" si="0"/>
        <v>8.3806818181818177e-002</v>
      </c>
      <c r="E24" s="405">
        <f>'表3-1'!G24</f>
        <v>390</v>
      </c>
      <c r="F24" s="480">
        <f>'表3-3'!H24</f>
        <v>15</v>
      </c>
      <c r="G24" s="465">
        <f t="shared" si="1"/>
        <v>3.8461538461538464e-002</v>
      </c>
      <c r="H24" s="410">
        <f>'表3-1'!I24</f>
        <v>314</v>
      </c>
      <c r="I24" s="437">
        <f>'表3-3'!J24</f>
        <v>44</v>
      </c>
      <c r="J24" s="513">
        <f t="shared" si="2"/>
        <v>0.14012738853503184</v>
      </c>
    </row>
    <row r="25" spans="1:10" ht="18" customHeight="1">
      <c r="A25" s="26" t="s">
        <v>45</v>
      </c>
      <c r="B25" s="422">
        <f>SUM(B26)</f>
        <v>453</v>
      </c>
      <c r="C25" s="430">
        <f>SUM(C26)</f>
        <v>79</v>
      </c>
      <c r="D25" s="416">
        <f t="shared" si="0"/>
        <v>0.17439293598233996</v>
      </c>
      <c r="E25" s="422">
        <f>SUM(E26)</f>
        <v>267</v>
      </c>
      <c r="F25" s="440">
        <f>SUM(F26)</f>
        <v>46</v>
      </c>
      <c r="G25" s="505">
        <f t="shared" si="1"/>
        <v>0.17228464419475656</v>
      </c>
      <c r="H25" s="422">
        <f>SUM(H26)</f>
        <v>186</v>
      </c>
      <c r="I25" s="440">
        <f>SUM(I26)</f>
        <v>33</v>
      </c>
      <c r="J25" s="416">
        <f t="shared" si="2"/>
        <v>0.17741935483870969</v>
      </c>
    </row>
    <row r="26" spans="1:10" ht="18" customHeight="1">
      <c r="A26" s="33" t="s">
        <v>74</v>
      </c>
      <c r="B26" s="87">
        <f>E26+H26</f>
        <v>453</v>
      </c>
      <c r="C26" s="105">
        <f>F26+I26</f>
        <v>79</v>
      </c>
      <c r="D26" s="365">
        <f t="shared" si="0"/>
        <v>0.17439293598233996</v>
      </c>
      <c r="E26" s="405">
        <f>'表3-1'!G26</f>
        <v>267</v>
      </c>
      <c r="F26" s="480">
        <f>'表3-3'!H26</f>
        <v>46</v>
      </c>
      <c r="G26" s="465">
        <f t="shared" si="1"/>
        <v>0.17228464419475656</v>
      </c>
      <c r="H26" s="410">
        <f>'表3-1'!I26</f>
        <v>186</v>
      </c>
      <c r="I26" s="437">
        <f>'表3-3'!J26</f>
        <v>33</v>
      </c>
      <c r="J26" s="513">
        <f t="shared" si="2"/>
        <v>0.17741935483870969</v>
      </c>
    </row>
    <row r="27" spans="1:10" ht="18" customHeight="1">
      <c r="A27" s="26" t="s">
        <v>3</v>
      </c>
      <c r="B27" s="425">
        <f>SUM(B28:B30)</f>
        <v>3901</v>
      </c>
      <c r="C27" s="430">
        <f>SUM(C28:C30)</f>
        <v>1209</v>
      </c>
      <c r="D27" s="416">
        <f t="shared" si="0"/>
        <v>0.30992053319661628</v>
      </c>
      <c r="E27" s="425">
        <f>SUM(E28:E30)</f>
        <v>2132</v>
      </c>
      <c r="F27" s="430">
        <f>SUM(F28:F30)</f>
        <v>729</v>
      </c>
      <c r="G27" s="505">
        <f t="shared" si="1"/>
        <v>0.34193245778611631</v>
      </c>
      <c r="H27" s="425">
        <f>SUM(H28:H30)</f>
        <v>1769</v>
      </c>
      <c r="I27" s="430">
        <f>SUM(I28:I30)</f>
        <v>480</v>
      </c>
      <c r="J27" s="517">
        <f t="shared" si="2"/>
        <v>0.27133973996608252</v>
      </c>
    </row>
    <row r="28" spans="1:10" ht="18" customHeight="1">
      <c r="A28" s="28" t="s">
        <v>13</v>
      </c>
      <c r="B28" s="87">
        <f t="shared" ref="B28:C30" si="4">E28+H28</f>
        <v>474</v>
      </c>
      <c r="C28" s="105">
        <f t="shared" si="4"/>
        <v>169</v>
      </c>
      <c r="D28" s="446">
        <f t="shared" si="0"/>
        <v>0.35654008438818563</v>
      </c>
      <c r="E28" s="87">
        <f>'表3-1'!G28</f>
        <v>255</v>
      </c>
      <c r="F28" s="431">
        <f>'表3-3'!H28</f>
        <v>94</v>
      </c>
      <c r="G28" s="508">
        <f t="shared" si="1"/>
        <v>0.36862745098039218</v>
      </c>
      <c r="H28" s="87">
        <f>'表3-1'!I28</f>
        <v>219</v>
      </c>
      <c r="I28" s="431">
        <f>'表3-3'!J28</f>
        <v>75</v>
      </c>
      <c r="J28" s="518">
        <f t="shared" si="2"/>
        <v>0.34246575342465752</v>
      </c>
    </row>
    <row r="29" spans="1:10" ht="18" customHeight="1">
      <c r="A29" s="29" t="s">
        <v>0</v>
      </c>
      <c r="B29" s="405">
        <f t="shared" si="4"/>
        <v>2470</v>
      </c>
      <c r="C29" s="105">
        <f t="shared" si="4"/>
        <v>797</v>
      </c>
      <c r="D29" s="365">
        <f t="shared" si="0"/>
        <v>0.32267206477732796</v>
      </c>
      <c r="E29" s="405">
        <f>'表3-1'!G29</f>
        <v>1398</v>
      </c>
      <c r="F29" s="105">
        <f>'表3-3'!H29</f>
        <v>499</v>
      </c>
      <c r="G29" s="465">
        <f t="shared" si="1"/>
        <v>0.35693848354792562</v>
      </c>
      <c r="H29" s="405">
        <f>'表3-1'!I29</f>
        <v>1072</v>
      </c>
      <c r="I29" s="105">
        <f>'表3-3'!J29</f>
        <v>298</v>
      </c>
      <c r="J29" s="513">
        <f t="shared" si="2"/>
        <v>0.27798507462686567</v>
      </c>
    </row>
    <row r="30" spans="1:10" ht="18" customHeight="1">
      <c r="A30" s="34" t="s">
        <v>93</v>
      </c>
      <c r="B30" s="411">
        <f t="shared" si="4"/>
        <v>957</v>
      </c>
      <c r="C30" s="105">
        <f t="shared" si="4"/>
        <v>243</v>
      </c>
      <c r="D30" s="417">
        <f t="shared" si="0"/>
        <v>0.25391849529780564</v>
      </c>
      <c r="E30" s="405">
        <f>'表3-1'!G30</f>
        <v>479</v>
      </c>
      <c r="F30" s="432">
        <f>'表3-3'!H30</f>
        <v>136</v>
      </c>
      <c r="G30" s="509">
        <f t="shared" si="1"/>
        <v>0.28392484342379959</v>
      </c>
      <c r="H30" s="411">
        <f>'表3-1'!I30</f>
        <v>478</v>
      </c>
      <c r="I30" s="432">
        <f>'表3-3'!J30</f>
        <v>107</v>
      </c>
      <c r="J30" s="519">
        <f t="shared" si="2"/>
        <v>0.22384937238493724</v>
      </c>
    </row>
    <row r="31" spans="1:10" ht="18" customHeight="1">
      <c r="A31" s="26" t="s">
        <v>72</v>
      </c>
      <c r="B31" s="422">
        <f>SUM(B32:B35)</f>
        <v>3265</v>
      </c>
      <c r="C31" s="434">
        <f>SUM(C32:C35)</f>
        <v>1035</v>
      </c>
      <c r="D31" s="416">
        <f t="shared" si="0"/>
        <v>0.31699846860643183</v>
      </c>
      <c r="E31" s="422">
        <f>SUM(E32:E35)</f>
        <v>1823</v>
      </c>
      <c r="F31" s="440">
        <f>SUM(F32:F35)</f>
        <v>668</v>
      </c>
      <c r="G31" s="505">
        <f t="shared" si="1"/>
        <v>0.36642896324739438</v>
      </c>
      <c r="H31" s="422">
        <f>SUM(H32:H35)</f>
        <v>1442</v>
      </c>
      <c r="I31" s="440">
        <f>SUM(I32:I35)</f>
        <v>367</v>
      </c>
      <c r="J31" s="416">
        <f t="shared" si="2"/>
        <v>0.25450762829403606</v>
      </c>
    </row>
    <row r="32" spans="1:10" ht="18" customHeight="1">
      <c r="A32" s="28" t="s">
        <v>65</v>
      </c>
      <c r="B32" s="87">
        <f t="shared" ref="B32:C35" si="5">E32+H32</f>
        <v>1645</v>
      </c>
      <c r="C32" s="431">
        <f t="shared" si="5"/>
        <v>564</v>
      </c>
      <c r="D32" s="446">
        <f t="shared" si="0"/>
        <v>0.34285714285714286</v>
      </c>
      <c r="E32" s="405">
        <f>'表3-1'!G32</f>
        <v>940</v>
      </c>
      <c r="F32" s="431">
        <f>'表3-3'!H32</f>
        <v>364</v>
      </c>
      <c r="G32" s="508">
        <f t="shared" si="1"/>
        <v>0.38723404255319149</v>
      </c>
      <c r="H32" s="87">
        <f>'表3-1'!I32</f>
        <v>705</v>
      </c>
      <c r="I32" s="431">
        <f>'表3-3'!J32</f>
        <v>200</v>
      </c>
      <c r="J32" s="518">
        <f t="shared" si="2"/>
        <v>0.28368794326241137</v>
      </c>
    </row>
    <row r="33" spans="1:13" ht="18" customHeight="1">
      <c r="A33" s="29" t="s">
        <v>88</v>
      </c>
      <c r="B33" s="405">
        <f t="shared" si="5"/>
        <v>932</v>
      </c>
      <c r="C33" s="105">
        <f t="shared" si="5"/>
        <v>240</v>
      </c>
      <c r="D33" s="451">
        <f t="shared" si="0"/>
        <v>0.25751072961373389</v>
      </c>
      <c r="E33" s="405">
        <f>'表3-1'!G33</f>
        <v>522</v>
      </c>
      <c r="F33" s="105">
        <f>'表3-3'!H33</f>
        <v>159</v>
      </c>
      <c r="G33" s="466">
        <f t="shared" si="1"/>
        <v>0.3045977011494253</v>
      </c>
      <c r="H33" s="405">
        <f>'表3-1'!I33</f>
        <v>410</v>
      </c>
      <c r="I33" s="105">
        <f>'表3-3'!J33</f>
        <v>81</v>
      </c>
      <c r="J33" s="516">
        <f t="shared" si="2"/>
        <v>0.19756097560975611</v>
      </c>
    </row>
    <row r="34" spans="1:13" ht="18" customHeight="1">
      <c r="A34" s="29" t="s">
        <v>40</v>
      </c>
      <c r="B34" s="405">
        <f t="shared" si="5"/>
        <v>551</v>
      </c>
      <c r="C34" s="105">
        <f t="shared" si="5"/>
        <v>212</v>
      </c>
      <c r="D34" s="451">
        <f t="shared" si="0"/>
        <v>0.38475499092558985</v>
      </c>
      <c r="E34" s="405">
        <f>'表3-1'!G34</f>
        <v>300</v>
      </c>
      <c r="F34" s="105">
        <f>'表3-3'!H34</f>
        <v>137</v>
      </c>
      <c r="G34" s="466">
        <f t="shared" si="1"/>
        <v>0.45666666666666667</v>
      </c>
      <c r="H34" s="405">
        <f>'表3-1'!I34</f>
        <v>251</v>
      </c>
      <c r="I34" s="105">
        <f>'表3-3'!J34</f>
        <v>75</v>
      </c>
      <c r="J34" s="516">
        <f t="shared" si="2"/>
        <v>0.29880478087649404</v>
      </c>
    </row>
    <row r="35" spans="1:13" ht="18" customHeight="1">
      <c r="A35" s="34" t="s">
        <v>89</v>
      </c>
      <c r="B35" s="411">
        <f t="shared" si="5"/>
        <v>137</v>
      </c>
      <c r="C35" s="105">
        <f t="shared" si="5"/>
        <v>19</v>
      </c>
      <c r="D35" s="365">
        <f t="shared" si="0"/>
        <v>0.13868613138686131</v>
      </c>
      <c r="E35" s="405">
        <f>'表3-1'!G35</f>
        <v>61</v>
      </c>
      <c r="F35" s="432">
        <f>'表3-3'!H35</f>
        <v>8</v>
      </c>
      <c r="G35" s="465">
        <f t="shared" si="1"/>
        <v>0.13114754098360656</v>
      </c>
      <c r="H35" s="411">
        <f>'表3-1'!I35</f>
        <v>76</v>
      </c>
      <c r="I35" s="432">
        <f>'表3-3'!J35</f>
        <v>11</v>
      </c>
      <c r="J35" s="513">
        <f t="shared" si="2"/>
        <v>0.14473684210526316</v>
      </c>
    </row>
    <row r="36" spans="1:13" ht="18" customHeight="1">
      <c r="A36" s="26" t="s">
        <v>21</v>
      </c>
      <c r="B36" s="422">
        <f>SUM(B37)</f>
        <v>983</v>
      </c>
      <c r="C36" s="430">
        <f>SUM(C37)</f>
        <v>492</v>
      </c>
      <c r="D36" s="416">
        <f t="shared" si="0"/>
        <v>0.50050864699898268</v>
      </c>
      <c r="E36" s="422">
        <f>SUM(E37)</f>
        <v>563</v>
      </c>
      <c r="F36" s="440">
        <f>SUM(F37)</f>
        <v>260</v>
      </c>
      <c r="G36" s="505">
        <f t="shared" si="1"/>
        <v>0.46181172291296624</v>
      </c>
      <c r="H36" s="422">
        <f>SUM(H37)</f>
        <v>420</v>
      </c>
      <c r="I36" s="440">
        <f>SUM(I37)</f>
        <v>232</v>
      </c>
      <c r="J36" s="416">
        <f t="shared" si="2"/>
        <v>0.55238095238095242</v>
      </c>
    </row>
    <row r="37" spans="1:13" ht="18" customHeight="1">
      <c r="A37" s="33" t="s">
        <v>91</v>
      </c>
      <c r="B37" s="87">
        <f>E37+H37</f>
        <v>983</v>
      </c>
      <c r="C37" s="105">
        <f>F37+I37</f>
        <v>492</v>
      </c>
      <c r="D37" s="365">
        <f t="shared" si="0"/>
        <v>0.50050864699898268</v>
      </c>
      <c r="E37" s="405">
        <f>'表3-1'!G37</f>
        <v>563</v>
      </c>
      <c r="F37" s="480">
        <f>'表3-3'!H37</f>
        <v>260</v>
      </c>
      <c r="G37" s="465">
        <f t="shared" si="1"/>
        <v>0.46181172291296624</v>
      </c>
      <c r="H37" s="410">
        <f>'表3-1'!I37</f>
        <v>420</v>
      </c>
      <c r="I37" s="437">
        <f>'表3-3'!J37</f>
        <v>232</v>
      </c>
      <c r="J37" s="513">
        <f t="shared" si="2"/>
        <v>0.55238095238095242</v>
      </c>
    </row>
    <row r="38" spans="1:13" ht="18" customHeight="1">
      <c r="A38" s="26" t="s">
        <v>24</v>
      </c>
      <c r="B38" s="40">
        <f>SUM(B39:B40)</f>
        <v>1402</v>
      </c>
      <c r="C38" s="41">
        <f>SUM(C39:C40)</f>
        <v>295</v>
      </c>
      <c r="D38" s="416">
        <f t="shared" si="0"/>
        <v>0.21041369472182597</v>
      </c>
      <c r="E38" s="40">
        <f>SUM(E39:E40)</f>
        <v>657</v>
      </c>
      <c r="F38" s="41">
        <f>SUM(F39:F40)</f>
        <v>129</v>
      </c>
      <c r="G38" s="505">
        <f t="shared" si="1"/>
        <v>0.19634703196347031</v>
      </c>
      <c r="H38" s="40">
        <f>SUM(H39:H40)</f>
        <v>745</v>
      </c>
      <c r="I38" s="41">
        <f>SUM(I39:I40)</f>
        <v>166</v>
      </c>
      <c r="J38" s="517">
        <f t="shared" si="2"/>
        <v>0.22281879194630871</v>
      </c>
    </row>
    <row r="39" spans="1:13" ht="18" customHeight="1">
      <c r="A39" s="28" t="s">
        <v>52</v>
      </c>
      <c r="B39" s="87">
        <f>E39+H39</f>
        <v>1140</v>
      </c>
      <c r="C39" s="431">
        <f>F39+I39</f>
        <v>252</v>
      </c>
      <c r="D39" s="446">
        <f t="shared" si="0"/>
        <v>0.22105263157894736</v>
      </c>
      <c r="E39" s="87">
        <f>'表3-1'!G39</f>
        <v>531</v>
      </c>
      <c r="F39" s="431">
        <f>'表3-3'!H39</f>
        <v>104</v>
      </c>
      <c r="G39" s="508">
        <f t="shared" si="1"/>
        <v>0.19585687382297551</v>
      </c>
      <c r="H39" s="87">
        <f>'表3-1'!I39</f>
        <v>609</v>
      </c>
      <c r="I39" s="431">
        <f>'表3-3'!J39</f>
        <v>148</v>
      </c>
      <c r="J39" s="518">
        <f t="shared" si="2"/>
        <v>0.24302134646962234</v>
      </c>
    </row>
    <row r="40" spans="1:13" ht="18" customHeight="1">
      <c r="A40" s="34" t="s">
        <v>104</v>
      </c>
      <c r="B40" s="411">
        <f>E40+H40</f>
        <v>262</v>
      </c>
      <c r="C40" s="432">
        <f>F40+I40</f>
        <v>43</v>
      </c>
      <c r="D40" s="417">
        <f t="shared" si="0"/>
        <v>0.16412213740458015</v>
      </c>
      <c r="E40" s="411">
        <f>'表3-1'!G40</f>
        <v>126</v>
      </c>
      <c r="F40" s="432">
        <f>'表3-3'!H40</f>
        <v>25</v>
      </c>
      <c r="G40" s="509">
        <f t="shared" si="1"/>
        <v>0.1984126984126984</v>
      </c>
      <c r="H40" s="411">
        <f>'表3-1'!I40</f>
        <v>136</v>
      </c>
      <c r="I40" s="432">
        <f>'表3-3'!J40</f>
        <v>18</v>
      </c>
      <c r="J40" s="519">
        <f t="shared" si="2"/>
        <v>0.13235294117647059</v>
      </c>
    </row>
    <row r="41" spans="1:13" ht="18" customHeight="1">
      <c r="A41" s="20"/>
      <c r="B41" s="3"/>
      <c r="C41" s="3"/>
      <c r="D41" s="3"/>
      <c r="E41" s="3"/>
      <c r="F41" s="3"/>
      <c r="G41" s="3"/>
      <c r="H41" s="3"/>
      <c r="I41" s="3"/>
      <c r="J41" s="3"/>
      <c r="M41" s="3"/>
    </row>
    <row r="42" spans="1:13" ht="18" customHeight="1">
      <c r="A42" s="20" t="s">
        <v>332</v>
      </c>
      <c r="B42" s="3"/>
      <c r="C42" s="3"/>
      <c r="D42" s="3"/>
      <c r="E42" s="3"/>
      <c r="F42" s="3"/>
      <c r="G42" s="3"/>
      <c r="H42" s="3"/>
      <c r="I42" s="3"/>
      <c r="J42" s="3"/>
      <c r="M42" s="3"/>
    </row>
    <row r="43" spans="1:13" ht="18" customHeight="1">
      <c r="A43" s="20"/>
      <c r="B43" s="3"/>
      <c r="C43" s="3"/>
      <c r="D43" s="3"/>
      <c r="E43" s="3"/>
      <c r="F43" s="3"/>
      <c r="G43" s="3"/>
      <c r="H43" s="3"/>
      <c r="I43" s="3"/>
      <c r="J43" s="3"/>
      <c r="M43" s="3"/>
    </row>
    <row r="44" spans="1:13" ht="18" customHeight="1">
      <c r="A44" s="20"/>
      <c r="B44" s="3"/>
      <c r="C44" s="3"/>
      <c r="D44" s="3"/>
      <c r="E44" s="3"/>
      <c r="F44" s="3"/>
      <c r="G44" s="3"/>
      <c r="H44" s="3"/>
      <c r="I44" s="3"/>
      <c r="J44" s="3"/>
      <c r="M44" s="3"/>
    </row>
    <row r="45" spans="1:13" ht="18" customHeight="1">
      <c r="A45" s="20"/>
      <c r="E45" s="3"/>
      <c r="F45" s="3"/>
      <c r="G45" s="3"/>
      <c r="H45" s="3"/>
      <c r="I45" s="3"/>
      <c r="J45" s="3"/>
      <c r="M45" s="3"/>
    </row>
    <row r="46" spans="1:13">
      <c r="A46" s="20"/>
      <c r="B46" s="3"/>
      <c r="C46" s="3"/>
      <c r="D46" s="3"/>
      <c r="E46" s="3"/>
      <c r="F46" s="3"/>
      <c r="G46" s="3"/>
      <c r="H46" s="3"/>
      <c r="I46" s="3"/>
      <c r="J46" s="3"/>
      <c r="M46" s="3"/>
    </row>
    <row r="47" spans="1:13">
      <c r="A47" s="20"/>
      <c r="B47" s="3"/>
      <c r="C47" s="3"/>
      <c r="D47" s="3"/>
      <c r="E47" s="45"/>
      <c r="F47" s="45"/>
      <c r="G47" s="45"/>
      <c r="H47" s="45"/>
      <c r="I47" s="45"/>
      <c r="J47" s="45"/>
      <c r="K47" s="467"/>
      <c r="L47" s="467"/>
      <c r="M47" s="45"/>
    </row>
    <row r="49" spans="1:1">
      <c r="A49" s="20"/>
    </row>
  </sheetData>
  <mergeCells count="5">
    <mergeCell ref="A1:J1"/>
    <mergeCell ref="E4:G4"/>
    <mergeCell ref="H4:J4"/>
    <mergeCell ref="A3:A6"/>
    <mergeCell ref="B3:D4"/>
  </mergeCells>
  <phoneticPr fontId="51"/>
  <pageMargins left="0.72" right="0.27559055118110237" top="0.74803149606299213" bottom="0.51181102362204722" header="0.51181102362204722" footer="0.51181102362204722"/>
  <pageSetup paperSize="9" scale="93" fitToWidth="1" fitToHeight="1" orientation="portrait" usePrinterDefaults="1" r:id="rId1"/>
  <headerFooter alignWithMargins="0">
    <oddHeader>&amp;L表3-4</oddHeader>
    <oddFooter>&amp;C10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49"/>
  <sheetViews>
    <sheetView topLeftCell="A19" workbookViewId="0">
      <selection activeCell="J45" sqref="J45"/>
    </sheetView>
  </sheetViews>
  <sheetFormatPr defaultRowHeight="12"/>
  <cols>
    <col min="1" max="1" width="12.875" style="267" customWidth="1"/>
    <col min="2" max="2" width="9.375" style="267" customWidth="1"/>
    <col min="3" max="3" width="9.625" style="267" customWidth="1"/>
    <col min="4" max="4" width="9.5" style="267" customWidth="1"/>
    <col min="5" max="5" width="9.375" style="267" customWidth="1"/>
    <col min="6" max="6" width="9.125" style="267" customWidth="1"/>
    <col min="7" max="7" width="9.625" style="267" customWidth="1"/>
    <col min="8" max="8" width="9.5" style="267" customWidth="1"/>
    <col min="9" max="9" width="9.375" style="267" customWidth="1"/>
    <col min="10" max="10" width="9.75" style="267" customWidth="1"/>
    <col min="11" max="12" width="9" style="452" customWidth="1"/>
    <col min="13" max="16384" width="9" style="267" customWidth="1"/>
  </cols>
  <sheetData>
    <row r="1" spans="1:10" ht="31.5" customHeight="1">
      <c r="A1" s="453" t="str">
        <f>表紙!B24</f>
        <v>令和２年度市町村別高齢者世帯に占める要支援・要介護世帯数割合（圏域別）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0" ht="20.25" customHeight="1">
      <c r="A2" s="385"/>
      <c r="J2" s="141" t="str">
        <f>'表1-1'!J2</f>
        <v>令和２年７月１日現在</v>
      </c>
    </row>
    <row r="3" spans="1:10" ht="18" customHeight="1">
      <c r="A3" s="386" t="s">
        <v>36</v>
      </c>
      <c r="B3" s="399" t="s">
        <v>189</v>
      </c>
      <c r="C3" s="497"/>
      <c r="D3" s="497"/>
      <c r="E3" s="418"/>
      <c r="F3" s="418"/>
      <c r="G3" s="418"/>
      <c r="H3" s="418"/>
      <c r="I3" s="418"/>
      <c r="J3" s="448"/>
    </row>
    <row r="4" spans="1:10" ht="18" customHeight="1">
      <c r="A4" s="387"/>
      <c r="B4" s="496"/>
      <c r="C4" s="498"/>
      <c r="D4" s="498"/>
      <c r="E4" s="500" t="s">
        <v>188</v>
      </c>
      <c r="F4" s="503"/>
      <c r="G4" s="504"/>
      <c r="H4" s="510" t="s">
        <v>182</v>
      </c>
      <c r="I4" s="412"/>
      <c r="J4" s="512"/>
    </row>
    <row r="5" spans="1:10" ht="91.5" customHeight="1">
      <c r="A5" s="387"/>
      <c r="B5" s="420" t="s">
        <v>173</v>
      </c>
      <c r="C5" s="469" t="s">
        <v>270</v>
      </c>
      <c r="D5" s="499" t="s">
        <v>214</v>
      </c>
      <c r="E5" s="501" t="s">
        <v>39</v>
      </c>
      <c r="F5" s="478" t="s">
        <v>239</v>
      </c>
      <c r="G5" s="489" t="s">
        <v>214</v>
      </c>
      <c r="H5" s="401" t="s">
        <v>173</v>
      </c>
      <c r="I5" s="511" t="s">
        <v>270</v>
      </c>
      <c r="J5" s="489" t="s">
        <v>214</v>
      </c>
    </row>
    <row r="6" spans="1:10" ht="24">
      <c r="A6" s="388"/>
      <c r="B6" s="468" t="s">
        <v>213</v>
      </c>
      <c r="C6" s="436" t="s">
        <v>211</v>
      </c>
      <c r="D6" s="415" t="s">
        <v>215</v>
      </c>
      <c r="E6" s="502" t="s">
        <v>206</v>
      </c>
      <c r="F6" s="444" t="s">
        <v>8</v>
      </c>
      <c r="G6" s="444" t="s">
        <v>216</v>
      </c>
      <c r="H6" s="350" t="s">
        <v>198</v>
      </c>
      <c r="I6" s="436" t="s">
        <v>119</v>
      </c>
      <c r="J6" s="415" t="s">
        <v>217</v>
      </c>
    </row>
    <row r="7" spans="1:10" ht="18" customHeight="1">
      <c r="A7" s="26" t="s">
        <v>64</v>
      </c>
      <c r="B7" s="402">
        <f>SUM(B8,B12,B15,B20,B28,B31,B35,B37)</f>
        <v>127581</v>
      </c>
      <c r="C7" s="520">
        <f>SUM(C8,C12,C15,C20,C28,C31,C35,C37)</f>
        <v>35200</v>
      </c>
      <c r="D7" s="416">
        <f t="shared" ref="D7:D40" si="0">C7/B7</f>
        <v>0.275903151723219</v>
      </c>
      <c r="E7" s="402">
        <f>SUM(E8,E12,E15,E20,E28,E31,E35,E37)</f>
        <v>70021</v>
      </c>
      <c r="F7" s="520">
        <f>SUM(F8,F12,F15,F20,F28,F31,F35,F37)</f>
        <v>21517</v>
      </c>
      <c r="G7" s="505">
        <f t="shared" ref="G7:G40" si="1">F7/E7</f>
        <v>0.30729352622784595</v>
      </c>
      <c r="H7" s="402">
        <f>SUM(H8,H12,H15,H20,H28,H31,H35,H37)</f>
        <v>57560</v>
      </c>
      <c r="I7" s="520">
        <f>SUM(I8,I12,I15,I20,I28,I31,I35,I37)</f>
        <v>13683</v>
      </c>
      <c r="J7" s="416">
        <f t="shared" ref="J7:J40" si="2">I7/H7</f>
        <v>0.23771716469770673</v>
      </c>
    </row>
    <row r="8" spans="1:10" ht="18" customHeight="1">
      <c r="A8" s="27" t="s">
        <v>29</v>
      </c>
      <c r="B8" s="40">
        <f>SUM(B9:B11)</f>
        <v>12785</v>
      </c>
      <c r="C8" s="41">
        <f>SUM(C9:C11)</f>
        <v>2756</v>
      </c>
      <c r="D8" s="416">
        <f t="shared" si="0"/>
        <v>0.21556511536957371</v>
      </c>
      <c r="E8" s="40">
        <f>SUM(E9:E11)</f>
        <v>6126</v>
      </c>
      <c r="F8" s="46">
        <f>SUM(F9:F11)</f>
        <v>1298</v>
      </c>
      <c r="G8" s="505">
        <f t="shared" si="1"/>
        <v>0.21188377407770159</v>
      </c>
      <c r="H8" s="40">
        <f>SUM(H9:H11)</f>
        <v>6659</v>
      </c>
      <c r="I8" s="41">
        <f>SUM(I9:I11)</f>
        <v>1458</v>
      </c>
      <c r="J8" s="416">
        <f t="shared" si="2"/>
        <v>0.2189517945637483</v>
      </c>
    </row>
    <row r="9" spans="1:10" ht="18" customHeight="1">
      <c r="A9" s="29" t="s">
        <v>71</v>
      </c>
      <c r="B9" s="405">
        <f>'表3-2'!C9</f>
        <v>8777</v>
      </c>
      <c r="C9" s="105">
        <f>F9+I9</f>
        <v>1891</v>
      </c>
      <c r="D9" s="364">
        <f t="shared" si="0"/>
        <v>0.21544947020622079</v>
      </c>
      <c r="E9" s="423">
        <f>'表3-2'!G9</f>
        <v>3987</v>
      </c>
      <c r="F9" s="481">
        <f>'表3-3'!H13</f>
        <v>880</v>
      </c>
      <c r="G9" s="507">
        <f t="shared" si="1"/>
        <v>0.22071733132681215</v>
      </c>
      <c r="H9" s="522">
        <f>'表3-3'!I13</f>
        <v>4790</v>
      </c>
      <c r="I9" s="480">
        <f>'表3-3'!J13</f>
        <v>1011</v>
      </c>
      <c r="J9" s="446">
        <f t="shared" si="2"/>
        <v>0.21106471816283925</v>
      </c>
    </row>
    <row r="10" spans="1:10" ht="18" customHeight="1">
      <c r="A10" s="29" t="s">
        <v>83</v>
      </c>
      <c r="B10" s="405">
        <f>'表3-2'!C10</f>
        <v>3304</v>
      </c>
      <c r="C10" s="105">
        <f>F10+I10</f>
        <v>806</v>
      </c>
      <c r="D10" s="364">
        <f t="shared" si="0"/>
        <v>0.24394673123486682</v>
      </c>
      <c r="E10" s="423">
        <f>'表3-2'!G10</f>
        <v>1749</v>
      </c>
      <c r="F10" s="481">
        <f>'表3-3'!H16</f>
        <v>403</v>
      </c>
      <c r="G10" s="507">
        <f t="shared" si="1"/>
        <v>0.23041738136077758</v>
      </c>
      <c r="H10" s="523">
        <f>'表3-3'!I16</f>
        <v>1555</v>
      </c>
      <c r="I10" s="481">
        <f>'表3-3'!J16</f>
        <v>403</v>
      </c>
      <c r="J10" s="364">
        <f t="shared" si="2"/>
        <v>0.25916398713826366</v>
      </c>
    </row>
    <row r="11" spans="1:10" ht="18" customHeight="1">
      <c r="A11" s="32" t="s">
        <v>51</v>
      </c>
      <c r="B11" s="405">
        <f>'表3-2'!C11</f>
        <v>704</v>
      </c>
      <c r="C11" s="105">
        <f>F11+I11</f>
        <v>59</v>
      </c>
      <c r="D11" s="365">
        <f t="shared" si="0"/>
        <v>8.3806818181818177e-002</v>
      </c>
      <c r="E11" s="423">
        <f>'表3-2'!G11</f>
        <v>390</v>
      </c>
      <c r="F11" s="481">
        <f>'表3-3'!H24</f>
        <v>15</v>
      </c>
      <c r="G11" s="465">
        <f t="shared" si="1"/>
        <v>3.8461538461538464e-002</v>
      </c>
      <c r="H11" s="524">
        <f>'表3-3'!I24</f>
        <v>314</v>
      </c>
      <c r="I11" s="487">
        <f>'表3-3'!J24</f>
        <v>44</v>
      </c>
      <c r="J11" s="525">
        <f t="shared" si="2"/>
        <v>0.14012738853503184</v>
      </c>
    </row>
    <row r="12" spans="1:10" ht="18" customHeight="1">
      <c r="A12" s="27" t="s">
        <v>44</v>
      </c>
      <c r="B12" s="40">
        <f>SUM(B13:B14)</f>
        <v>5443</v>
      </c>
      <c r="C12" s="46">
        <f>SUM(C13:C14)</f>
        <v>1632</v>
      </c>
      <c r="D12" s="416">
        <f t="shared" si="0"/>
        <v>0.29983465000918613</v>
      </c>
      <c r="E12" s="40">
        <f>SUM(E13:E14)</f>
        <v>3138</v>
      </c>
      <c r="F12" s="46">
        <f>SUM(F13:F14)</f>
        <v>962</v>
      </c>
      <c r="G12" s="505">
        <f t="shared" si="1"/>
        <v>0.30656469088591459</v>
      </c>
      <c r="H12" s="40">
        <f>SUM(H13:H14)</f>
        <v>2305</v>
      </c>
      <c r="I12" s="40">
        <f>SUM(I13:I14)</f>
        <v>670</v>
      </c>
      <c r="J12" s="416">
        <f t="shared" si="2"/>
        <v>0.29067245119305857</v>
      </c>
    </row>
    <row r="13" spans="1:10" ht="18" customHeight="1">
      <c r="A13" s="152" t="s">
        <v>54</v>
      </c>
      <c r="B13" s="405">
        <f>'表3-2'!C13</f>
        <v>4990</v>
      </c>
      <c r="C13" s="105">
        <f>F13+I13</f>
        <v>1553</v>
      </c>
      <c r="D13" s="451">
        <f t="shared" si="0"/>
        <v>0.31122244488977957</v>
      </c>
      <c r="E13" s="423">
        <f>'表3-2'!G13</f>
        <v>2871</v>
      </c>
      <c r="F13" s="481">
        <f>'表3-3'!H20</f>
        <v>916</v>
      </c>
      <c r="G13" s="466">
        <f t="shared" si="1"/>
        <v>0.31905259491466387</v>
      </c>
      <c r="H13" s="405">
        <f>'表3-3'!I20</f>
        <v>2119</v>
      </c>
      <c r="I13" s="423">
        <f>'表3-3'!J20</f>
        <v>637</v>
      </c>
      <c r="J13" s="516">
        <f t="shared" si="2"/>
        <v>0.30061349693251532</v>
      </c>
    </row>
    <row r="14" spans="1:10" ht="18" customHeight="1">
      <c r="A14" s="32" t="s">
        <v>74</v>
      </c>
      <c r="B14" s="405">
        <f>'表3-2'!C14</f>
        <v>453</v>
      </c>
      <c r="C14" s="105">
        <f>F14+I14</f>
        <v>79</v>
      </c>
      <c r="D14" s="365">
        <f t="shared" si="0"/>
        <v>0.17439293598233996</v>
      </c>
      <c r="E14" s="423">
        <f>'表3-2'!G14</f>
        <v>267</v>
      </c>
      <c r="F14" s="481">
        <f>'表3-3'!H26</f>
        <v>46</v>
      </c>
      <c r="G14" s="465">
        <f t="shared" si="1"/>
        <v>0.17228464419475656</v>
      </c>
      <c r="H14" s="405">
        <f>'表3-3'!I26</f>
        <v>186</v>
      </c>
      <c r="I14" s="423">
        <f>'表3-3'!J26</f>
        <v>33</v>
      </c>
      <c r="J14" s="513">
        <f t="shared" si="2"/>
        <v>0.17741935483870969</v>
      </c>
    </row>
    <row r="15" spans="1:10" ht="18" customHeight="1">
      <c r="A15" s="27" t="s">
        <v>237</v>
      </c>
      <c r="B15" s="40">
        <f>SUM(B16:B19)</f>
        <v>10642</v>
      </c>
      <c r="C15" s="46">
        <f>SUM(C16:C19)</f>
        <v>2837</v>
      </c>
      <c r="D15" s="416">
        <f t="shared" si="0"/>
        <v>0.26658522834053749</v>
      </c>
      <c r="E15" s="40">
        <f>SUM(E16:E19)</f>
        <v>5469</v>
      </c>
      <c r="F15" s="46">
        <f>SUM(F16:F19)</f>
        <v>1687</v>
      </c>
      <c r="G15" s="505">
        <f t="shared" si="1"/>
        <v>0.30846589870177366</v>
      </c>
      <c r="H15" s="40">
        <f>SUM(H16:H19)</f>
        <v>5173</v>
      </c>
      <c r="I15" s="46">
        <f>SUM(I16:I19)</f>
        <v>1150</v>
      </c>
      <c r="J15" s="416">
        <f t="shared" si="2"/>
        <v>0.2223081384109801</v>
      </c>
    </row>
    <row r="16" spans="1:10" ht="18" customHeight="1">
      <c r="A16" s="152" t="s">
        <v>70</v>
      </c>
      <c r="B16" s="405">
        <f>'表3-2'!C16</f>
        <v>6741</v>
      </c>
      <c r="C16" s="105">
        <f>F16+I16</f>
        <v>1628</v>
      </c>
      <c r="D16" s="451">
        <f t="shared" si="0"/>
        <v>0.24150719477822283</v>
      </c>
      <c r="E16" s="423">
        <f>'表3-2'!G16</f>
        <v>3337</v>
      </c>
      <c r="F16" s="481">
        <f>'表3-3'!H11</f>
        <v>958</v>
      </c>
      <c r="G16" s="466">
        <f t="shared" si="1"/>
        <v>0.28708420737189094</v>
      </c>
      <c r="H16" s="405">
        <f>'表3-3'!I11</f>
        <v>3404</v>
      </c>
      <c r="I16" s="423">
        <f>'表3-3'!J11</f>
        <v>670</v>
      </c>
      <c r="J16" s="516">
        <f t="shared" si="2"/>
        <v>0.19682726204465334</v>
      </c>
    </row>
    <row r="17" spans="1:13" ht="18" customHeight="1">
      <c r="A17" s="152" t="s">
        <v>13</v>
      </c>
      <c r="B17" s="405">
        <f>'表3-2'!C17</f>
        <v>474</v>
      </c>
      <c r="C17" s="105">
        <f>F17+I17</f>
        <v>169</v>
      </c>
      <c r="D17" s="451">
        <f t="shared" si="0"/>
        <v>0.35654008438818563</v>
      </c>
      <c r="E17" s="423">
        <f>'表3-2'!G17</f>
        <v>255</v>
      </c>
      <c r="F17" s="481">
        <f>'表3-3'!H28</f>
        <v>94</v>
      </c>
      <c r="G17" s="466">
        <f t="shared" si="1"/>
        <v>0.36862745098039218</v>
      </c>
      <c r="H17" s="405">
        <f>'表3-3'!I28</f>
        <v>219</v>
      </c>
      <c r="I17" s="423">
        <f>'表3-3'!J28</f>
        <v>75</v>
      </c>
      <c r="J17" s="516">
        <f t="shared" si="2"/>
        <v>0.34246575342465752</v>
      </c>
    </row>
    <row r="18" spans="1:13" ht="18" customHeight="1">
      <c r="A18" s="29" t="s">
        <v>0</v>
      </c>
      <c r="B18" s="405">
        <f>'表3-2'!C18</f>
        <v>2470</v>
      </c>
      <c r="C18" s="105">
        <f>F18+I18</f>
        <v>797</v>
      </c>
      <c r="D18" s="365">
        <f t="shared" si="0"/>
        <v>0.32267206477732796</v>
      </c>
      <c r="E18" s="423">
        <f>'表3-2'!G18</f>
        <v>1398</v>
      </c>
      <c r="F18" s="481">
        <f>'表3-3'!H29</f>
        <v>499</v>
      </c>
      <c r="G18" s="465">
        <f t="shared" si="1"/>
        <v>0.35693848354792562</v>
      </c>
      <c r="H18" s="405">
        <f>'表3-3'!I29</f>
        <v>1072</v>
      </c>
      <c r="I18" s="423">
        <f>'表3-3'!J29</f>
        <v>298</v>
      </c>
      <c r="J18" s="513">
        <f t="shared" si="2"/>
        <v>0.27798507462686567</v>
      </c>
    </row>
    <row r="19" spans="1:13" ht="18" customHeight="1">
      <c r="A19" s="34" t="s">
        <v>93</v>
      </c>
      <c r="B19" s="405">
        <f>'表3-2'!C19</f>
        <v>957</v>
      </c>
      <c r="C19" s="105">
        <f>F19+I19</f>
        <v>243</v>
      </c>
      <c r="D19" s="417">
        <f t="shared" si="0"/>
        <v>0.25391849529780564</v>
      </c>
      <c r="E19" s="423">
        <f>'表3-2'!G19</f>
        <v>479</v>
      </c>
      <c r="F19" s="481">
        <f>'表3-3'!H30</f>
        <v>136</v>
      </c>
      <c r="G19" s="509">
        <f t="shared" si="1"/>
        <v>0.28392484342379959</v>
      </c>
      <c r="H19" s="405">
        <f>'表3-3'!I30</f>
        <v>478</v>
      </c>
      <c r="I19" s="423">
        <f>'表3-3'!J30</f>
        <v>107</v>
      </c>
      <c r="J19" s="519">
        <f t="shared" si="2"/>
        <v>0.22384937238493724</v>
      </c>
    </row>
    <row r="20" spans="1:13" ht="18" customHeight="1">
      <c r="A20" s="26" t="s">
        <v>238</v>
      </c>
      <c r="B20" s="40">
        <f>SUM(B21:B27)</f>
        <v>56956</v>
      </c>
      <c r="C20" s="46">
        <f>SUM(C21:C27)</f>
        <v>16872</v>
      </c>
      <c r="D20" s="416">
        <f t="shared" si="0"/>
        <v>0.2962286677435213</v>
      </c>
      <c r="E20" s="40">
        <f>SUM(E21:E27)</f>
        <v>32633</v>
      </c>
      <c r="F20" s="46">
        <f>SUM(F21:F27)</f>
        <v>11119</v>
      </c>
      <c r="G20" s="505">
        <f t="shared" si="1"/>
        <v>0.34072871020132994</v>
      </c>
      <c r="H20" s="40">
        <f>SUM(H21:H27)</f>
        <v>24323</v>
      </c>
      <c r="I20" s="46">
        <f>SUM(I21:I27)</f>
        <v>5753</v>
      </c>
      <c r="J20" s="416">
        <f t="shared" si="2"/>
        <v>0.23652509969987254</v>
      </c>
    </row>
    <row r="21" spans="1:13" ht="18" customHeight="1">
      <c r="A21" s="28" t="s">
        <v>92</v>
      </c>
      <c r="B21" s="405">
        <f>'表3-2'!C21</f>
        <v>45582</v>
      </c>
      <c r="C21" s="105">
        <f t="shared" ref="C21:C27" si="3">F21+I21</f>
        <v>13557</v>
      </c>
      <c r="D21" s="446">
        <f t="shared" si="0"/>
        <v>0.29742003422403579</v>
      </c>
      <c r="E21" s="423">
        <f>'表3-2'!G21</f>
        <v>26567</v>
      </c>
      <c r="F21" s="481">
        <f>'表3-3'!H10</f>
        <v>9169</v>
      </c>
      <c r="G21" s="508">
        <f t="shared" si="1"/>
        <v>0.3451274137087364</v>
      </c>
      <c r="H21" s="405">
        <f>'表3-3'!I10</f>
        <v>19015</v>
      </c>
      <c r="I21" s="423">
        <f>'表3-3'!J10</f>
        <v>4388</v>
      </c>
      <c r="J21" s="513">
        <f t="shared" si="2"/>
        <v>0.23076518537996318</v>
      </c>
    </row>
    <row r="22" spans="1:13" ht="18" customHeight="1">
      <c r="A22" s="29" t="s">
        <v>77</v>
      </c>
      <c r="B22" s="405">
        <f>'表3-2'!C22</f>
        <v>3832</v>
      </c>
      <c r="C22" s="105">
        <f t="shared" si="3"/>
        <v>1202</v>
      </c>
      <c r="D22" s="365">
        <f t="shared" si="0"/>
        <v>0.31367432150313151</v>
      </c>
      <c r="E22" s="423">
        <f>'表3-2'!G22</f>
        <v>1870</v>
      </c>
      <c r="F22" s="481">
        <f>'表3-3'!H14</f>
        <v>614</v>
      </c>
      <c r="G22" s="465">
        <f t="shared" si="1"/>
        <v>0.32834224598930484</v>
      </c>
      <c r="H22" s="405">
        <f>'表3-3'!I14</f>
        <v>1962</v>
      </c>
      <c r="I22" s="423">
        <f>'表3-3'!J14</f>
        <v>588</v>
      </c>
      <c r="J22" s="364">
        <f t="shared" si="2"/>
        <v>0.29969418960244648</v>
      </c>
    </row>
    <row r="23" spans="1:13" ht="18" customHeight="1">
      <c r="A23" s="29" t="s">
        <v>12</v>
      </c>
      <c r="B23" s="405">
        <f>'表3-2'!C23</f>
        <v>4277</v>
      </c>
      <c r="C23" s="105">
        <f t="shared" si="3"/>
        <v>1078</v>
      </c>
      <c r="D23" s="364">
        <f t="shared" si="0"/>
        <v>0.25204582651391161</v>
      </c>
      <c r="E23" s="423">
        <f>'表3-2'!G23</f>
        <v>2373</v>
      </c>
      <c r="F23" s="481">
        <f>'表3-3'!H18</f>
        <v>668</v>
      </c>
      <c r="G23" s="507">
        <f t="shared" si="1"/>
        <v>0.28150021070375053</v>
      </c>
      <c r="H23" s="405">
        <f>'表3-3'!I18</f>
        <v>1904</v>
      </c>
      <c r="I23" s="423">
        <f>'表3-3'!J18</f>
        <v>410</v>
      </c>
      <c r="J23" s="515">
        <f t="shared" si="2"/>
        <v>0.21533613445378152</v>
      </c>
    </row>
    <row r="24" spans="1:13" ht="18" customHeight="1">
      <c r="A24" s="152" t="s">
        <v>65</v>
      </c>
      <c r="B24" s="405">
        <f>'表3-2'!C24</f>
        <v>1645</v>
      </c>
      <c r="C24" s="105">
        <f t="shared" si="3"/>
        <v>564</v>
      </c>
      <c r="D24" s="451">
        <f t="shared" si="0"/>
        <v>0.34285714285714286</v>
      </c>
      <c r="E24" s="423">
        <f>'表3-2'!G24</f>
        <v>940</v>
      </c>
      <c r="F24" s="481">
        <f>'表3-3'!H32</f>
        <v>364</v>
      </c>
      <c r="G24" s="466">
        <f t="shared" si="1"/>
        <v>0.38723404255319149</v>
      </c>
      <c r="H24" s="405">
        <f>'表3-3'!I32</f>
        <v>705</v>
      </c>
      <c r="I24" s="423">
        <f>'表3-3'!J32</f>
        <v>200</v>
      </c>
      <c r="J24" s="516">
        <f t="shared" si="2"/>
        <v>0.28368794326241137</v>
      </c>
    </row>
    <row r="25" spans="1:13" ht="18" customHeight="1">
      <c r="A25" s="29" t="s">
        <v>88</v>
      </c>
      <c r="B25" s="405">
        <f>'表3-2'!C25</f>
        <v>932</v>
      </c>
      <c r="C25" s="105">
        <f t="shared" si="3"/>
        <v>240</v>
      </c>
      <c r="D25" s="451">
        <f t="shared" si="0"/>
        <v>0.25751072961373389</v>
      </c>
      <c r="E25" s="423">
        <f>'表3-2'!G25</f>
        <v>522</v>
      </c>
      <c r="F25" s="481">
        <f>'表3-3'!H33</f>
        <v>159</v>
      </c>
      <c r="G25" s="466">
        <f t="shared" si="1"/>
        <v>0.3045977011494253</v>
      </c>
      <c r="H25" s="405">
        <f>'表3-3'!I33</f>
        <v>410</v>
      </c>
      <c r="I25" s="423">
        <f>'表3-3'!J33</f>
        <v>81</v>
      </c>
      <c r="J25" s="516">
        <f t="shared" si="2"/>
        <v>0.19756097560975611</v>
      </c>
    </row>
    <row r="26" spans="1:13" ht="18" customHeight="1">
      <c r="A26" s="29" t="s">
        <v>40</v>
      </c>
      <c r="B26" s="405">
        <f>'表3-2'!C26</f>
        <v>551</v>
      </c>
      <c r="C26" s="105">
        <f t="shared" si="3"/>
        <v>212</v>
      </c>
      <c r="D26" s="451">
        <f t="shared" si="0"/>
        <v>0.38475499092558985</v>
      </c>
      <c r="E26" s="423">
        <f>'表3-2'!G26</f>
        <v>300</v>
      </c>
      <c r="F26" s="481">
        <f>'表3-3'!H34</f>
        <v>137</v>
      </c>
      <c r="G26" s="466">
        <f t="shared" si="1"/>
        <v>0.45666666666666667</v>
      </c>
      <c r="H26" s="405">
        <f>'表3-3'!I34</f>
        <v>251</v>
      </c>
      <c r="I26" s="423">
        <f>'表3-3'!J34</f>
        <v>75</v>
      </c>
      <c r="J26" s="516">
        <f t="shared" si="2"/>
        <v>0.29880478087649404</v>
      </c>
    </row>
    <row r="27" spans="1:13" ht="18" customHeight="1">
      <c r="A27" s="34" t="s">
        <v>89</v>
      </c>
      <c r="B27" s="405">
        <f>'表3-2'!C27</f>
        <v>137</v>
      </c>
      <c r="C27" s="105">
        <f t="shared" si="3"/>
        <v>19</v>
      </c>
      <c r="D27" s="365">
        <f t="shared" si="0"/>
        <v>0.13868613138686131</v>
      </c>
      <c r="E27" s="423">
        <f>'表3-2'!G27</f>
        <v>61</v>
      </c>
      <c r="F27" s="481">
        <f>'表3-3'!H35</f>
        <v>8</v>
      </c>
      <c r="G27" s="465">
        <f t="shared" si="1"/>
        <v>0.13114754098360656</v>
      </c>
      <c r="H27" s="405">
        <f>'表3-3'!I35</f>
        <v>76</v>
      </c>
      <c r="I27" s="423">
        <f>'表3-3'!J35</f>
        <v>11</v>
      </c>
      <c r="J27" s="513">
        <f t="shared" si="2"/>
        <v>0.14473684210526316</v>
      </c>
    </row>
    <row r="28" spans="1:13" s="452" customFormat="1" ht="24" customHeight="1">
      <c r="A28" s="153" t="s">
        <v>236</v>
      </c>
      <c r="B28" s="40">
        <f>SUM(B29:B30)</f>
        <v>11809</v>
      </c>
      <c r="C28" s="46">
        <f>SUM(C29:C30)</f>
        <v>3165</v>
      </c>
      <c r="D28" s="416">
        <f t="shared" si="0"/>
        <v>0.26801592006097047</v>
      </c>
      <c r="E28" s="40">
        <f>SUM(E29:E30)</f>
        <v>6515</v>
      </c>
      <c r="F28" s="46">
        <f>SUM(F29:F30)</f>
        <v>2016</v>
      </c>
      <c r="G28" s="505">
        <f t="shared" si="1"/>
        <v>0.30943975441289334</v>
      </c>
      <c r="H28" s="40">
        <f>SUM(H29:H30)</f>
        <v>5294</v>
      </c>
      <c r="I28" s="46">
        <f>SUM(I29:I30)</f>
        <v>1149</v>
      </c>
      <c r="J28" s="416">
        <f t="shared" si="2"/>
        <v>0.21703815640347562</v>
      </c>
      <c r="M28" s="267"/>
    </row>
    <row r="29" spans="1:13" s="452" customFormat="1" ht="18" customHeight="1">
      <c r="A29" s="152" t="s">
        <v>80</v>
      </c>
      <c r="B29" s="405">
        <f>'表3-2'!C29</f>
        <v>9026</v>
      </c>
      <c r="C29" s="105">
        <f>F29+I29</f>
        <v>2640</v>
      </c>
      <c r="D29" s="451">
        <f t="shared" si="0"/>
        <v>0.29248836693995123</v>
      </c>
      <c r="E29" s="423">
        <f>'表3-2'!G29</f>
        <v>5063</v>
      </c>
      <c r="F29" s="481">
        <f>'表3-3'!H17</f>
        <v>1701</v>
      </c>
      <c r="G29" s="466">
        <f t="shared" si="1"/>
        <v>0.33596681809204026</v>
      </c>
      <c r="H29" s="405">
        <f>'表3-3'!I17</f>
        <v>3963</v>
      </c>
      <c r="I29" s="423">
        <f>'表3-3'!J17</f>
        <v>939</v>
      </c>
      <c r="J29" s="516">
        <f t="shared" si="2"/>
        <v>0.23694171082513246</v>
      </c>
      <c r="M29" s="267"/>
    </row>
    <row r="30" spans="1:13" ht="18" customHeight="1">
      <c r="A30" s="34" t="s">
        <v>86</v>
      </c>
      <c r="B30" s="405">
        <f>'表3-2'!C30</f>
        <v>2783</v>
      </c>
      <c r="C30" s="105">
        <f>F30+I30</f>
        <v>525</v>
      </c>
      <c r="D30" s="451">
        <f t="shared" si="0"/>
        <v>0.18864534674811353</v>
      </c>
      <c r="E30" s="423">
        <f>'表3-2'!G30</f>
        <v>1452</v>
      </c>
      <c r="F30" s="481">
        <f>'表3-3'!H21</f>
        <v>315</v>
      </c>
      <c r="G30" s="466">
        <f t="shared" si="1"/>
        <v>0.21694214876033058</v>
      </c>
      <c r="H30" s="405">
        <f>'表3-3'!I21</f>
        <v>1331</v>
      </c>
      <c r="I30" s="423">
        <f>'表3-3'!J21</f>
        <v>210</v>
      </c>
      <c r="J30" s="516">
        <f t="shared" si="2"/>
        <v>0.15777610818933133</v>
      </c>
    </row>
    <row r="31" spans="1:13" ht="18" customHeight="1">
      <c r="A31" s="454" t="s">
        <v>234</v>
      </c>
      <c r="B31" s="40">
        <f>SUM(B32:B34)</f>
        <v>13931</v>
      </c>
      <c r="C31" s="46">
        <f>SUM(C32:C34)</f>
        <v>3891</v>
      </c>
      <c r="D31" s="416">
        <f t="shared" si="0"/>
        <v>0.2793051467949178</v>
      </c>
      <c r="E31" s="40">
        <f>SUM(E32:E34)</f>
        <v>7777</v>
      </c>
      <c r="F31" s="46">
        <f>SUM(F32:F34)</f>
        <v>2277</v>
      </c>
      <c r="G31" s="505">
        <f t="shared" si="1"/>
        <v>0.29278642149929279</v>
      </c>
      <c r="H31" s="40">
        <f>SUM(H32:H34)</f>
        <v>6154</v>
      </c>
      <c r="I31" s="46">
        <f>SUM(I32:I34)</f>
        <v>1614</v>
      </c>
      <c r="J31" s="517">
        <f t="shared" si="2"/>
        <v>0.2622684432889178</v>
      </c>
    </row>
    <row r="32" spans="1:13" ht="18" customHeight="1">
      <c r="A32" s="152" t="s">
        <v>102</v>
      </c>
      <c r="B32" s="405">
        <f>'表3-2'!C32</f>
        <v>9396</v>
      </c>
      <c r="C32" s="105">
        <f>F32+I32</f>
        <v>2650</v>
      </c>
      <c r="D32" s="451">
        <f t="shared" si="0"/>
        <v>0.2820349084716901</v>
      </c>
      <c r="E32" s="423">
        <f>'表3-2'!G32</f>
        <v>5192</v>
      </c>
      <c r="F32" s="481">
        <f>'表3-3'!H19</f>
        <v>1482</v>
      </c>
      <c r="G32" s="466">
        <f t="shared" si="1"/>
        <v>0.28543913713405239</v>
      </c>
      <c r="H32" s="405">
        <f>'表3-3'!I19</f>
        <v>4204</v>
      </c>
      <c r="I32" s="423">
        <f>'表3-3'!J19</f>
        <v>1168</v>
      </c>
      <c r="J32" s="446">
        <f t="shared" si="2"/>
        <v>0.27783063748810655</v>
      </c>
    </row>
    <row r="33" spans="1:13" ht="18" customHeight="1">
      <c r="A33" s="29" t="s">
        <v>94</v>
      </c>
      <c r="B33" s="405">
        <f>'表3-2'!C33</f>
        <v>3552</v>
      </c>
      <c r="C33" s="105">
        <f>F33+I33</f>
        <v>749</v>
      </c>
      <c r="D33" s="451">
        <f t="shared" si="0"/>
        <v>0.21086711711711711</v>
      </c>
      <c r="E33" s="423">
        <f>'表3-2'!G33</f>
        <v>2022</v>
      </c>
      <c r="F33" s="481">
        <f>'表3-3'!H22</f>
        <v>535</v>
      </c>
      <c r="G33" s="466">
        <f t="shared" si="1"/>
        <v>0.26458951533135511</v>
      </c>
      <c r="H33" s="405">
        <f>'表3-3'!I22</f>
        <v>1530</v>
      </c>
      <c r="I33" s="423">
        <f>'表3-3'!J22</f>
        <v>214</v>
      </c>
      <c r="J33" s="364">
        <f t="shared" si="2"/>
        <v>0.13986928104575164</v>
      </c>
    </row>
    <row r="34" spans="1:13" ht="18" customHeight="1">
      <c r="A34" s="32" t="s">
        <v>91</v>
      </c>
      <c r="B34" s="405">
        <f>'表3-2'!C34</f>
        <v>983</v>
      </c>
      <c r="C34" s="105">
        <f>F34+I34</f>
        <v>492</v>
      </c>
      <c r="D34" s="365">
        <f t="shared" si="0"/>
        <v>0.50050864699898268</v>
      </c>
      <c r="E34" s="423">
        <f>'表3-2'!G34</f>
        <v>563</v>
      </c>
      <c r="F34" s="481">
        <f>'表3-3'!H37</f>
        <v>260</v>
      </c>
      <c r="G34" s="465">
        <f t="shared" si="1"/>
        <v>0.46181172291296624</v>
      </c>
      <c r="H34" s="405">
        <f>'表3-3'!I37</f>
        <v>420</v>
      </c>
      <c r="I34" s="423">
        <f>'表3-3'!J37</f>
        <v>232</v>
      </c>
      <c r="J34" s="513">
        <f t="shared" si="2"/>
        <v>0.55238095238095242</v>
      </c>
    </row>
    <row r="35" spans="1:13" ht="18" customHeight="1">
      <c r="A35" s="27" t="s">
        <v>233</v>
      </c>
      <c r="B35" s="422">
        <f>SUM(B36)</f>
        <v>9224</v>
      </c>
      <c r="C35" s="521">
        <f>SUM(C36)</f>
        <v>2304</v>
      </c>
      <c r="D35" s="416">
        <f t="shared" si="0"/>
        <v>0.24978317432784042</v>
      </c>
      <c r="E35" s="422">
        <f>SUM(E36)</f>
        <v>4651</v>
      </c>
      <c r="F35" s="521">
        <f>SUM(F36)</f>
        <v>1139</v>
      </c>
      <c r="G35" s="505">
        <f t="shared" si="1"/>
        <v>0.24489357127499461</v>
      </c>
      <c r="H35" s="422">
        <f>SUM(H36)</f>
        <v>4573</v>
      </c>
      <c r="I35" s="430">
        <f>SUM(I36)</f>
        <v>1165</v>
      </c>
      <c r="J35" s="416">
        <f t="shared" si="2"/>
        <v>0.2547561775639624</v>
      </c>
    </row>
    <row r="36" spans="1:13" ht="18" customHeight="1">
      <c r="A36" s="33" t="s">
        <v>4</v>
      </c>
      <c r="B36" s="405">
        <f>'表3-2'!C36</f>
        <v>9224</v>
      </c>
      <c r="C36" s="105">
        <f>F36+I36</f>
        <v>2304</v>
      </c>
      <c r="D36" s="366">
        <f t="shared" si="0"/>
        <v>0.24978317432784042</v>
      </c>
      <c r="E36" s="423">
        <f>'表3-2'!G36</f>
        <v>4651</v>
      </c>
      <c r="F36" s="481">
        <f>'表3-3'!H12</f>
        <v>1139</v>
      </c>
      <c r="G36" s="506">
        <f t="shared" si="1"/>
        <v>0.24489357127499461</v>
      </c>
      <c r="H36" s="405">
        <f>'表3-3'!I12</f>
        <v>4573</v>
      </c>
      <c r="I36" s="423">
        <f>'表3-3'!J12</f>
        <v>1165</v>
      </c>
      <c r="J36" s="514">
        <f t="shared" si="2"/>
        <v>0.2547561775639624</v>
      </c>
    </row>
    <row r="37" spans="1:13" ht="18" customHeight="1">
      <c r="A37" s="454" t="s">
        <v>231</v>
      </c>
      <c r="B37" s="40">
        <f>SUM(B38:B40)</f>
        <v>6791</v>
      </c>
      <c r="C37" s="46">
        <f>SUM(C38:C40)</f>
        <v>1743</v>
      </c>
      <c r="D37" s="416">
        <f t="shared" si="0"/>
        <v>0.25666323074657638</v>
      </c>
      <c r="E37" s="40">
        <f>SUM(E38:E40)</f>
        <v>3712</v>
      </c>
      <c r="F37" s="46">
        <f>SUM(F38:F40)</f>
        <v>1019</v>
      </c>
      <c r="G37" s="505">
        <f t="shared" si="1"/>
        <v>0.27451508620689657</v>
      </c>
      <c r="H37" s="40">
        <f>SUM(H38:H40)</f>
        <v>3079</v>
      </c>
      <c r="I37" s="46">
        <f>SUM(I38:I40)</f>
        <v>724</v>
      </c>
      <c r="J37" s="517">
        <f t="shared" si="2"/>
        <v>0.23514127963624554</v>
      </c>
    </row>
    <row r="38" spans="1:13" ht="18" customHeight="1">
      <c r="A38" s="152" t="s">
        <v>79</v>
      </c>
      <c r="B38" s="405">
        <f>'表3-2'!C38</f>
        <v>5389</v>
      </c>
      <c r="C38" s="105">
        <f>F38+I38</f>
        <v>1448</v>
      </c>
      <c r="D38" s="451">
        <f t="shared" si="0"/>
        <v>0.26869549081462241</v>
      </c>
      <c r="E38" s="423">
        <f>'表3-2'!G38</f>
        <v>3055</v>
      </c>
      <c r="F38" s="481">
        <f>'表3-3'!H15</f>
        <v>890</v>
      </c>
      <c r="G38" s="466">
        <f t="shared" si="1"/>
        <v>0.29132569558101473</v>
      </c>
      <c r="H38" s="405">
        <f>'表3-3'!I15</f>
        <v>2334</v>
      </c>
      <c r="I38" s="423">
        <f>'表3-3'!J15</f>
        <v>558</v>
      </c>
      <c r="J38" s="516">
        <f t="shared" si="2"/>
        <v>0.23907455012853471</v>
      </c>
    </row>
    <row r="39" spans="1:13" ht="18" customHeight="1">
      <c r="A39" s="152" t="s">
        <v>52</v>
      </c>
      <c r="B39" s="405">
        <f>'表3-2'!C39</f>
        <v>1140</v>
      </c>
      <c r="C39" s="105">
        <f>F39+I39</f>
        <v>252</v>
      </c>
      <c r="D39" s="451">
        <f t="shared" si="0"/>
        <v>0.22105263157894736</v>
      </c>
      <c r="E39" s="423">
        <f>'表3-2'!G39</f>
        <v>531</v>
      </c>
      <c r="F39" s="481">
        <f>'表3-3'!H39</f>
        <v>104</v>
      </c>
      <c r="G39" s="466">
        <f t="shared" si="1"/>
        <v>0.19585687382297551</v>
      </c>
      <c r="H39" s="405">
        <f>'表3-3'!I39</f>
        <v>609</v>
      </c>
      <c r="I39" s="423">
        <f>'表3-3'!J39</f>
        <v>148</v>
      </c>
      <c r="J39" s="516">
        <f t="shared" si="2"/>
        <v>0.24302134646962234</v>
      </c>
    </row>
    <row r="40" spans="1:13" ht="18" customHeight="1">
      <c r="A40" s="34" t="s">
        <v>104</v>
      </c>
      <c r="B40" s="411">
        <f>'表3-2'!C40</f>
        <v>262</v>
      </c>
      <c r="C40" s="432">
        <f>F40+I40</f>
        <v>43</v>
      </c>
      <c r="D40" s="417">
        <f t="shared" si="0"/>
        <v>0.16412213740458015</v>
      </c>
      <c r="E40" s="411">
        <f>'表3-2'!G40</f>
        <v>126</v>
      </c>
      <c r="F40" s="432">
        <f>'表3-3'!H40</f>
        <v>25</v>
      </c>
      <c r="G40" s="509">
        <f t="shared" si="1"/>
        <v>0.1984126984126984</v>
      </c>
      <c r="H40" s="411">
        <f>'表3-3'!I40</f>
        <v>136</v>
      </c>
      <c r="I40" s="432">
        <f>'表3-3'!J40</f>
        <v>18</v>
      </c>
      <c r="J40" s="519">
        <f t="shared" si="2"/>
        <v>0.13235294117647059</v>
      </c>
    </row>
    <row r="41" spans="1:13" ht="18" customHeight="1">
      <c r="A41" s="20"/>
      <c r="B41" s="3"/>
      <c r="C41" s="3"/>
      <c r="D41" s="3"/>
      <c r="E41" s="3"/>
      <c r="F41" s="3"/>
      <c r="G41" s="3"/>
      <c r="H41" s="3"/>
      <c r="I41" s="3"/>
      <c r="J41" s="3"/>
      <c r="M41" s="3"/>
    </row>
    <row r="42" spans="1:13" ht="18" customHeight="1">
      <c r="A42" s="20" t="s">
        <v>345</v>
      </c>
      <c r="B42" s="3"/>
      <c r="C42" s="3"/>
      <c r="D42" s="3"/>
      <c r="E42" s="3"/>
      <c r="F42" s="3"/>
      <c r="G42" s="3"/>
      <c r="H42" s="3"/>
      <c r="I42" s="3"/>
      <c r="J42" s="3"/>
      <c r="M42" s="3"/>
    </row>
    <row r="43" spans="1:13" ht="18" customHeight="1">
      <c r="A43" s="20"/>
      <c r="B43" s="3"/>
      <c r="C43" s="3"/>
      <c r="D43" s="3"/>
      <c r="E43" s="3"/>
      <c r="F43" s="3"/>
      <c r="G43" s="3"/>
      <c r="H43" s="3"/>
      <c r="I43" s="3"/>
      <c r="J43" s="3"/>
      <c r="M43" s="3"/>
    </row>
    <row r="44" spans="1:13" ht="18" customHeight="1">
      <c r="A44" s="20"/>
      <c r="B44" s="3"/>
      <c r="C44" s="3"/>
      <c r="D44" s="3"/>
      <c r="E44" s="3"/>
      <c r="F44" s="3"/>
      <c r="G44" s="3"/>
      <c r="H44" s="3"/>
      <c r="I44" s="3"/>
      <c r="J44" s="3"/>
      <c r="M44" s="3"/>
    </row>
    <row r="45" spans="1:13" ht="18" customHeight="1">
      <c r="A45" s="20"/>
      <c r="E45" s="3"/>
      <c r="F45" s="3"/>
      <c r="G45" s="3"/>
      <c r="H45" s="3"/>
      <c r="I45" s="3"/>
      <c r="J45" s="3"/>
      <c r="M45" s="3"/>
    </row>
    <row r="46" spans="1:13">
      <c r="A46" s="20"/>
      <c r="B46" s="3"/>
      <c r="C46" s="3"/>
      <c r="D46" s="3"/>
      <c r="E46" s="3"/>
      <c r="F46" s="3"/>
      <c r="G46" s="3"/>
      <c r="H46" s="3"/>
      <c r="I46" s="3"/>
      <c r="J46" s="3"/>
      <c r="M46" s="3"/>
    </row>
    <row r="47" spans="1:13">
      <c r="A47" s="20"/>
      <c r="B47" s="3"/>
      <c r="C47" s="3"/>
      <c r="D47" s="3"/>
      <c r="E47" s="45"/>
      <c r="F47" s="45"/>
      <c r="G47" s="45"/>
      <c r="H47" s="45"/>
      <c r="I47" s="45"/>
      <c r="J47" s="45"/>
      <c r="K47" s="467"/>
      <c r="L47" s="467"/>
      <c r="M47" s="45"/>
    </row>
    <row r="49" spans="1:1">
      <c r="A49" s="20"/>
    </row>
  </sheetData>
  <mergeCells count="5">
    <mergeCell ref="A1:J1"/>
    <mergeCell ref="E4:G4"/>
    <mergeCell ref="H4:J4"/>
    <mergeCell ref="A3:A6"/>
    <mergeCell ref="B3:D4"/>
  </mergeCells>
  <phoneticPr fontId="51"/>
  <pageMargins left="0.61" right="0.47244094488188976" top="0.6692913385826772" bottom="0.23622047244094488" header="0.39370078740157483" footer="0.43307086614173218"/>
  <pageSetup paperSize="9" scale="95" fitToWidth="1" fitToHeight="1" orientation="portrait" usePrinterDefaults="1" r:id="rId1"/>
  <headerFooter alignWithMargins="0">
    <oddHeader>&amp;L表3-5</oddHeader>
    <oddFooter>&amp;C11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C00000"/>
  </sheetPr>
  <dimension ref="A1:I45"/>
  <sheetViews>
    <sheetView tabSelected="1" view="pageBreakPreview" zoomScaleNormal="120" zoomScaleSheetLayoutView="100" workbookViewId="0">
      <selection activeCell="E16" sqref="E16"/>
    </sheetView>
  </sheetViews>
  <sheetFormatPr defaultRowHeight="12"/>
  <cols>
    <col min="1" max="1" width="14.625" style="267" customWidth="1"/>
    <col min="2" max="7" width="16.625" style="267" customWidth="1"/>
    <col min="8" max="16384" width="9" style="267" customWidth="1"/>
  </cols>
  <sheetData>
    <row r="1" spans="1:9" ht="23.25" customHeight="1">
      <c r="A1" s="526" t="str">
        <f>表紙!B27</f>
        <v>令和２年度高齢者世帯数・高齢者世帯割合の前年度比較</v>
      </c>
      <c r="B1" s="240"/>
      <c r="C1" s="240"/>
      <c r="D1" s="240"/>
      <c r="E1" s="240"/>
      <c r="F1" s="240"/>
      <c r="G1" s="240"/>
      <c r="I1" s="286"/>
    </row>
    <row r="2" spans="1:9" ht="16.5" customHeight="1"/>
    <row r="3" spans="1:9" ht="24.75" customHeight="1">
      <c r="A3" s="267" t="s">
        <v>175</v>
      </c>
      <c r="G3" s="141" t="s">
        <v>348</v>
      </c>
    </row>
    <row r="4" spans="1:9" ht="30" customHeight="1">
      <c r="A4" s="527" t="s">
        <v>114</v>
      </c>
      <c r="B4" s="290" t="s">
        <v>243</v>
      </c>
      <c r="C4" s="537" t="s">
        <v>2</v>
      </c>
      <c r="D4" s="538"/>
      <c r="E4" s="537" t="s">
        <v>154</v>
      </c>
      <c r="F4" s="315"/>
      <c r="G4" s="321"/>
    </row>
    <row r="5" spans="1:9" ht="30" customHeight="1">
      <c r="A5" s="528"/>
      <c r="B5" s="292"/>
      <c r="C5" s="302" t="s">
        <v>245</v>
      </c>
      <c r="D5" s="539" t="s">
        <v>159</v>
      </c>
      <c r="E5" s="302" t="s">
        <v>246</v>
      </c>
      <c r="F5" s="539" t="s">
        <v>172</v>
      </c>
      <c r="G5" s="547" t="s">
        <v>253</v>
      </c>
    </row>
    <row r="6" spans="1:9" ht="27.75" customHeight="1">
      <c r="A6" s="328" t="s">
        <v>107</v>
      </c>
      <c r="B6" s="531">
        <v>389371</v>
      </c>
      <c r="C6" s="531">
        <v>123961</v>
      </c>
      <c r="D6" s="540">
        <v>0.318</v>
      </c>
      <c r="E6" s="531">
        <v>68252</v>
      </c>
      <c r="F6" s="540">
        <v>0.17499999999999999</v>
      </c>
      <c r="G6" s="548">
        <v>0.55100000000000005</v>
      </c>
    </row>
    <row r="7" spans="1:9" ht="27.75" customHeight="1">
      <c r="A7" s="328" t="s">
        <v>333</v>
      </c>
      <c r="B7" s="531">
        <v>389697</v>
      </c>
      <c r="C7" s="531">
        <f>'表3-1'!C7</f>
        <v>127581</v>
      </c>
      <c r="D7" s="540">
        <f>C7/B7</f>
        <v>0.32738512228731553</v>
      </c>
      <c r="E7" s="531">
        <f>'表3-1'!G7</f>
        <v>70021</v>
      </c>
      <c r="F7" s="540">
        <f>E7/B7</f>
        <v>0.17968062366402615</v>
      </c>
      <c r="G7" s="548">
        <f>E7/C7</f>
        <v>0.54883564167078169</v>
      </c>
    </row>
    <row r="8" spans="1:9" ht="27.75" customHeight="1">
      <c r="A8" s="529" t="s">
        <v>118</v>
      </c>
      <c r="B8" s="296">
        <f>B7-B6</f>
        <v>326</v>
      </c>
      <c r="C8" s="296">
        <f>C7-C6</f>
        <v>3620</v>
      </c>
      <c r="D8" s="541" t="s">
        <v>351</v>
      </c>
      <c r="E8" s="296">
        <f>E7-E6</f>
        <v>1769</v>
      </c>
      <c r="F8" s="541" t="s">
        <v>352</v>
      </c>
      <c r="G8" s="549" t="s">
        <v>338</v>
      </c>
    </row>
    <row r="10" spans="1:9" ht="24" customHeight="1">
      <c r="A10" s="267" t="s">
        <v>218</v>
      </c>
    </row>
    <row r="11" spans="1:9" ht="26.25" customHeight="1">
      <c r="A11" s="268" t="s">
        <v>219</v>
      </c>
      <c r="B11" s="278"/>
      <c r="C11" s="290" t="s">
        <v>247</v>
      </c>
      <c r="D11" s="542" t="s">
        <v>248</v>
      </c>
      <c r="E11" s="537" t="s">
        <v>37</v>
      </c>
      <c r="F11" s="315"/>
      <c r="G11" s="321"/>
    </row>
    <row r="12" spans="1:9" ht="26.25" customHeight="1">
      <c r="A12" s="270"/>
      <c r="B12" s="280"/>
      <c r="C12" s="292"/>
      <c r="D12" s="292"/>
      <c r="E12" s="302" t="s">
        <v>250</v>
      </c>
      <c r="F12" s="539" t="s">
        <v>87</v>
      </c>
      <c r="G12" s="547" t="s">
        <v>66</v>
      </c>
    </row>
    <row r="13" spans="1:9" ht="26.25" customHeight="1">
      <c r="A13" s="271" t="s">
        <v>322</v>
      </c>
      <c r="B13" s="532" t="s">
        <v>125</v>
      </c>
      <c r="C13" s="320">
        <v>455432</v>
      </c>
      <c r="D13" s="303">
        <v>148562</v>
      </c>
      <c r="E13" s="320">
        <v>19522</v>
      </c>
      <c r="F13" s="309">
        <v>4.2999999999999997e-002</v>
      </c>
      <c r="G13" s="324">
        <v>0.13100000000000001</v>
      </c>
    </row>
    <row r="14" spans="1:9" ht="26.25" customHeight="1">
      <c r="A14" s="272"/>
      <c r="B14" s="533" t="s">
        <v>221</v>
      </c>
      <c r="C14" s="294">
        <v>513148</v>
      </c>
      <c r="D14" s="543">
        <v>210916</v>
      </c>
      <c r="E14" s="294">
        <v>48730</v>
      </c>
      <c r="F14" s="310">
        <v>9.5000000000000001e-002</v>
      </c>
      <c r="G14" s="548">
        <v>0.23100000000000001</v>
      </c>
    </row>
    <row r="15" spans="1:9" ht="26.25" customHeight="1">
      <c r="A15" s="273"/>
      <c r="B15" s="534" t="s">
        <v>222</v>
      </c>
      <c r="C15" s="294">
        <v>968580</v>
      </c>
      <c r="D15" s="294">
        <v>359478</v>
      </c>
      <c r="E15" s="294">
        <v>68252</v>
      </c>
      <c r="F15" s="370">
        <v>7.0000000000000007e-002</v>
      </c>
      <c r="G15" s="548">
        <v>0.19</v>
      </c>
    </row>
    <row r="16" spans="1:9" ht="26.25" customHeight="1">
      <c r="A16" s="274" t="s">
        <v>33</v>
      </c>
      <c r="B16" s="532" t="s">
        <v>125</v>
      </c>
      <c r="C16" s="320">
        <f>'表1-1'!B6</f>
        <v>448885</v>
      </c>
      <c r="D16" s="303">
        <f>'表1-1'!E6</f>
        <v>149766</v>
      </c>
      <c r="E16" s="320">
        <f>'表3-1'!E7</f>
        <v>20608</v>
      </c>
      <c r="F16" s="309">
        <f>E16/C16</f>
        <v>4.5909308620247946e-002</v>
      </c>
      <c r="G16" s="324">
        <f>E16/D16</f>
        <v>0.13760132473325054</v>
      </c>
    </row>
    <row r="17" spans="1:7" ht="26.25" customHeight="1">
      <c r="A17" s="272"/>
      <c r="B17" s="533" t="s">
        <v>221</v>
      </c>
      <c r="C17" s="294">
        <f>'表1-1'!C6</f>
        <v>505540</v>
      </c>
      <c r="D17" s="294">
        <f>'表1-1'!F6</f>
        <v>211668</v>
      </c>
      <c r="E17" s="294">
        <f>'表3-1'!F7</f>
        <v>49413</v>
      </c>
      <c r="F17" s="310">
        <f>E17/C17</f>
        <v>9.7743007477153143e-002</v>
      </c>
      <c r="G17" s="548">
        <f>E17/D17</f>
        <v>0.23344577356993026</v>
      </c>
    </row>
    <row r="18" spans="1:7" ht="26.25" customHeight="1">
      <c r="A18" s="272"/>
      <c r="B18" s="534" t="s">
        <v>222</v>
      </c>
      <c r="C18" s="294">
        <f>SUM(C16:C17)</f>
        <v>954425</v>
      </c>
      <c r="D18" s="294">
        <f>SUM(D16:D17)</f>
        <v>361434</v>
      </c>
      <c r="E18" s="294">
        <f>SUM(E16:E17)</f>
        <v>70021</v>
      </c>
      <c r="F18" s="370">
        <f>E18/C18</f>
        <v>7.3364591246038197e-002</v>
      </c>
      <c r="G18" s="548">
        <f>E18/D18</f>
        <v>0.19373108229994965</v>
      </c>
    </row>
    <row r="19" spans="1:7" ht="26.25" customHeight="1">
      <c r="A19" s="273"/>
      <c r="B19" s="535" t="s">
        <v>118</v>
      </c>
      <c r="C19" s="296">
        <f>C18-C15</f>
        <v>-14155</v>
      </c>
      <c r="D19" s="296">
        <f>D18-D15</f>
        <v>1956</v>
      </c>
      <c r="E19" s="296">
        <f>E18-E15</f>
        <v>1769</v>
      </c>
      <c r="F19" s="541" t="s">
        <v>352</v>
      </c>
      <c r="G19" s="549" t="s">
        <v>353</v>
      </c>
    </row>
    <row r="20" spans="1:7" ht="17.25" customHeight="1">
      <c r="A20" s="530"/>
      <c r="B20" s="536"/>
      <c r="C20" s="339"/>
      <c r="D20" s="544"/>
      <c r="E20" s="339"/>
      <c r="F20" s="545"/>
      <c r="G20" s="550"/>
    </row>
    <row r="21" spans="1:7" ht="19.5" customHeight="1">
      <c r="B21" s="20" t="s">
        <v>337</v>
      </c>
    </row>
    <row r="22" spans="1:7" ht="19.5" customHeight="1">
      <c r="B22" s="20" t="s">
        <v>311</v>
      </c>
    </row>
    <row r="23" spans="1:7">
      <c r="B23" s="20"/>
      <c r="C23" s="3"/>
      <c r="D23" s="3"/>
      <c r="E23" s="3"/>
      <c r="F23" s="3"/>
      <c r="G23" s="3"/>
    </row>
    <row r="45" spans="6:6">
      <c r="F45" s="546"/>
    </row>
  </sheetData>
  <mergeCells count="11">
    <mergeCell ref="A1:G1"/>
    <mergeCell ref="C4:D4"/>
    <mergeCell ref="E4:G4"/>
    <mergeCell ref="E11:G11"/>
    <mergeCell ref="A4:A5"/>
    <mergeCell ref="B4:B5"/>
    <mergeCell ref="A11:B12"/>
    <mergeCell ref="C11:C12"/>
    <mergeCell ref="D11:D12"/>
    <mergeCell ref="A13:A15"/>
    <mergeCell ref="A16:A19"/>
  </mergeCells>
  <phoneticPr fontId="53"/>
  <printOptions horizontalCentered="1" verticalCentered="1"/>
  <pageMargins left="0.78740157480314965" right="0.78740157480314965" top="0.55000000000000004" bottom="0.23622047244094488" header="0.36" footer="0.31496062992125984"/>
  <pageSetup paperSize="9" scale="96" fitToWidth="1" fitToHeight="1" orientation="landscape" usePrinterDefaults="1" r:id="rId1"/>
  <headerFooter alignWithMargins="0">
    <oddHeader>&amp;R表4-1</oddHeader>
    <oddFooter>&amp;C12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4"/>
  <sheetViews>
    <sheetView workbookViewId="0">
      <selection activeCell="B12" sqref="B12"/>
    </sheetView>
  </sheetViews>
  <sheetFormatPr defaultRowHeight="13.5"/>
  <cols>
    <col min="1" max="1" width="9" style="551" customWidth="1"/>
    <col min="2" max="2" width="9.375" style="551" customWidth="1"/>
    <col min="3" max="5" width="9" style="551" customWidth="1"/>
    <col min="6" max="7" width="9.25" style="551" bestFit="1" customWidth="1"/>
    <col min="8" max="16384" width="9" style="551" customWidth="1"/>
  </cols>
  <sheetData>
    <row r="1" spans="1:9">
      <c r="A1" s="551" t="s">
        <v>26</v>
      </c>
    </row>
    <row r="2" spans="1:9" ht="40.5">
      <c r="B2" s="553" t="s">
        <v>68</v>
      </c>
      <c r="C2" s="553" t="s">
        <v>100</v>
      </c>
      <c r="D2" s="551" t="s">
        <v>85</v>
      </c>
      <c r="E2" s="551" t="s">
        <v>97</v>
      </c>
      <c r="F2" s="551" t="s">
        <v>62</v>
      </c>
      <c r="G2" s="551" t="s">
        <v>96</v>
      </c>
      <c r="H2" s="551" t="s">
        <v>85</v>
      </c>
      <c r="I2" s="551" t="s">
        <v>97</v>
      </c>
    </row>
    <row r="3" spans="1:9">
      <c r="A3" s="552" t="s">
        <v>27</v>
      </c>
      <c r="B3" s="551">
        <f t="shared" ref="B3:E12" si="0">F3/1000</f>
        <v>1134.0360000000001</v>
      </c>
      <c r="C3" s="551">
        <f t="shared" si="0"/>
        <v>1121.3</v>
      </c>
      <c r="D3" s="551">
        <f t="shared" si="0"/>
        <v>394.911</v>
      </c>
      <c r="E3" s="551">
        <f t="shared" si="0"/>
        <v>395.822</v>
      </c>
      <c r="F3" s="551">
        <v>1134036</v>
      </c>
      <c r="G3" s="551">
        <v>1121300</v>
      </c>
      <c r="H3" s="551">
        <v>394911</v>
      </c>
      <c r="I3" s="551">
        <v>395822</v>
      </c>
    </row>
    <row r="4" spans="1:9">
      <c r="A4" s="552" t="s">
        <v>31</v>
      </c>
      <c r="B4" s="551">
        <f t="shared" si="0"/>
        <v>1133.394</v>
      </c>
      <c r="C4" s="551">
        <f t="shared" si="0"/>
        <v>1120.7819999999999</v>
      </c>
      <c r="D4" s="551">
        <f t="shared" si="0"/>
        <v>394.98399999999998</v>
      </c>
      <c r="E4" s="551">
        <f t="shared" si="0"/>
        <v>395.99900000000002</v>
      </c>
      <c r="F4" s="551">
        <v>1133394</v>
      </c>
      <c r="G4" s="551">
        <v>1120782</v>
      </c>
      <c r="H4" s="551">
        <v>394984</v>
      </c>
      <c r="I4" s="551">
        <v>395999</v>
      </c>
    </row>
    <row r="5" spans="1:9">
      <c r="A5" s="552" t="s">
        <v>34</v>
      </c>
      <c r="B5" s="551">
        <f t="shared" si="0"/>
        <v>1132.692</v>
      </c>
      <c r="C5" s="551">
        <f t="shared" si="0"/>
        <v>1119.971</v>
      </c>
      <c r="D5" s="551">
        <f t="shared" si="0"/>
        <v>394.99</v>
      </c>
      <c r="E5" s="551">
        <f t="shared" si="0"/>
        <v>395.971</v>
      </c>
      <c r="F5" s="551">
        <v>1132692</v>
      </c>
      <c r="G5" s="551">
        <v>1119971</v>
      </c>
      <c r="H5" s="551">
        <v>394990</v>
      </c>
      <c r="I5" s="551">
        <v>395971</v>
      </c>
    </row>
    <row r="6" spans="1:9">
      <c r="A6" s="552" t="s">
        <v>1</v>
      </c>
      <c r="B6" s="551">
        <f t="shared" si="0"/>
        <v>1132.0820000000001</v>
      </c>
      <c r="C6" s="551">
        <f t="shared" si="0"/>
        <v>1119.231</v>
      </c>
      <c r="D6" s="551">
        <f t="shared" si="0"/>
        <v>395.09100000000001</v>
      </c>
      <c r="E6" s="551">
        <f t="shared" si="0"/>
        <v>395.95299999999997</v>
      </c>
      <c r="F6" s="551">
        <v>1132082</v>
      </c>
      <c r="G6" s="551">
        <v>1119231</v>
      </c>
      <c r="H6" s="551">
        <v>395091</v>
      </c>
      <c r="I6" s="551">
        <v>395953</v>
      </c>
    </row>
    <row r="7" spans="1:9">
      <c r="A7" s="552" t="s">
        <v>6</v>
      </c>
      <c r="B7" s="551">
        <f t="shared" si="0"/>
        <v>1131.096</v>
      </c>
      <c r="C7" s="551">
        <f t="shared" si="0"/>
        <v>1118.1780000000001</v>
      </c>
      <c r="D7" s="551">
        <f t="shared" si="0"/>
        <v>395.01600000000002</v>
      </c>
      <c r="E7" s="551">
        <f t="shared" si="0"/>
        <v>395.79899999999998</v>
      </c>
      <c r="F7" s="551">
        <v>1131096</v>
      </c>
      <c r="G7" s="551">
        <v>1118178</v>
      </c>
      <c r="H7" s="551">
        <v>395016</v>
      </c>
      <c r="I7" s="551">
        <v>395799</v>
      </c>
    </row>
    <row r="8" spans="1:9">
      <c r="A8" s="552" t="s">
        <v>10</v>
      </c>
      <c r="B8" s="551">
        <f t="shared" si="0"/>
        <v>1130.3019999999999</v>
      </c>
      <c r="C8" s="551">
        <f t="shared" si="0"/>
        <v>1117.0989999999999</v>
      </c>
      <c r="D8" s="551">
        <f t="shared" si="0"/>
        <v>394.88900000000001</v>
      </c>
      <c r="E8" s="551">
        <f t="shared" si="0"/>
        <v>395.70299999999997</v>
      </c>
      <c r="F8" s="551">
        <v>1130302</v>
      </c>
      <c r="G8" s="551">
        <v>1117099</v>
      </c>
      <c r="H8" s="551">
        <v>394889</v>
      </c>
      <c r="I8" s="551">
        <v>395703</v>
      </c>
    </row>
    <row r="9" spans="1:9">
      <c r="A9" s="552" t="s">
        <v>16</v>
      </c>
      <c r="B9" s="551">
        <f t="shared" si="0"/>
        <v>1125.222</v>
      </c>
      <c r="C9" s="551">
        <f t="shared" si="0"/>
        <v>1112.1880000000001</v>
      </c>
      <c r="D9" s="551">
        <f t="shared" si="0"/>
        <v>393.90499999999997</v>
      </c>
      <c r="E9" s="551">
        <f t="shared" si="0"/>
        <v>394.95699999999999</v>
      </c>
      <c r="F9" s="551">
        <v>1125222</v>
      </c>
      <c r="G9" s="551">
        <v>1112188</v>
      </c>
      <c r="H9" s="551">
        <v>393905</v>
      </c>
      <c r="I9" s="551">
        <v>394957</v>
      </c>
    </row>
    <row r="10" spans="1:9">
      <c r="A10" s="552" t="s">
        <v>19</v>
      </c>
      <c r="B10" s="551">
        <f t="shared" si="0"/>
        <v>1124.7470000000001</v>
      </c>
      <c r="C10" s="551">
        <f t="shared" si="0"/>
        <v>1111.652</v>
      </c>
      <c r="D10" s="551">
        <f t="shared" si="0"/>
        <v>395.50799999999998</v>
      </c>
      <c r="E10" s="551">
        <f t="shared" si="0"/>
        <v>396.40499999999997</v>
      </c>
      <c r="F10" s="551">
        <v>1124747</v>
      </c>
      <c r="G10" s="551">
        <v>1111652</v>
      </c>
      <c r="H10" s="551">
        <v>395508</v>
      </c>
      <c r="I10" s="551">
        <v>396405</v>
      </c>
    </row>
    <row r="11" spans="1:9">
      <c r="A11" s="552" t="s">
        <v>20</v>
      </c>
      <c r="B11" s="551">
        <f t="shared" si="0"/>
        <v>1123.98</v>
      </c>
      <c r="C11" s="551">
        <f t="shared" si="0"/>
        <v>1110.9380000000001</v>
      </c>
      <c r="D11" s="551">
        <f t="shared" si="0"/>
        <v>395.63499999999999</v>
      </c>
      <c r="E11" s="551">
        <f t="shared" si="0"/>
        <v>396.536</v>
      </c>
      <c r="F11" s="551">
        <v>1123980</v>
      </c>
      <c r="G11" s="551">
        <v>1110938</v>
      </c>
      <c r="H11" s="551">
        <v>395635</v>
      </c>
      <c r="I11" s="551">
        <v>396536</v>
      </c>
    </row>
    <row r="12" spans="1:9">
      <c r="A12" s="552" t="s">
        <v>14</v>
      </c>
      <c r="B12" s="551">
        <f t="shared" si="0"/>
        <v>1123.2049999999999</v>
      </c>
      <c r="C12" s="551">
        <f t="shared" si="0"/>
        <v>1110.4590000000001</v>
      </c>
      <c r="D12" s="551">
        <f t="shared" si="0"/>
        <v>395.65699999999998</v>
      </c>
      <c r="E12" s="551">
        <f t="shared" si="0"/>
        <v>396.56900000000002</v>
      </c>
      <c r="F12" s="551">
        <v>1123205</v>
      </c>
      <c r="G12" s="551">
        <v>1110459</v>
      </c>
      <c r="H12" s="551">
        <v>395657</v>
      </c>
      <c r="I12" s="551">
        <v>396569</v>
      </c>
    </row>
    <row r="13" spans="1:9">
      <c r="A13" s="552" t="s">
        <v>7</v>
      </c>
      <c r="B13" s="551">
        <f t="shared" ref="B13:D14" si="1">F13/1000</f>
        <v>1122.616</v>
      </c>
      <c r="C13" s="551">
        <f t="shared" si="1"/>
        <v>0</v>
      </c>
      <c r="D13" s="551">
        <f t="shared" si="1"/>
        <v>395.77499999999998</v>
      </c>
      <c r="F13" s="551">
        <v>1122616</v>
      </c>
      <c r="H13" s="551">
        <v>395775</v>
      </c>
    </row>
    <row r="14" spans="1:9">
      <c r="A14" s="552" t="s">
        <v>15</v>
      </c>
      <c r="B14" s="551">
        <f t="shared" si="1"/>
        <v>1122.1079999999999</v>
      </c>
      <c r="C14" s="551">
        <f t="shared" si="1"/>
        <v>0</v>
      </c>
      <c r="D14" s="551">
        <f t="shared" si="1"/>
        <v>395.88900000000001</v>
      </c>
      <c r="E14" s="551">
        <f>I14/1000</f>
        <v>0</v>
      </c>
      <c r="F14" s="551">
        <v>1122108</v>
      </c>
      <c r="H14" s="551">
        <v>395889</v>
      </c>
    </row>
  </sheetData>
  <phoneticPr fontId="0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D14"/>
  <sheetViews>
    <sheetView workbookViewId="0">
      <selection activeCell="D14" sqref="D14"/>
    </sheetView>
  </sheetViews>
  <sheetFormatPr defaultRowHeight="13.5"/>
  <cols>
    <col min="1" max="16384" width="9" style="551" customWidth="1"/>
  </cols>
  <sheetData>
    <row r="2" spans="1:4">
      <c r="A2" s="554"/>
      <c r="B2" s="551" t="s">
        <v>38</v>
      </c>
      <c r="C2" s="551" t="s">
        <v>42</v>
      </c>
      <c r="D2" s="551" t="s">
        <v>48</v>
      </c>
    </row>
    <row r="3" spans="1:4" ht="14.25" customHeight="1">
      <c r="A3" s="555" t="s">
        <v>14</v>
      </c>
      <c r="B3" s="551">
        <v>-379</v>
      </c>
      <c r="C3" s="551">
        <v>-210</v>
      </c>
      <c r="D3" s="551">
        <v>-589</v>
      </c>
    </row>
    <row r="4" spans="1:4">
      <c r="A4" s="555" t="s">
        <v>7</v>
      </c>
      <c r="B4" s="551">
        <v>-355</v>
      </c>
      <c r="C4" s="551">
        <v>-153</v>
      </c>
      <c r="D4" s="551">
        <v>-508</v>
      </c>
    </row>
    <row r="5" spans="1:4">
      <c r="A5" s="555" t="s">
        <v>15</v>
      </c>
      <c r="B5" s="551">
        <v>-393</v>
      </c>
      <c r="C5" s="551">
        <v>-415</v>
      </c>
      <c r="D5" s="551">
        <v>-808</v>
      </c>
    </row>
    <row r="6" spans="1:4">
      <c r="A6" s="554" t="s">
        <v>27</v>
      </c>
      <c r="B6" s="551">
        <v>-496</v>
      </c>
      <c r="C6" s="551">
        <v>-22</v>
      </c>
      <c r="D6" s="551">
        <v>-518</v>
      </c>
    </row>
    <row r="7" spans="1:4">
      <c r="A7" s="554" t="s">
        <v>31</v>
      </c>
      <c r="B7" s="551">
        <v>-592</v>
      </c>
      <c r="C7" s="551">
        <v>-219</v>
      </c>
      <c r="D7" s="551">
        <v>-811</v>
      </c>
    </row>
    <row r="8" spans="1:4">
      <c r="A8" s="554" t="s">
        <v>34</v>
      </c>
      <c r="B8" s="551">
        <v>-656</v>
      </c>
      <c r="C8" s="551">
        <v>-84</v>
      </c>
      <c r="D8" s="551">
        <v>-740</v>
      </c>
    </row>
    <row r="9" spans="1:4">
      <c r="A9" s="554" t="s">
        <v>1</v>
      </c>
      <c r="B9" s="551">
        <v>-723</v>
      </c>
      <c r="C9" s="551">
        <v>-330</v>
      </c>
      <c r="D9" s="551">
        <v>-1053</v>
      </c>
    </row>
    <row r="10" spans="1:4">
      <c r="A10" s="554" t="s">
        <v>6</v>
      </c>
      <c r="B10" s="551">
        <v>-587</v>
      </c>
      <c r="C10" s="551">
        <v>-492</v>
      </c>
      <c r="D10" s="551">
        <v>-1079</v>
      </c>
    </row>
    <row r="11" spans="1:4">
      <c r="A11" s="554" t="s">
        <v>10</v>
      </c>
      <c r="B11" s="551">
        <v>-635</v>
      </c>
      <c r="C11" s="551">
        <v>-4276</v>
      </c>
      <c r="D11" s="551">
        <v>-4911</v>
      </c>
    </row>
    <row r="12" spans="1:4">
      <c r="A12" s="554" t="s">
        <v>61</v>
      </c>
      <c r="B12" s="551">
        <v>-493</v>
      </c>
      <c r="C12" s="551">
        <v>-43</v>
      </c>
      <c r="D12" s="551">
        <v>-536</v>
      </c>
    </row>
    <row r="13" spans="1:4">
      <c r="A13" s="554" t="s">
        <v>99</v>
      </c>
      <c r="B13" s="551">
        <v>-460</v>
      </c>
      <c r="C13" s="551">
        <v>-254</v>
      </c>
      <c r="D13" s="551">
        <v>-714</v>
      </c>
    </row>
    <row r="14" spans="1:4">
      <c r="A14" s="554" t="s">
        <v>101</v>
      </c>
      <c r="B14" s="551">
        <v>-397</v>
      </c>
      <c r="C14" s="551">
        <v>-82</v>
      </c>
      <c r="D14" s="551">
        <v>-479</v>
      </c>
    </row>
  </sheetData>
  <phoneticPr fontId="0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C00000"/>
  </sheetPr>
  <dimension ref="A1:K46"/>
  <sheetViews>
    <sheetView topLeftCell="A13" zoomScale="110" zoomScaleNormal="110" workbookViewId="0">
      <selection activeCell="J2" sqref="J2"/>
    </sheetView>
  </sheetViews>
  <sheetFormatPr defaultRowHeight="18" customHeight="1"/>
  <cols>
    <col min="1" max="1" width="11.875" style="20" customWidth="1"/>
    <col min="2" max="3" width="9" style="3" customWidth="1"/>
    <col min="4" max="4" width="10.625" style="3" customWidth="1"/>
    <col min="5" max="5" width="10.75" style="3" customWidth="1"/>
    <col min="6" max="7" width="10.5" style="3" customWidth="1"/>
    <col min="8" max="16384" width="9" style="3" customWidth="1"/>
  </cols>
  <sheetData>
    <row r="1" spans="1:11" s="21" customFormat="1" ht="18" customHeight="1">
      <c r="A1" s="22" t="s">
        <v>323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18" customHeight="1">
      <c r="B2" s="36"/>
      <c r="J2" s="141" t="s">
        <v>22</v>
      </c>
    </row>
    <row r="3" spans="1:11" ht="18" customHeight="1">
      <c r="A3" s="23" t="s">
        <v>36</v>
      </c>
      <c r="B3" s="37" t="s">
        <v>108</v>
      </c>
      <c r="C3" s="58"/>
      <c r="D3" s="70"/>
      <c r="E3" s="83" t="s">
        <v>183</v>
      </c>
      <c r="F3" s="58"/>
      <c r="G3" s="114"/>
      <c r="H3" s="83" t="s">
        <v>185</v>
      </c>
      <c r="I3" s="58"/>
      <c r="J3" s="114"/>
    </row>
    <row r="4" spans="1:11" ht="18" customHeight="1">
      <c r="A4" s="24"/>
      <c r="B4" s="38"/>
      <c r="C4" s="59"/>
      <c r="D4" s="71"/>
      <c r="E4" s="84"/>
      <c r="F4" s="59"/>
      <c r="G4" s="115"/>
      <c r="H4" s="84"/>
      <c r="I4" s="59"/>
      <c r="J4" s="115"/>
    </row>
    <row r="5" spans="1:11" ht="18" customHeight="1">
      <c r="A5" s="25"/>
      <c r="B5" s="39" t="s">
        <v>53</v>
      </c>
      <c r="C5" s="60" t="s">
        <v>59</v>
      </c>
      <c r="D5" s="72" t="s">
        <v>181</v>
      </c>
      <c r="E5" s="85" t="s">
        <v>53</v>
      </c>
      <c r="F5" s="99" t="s">
        <v>59</v>
      </c>
      <c r="G5" s="72" t="s">
        <v>181</v>
      </c>
      <c r="H5" s="85" t="s">
        <v>53</v>
      </c>
      <c r="I5" s="99" t="s">
        <v>59</v>
      </c>
      <c r="J5" s="72" t="s">
        <v>181</v>
      </c>
    </row>
    <row r="6" spans="1:11" ht="18" customHeight="1">
      <c r="A6" s="26" t="s">
        <v>64</v>
      </c>
      <c r="B6" s="40">
        <v>448885</v>
      </c>
      <c r="C6" s="61">
        <v>505540</v>
      </c>
      <c r="D6" s="73">
        <f>SUM(B6:C6)</f>
        <v>954425</v>
      </c>
      <c r="E6" s="86">
        <f>SUM(E7:E8)</f>
        <v>149766</v>
      </c>
      <c r="F6" s="100">
        <f>SUM(F7:F8)</f>
        <v>211668</v>
      </c>
      <c r="G6" s="116">
        <f>SUM(G7:G8)</f>
        <v>361434</v>
      </c>
      <c r="H6" s="125">
        <f t="shared" ref="H6:J39" si="0">E6/B6</f>
        <v>0.33364001915858182</v>
      </c>
      <c r="I6" s="133">
        <f t="shared" si="0"/>
        <v>0.41869683902361832</v>
      </c>
      <c r="J6" s="142">
        <f t="shared" si="0"/>
        <v>0.37869293029834716</v>
      </c>
      <c r="K6" s="150"/>
    </row>
    <row r="7" spans="1:11" ht="18" customHeight="1">
      <c r="A7" s="27" t="s">
        <v>67</v>
      </c>
      <c r="B7" s="41">
        <f t="shared" ref="B7:G7" si="1">SUM(B9:B21)</f>
        <v>407735</v>
      </c>
      <c r="C7" s="62">
        <f t="shared" si="1"/>
        <v>458998</v>
      </c>
      <c r="D7" s="73">
        <f t="shared" si="1"/>
        <v>866733</v>
      </c>
      <c r="E7" s="40">
        <f t="shared" si="1"/>
        <v>133763</v>
      </c>
      <c r="F7" s="62">
        <f t="shared" si="1"/>
        <v>189129</v>
      </c>
      <c r="G7" s="73">
        <f t="shared" si="1"/>
        <v>322892</v>
      </c>
      <c r="H7" s="126">
        <f t="shared" si="0"/>
        <v>0.32806357070155862</v>
      </c>
      <c r="I7" s="134">
        <f t="shared" si="0"/>
        <v>0.41204754704813529</v>
      </c>
      <c r="J7" s="143">
        <f t="shared" si="0"/>
        <v>0.37253917873208936</v>
      </c>
    </row>
    <row r="8" spans="1:11" ht="18" customHeight="1">
      <c r="A8" s="26" t="s">
        <v>69</v>
      </c>
      <c r="B8" s="40">
        <f t="shared" ref="B8:G8" si="2">SUM(B22,B24,B26,B30,B35,B37)</f>
        <v>41197</v>
      </c>
      <c r="C8" s="41">
        <f t="shared" si="2"/>
        <v>46557</v>
      </c>
      <c r="D8" s="74">
        <f t="shared" si="2"/>
        <v>87754</v>
      </c>
      <c r="E8" s="54">
        <f t="shared" si="2"/>
        <v>16003</v>
      </c>
      <c r="F8" s="101">
        <f t="shared" si="2"/>
        <v>22539</v>
      </c>
      <c r="G8" s="74">
        <f t="shared" si="2"/>
        <v>38542</v>
      </c>
      <c r="H8" s="125">
        <f t="shared" si="0"/>
        <v>0.38845061533606817</v>
      </c>
      <c r="I8" s="133">
        <f t="shared" si="0"/>
        <v>0.48411624460338937</v>
      </c>
      <c r="J8" s="142">
        <f t="shared" si="0"/>
        <v>0.43920505048202929</v>
      </c>
    </row>
    <row r="9" spans="1:11" ht="18" customHeight="1">
      <c r="A9" s="28" t="s">
        <v>92</v>
      </c>
      <c r="B9" s="42">
        <v>143616</v>
      </c>
      <c r="C9" s="51">
        <v>160874</v>
      </c>
      <c r="D9" s="75">
        <f t="shared" ref="D9:D21" si="3">SUM(B9:C9)</f>
        <v>304490</v>
      </c>
      <c r="E9" s="87">
        <v>40257</v>
      </c>
      <c r="F9" s="102">
        <v>56106</v>
      </c>
      <c r="G9" s="117">
        <f t="shared" ref="G9:G21" si="4">SUM(E9:F9)</f>
        <v>96363</v>
      </c>
      <c r="H9" s="127">
        <f t="shared" si="0"/>
        <v>0.28030999331550804</v>
      </c>
      <c r="I9" s="135">
        <f t="shared" si="0"/>
        <v>0.34875741263348958</v>
      </c>
      <c r="J9" s="144">
        <f t="shared" si="0"/>
        <v>0.31647344740385563</v>
      </c>
    </row>
    <row r="10" spans="1:11" ht="18" customHeight="1">
      <c r="A10" s="29" t="s">
        <v>70</v>
      </c>
      <c r="B10" s="43">
        <v>22970</v>
      </c>
      <c r="C10" s="52">
        <v>27142</v>
      </c>
      <c r="D10" s="76">
        <f t="shared" si="3"/>
        <v>50112</v>
      </c>
      <c r="E10" s="88">
        <v>8348</v>
      </c>
      <c r="F10" s="103">
        <v>12652</v>
      </c>
      <c r="G10" s="118">
        <f t="shared" si="4"/>
        <v>21000</v>
      </c>
      <c r="H10" s="128">
        <f t="shared" si="0"/>
        <v>0.3634305616020897</v>
      </c>
      <c r="I10" s="136">
        <f t="shared" si="0"/>
        <v>0.46614103603271684</v>
      </c>
      <c r="J10" s="145">
        <f t="shared" si="0"/>
        <v>0.41906130268199232</v>
      </c>
    </row>
    <row r="11" spans="1:11" ht="18" customHeight="1">
      <c r="A11" s="29" t="s">
        <v>4</v>
      </c>
      <c r="B11" s="43">
        <v>40079</v>
      </c>
      <c r="C11" s="52">
        <v>45314</v>
      </c>
      <c r="D11" s="76">
        <f t="shared" si="3"/>
        <v>85393</v>
      </c>
      <c r="E11" s="89">
        <v>14105</v>
      </c>
      <c r="F11" s="103">
        <v>19537</v>
      </c>
      <c r="G11" s="118">
        <f t="shared" si="4"/>
        <v>33642</v>
      </c>
      <c r="H11" s="128">
        <f t="shared" si="0"/>
        <v>0.35192993837171588</v>
      </c>
      <c r="I11" s="136">
        <f t="shared" si="0"/>
        <v>0.43114710685439378</v>
      </c>
      <c r="J11" s="145">
        <f t="shared" si="0"/>
        <v>0.39396671858349047</v>
      </c>
    </row>
    <row r="12" spans="1:11" ht="18" customHeight="1">
      <c r="A12" s="29" t="s">
        <v>71</v>
      </c>
      <c r="B12" s="43">
        <v>32398</v>
      </c>
      <c r="C12" s="52">
        <v>36779</v>
      </c>
      <c r="D12" s="76">
        <f t="shared" si="3"/>
        <v>69177</v>
      </c>
      <c r="E12" s="89">
        <v>11221</v>
      </c>
      <c r="F12" s="103">
        <v>16364</v>
      </c>
      <c r="G12" s="118">
        <f t="shared" si="4"/>
        <v>27585</v>
      </c>
      <c r="H12" s="128">
        <f t="shared" si="0"/>
        <v>0.34634854003333537</v>
      </c>
      <c r="I12" s="136">
        <f t="shared" si="0"/>
        <v>0.44492781206666848</v>
      </c>
      <c r="J12" s="145">
        <f t="shared" si="0"/>
        <v>0.39875970336961708</v>
      </c>
    </row>
    <row r="13" spans="1:11" ht="18" customHeight="1">
      <c r="A13" s="29" t="s">
        <v>77</v>
      </c>
      <c r="B13" s="43">
        <v>11830</v>
      </c>
      <c r="C13" s="52">
        <v>13264</v>
      </c>
      <c r="D13" s="76">
        <f t="shared" si="3"/>
        <v>25094</v>
      </c>
      <c r="E13" s="89">
        <v>5214</v>
      </c>
      <c r="F13" s="104">
        <v>7076</v>
      </c>
      <c r="G13" s="118">
        <f t="shared" si="4"/>
        <v>12290</v>
      </c>
      <c r="H13" s="128">
        <f t="shared" si="0"/>
        <v>0.44074387151310229</v>
      </c>
      <c r="I13" s="136">
        <f t="shared" si="0"/>
        <v>0.53347406513872131</v>
      </c>
      <c r="J13" s="145">
        <f t="shared" si="0"/>
        <v>0.48975850800988285</v>
      </c>
    </row>
    <row r="14" spans="1:11" ht="18" customHeight="1">
      <c r="A14" s="29" t="s">
        <v>79</v>
      </c>
      <c r="B14" s="43">
        <v>20081</v>
      </c>
      <c r="C14" s="52">
        <v>21991</v>
      </c>
      <c r="D14" s="76">
        <f t="shared" si="3"/>
        <v>42072</v>
      </c>
      <c r="E14" s="90">
        <v>7286</v>
      </c>
      <c r="F14" s="105">
        <v>9895</v>
      </c>
      <c r="G14" s="119">
        <f t="shared" si="4"/>
        <v>17181</v>
      </c>
      <c r="H14" s="128">
        <f t="shared" si="0"/>
        <v>0.3628305363278721</v>
      </c>
      <c r="I14" s="136">
        <f t="shared" si="0"/>
        <v>0.44995680050929926</v>
      </c>
      <c r="J14" s="145">
        <f t="shared" si="0"/>
        <v>0.40837136337706786</v>
      </c>
    </row>
    <row r="15" spans="1:11" ht="18" customHeight="1">
      <c r="A15" s="29" t="s">
        <v>83</v>
      </c>
      <c r="B15" s="43">
        <v>13672</v>
      </c>
      <c r="C15" s="52">
        <v>15552</v>
      </c>
      <c r="D15" s="76">
        <f t="shared" si="3"/>
        <v>29224</v>
      </c>
      <c r="E15" s="90">
        <v>4840</v>
      </c>
      <c r="F15" s="105">
        <v>7177</v>
      </c>
      <c r="G15" s="119">
        <f t="shared" si="4"/>
        <v>12017</v>
      </c>
      <c r="H15" s="128">
        <f t="shared" si="0"/>
        <v>0.35400819192510241</v>
      </c>
      <c r="I15" s="136">
        <f t="shared" si="0"/>
        <v>0.46148405349794236</v>
      </c>
      <c r="J15" s="145">
        <f t="shared" si="0"/>
        <v>0.41120312072269366</v>
      </c>
    </row>
    <row r="16" spans="1:11" ht="18" customHeight="1">
      <c r="A16" s="29" t="s">
        <v>80</v>
      </c>
      <c r="B16" s="43">
        <v>35638</v>
      </c>
      <c r="C16" s="52">
        <v>38819</v>
      </c>
      <c r="D16" s="76">
        <f t="shared" si="3"/>
        <v>74457</v>
      </c>
      <c r="E16" s="91">
        <v>11680</v>
      </c>
      <c r="F16" s="106">
        <v>16249</v>
      </c>
      <c r="G16" s="118">
        <f t="shared" si="4"/>
        <v>27929</v>
      </c>
      <c r="H16" s="128">
        <f t="shared" si="0"/>
        <v>0.3277400527526797</v>
      </c>
      <c r="I16" s="136">
        <f t="shared" si="0"/>
        <v>0.41858368324789408</v>
      </c>
      <c r="J16" s="145">
        <f t="shared" si="0"/>
        <v>0.37510240810132023</v>
      </c>
    </row>
    <row r="17" spans="1:10" ht="18" customHeight="1">
      <c r="A17" s="29" t="s">
        <v>12</v>
      </c>
      <c r="B17" s="44">
        <v>14859</v>
      </c>
      <c r="C17" s="52">
        <v>16785</v>
      </c>
      <c r="D17" s="76">
        <f t="shared" si="3"/>
        <v>31644</v>
      </c>
      <c r="E17" s="89">
        <v>4630</v>
      </c>
      <c r="F17" s="107">
        <v>6465</v>
      </c>
      <c r="G17" s="118">
        <f t="shared" si="4"/>
        <v>11095</v>
      </c>
      <c r="H17" s="128">
        <f t="shared" si="0"/>
        <v>0.31159566592637461</v>
      </c>
      <c r="I17" s="136">
        <f t="shared" si="0"/>
        <v>0.38516532618409294</v>
      </c>
      <c r="J17" s="145">
        <f t="shared" si="0"/>
        <v>0.35061939072177978</v>
      </c>
    </row>
    <row r="18" spans="1:10" ht="18" customHeight="1">
      <c r="A18" s="29" t="s">
        <v>102</v>
      </c>
      <c r="B18" s="44">
        <v>35917</v>
      </c>
      <c r="C18" s="52">
        <v>40977</v>
      </c>
      <c r="D18" s="76">
        <f t="shared" si="3"/>
        <v>76894</v>
      </c>
      <c r="E18" s="89">
        <v>12338</v>
      </c>
      <c r="F18" s="103">
        <v>17803</v>
      </c>
      <c r="G18" s="118">
        <f t="shared" si="4"/>
        <v>30141</v>
      </c>
      <c r="H18" s="128">
        <f t="shared" si="0"/>
        <v>0.34351421332516635</v>
      </c>
      <c r="I18" s="136">
        <f t="shared" si="0"/>
        <v>0.43446323547355836</v>
      </c>
      <c r="J18" s="145">
        <f t="shared" si="0"/>
        <v>0.39198116888183732</v>
      </c>
    </row>
    <row r="19" spans="1:10" ht="18" customHeight="1">
      <c r="A19" s="29" t="s">
        <v>54</v>
      </c>
      <c r="B19" s="44">
        <v>14089</v>
      </c>
      <c r="C19" s="52">
        <v>15971</v>
      </c>
      <c r="D19" s="76">
        <f t="shared" si="3"/>
        <v>30060</v>
      </c>
      <c r="E19" s="89">
        <v>5556</v>
      </c>
      <c r="F19" s="103">
        <v>8100</v>
      </c>
      <c r="G19" s="118">
        <f t="shared" si="4"/>
        <v>13656</v>
      </c>
      <c r="H19" s="128">
        <f t="shared" si="0"/>
        <v>0.39435020228547091</v>
      </c>
      <c r="I19" s="136">
        <f t="shared" si="0"/>
        <v>0.50716924425521259</v>
      </c>
      <c r="J19" s="145">
        <f t="shared" si="0"/>
        <v>0.45429141716566868</v>
      </c>
    </row>
    <row r="20" spans="1:10" ht="18" customHeight="1">
      <c r="A20" s="30" t="s">
        <v>86</v>
      </c>
      <c r="B20" s="43">
        <v>11077</v>
      </c>
      <c r="C20" s="52">
        <v>12180</v>
      </c>
      <c r="D20" s="77">
        <f t="shared" si="3"/>
        <v>23257</v>
      </c>
      <c r="E20" s="92">
        <v>3835</v>
      </c>
      <c r="F20" s="107">
        <v>5343</v>
      </c>
      <c r="G20" s="118">
        <f t="shared" si="4"/>
        <v>9178</v>
      </c>
      <c r="H20" s="128">
        <f t="shared" si="0"/>
        <v>0.34621287352171165</v>
      </c>
      <c r="I20" s="136">
        <f t="shared" si="0"/>
        <v>0.43866995073891624</v>
      </c>
      <c r="J20" s="145">
        <f t="shared" si="0"/>
        <v>0.39463387367244268</v>
      </c>
    </row>
    <row r="21" spans="1:10" ht="18" customHeight="1">
      <c r="A21" s="31" t="s">
        <v>94</v>
      </c>
      <c r="B21" s="45">
        <v>11509</v>
      </c>
      <c r="C21" s="63">
        <v>13350</v>
      </c>
      <c r="D21" s="78">
        <f t="shared" si="3"/>
        <v>24859</v>
      </c>
      <c r="E21" s="93">
        <v>4453</v>
      </c>
      <c r="F21" s="106">
        <v>6362</v>
      </c>
      <c r="G21" s="120">
        <f t="shared" si="4"/>
        <v>10815</v>
      </c>
      <c r="H21" s="129">
        <f t="shared" si="0"/>
        <v>0.38691458858284822</v>
      </c>
      <c r="I21" s="137">
        <f t="shared" si="0"/>
        <v>0.47655430711610486</v>
      </c>
      <c r="J21" s="146">
        <f t="shared" si="0"/>
        <v>0.43505370288426726</v>
      </c>
    </row>
    <row r="22" spans="1:10" ht="18" customHeight="1">
      <c r="A22" s="27" t="s">
        <v>271</v>
      </c>
      <c r="B22" s="46">
        <f>SUM(B23)</f>
        <v>2206</v>
      </c>
      <c r="C22" s="46">
        <f>SUM(C23)</f>
        <v>2551</v>
      </c>
      <c r="D22" s="73">
        <f>B22+C22</f>
        <v>4757</v>
      </c>
      <c r="E22" s="94">
        <f>SUM(E23)</f>
        <v>880</v>
      </c>
      <c r="F22" s="108">
        <f>SUM(F23)</f>
        <v>1318</v>
      </c>
      <c r="G22" s="73">
        <f>E22+F22</f>
        <v>2198</v>
      </c>
      <c r="H22" s="126">
        <f t="shared" si="0"/>
        <v>0.3989120580235721</v>
      </c>
      <c r="I22" s="134">
        <f t="shared" si="0"/>
        <v>0.5166601332810663</v>
      </c>
      <c r="J22" s="143">
        <f t="shared" si="0"/>
        <v>0.46205591759512299</v>
      </c>
    </row>
    <row r="23" spans="1:10" ht="18" customHeight="1">
      <c r="A23" s="32" t="s">
        <v>51</v>
      </c>
      <c r="B23" s="47">
        <v>2206</v>
      </c>
      <c r="C23" s="64">
        <v>2551</v>
      </c>
      <c r="D23" s="79">
        <f>SUM(B23:C23)</f>
        <v>4757</v>
      </c>
      <c r="E23" s="95">
        <v>880</v>
      </c>
      <c r="F23" s="109">
        <v>1318</v>
      </c>
      <c r="G23" s="121">
        <f>SUM(E23:F23)</f>
        <v>2198</v>
      </c>
      <c r="H23" s="130">
        <f t="shared" si="0"/>
        <v>0.3989120580235721</v>
      </c>
      <c r="I23" s="138">
        <f t="shared" si="0"/>
        <v>0.5166601332810663</v>
      </c>
      <c r="J23" s="147">
        <f t="shared" si="0"/>
        <v>0.46205591759512299</v>
      </c>
    </row>
    <row r="24" spans="1:10" ht="18" customHeight="1">
      <c r="A24" s="26" t="s">
        <v>45</v>
      </c>
      <c r="B24" s="48">
        <f>SUM(B25)</f>
        <v>969</v>
      </c>
      <c r="C24" s="48">
        <f>SUM(C25)</f>
        <v>1088</v>
      </c>
      <c r="D24" s="74">
        <f>B24+C24</f>
        <v>2057</v>
      </c>
      <c r="E24" s="94">
        <f>SUM(E25)</f>
        <v>482</v>
      </c>
      <c r="F24" s="110">
        <f>SUM(F25)</f>
        <v>686</v>
      </c>
      <c r="G24" s="74">
        <f>E24+F24</f>
        <v>1168</v>
      </c>
      <c r="H24" s="125">
        <f t="shared" si="0"/>
        <v>0.49742002063983487</v>
      </c>
      <c r="I24" s="133">
        <f t="shared" si="0"/>
        <v>0.63051470588235292</v>
      </c>
      <c r="J24" s="142">
        <f t="shared" si="0"/>
        <v>0.5678172095284395</v>
      </c>
    </row>
    <row r="25" spans="1:10" ht="18" customHeight="1">
      <c r="A25" s="33" t="s">
        <v>74</v>
      </c>
      <c r="B25" s="49">
        <v>969</v>
      </c>
      <c r="C25" s="65">
        <v>1088</v>
      </c>
      <c r="D25" s="79">
        <f>SUM(B25:C25)</f>
        <v>2057</v>
      </c>
      <c r="E25" s="96">
        <v>482</v>
      </c>
      <c r="F25" s="111">
        <v>686</v>
      </c>
      <c r="G25" s="122">
        <f>SUM(E25:F25)</f>
        <v>1168</v>
      </c>
      <c r="H25" s="131">
        <f t="shared" si="0"/>
        <v>0.49742002063983487</v>
      </c>
      <c r="I25" s="139">
        <f t="shared" si="0"/>
        <v>0.63051470588235292</v>
      </c>
      <c r="J25" s="148">
        <f t="shared" si="0"/>
        <v>0.5678172095284395</v>
      </c>
    </row>
    <row r="26" spans="1:10" ht="18" customHeight="1">
      <c r="A26" s="26" t="s">
        <v>3</v>
      </c>
      <c r="B26" s="50">
        <f>SUM(B27:B29)</f>
        <v>11431</v>
      </c>
      <c r="C26" s="48">
        <f>SUM(C27:C29)</f>
        <v>13213</v>
      </c>
      <c r="D26" s="74">
        <f>B26+C26</f>
        <v>24644</v>
      </c>
      <c r="E26" s="94">
        <f>SUM(E27:E29)</f>
        <v>4801</v>
      </c>
      <c r="F26" s="110">
        <f>SUM(F27:F29)</f>
        <v>6892</v>
      </c>
      <c r="G26" s="74">
        <f>E26+F26</f>
        <v>11693</v>
      </c>
      <c r="H26" s="125">
        <f t="shared" si="0"/>
        <v>0.419998250371796</v>
      </c>
      <c r="I26" s="133">
        <f t="shared" si="0"/>
        <v>0.52160750775751152</v>
      </c>
      <c r="J26" s="142">
        <f t="shared" si="0"/>
        <v>0.47447654601525724</v>
      </c>
    </row>
    <row r="27" spans="1:10" ht="18" customHeight="1">
      <c r="A27" s="28" t="s">
        <v>13</v>
      </c>
      <c r="B27" s="51">
        <v>1400</v>
      </c>
      <c r="C27" s="66">
        <v>1535</v>
      </c>
      <c r="D27" s="80">
        <f>SUM(B27:C27)</f>
        <v>2935</v>
      </c>
      <c r="E27" s="97">
        <v>633</v>
      </c>
      <c r="F27" s="112">
        <v>867</v>
      </c>
      <c r="G27" s="117">
        <f>SUM(E27:F27)</f>
        <v>1500</v>
      </c>
      <c r="H27" s="127">
        <f t="shared" si="0"/>
        <v>0.45214285714285712</v>
      </c>
      <c r="I27" s="135">
        <f t="shared" si="0"/>
        <v>0.56482084690553747</v>
      </c>
      <c r="J27" s="144">
        <f t="shared" si="0"/>
        <v>0.51107325383304936</v>
      </c>
    </row>
    <row r="28" spans="1:10" ht="18" customHeight="1">
      <c r="A28" s="29" t="s">
        <v>0</v>
      </c>
      <c r="B28" s="52">
        <v>6980</v>
      </c>
      <c r="C28" s="67">
        <v>8207</v>
      </c>
      <c r="D28" s="81">
        <f>SUM(B28:C28)</f>
        <v>15187</v>
      </c>
      <c r="E28" s="89">
        <v>2877</v>
      </c>
      <c r="F28" s="103">
        <v>4162</v>
      </c>
      <c r="G28" s="118">
        <f>SUM(E28:F28)</f>
        <v>7039</v>
      </c>
      <c r="H28" s="128">
        <f t="shared" si="0"/>
        <v>0.41217765042979942</v>
      </c>
      <c r="I28" s="136">
        <f t="shared" si="0"/>
        <v>0.50712806141099065</v>
      </c>
      <c r="J28" s="145">
        <f t="shared" si="0"/>
        <v>0.46348850990979129</v>
      </c>
    </row>
    <row r="29" spans="1:10" ht="18" customHeight="1">
      <c r="A29" s="34" t="s">
        <v>93</v>
      </c>
      <c r="B29" s="53">
        <v>3051</v>
      </c>
      <c r="C29" s="68">
        <v>3471</v>
      </c>
      <c r="D29" s="82">
        <f>SUM(B29:C29)</f>
        <v>6522</v>
      </c>
      <c r="E29" s="98">
        <v>1291</v>
      </c>
      <c r="F29" s="113">
        <v>1863</v>
      </c>
      <c r="G29" s="123">
        <f>SUM(E29:F29)</f>
        <v>3154</v>
      </c>
      <c r="H29" s="132">
        <f t="shared" si="0"/>
        <v>0.42313995411340544</v>
      </c>
      <c r="I29" s="140">
        <f t="shared" si="0"/>
        <v>0.53673292999135691</v>
      </c>
      <c r="J29" s="149">
        <f t="shared" si="0"/>
        <v>0.48359398957375038</v>
      </c>
    </row>
    <row r="30" spans="1:10" ht="18" customHeight="1">
      <c r="A30" s="26" t="s">
        <v>72</v>
      </c>
      <c r="B30" s="54">
        <f>SUM(B31:B34)</f>
        <v>10047</v>
      </c>
      <c r="C30" s="54">
        <f>SUM(C31:C34)</f>
        <v>11377</v>
      </c>
      <c r="D30" s="74">
        <f>B30+C30</f>
        <v>21424</v>
      </c>
      <c r="E30" s="94">
        <f>SUM(E31:E34)</f>
        <v>3961</v>
      </c>
      <c r="F30" s="110">
        <f>SUM(F31:F34)</f>
        <v>5578</v>
      </c>
      <c r="G30" s="74">
        <f>E30+F30</f>
        <v>9539</v>
      </c>
      <c r="H30" s="125">
        <f t="shared" si="0"/>
        <v>0.39424703891708968</v>
      </c>
      <c r="I30" s="133">
        <f t="shared" si="0"/>
        <v>0.49028742199173769</v>
      </c>
      <c r="J30" s="142">
        <f t="shared" si="0"/>
        <v>0.4452483196415235</v>
      </c>
    </row>
    <row r="31" spans="1:10" ht="18" customHeight="1">
      <c r="A31" s="28" t="s">
        <v>65</v>
      </c>
      <c r="B31" s="55">
        <v>3890</v>
      </c>
      <c r="C31" s="66">
        <v>4450</v>
      </c>
      <c r="D31" s="80">
        <f>SUM(B31:C31)</f>
        <v>8340</v>
      </c>
      <c r="E31" s="97">
        <v>1714</v>
      </c>
      <c r="F31" s="112">
        <v>2419</v>
      </c>
      <c r="G31" s="117">
        <f>SUM(E31:F31)</f>
        <v>4133</v>
      </c>
      <c r="H31" s="127">
        <f t="shared" si="0"/>
        <v>0.44061696658097688</v>
      </c>
      <c r="I31" s="135">
        <f t="shared" si="0"/>
        <v>0.54359550561797754</v>
      </c>
      <c r="J31" s="144">
        <f t="shared" si="0"/>
        <v>0.49556354916067147</v>
      </c>
    </row>
    <row r="32" spans="1:10" ht="18" customHeight="1">
      <c r="A32" s="29" t="s">
        <v>88</v>
      </c>
      <c r="B32" s="52">
        <v>2524</v>
      </c>
      <c r="C32" s="67">
        <v>3005</v>
      </c>
      <c r="D32" s="77">
        <f>SUM(B32:C32)</f>
        <v>5529</v>
      </c>
      <c r="E32" s="89">
        <v>993</v>
      </c>
      <c r="F32" s="103">
        <v>1456</v>
      </c>
      <c r="G32" s="118">
        <f>SUM(E32:F32)</f>
        <v>2449</v>
      </c>
      <c r="H32" s="128">
        <f t="shared" si="0"/>
        <v>0.39342313787638666</v>
      </c>
      <c r="I32" s="136">
        <f t="shared" si="0"/>
        <v>0.48452579034941762</v>
      </c>
      <c r="J32" s="145">
        <f t="shared" si="0"/>
        <v>0.44293724000723456</v>
      </c>
    </row>
    <row r="33" spans="1:10" ht="18" customHeight="1">
      <c r="A33" s="29" t="s">
        <v>40</v>
      </c>
      <c r="B33" s="52">
        <v>2120</v>
      </c>
      <c r="C33" s="67">
        <v>2418</v>
      </c>
      <c r="D33" s="77">
        <f>SUM(B33:C33)</f>
        <v>4538</v>
      </c>
      <c r="E33" s="89">
        <v>814</v>
      </c>
      <c r="F33" s="103">
        <v>1129</v>
      </c>
      <c r="G33" s="118">
        <f>SUM(E33:F33)</f>
        <v>1943</v>
      </c>
      <c r="H33" s="128">
        <f t="shared" si="0"/>
        <v>0.38396226415094342</v>
      </c>
      <c r="I33" s="136">
        <f t="shared" si="0"/>
        <v>0.46691480562448306</v>
      </c>
      <c r="J33" s="145">
        <f t="shared" si="0"/>
        <v>0.42816218598501543</v>
      </c>
    </row>
    <row r="34" spans="1:10" ht="18" customHeight="1">
      <c r="A34" s="34" t="s">
        <v>89</v>
      </c>
      <c r="B34" s="53">
        <v>1513</v>
      </c>
      <c r="C34" s="68">
        <v>1504</v>
      </c>
      <c r="D34" s="82">
        <f>SUM(B34:C34)</f>
        <v>3017</v>
      </c>
      <c r="E34" s="98">
        <v>440</v>
      </c>
      <c r="F34" s="113">
        <v>574</v>
      </c>
      <c r="G34" s="123">
        <f>SUM(E34:F34)</f>
        <v>1014</v>
      </c>
      <c r="H34" s="132">
        <f t="shared" si="0"/>
        <v>0.29081295439524124</v>
      </c>
      <c r="I34" s="140">
        <f t="shared" si="0"/>
        <v>0.38164893617021278</v>
      </c>
      <c r="J34" s="149">
        <f t="shared" si="0"/>
        <v>0.33609545906529664</v>
      </c>
    </row>
    <row r="35" spans="1:10" ht="18" customHeight="1">
      <c r="A35" s="26" t="s">
        <v>21</v>
      </c>
      <c r="B35" s="54">
        <f>SUM(B36)</f>
        <v>8750</v>
      </c>
      <c r="C35" s="54">
        <f>SUM(C36)</f>
        <v>9955</v>
      </c>
      <c r="D35" s="74">
        <f>B35+C35</f>
        <v>18705</v>
      </c>
      <c r="E35" s="94">
        <f>SUM(E36)</f>
        <v>3060</v>
      </c>
      <c r="F35" s="110">
        <f>SUM(F36)</f>
        <v>4311</v>
      </c>
      <c r="G35" s="74">
        <f>E35+F35</f>
        <v>7371</v>
      </c>
      <c r="H35" s="125">
        <f t="shared" si="0"/>
        <v>0.3497142857142857</v>
      </c>
      <c r="I35" s="133">
        <f t="shared" si="0"/>
        <v>0.43304871923656452</v>
      </c>
      <c r="J35" s="142">
        <f t="shared" si="0"/>
        <v>0.39406575781876502</v>
      </c>
    </row>
    <row r="36" spans="1:10" ht="18" customHeight="1">
      <c r="A36" s="33" t="s">
        <v>91</v>
      </c>
      <c r="B36" s="56">
        <v>8750</v>
      </c>
      <c r="C36" s="69">
        <v>9955</v>
      </c>
      <c r="D36" s="79">
        <f>SUM(B36:C36)</f>
        <v>18705</v>
      </c>
      <c r="E36" s="96">
        <v>3060</v>
      </c>
      <c r="F36" s="111">
        <v>4311</v>
      </c>
      <c r="G36" s="122">
        <f>SUM(E36:F36)</f>
        <v>7371</v>
      </c>
      <c r="H36" s="131">
        <f t="shared" si="0"/>
        <v>0.3497142857142857</v>
      </c>
      <c r="I36" s="139">
        <f t="shared" si="0"/>
        <v>0.43304871923656452</v>
      </c>
      <c r="J36" s="148">
        <f t="shared" si="0"/>
        <v>0.39406575781876502</v>
      </c>
    </row>
    <row r="37" spans="1:10" ht="18" customHeight="1">
      <c r="A37" s="26" t="s">
        <v>24</v>
      </c>
      <c r="B37" s="54">
        <f>SUM(B38:B39)</f>
        <v>7794</v>
      </c>
      <c r="C37" s="54">
        <f>SUM(C38:C39)</f>
        <v>8373</v>
      </c>
      <c r="D37" s="74">
        <f>B37+C37</f>
        <v>16167</v>
      </c>
      <c r="E37" s="94">
        <f>SUM(E38:E39)</f>
        <v>2819</v>
      </c>
      <c r="F37" s="110">
        <f>SUM(F38:F39)</f>
        <v>3754</v>
      </c>
      <c r="G37" s="74">
        <f>E37+F37</f>
        <v>6573</v>
      </c>
      <c r="H37" s="125">
        <f t="shared" si="0"/>
        <v>0.36168847831665385</v>
      </c>
      <c r="I37" s="133">
        <f t="shared" si="0"/>
        <v>0.44834587364146661</v>
      </c>
      <c r="J37" s="142">
        <f t="shared" si="0"/>
        <v>0.40656893672295419</v>
      </c>
    </row>
    <row r="38" spans="1:10" ht="18" customHeight="1">
      <c r="A38" s="28" t="s">
        <v>52</v>
      </c>
      <c r="B38" s="51">
        <v>6593</v>
      </c>
      <c r="C38" s="66">
        <v>7123</v>
      </c>
      <c r="D38" s="80">
        <f>SUM(B38:C38)</f>
        <v>13716</v>
      </c>
      <c r="E38" s="97">
        <v>2395</v>
      </c>
      <c r="F38" s="112">
        <v>3169</v>
      </c>
      <c r="G38" s="124">
        <f>SUM(E38:F38)</f>
        <v>5564</v>
      </c>
      <c r="H38" s="127">
        <f t="shared" si="0"/>
        <v>0.36326406795085697</v>
      </c>
      <c r="I38" s="135">
        <f t="shared" si="0"/>
        <v>0.4448968131405307</v>
      </c>
      <c r="J38" s="144">
        <f t="shared" si="0"/>
        <v>0.40565762613006706</v>
      </c>
    </row>
    <row r="39" spans="1:10" ht="18" customHeight="1">
      <c r="A39" s="34" t="s">
        <v>104</v>
      </c>
      <c r="B39" s="53">
        <v>1201</v>
      </c>
      <c r="C39" s="68">
        <v>1250</v>
      </c>
      <c r="D39" s="82">
        <f>SUM(B39:C39)</f>
        <v>2451</v>
      </c>
      <c r="E39" s="98">
        <v>424</v>
      </c>
      <c r="F39" s="113">
        <v>585</v>
      </c>
      <c r="G39" s="123">
        <f>SUM(E39:F39)</f>
        <v>1009</v>
      </c>
      <c r="H39" s="132">
        <f t="shared" si="0"/>
        <v>0.35303913405495418</v>
      </c>
      <c r="I39" s="140">
        <f t="shared" si="0"/>
        <v>0.46800000000000003</v>
      </c>
      <c r="J39" s="149">
        <f t="shared" si="0"/>
        <v>0.41166870665034677</v>
      </c>
    </row>
    <row r="41" spans="1:10" ht="18" customHeight="1">
      <c r="A41" s="20" t="s">
        <v>341</v>
      </c>
      <c r="B41" s="57"/>
      <c r="C41" s="57"/>
      <c r="D41" s="57"/>
    </row>
    <row r="42" spans="1:10" ht="18" customHeight="1">
      <c r="A42" s="20" t="s">
        <v>279</v>
      </c>
      <c r="B42" s="57"/>
      <c r="C42" s="57"/>
      <c r="D42" s="57"/>
    </row>
    <row r="43" spans="1:10" ht="18" customHeight="1">
      <c r="A43" s="20" t="s">
        <v>278</v>
      </c>
      <c r="B43" s="57"/>
      <c r="C43" s="57"/>
      <c r="D43" s="57"/>
    </row>
    <row r="45" spans="1:10" ht="18" customHeight="1">
      <c r="A45" s="35"/>
    </row>
    <row r="46" spans="1:10" ht="18" customHeight="1">
      <c r="B46" s="57"/>
      <c r="C46" s="57"/>
      <c r="D46" s="57"/>
    </row>
  </sheetData>
  <mergeCells count="5">
    <mergeCell ref="A1:J1"/>
    <mergeCell ref="A3:A5"/>
    <mergeCell ref="B3:D4"/>
    <mergeCell ref="E3:G4"/>
    <mergeCell ref="H3:J4"/>
  </mergeCells>
  <phoneticPr fontId="45"/>
  <printOptions horizontalCentered="1"/>
  <pageMargins left="0.31496062992125984" right="0.27559055118110237" top="0.82677165354330706" bottom="0.51181102362204722" header="0.39370078740157483" footer="0.51181102362204722"/>
  <pageSetup paperSize="9" fitToWidth="1" fitToHeight="1" pageOrder="overThenDown" orientation="portrait" usePrinterDefaults="1" r:id="rId1"/>
  <headerFooter alignWithMargins="0">
    <oddHeader xml:space="preserve">&amp;L表1-1
</oddHeader>
    <oddFooter>&amp;C1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3"/>
  <sheetViews>
    <sheetView workbookViewId="0">
      <selection activeCell="A42" sqref="A42"/>
    </sheetView>
  </sheetViews>
  <sheetFormatPr defaultRowHeight="18" customHeight="1"/>
  <cols>
    <col min="1" max="1" width="11.875" style="20" customWidth="1"/>
    <col min="2" max="3" width="9" style="3" customWidth="1"/>
    <col min="4" max="4" width="10.625" style="3" customWidth="1"/>
    <col min="5" max="5" width="10.875" style="3" customWidth="1"/>
    <col min="6" max="6" width="11.375" style="3" customWidth="1"/>
    <col min="7" max="16384" width="9" style="3" customWidth="1"/>
  </cols>
  <sheetData>
    <row r="1" spans="1:10" s="21" customFormat="1" ht="18" customHeight="1">
      <c r="A1" s="22" t="str">
        <f>表紙!B9</f>
        <v>令和２年度市町村別高齢者数・高齢化率（圏域別）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8" customHeight="1">
      <c r="B2" s="36"/>
      <c r="J2" s="141" t="str">
        <f>'表1-1'!J2</f>
        <v>令和２年７月１日現在</v>
      </c>
    </row>
    <row r="3" spans="1:10" ht="18" customHeight="1">
      <c r="A3" s="23" t="s">
        <v>36</v>
      </c>
      <c r="B3" s="37" t="s">
        <v>108</v>
      </c>
      <c r="C3" s="58"/>
      <c r="D3" s="114"/>
      <c r="E3" s="83" t="s">
        <v>183</v>
      </c>
      <c r="F3" s="58"/>
      <c r="G3" s="114"/>
      <c r="H3" s="83" t="s">
        <v>185</v>
      </c>
      <c r="I3" s="58"/>
      <c r="J3" s="114"/>
    </row>
    <row r="4" spans="1:10" ht="18" customHeight="1">
      <c r="A4" s="24"/>
      <c r="B4" s="38"/>
      <c r="C4" s="59"/>
      <c r="D4" s="115"/>
      <c r="E4" s="84"/>
      <c r="F4" s="59"/>
      <c r="G4" s="115"/>
      <c r="H4" s="84"/>
      <c r="I4" s="59"/>
      <c r="J4" s="115"/>
    </row>
    <row r="5" spans="1:10" ht="18" customHeight="1">
      <c r="A5" s="25"/>
      <c r="B5" s="39" t="s">
        <v>53</v>
      </c>
      <c r="C5" s="99" t="s">
        <v>59</v>
      </c>
      <c r="D5" s="72" t="s">
        <v>181</v>
      </c>
      <c r="E5" s="85" t="s">
        <v>53</v>
      </c>
      <c r="F5" s="99" t="s">
        <v>59</v>
      </c>
      <c r="G5" s="72" t="s">
        <v>181</v>
      </c>
      <c r="H5" s="85" t="s">
        <v>53</v>
      </c>
      <c r="I5" s="99" t="s">
        <v>59</v>
      </c>
      <c r="J5" s="72" t="s">
        <v>181</v>
      </c>
    </row>
    <row r="6" spans="1:10" ht="18" customHeight="1">
      <c r="A6" s="26" t="s">
        <v>64</v>
      </c>
      <c r="B6" s="154">
        <f>'表1-1'!B6</f>
        <v>448885</v>
      </c>
      <c r="C6" s="163">
        <f>'表1-1'!C6</f>
        <v>505540</v>
      </c>
      <c r="D6" s="166">
        <f>'表1-1'!D6</f>
        <v>954425</v>
      </c>
      <c r="E6" s="154">
        <f>E7+E11+E14+E19+E27+E30+E34+E36</f>
        <v>149766</v>
      </c>
      <c r="F6" s="163">
        <f>F7+F11+F14+F19+F27+F30+F34+F36</f>
        <v>211668</v>
      </c>
      <c r="G6" s="166">
        <f>G7+G11+G14+G19+G27+G30+G34+G36</f>
        <v>361434</v>
      </c>
      <c r="H6" s="126">
        <f t="shared" ref="H6:J39" si="0">E6/B6</f>
        <v>0.33364001915858182</v>
      </c>
      <c r="I6" s="134">
        <f t="shared" si="0"/>
        <v>0.41869683902361832</v>
      </c>
      <c r="J6" s="143">
        <f t="shared" si="0"/>
        <v>0.37869293029834716</v>
      </c>
    </row>
    <row r="7" spans="1:10" ht="18" customHeight="1">
      <c r="A7" s="27" t="s">
        <v>199</v>
      </c>
      <c r="B7" s="46">
        <f t="shared" ref="B7:G7" si="1">SUM(B8:B10)</f>
        <v>48276</v>
      </c>
      <c r="C7" s="41">
        <f t="shared" si="1"/>
        <v>54882</v>
      </c>
      <c r="D7" s="73">
        <f t="shared" si="1"/>
        <v>103158</v>
      </c>
      <c r="E7" s="40">
        <f t="shared" si="1"/>
        <v>16941</v>
      </c>
      <c r="F7" s="41">
        <f t="shared" si="1"/>
        <v>24859</v>
      </c>
      <c r="G7" s="73">
        <f t="shared" si="1"/>
        <v>41800</v>
      </c>
      <c r="H7" s="126">
        <f t="shared" si="0"/>
        <v>0.3509197116579667</v>
      </c>
      <c r="I7" s="134">
        <f t="shared" si="0"/>
        <v>0.45295360956233371</v>
      </c>
      <c r="J7" s="143">
        <f t="shared" si="0"/>
        <v>0.4052036681595223</v>
      </c>
    </row>
    <row r="8" spans="1:10" ht="18" customHeight="1">
      <c r="A8" s="29" t="s">
        <v>71</v>
      </c>
      <c r="B8" s="43">
        <f>'表1-1'!B12</f>
        <v>32398</v>
      </c>
      <c r="C8" s="51">
        <f>'表1-1'!C12</f>
        <v>36779</v>
      </c>
      <c r="D8" s="76">
        <f>SUM(B8:C8)</f>
        <v>69177</v>
      </c>
      <c r="E8" s="168">
        <f>'表1-1'!E12</f>
        <v>11221</v>
      </c>
      <c r="F8" s="174">
        <f>'表1-1'!F12</f>
        <v>16364</v>
      </c>
      <c r="G8" s="118">
        <f>SUM(E8:F8)</f>
        <v>27585</v>
      </c>
      <c r="H8" s="128">
        <f t="shared" si="0"/>
        <v>0.34634854003333537</v>
      </c>
      <c r="I8" s="136">
        <f t="shared" si="0"/>
        <v>0.44492781206666848</v>
      </c>
      <c r="J8" s="145">
        <f t="shared" si="0"/>
        <v>0.39875970336961708</v>
      </c>
    </row>
    <row r="9" spans="1:10" ht="18" customHeight="1">
      <c r="A9" s="29" t="s">
        <v>83</v>
      </c>
      <c r="B9" s="30">
        <f>'表1-1'!B15</f>
        <v>13672</v>
      </c>
      <c r="C9" s="52">
        <f>'表1-1'!C15</f>
        <v>15552</v>
      </c>
      <c r="D9" s="76">
        <f>SUM(B9:C9)</f>
        <v>29224</v>
      </c>
      <c r="E9" s="169">
        <f>'表1-1'!E15</f>
        <v>4840</v>
      </c>
      <c r="F9" s="44">
        <f>'表1-1'!F15</f>
        <v>7177</v>
      </c>
      <c r="G9" s="118">
        <f>SUM(E9:F9)</f>
        <v>12017</v>
      </c>
      <c r="H9" s="128">
        <f t="shared" si="0"/>
        <v>0.35400819192510241</v>
      </c>
      <c r="I9" s="136">
        <f t="shared" si="0"/>
        <v>0.46148405349794236</v>
      </c>
      <c r="J9" s="145">
        <f t="shared" si="0"/>
        <v>0.41120312072269366</v>
      </c>
    </row>
    <row r="10" spans="1:10" ht="18" customHeight="1">
      <c r="A10" s="29" t="s">
        <v>51</v>
      </c>
      <c r="B10" s="155">
        <f>'表1-1'!B23</f>
        <v>2206</v>
      </c>
      <c r="C10" s="53">
        <f>'表1-1'!C23</f>
        <v>2551</v>
      </c>
      <c r="D10" s="82">
        <f>SUM(B10:C10)</f>
        <v>4757</v>
      </c>
      <c r="E10" s="170">
        <f>'表1-1'!E23</f>
        <v>880</v>
      </c>
      <c r="F10" s="47">
        <f>'表1-1'!F23</f>
        <v>1318</v>
      </c>
      <c r="G10" s="118">
        <f>SUM(E10:F10)</f>
        <v>2198</v>
      </c>
      <c r="H10" s="132">
        <f t="shared" si="0"/>
        <v>0.3989120580235721</v>
      </c>
      <c r="I10" s="140">
        <f t="shared" si="0"/>
        <v>0.5166601332810663</v>
      </c>
      <c r="J10" s="149">
        <f t="shared" si="0"/>
        <v>0.46205591759512299</v>
      </c>
    </row>
    <row r="11" spans="1:10" ht="18" customHeight="1">
      <c r="A11" s="27" t="s">
        <v>200</v>
      </c>
      <c r="B11" s="46">
        <f t="shared" ref="B11:G11" si="2">SUM(B12:B13)</f>
        <v>15058</v>
      </c>
      <c r="C11" s="41">
        <f t="shared" si="2"/>
        <v>17059</v>
      </c>
      <c r="D11" s="73">
        <f t="shared" si="2"/>
        <v>32117</v>
      </c>
      <c r="E11" s="40">
        <f t="shared" si="2"/>
        <v>6038</v>
      </c>
      <c r="F11" s="41">
        <f t="shared" si="2"/>
        <v>8786</v>
      </c>
      <c r="G11" s="73">
        <f t="shared" si="2"/>
        <v>14824</v>
      </c>
      <c r="H11" s="126">
        <f t="shared" si="0"/>
        <v>0.40098286625049806</v>
      </c>
      <c r="I11" s="134">
        <f t="shared" si="0"/>
        <v>0.5150360513511929</v>
      </c>
      <c r="J11" s="143">
        <f t="shared" si="0"/>
        <v>0.46156241242955443</v>
      </c>
    </row>
    <row r="12" spans="1:10" ht="18" customHeight="1">
      <c r="A12" s="29" t="s">
        <v>54</v>
      </c>
      <c r="B12" s="156">
        <f>'表1-1'!B19</f>
        <v>14089</v>
      </c>
      <c r="C12" s="51">
        <f>'表1-1'!C19</f>
        <v>15971</v>
      </c>
      <c r="D12" s="80">
        <f>SUM(B12:C12)</f>
        <v>30060</v>
      </c>
      <c r="E12" s="42">
        <f>'表1-1'!E19</f>
        <v>5556</v>
      </c>
      <c r="F12" s="55">
        <f>'表1-1'!F19</f>
        <v>8100</v>
      </c>
      <c r="G12" s="176">
        <f>SUM(E12:F12)</f>
        <v>13656</v>
      </c>
      <c r="H12" s="178">
        <f t="shared" si="0"/>
        <v>0.39435020228547091</v>
      </c>
      <c r="I12" s="135">
        <f t="shared" si="0"/>
        <v>0.50716924425521259</v>
      </c>
      <c r="J12" s="144">
        <f t="shared" si="0"/>
        <v>0.45429141716566868</v>
      </c>
    </row>
    <row r="13" spans="1:10" ht="18" customHeight="1">
      <c r="A13" s="29" t="s">
        <v>74</v>
      </c>
      <c r="B13" s="155">
        <f>'表1-1'!B25</f>
        <v>969</v>
      </c>
      <c r="C13" s="53">
        <f>'表1-1'!C25</f>
        <v>1088</v>
      </c>
      <c r="D13" s="82">
        <f>SUM(B13:C13)</f>
        <v>2057</v>
      </c>
      <c r="E13" s="170">
        <f>'表1-1'!E25</f>
        <v>482</v>
      </c>
      <c r="F13" s="47">
        <f>'表1-1'!F25</f>
        <v>686</v>
      </c>
      <c r="G13" s="123">
        <f>SUM(E13:F13)</f>
        <v>1168</v>
      </c>
      <c r="H13" s="132">
        <f t="shared" si="0"/>
        <v>0.49742002063983487</v>
      </c>
      <c r="I13" s="140">
        <f t="shared" si="0"/>
        <v>0.63051470588235292</v>
      </c>
      <c r="J13" s="149">
        <f t="shared" si="0"/>
        <v>0.5678172095284395</v>
      </c>
    </row>
    <row r="14" spans="1:10" ht="18" customHeight="1">
      <c r="A14" s="27" t="s">
        <v>201</v>
      </c>
      <c r="B14" s="46">
        <f t="shared" ref="B14:G14" si="3">SUM(B15:B18)</f>
        <v>34401</v>
      </c>
      <c r="C14" s="41">
        <f t="shared" si="3"/>
        <v>40355</v>
      </c>
      <c r="D14" s="73">
        <f t="shared" si="3"/>
        <v>74756</v>
      </c>
      <c r="E14" s="40">
        <f t="shared" si="3"/>
        <v>13149</v>
      </c>
      <c r="F14" s="41">
        <f t="shared" si="3"/>
        <v>19544</v>
      </c>
      <c r="G14" s="73">
        <f t="shared" si="3"/>
        <v>32693</v>
      </c>
      <c r="H14" s="126">
        <f t="shared" si="0"/>
        <v>0.38222726083544084</v>
      </c>
      <c r="I14" s="134">
        <f t="shared" si="0"/>
        <v>0.48430182133564614</v>
      </c>
      <c r="J14" s="143">
        <f t="shared" si="0"/>
        <v>0.43732944512815025</v>
      </c>
    </row>
    <row r="15" spans="1:10" ht="18" customHeight="1">
      <c r="A15" s="29" t="s">
        <v>70</v>
      </c>
      <c r="B15" s="42">
        <f>'表1-1'!B10</f>
        <v>22970</v>
      </c>
      <c r="C15" s="51">
        <f>'表1-1'!C10</f>
        <v>27142</v>
      </c>
      <c r="D15" s="80">
        <f>SUM(B15:C15)</f>
        <v>50112</v>
      </c>
      <c r="E15" s="97">
        <f>'表1-1'!E10</f>
        <v>8348</v>
      </c>
      <c r="F15" s="175">
        <f>'表1-1'!F10</f>
        <v>12652</v>
      </c>
      <c r="G15" s="120">
        <f>SUM(E15:F15)</f>
        <v>21000</v>
      </c>
      <c r="H15" s="127">
        <f t="shared" si="0"/>
        <v>0.3634305616020897</v>
      </c>
      <c r="I15" s="135">
        <f t="shared" si="0"/>
        <v>0.46614103603271684</v>
      </c>
      <c r="J15" s="144">
        <f t="shared" si="0"/>
        <v>0.41906130268199232</v>
      </c>
    </row>
    <row r="16" spans="1:10" ht="18" customHeight="1">
      <c r="A16" s="29" t="s">
        <v>13</v>
      </c>
      <c r="B16" s="157">
        <f>'表1-1'!B27</f>
        <v>1400</v>
      </c>
      <c r="C16" s="157">
        <f>'表1-1'!C27</f>
        <v>1535</v>
      </c>
      <c r="D16" s="77">
        <f>SUM(B16:C16)</f>
        <v>2935</v>
      </c>
      <c r="E16" s="43">
        <f>'表1-1'!E27</f>
        <v>633</v>
      </c>
      <c r="F16" s="52">
        <f>'表1-1'!F27</f>
        <v>867</v>
      </c>
      <c r="G16" s="118">
        <f>SUM(E16:F16)</f>
        <v>1500</v>
      </c>
      <c r="H16" s="128">
        <f t="shared" si="0"/>
        <v>0.45214285714285712</v>
      </c>
      <c r="I16" s="136">
        <f t="shared" si="0"/>
        <v>0.56482084690553747</v>
      </c>
      <c r="J16" s="145">
        <f t="shared" si="0"/>
        <v>0.51107325383304936</v>
      </c>
    </row>
    <row r="17" spans="1:10" ht="18" customHeight="1">
      <c r="A17" s="29" t="s">
        <v>0</v>
      </c>
      <c r="B17" s="44">
        <f>'表1-1'!B28</f>
        <v>6980</v>
      </c>
      <c r="C17" s="52">
        <f>'表1-1'!C28</f>
        <v>8207</v>
      </c>
      <c r="D17" s="81">
        <f>SUM(B17:C17)</f>
        <v>15187</v>
      </c>
      <c r="E17" s="157">
        <f>'表1-1'!E28</f>
        <v>2877</v>
      </c>
      <c r="F17" s="157">
        <f>'表1-1'!F28</f>
        <v>4162</v>
      </c>
      <c r="G17" s="177">
        <f>SUM(E17:F17)</f>
        <v>7039</v>
      </c>
      <c r="H17" s="128">
        <f t="shared" si="0"/>
        <v>0.41217765042979942</v>
      </c>
      <c r="I17" s="136">
        <f t="shared" si="0"/>
        <v>0.50712806141099065</v>
      </c>
      <c r="J17" s="145">
        <f t="shared" si="0"/>
        <v>0.46348850990979129</v>
      </c>
    </row>
    <row r="18" spans="1:10" ht="18" customHeight="1">
      <c r="A18" s="29" t="s">
        <v>93</v>
      </c>
      <c r="B18" s="158">
        <f>'表1-1'!B29</f>
        <v>3051</v>
      </c>
      <c r="C18" s="53">
        <f>'表1-1'!C29</f>
        <v>3471</v>
      </c>
      <c r="D18" s="81">
        <f>SUM(B18:C18)</f>
        <v>6522</v>
      </c>
      <c r="E18" s="53">
        <f>'表1-1'!E29</f>
        <v>1291</v>
      </c>
      <c r="F18" s="53">
        <f>'表1-1'!F29</f>
        <v>1863</v>
      </c>
      <c r="G18" s="177">
        <f>SUM(E18:F18)</f>
        <v>3154</v>
      </c>
      <c r="H18" s="132">
        <f t="shared" si="0"/>
        <v>0.42313995411340544</v>
      </c>
      <c r="I18" s="140">
        <f t="shared" si="0"/>
        <v>0.53673292999135691</v>
      </c>
      <c r="J18" s="149">
        <f t="shared" si="0"/>
        <v>0.48359398957375038</v>
      </c>
    </row>
    <row r="19" spans="1:10" ht="18" customHeight="1">
      <c r="A19" s="27" t="s">
        <v>202</v>
      </c>
      <c r="B19" s="46">
        <f t="shared" ref="B19:G19" si="4">SUM(B20:B26)</f>
        <v>180352</v>
      </c>
      <c r="C19" s="41">
        <f t="shared" si="4"/>
        <v>202300</v>
      </c>
      <c r="D19" s="73">
        <f t="shared" si="4"/>
        <v>382652</v>
      </c>
      <c r="E19" s="40">
        <f t="shared" si="4"/>
        <v>54062</v>
      </c>
      <c r="F19" s="41">
        <f t="shared" si="4"/>
        <v>75225</v>
      </c>
      <c r="G19" s="73">
        <f t="shared" si="4"/>
        <v>129287</v>
      </c>
      <c r="H19" s="126">
        <f t="shared" si="0"/>
        <v>0.29975825053229238</v>
      </c>
      <c r="I19" s="134">
        <f t="shared" si="0"/>
        <v>0.37184873949579833</v>
      </c>
      <c r="J19" s="143">
        <f t="shared" si="0"/>
        <v>0.33787096369547265</v>
      </c>
    </row>
    <row r="20" spans="1:10" ht="18" customHeight="1">
      <c r="A20" s="151" t="s">
        <v>92</v>
      </c>
      <c r="B20" s="159">
        <f>'表1-1'!B9</f>
        <v>143616</v>
      </c>
      <c r="C20" s="164">
        <f>'表1-1'!C9</f>
        <v>160874</v>
      </c>
      <c r="D20" s="167">
        <f t="shared" ref="D20:D26" si="5">SUM(B20:C20)</f>
        <v>304490</v>
      </c>
      <c r="E20" s="171">
        <f>'表1-1'!E9</f>
        <v>40257</v>
      </c>
      <c r="F20" s="11">
        <f>'表1-1'!F9</f>
        <v>56106</v>
      </c>
      <c r="G20" s="124">
        <f t="shared" ref="G20:G26" si="6">SUM(E20:F20)</f>
        <v>96363</v>
      </c>
      <c r="H20" s="127">
        <f t="shared" si="0"/>
        <v>0.28030999331550804</v>
      </c>
      <c r="I20" s="135">
        <f t="shared" si="0"/>
        <v>0.34875741263348958</v>
      </c>
      <c r="J20" s="144">
        <f t="shared" si="0"/>
        <v>0.31647344740385563</v>
      </c>
    </row>
    <row r="21" spans="1:10" ht="18" customHeight="1">
      <c r="A21" s="29" t="s">
        <v>77</v>
      </c>
      <c r="B21" s="43">
        <f>'表1-1'!B13</f>
        <v>11830</v>
      </c>
      <c r="C21" s="52">
        <f>'表1-1'!C13</f>
        <v>13264</v>
      </c>
      <c r="D21" s="77">
        <f t="shared" si="5"/>
        <v>25094</v>
      </c>
      <c r="E21" s="172">
        <f>'表1-1'!E13</f>
        <v>5214</v>
      </c>
      <c r="F21" s="52">
        <f>'表1-1'!F13</f>
        <v>7076</v>
      </c>
      <c r="G21" s="118">
        <f t="shared" si="6"/>
        <v>12290</v>
      </c>
      <c r="H21" s="128">
        <f t="shared" si="0"/>
        <v>0.44074387151310229</v>
      </c>
      <c r="I21" s="136">
        <f t="shared" si="0"/>
        <v>0.53347406513872131</v>
      </c>
      <c r="J21" s="145">
        <f t="shared" si="0"/>
        <v>0.48975850800988285</v>
      </c>
    </row>
    <row r="22" spans="1:10" ht="18" customHeight="1">
      <c r="A22" s="29" t="s">
        <v>41</v>
      </c>
      <c r="B22" s="43">
        <f>'表1-1'!B17</f>
        <v>14859</v>
      </c>
      <c r="C22" s="52">
        <f>'表1-1'!C17</f>
        <v>16785</v>
      </c>
      <c r="D22" s="77">
        <f t="shared" si="5"/>
        <v>31644</v>
      </c>
      <c r="E22" s="44">
        <f>'表1-1'!E17</f>
        <v>4630</v>
      </c>
      <c r="F22" s="44">
        <f>'表1-1'!F17</f>
        <v>6465</v>
      </c>
      <c r="G22" s="118">
        <f t="shared" si="6"/>
        <v>11095</v>
      </c>
      <c r="H22" s="128">
        <f t="shared" si="0"/>
        <v>0.31159566592637461</v>
      </c>
      <c r="I22" s="136">
        <f t="shared" si="0"/>
        <v>0.38516532618409294</v>
      </c>
      <c r="J22" s="145">
        <f t="shared" si="0"/>
        <v>0.35061939072177978</v>
      </c>
    </row>
    <row r="23" spans="1:10" ht="18" customHeight="1">
      <c r="A23" s="152" t="s">
        <v>65</v>
      </c>
      <c r="B23" s="160">
        <f>'表1-1'!B31</f>
        <v>3890</v>
      </c>
      <c r="C23" s="157">
        <f>'表1-1'!C31</f>
        <v>4450</v>
      </c>
      <c r="D23" s="81">
        <f t="shared" si="5"/>
        <v>8340</v>
      </c>
      <c r="E23" s="173">
        <f>'表1-1'!E31</f>
        <v>1714</v>
      </c>
      <c r="F23" s="157">
        <f>'表1-1'!F31</f>
        <v>2419</v>
      </c>
      <c r="G23" s="177">
        <f t="shared" si="6"/>
        <v>4133</v>
      </c>
      <c r="H23" s="128">
        <f t="shared" si="0"/>
        <v>0.44061696658097688</v>
      </c>
      <c r="I23" s="136">
        <f t="shared" si="0"/>
        <v>0.54359550561797754</v>
      </c>
      <c r="J23" s="145">
        <f t="shared" si="0"/>
        <v>0.49556354916067147</v>
      </c>
    </row>
    <row r="24" spans="1:10" ht="18" customHeight="1">
      <c r="A24" s="29" t="s">
        <v>88</v>
      </c>
      <c r="B24" s="43">
        <f>'表1-1'!B32</f>
        <v>2524</v>
      </c>
      <c r="C24" s="52">
        <f>'表1-1'!C32</f>
        <v>3005</v>
      </c>
      <c r="D24" s="77">
        <f t="shared" si="5"/>
        <v>5529</v>
      </c>
      <c r="E24" s="44">
        <f>'表1-1'!E32</f>
        <v>993</v>
      </c>
      <c r="F24" s="52">
        <f>'表1-1'!F32</f>
        <v>1456</v>
      </c>
      <c r="G24" s="118">
        <f t="shared" si="6"/>
        <v>2449</v>
      </c>
      <c r="H24" s="128">
        <f t="shared" si="0"/>
        <v>0.39342313787638666</v>
      </c>
      <c r="I24" s="136">
        <f t="shared" si="0"/>
        <v>0.48452579034941762</v>
      </c>
      <c r="J24" s="145">
        <f t="shared" si="0"/>
        <v>0.44293724000723456</v>
      </c>
    </row>
    <row r="25" spans="1:10" ht="18" customHeight="1">
      <c r="A25" s="29" t="s">
        <v>40</v>
      </c>
      <c r="B25" s="44">
        <f>'表1-1'!B33</f>
        <v>2120</v>
      </c>
      <c r="C25" s="52">
        <f>'表1-1'!C33</f>
        <v>2418</v>
      </c>
      <c r="D25" s="77">
        <f t="shared" si="5"/>
        <v>4538</v>
      </c>
      <c r="E25" s="52">
        <f>'表1-1'!E33</f>
        <v>814</v>
      </c>
      <c r="F25" s="52">
        <f>'表1-1'!F33</f>
        <v>1129</v>
      </c>
      <c r="G25" s="120">
        <f t="shared" si="6"/>
        <v>1943</v>
      </c>
      <c r="H25" s="128">
        <f t="shared" si="0"/>
        <v>0.38396226415094342</v>
      </c>
      <c r="I25" s="136">
        <f t="shared" si="0"/>
        <v>0.46691480562448306</v>
      </c>
      <c r="J25" s="145">
        <f t="shared" si="0"/>
        <v>0.42816218598501543</v>
      </c>
    </row>
    <row r="26" spans="1:10" ht="18" customHeight="1">
      <c r="A26" s="29" t="s">
        <v>89</v>
      </c>
      <c r="B26" s="53">
        <f>'表1-1'!B34</f>
        <v>1513</v>
      </c>
      <c r="C26" s="53">
        <f>'表1-1'!C34</f>
        <v>1504</v>
      </c>
      <c r="D26" s="81">
        <f t="shared" si="5"/>
        <v>3017</v>
      </c>
      <c r="E26" s="53">
        <f>'表1-1'!E34</f>
        <v>440</v>
      </c>
      <c r="F26" s="53">
        <f>'表1-1'!F34</f>
        <v>574</v>
      </c>
      <c r="G26" s="123">
        <f t="shared" si="6"/>
        <v>1014</v>
      </c>
      <c r="H26" s="132">
        <f t="shared" si="0"/>
        <v>0.29081295439524124</v>
      </c>
      <c r="I26" s="140">
        <f t="shared" si="0"/>
        <v>0.38164893617021278</v>
      </c>
      <c r="J26" s="149">
        <f t="shared" si="0"/>
        <v>0.33609545906529664</v>
      </c>
    </row>
    <row r="27" spans="1:10" ht="24">
      <c r="A27" s="153" t="s">
        <v>203</v>
      </c>
      <c r="B27" s="46">
        <f t="shared" ref="B27:G27" si="7">SUM(B28:B29)</f>
        <v>46715</v>
      </c>
      <c r="C27" s="41">
        <f t="shared" si="7"/>
        <v>50999</v>
      </c>
      <c r="D27" s="73">
        <f t="shared" si="7"/>
        <v>97714</v>
      </c>
      <c r="E27" s="40">
        <f t="shared" si="7"/>
        <v>15515</v>
      </c>
      <c r="F27" s="41">
        <f t="shared" si="7"/>
        <v>21592</v>
      </c>
      <c r="G27" s="73">
        <f t="shared" si="7"/>
        <v>37107</v>
      </c>
      <c r="H27" s="126">
        <f t="shared" si="0"/>
        <v>0.33212030397088732</v>
      </c>
      <c r="I27" s="134">
        <f t="shared" si="0"/>
        <v>0.42338085060491382</v>
      </c>
      <c r="J27" s="143">
        <f t="shared" si="0"/>
        <v>0.37975111038336368</v>
      </c>
    </row>
    <row r="28" spans="1:10" ht="18" customHeight="1">
      <c r="A28" s="29" t="s">
        <v>80</v>
      </c>
      <c r="B28" s="30">
        <f>'表1-1'!B16</f>
        <v>35638</v>
      </c>
      <c r="C28" s="51">
        <f>'表1-1'!C16</f>
        <v>38819</v>
      </c>
      <c r="D28" s="77">
        <f>SUM(B28:C28)</f>
        <v>74457</v>
      </c>
      <c r="E28" s="42">
        <f>'表1-1'!E16</f>
        <v>11680</v>
      </c>
      <c r="F28" s="44">
        <f>'表1-1'!F16</f>
        <v>16249</v>
      </c>
      <c r="G28" s="118">
        <f>SUM(E28:F28)</f>
        <v>27929</v>
      </c>
      <c r="H28" s="128">
        <f t="shared" si="0"/>
        <v>0.3277400527526797</v>
      </c>
      <c r="I28" s="136">
        <f t="shared" si="0"/>
        <v>0.41858368324789408</v>
      </c>
      <c r="J28" s="145">
        <f t="shared" si="0"/>
        <v>0.37510240810132023</v>
      </c>
    </row>
    <row r="29" spans="1:10" ht="18" customHeight="1">
      <c r="A29" s="29" t="s">
        <v>86</v>
      </c>
      <c r="B29" s="161">
        <f>'表1-1'!B20</f>
        <v>11077</v>
      </c>
      <c r="C29" s="53">
        <f>'表1-1'!C20</f>
        <v>12180</v>
      </c>
      <c r="D29" s="77">
        <f>SUM(B29:C29)</f>
        <v>23257</v>
      </c>
      <c r="E29" s="170">
        <f>'表1-1'!E20</f>
        <v>3835</v>
      </c>
      <c r="F29" s="173">
        <f>'表1-1'!F20</f>
        <v>5343</v>
      </c>
      <c r="G29" s="118">
        <f>SUM(E29:F29)</f>
        <v>9178</v>
      </c>
      <c r="H29" s="128">
        <f t="shared" si="0"/>
        <v>0.34621287352171165</v>
      </c>
      <c r="I29" s="136">
        <f t="shared" si="0"/>
        <v>0.43866995073891624</v>
      </c>
      <c r="J29" s="145">
        <f t="shared" si="0"/>
        <v>0.39463387367244268</v>
      </c>
    </row>
    <row r="30" spans="1:10" ht="18" customHeight="1">
      <c r="A30" s="27" t="s">
        <v>205</v>
      </c>
      <c r="B30" s="46">
        <f t="shared" ref="B30:G30" si="8">SUM(B31:B33)</f>
        <v>56176</v>
      </c>
      <c r="C30" s="41">
        <f t="shared" si="8"/>
        <v>64282</v>
      </c>
      <c r="D30" s="73">
        <f t="shared" si="8"/>
        <v>120458</v>
      </c>
      <c r="E30" s="40">
        <f t="shared" si="8"/>
        <v>19851</v>
      </c>
      <c r="F30" s="41">
        <f t="shared" si="8"/>
        <v>28476</v>
      </c>
      <c r="G30" s="73">
        <f t="shared" si="8"/>
        <v>48327</v>
      </c>
      <c r="H30" s="126">
        <f t="shared" si="0"/>
        <v>0.35337154656792935</v>
      </c>
      <c r="I30" s="134">
        <f t="shared" si="0"/>
        <v>0.44298559472325066</v>
      </c>
      <c r="J30" s="143">
        <f t="shared" si="0"/>
        <v>0.4011937770841289</v>
      </c>
    </row>
    <row r="31" spans="1:10" ht="18" customHeight="1">
      <c r="A31" s="29" t="s">
        <v>102</v>
      </c>
      <c r="B31" s="44">
        <f>'表1-1'!B18</f>
        <v>35917</v>
      </c>
      <c r="C31" s="52">
        <f>'表1-1'!C18</f>
        <v>40977</v>
      </c>
      <c r="D31" s="77">
        <f>SUM(B31:C31)</f>
        <v>76894</v>
      </c>
      <c r="E31" s="52">
        <f>'表1-1'!E18</f>
        <v>12338</v>
      </c>
      <c r="F31" s="52">
        <f>'表1-1'!F18</f>
        <v>17803</v>
      </c>
      <c r="G31" s="118">
        <f>SUM(E31:F31)</f>
        <v>30141</v>
      </c>
      <c r="H31" s="128">
        <f t="shared" si="0"/>
        <v>0.34351421332516635</v>
      </c>
      <c r="I31" s="136">
        <f t="shared" si="0"/>
        <v>0.43446323547355836</v>
      </c>
      <c r="J31" s="145">
        <f t="shared" si="0"/>
        <v>0.39198116888183732</v>
      </c>
    </row>
    <row r="32" spans="1:10" ht="18" customHeight="1">
      <c r="A32" s="29" t="s">
        <v>94</v>
      </c>
      <c r="B32" s="30">
        <f>'表1-1'!B21</f>
        <v>11509</v>
      </c>
      <c r="C32" s="52">
        <f>'表1-1'!C21</f>
        <v>13350</v>
      </c>
      <c r="D32" s="77">
        <f>SUM(B32:C32)</f>
        <v>24859</v>
      </c>
      <c r="E32" s="43">
        <f>'表1-1'!E21</f>
        <v>4453</v>
      </c>
      <c r="F32" s="44">
        <f>'表1-1'!F21</f>
        <v>6362</v>
      </c>
      <c r="G32" s="118">
        <f>SUM(E32:F32)</f>
        <v>10815</v>
      </c>
      <c r="H32" s="128">
        <f t="shared" si="0"/>
        <v>0.38691458858284822</v>
      </c>
      <c r="I32" s="136">
        <f t="shared" si="0"/>
        <v>0.47655430711610486</v>
      </c>
      <c r="J32" s="145">
        <f t="shared" si="0"/>
        <v>0.43505370288426726</v>
      </c>
    </row>
    <row r="33" spans="1:10" ht="18" customHeight="1">
      <c r="A33" s="29" t="s">
        <v>91</v>
      </c>
      <c r="B33" s="162">
        <f>'表1-1'!B36</f>
        <v>8750</v>
      </c>
      <c r="C33" s="162">
        <f>'表1-1'!C36</f>
        <v>9955</v>
      </c>
      <c r="D33" s="77">
        <f>SUM(B33:C33)</f>
        <v>18705</v>
      </c>
      <c r="E33" s="162">
        <f>'表1-1'!E36</f>
        <v>3060</v>
      </c>
      <c r="F33" s="162">
        <f>'表1-1'!F36</f>
        <v>4311</v>
      </c>
      <c r="G33" s="118">
        <f>SUM(E33:F33)</f>
        <v>7371</v>
      </c>
      <c r="H33" s="132">
        <f t="shared" si="0"/>
        <v>0.3497142857142857</v>
      </c>
      <c r="I33" s="140">
        <f t="shared" si="0"/>
        <v>0.43304871923656452</v>
      </c>
      <c r="J33" s="149">
        <f t="shared" si="0"/>
        <v>0.39406575781876502</v>
      </c>
    </row>
    <row r="34" spans="1:10" ht="18" customHeight="1">
      <c r="A34" s="27" t="s">
        <v>207</v>
      </c>
      <c r="B34" s="46">
        <f>SUM(B35)</f>
        <v>40079</v>
      </c>
      <c r="C34" s="41">
        <f>SUM(C35)</f>
        <v>45314</v>
      </c>
      <c r="D34" s="73">
        <f>SUM(B34:C34)</f>
        <v>85393</v>
      </c>
      <c r="E34" s="40">
        <f>SUM(E35)</f>
        <v>14105</v>
      </c>
      <c r="F34" s="41">
        <f>SUM(F35)</f>
        <v>19537</v>
      </c>
      <c r="G34" s="73">
        <f>SUM(G35)</f>
        <v>33642</v>
      </c>
      <c r="H34" s="126">
        <f t="shared" si="0"/>
        <v>0.35192993837171588</v>
      </c>
      <c r="I34" s="134">
        <f t="shared" si="0"/>
        <v>0.43114710685439378</v>
      </c>
      <c r="J34" s="143">
        <f t="shared" si="0"/>
        <v>0.39396671858349047</v>
      </c>
    </row>
    <row r="35" spans="1:10" ht="18" customHeight="1">
      <c r="A35" s="29" t="s">
        <v>4</v>
      </c>
      <c r="B35" s="43">
        <f>'表1-1'!B11</f>
        <v>40079</v>
      </c>
      <c r="C35" s="52">
        <f>'表1-1'!C11</f>
        <v>45314</v>
      </c>
      <c r="D35" s="77">
        <f>SUM(B35:C35)</f>
        <v>85393</v>
      </c>
      <c r="E35" s="89">
        <f>'表1-1'!E11</f>
        <v>14105</v>
      </c>
      <c r="F35" s="103">
        <f>'表1-1'!F11</f>
        <v>19537</v>
      </c>
      <c r="G35" s="118">
        <f>SUM(E35:F35)</f>
        <v>33642</v>
      </c>
      <c r="H35" s="128">
        <f t="shared" si="0"/>
        <v>0.35192993837171588</v>
      </c>
      <c r="I35" s="136">
        <f t="shared" si="0"/>
        <v>0.43114710685439378</v>
      </c>
      <c r="J35" s="145">
        <f t="shared" si="0"/>
        <v>0.39396671858349047</v>
      </c>
    </row>
    <row r="36" spans="1:10" ht="18" customHeight="1">
      <c r="A36" s="27" t="s">
        <v>208</v>
      </c>
      <c r="B36" s="46">
        <f t="shared" ref="B36:G36" si="9">SUM(B37:B39)</f>
        <v>27875</v>
      </c>
      <c r="C36" s="41">
        <f t="shared" si="9"/>
        <v>30364</v>
      </c>
      <c r="D36" s="73">
        <f t="shared" si="9"/>
        <v>58239</v>
      </c>
      <c r="E36" s="40">
        <f t="shared" si="9"/>
        <v>10105</v>
      </c>
      <c r="F36" s="41">
        <f t="shared" si="9"/>
        <v>13649</v>
      </c>
      <c r="G36" s="73">
        <f t="shared" si="9"/>
        <v>23754</v>
      </c>
      <c r="H36" s="126">
        <f t="shared" si="0"/>
        <v>0.36251121076233184</v>
      </c>
      <c r="I36" s="134">
        <f t="shared" si="0"/>
        <v>0.44951258068765643</v>
      </c>
      <c r="J36" s="143">
        <f t="shared" si="0"/>
        <v>0.40787101426878897</v>
      </c>
    </row>
    <row r="37" spans="1:10" ht="18" customHeight="1">
      <c r="A37" s="28" t="s">
        <v>79</v>
      </c>
      <c r="B37" s="42">
        <f>'表1-1'!B14</f>
        <v>20081</v>
      </c>
      <c r="C37" s="165">
        <f>'表1-1'!C14</f>
        <v>21991</v>
      </c>
      <c r="D37" s="167">
        <f>SUM(B37:C37)</f>
        <v>42072</v>
      </c>
      <c r="E37" s="51">
        <f>'表1-1'!E14</f>
        <v>7286</v>
      </c>
      <c r="F37" s="51">
        <f>'表1-1'!F14</f>
        <v>9895</v>
      </c>
      <c r="G37" s="124">
        <f>SUM(E37:F37)</f>
        <v>17181</v>
      </c>
      <c r="H37" s="127">
        <f t="shared" si="0"/>
        <v>0.3628305363278721</v>
      </c>
      <c r="I37" s="135">
        <f t="shared" si="0"/>
        <v>0.44995680050929926</v>
      </c>
      <c r="J37" s="144">
        <f t="shared" si="0"/>
        <v>0.40837136337706786</v>
      </c>
    </row>
    <row r="38" spans="1:10" ht="18" customHeight="1">
      <c r="A38" s="29" t="s">
        <v>52</v>
      </c>
      <c r="B38" s="157">
        <f>'表1-1'!B38</f>
        <v>6593</v>
      </c>
      <c r="C38" s="157">
        <f>'表1-1'!C38</f>
        <v>7123</v>
      </c>
      <c r="D38" s="77">
        <f>SUM(B38:C38)</f>
        <v>13716</v>
      </c>
      <c r="E38" s="157">
        <f>'表1-1'!E38</f>
        <v>2395</v>
      </c>
      <c r="F38" s="157">
        <f>'表1-1'!F38</f>
        <v>3169</v>
      </c>
      <c r="G38" s="118">
        <f>SUM(E38:F38)</f>
        <v>5564</v>
      </c>
      <c r="H38" s="128">
        <f t="shared" si="0"/>
        <v>0.36326406795085697</v>
      </c>
      <c r="I38" s="136">
        <f t="shared" si="0"/>
        <v>0.4448968131405307</v>
      </c>
      <c r="J38" s="145">
        <f t="shared" si="0"/>
        <v>0.40565762613006706</v>
      </c>
    </row>
    <row r="39" spans="1:10" ht="18" customHeight="1">
      <c r="A39" s="34" t="s">
        <v>104</v>
      </c>
      <c r="B39" s="53">
        <f>'表1-1'!B39</f>
        <v>1201</v>
      </c>
      <c r="C39" s="53">
        <f>'表1-1'!C39</f>
        <v>1250</v>
      </c>
      <c r="D39" s="82">
        <f>SUM(B39:C39)</f>
        <v>2451</v>
      </c>
      <c r="E39" s="53">
        <f>'表1-1'!E39</f>
        <v>424</v>
      </c>
      <c r="F39" s="53">
        <f>'表1-1'!F39</f>
        <v>585</v>
      </c>
      <c r="G39" s="123">
        <f>SUM(E39:F39)</f>
        <v>1009</v>
      </c>
      <c r="H39" s="132">
        <f t="shared" si="0"/>
        <v>0.35303913405495418</v>
      </c>
      <c r="I39" s="140">
        <f t="shared" si="0"/>
        <v>0.46800000000000003</v>
      </c>
      <c r="J39" s="149">
        <f t="shared" si="0"/>
        <v>0.41166870665034677</v>
      </c>
    </row>
    <row r="41" spans="1:10" ht="18" customHeight="1">
      <c r="A41" s="20" t="s">
        <v>341</v>
      </c>
      <c r="B41" s="57"/>
      <c r="C41" s="57"/>
      <c r="D41" s="57"/>
    </row>
    <row r="42" spans="1:10" ht="18" customHeight="1">
      <c r="A42" s="20" t="s">
        <v>279</v>
      </c>
      <c r="B42" s="57"/>
      <c r="C42" s="57"/>
      <c r="D42" s="57"/>
    </row>
    <row r="43" spans="1:10" ht="18" customHeight="1">
      <c r="A43" s="20" t="s">
        <v>278</v>
      </c>
    </row>
  </sheetData>
  <mergeCells count="5">
    <mergeCell ref="A1:J1"/>
    <mergeCell ref="A3:A5"/>
    <mergeCell ref="B3:D4"/>
    <mergeCell ref="E3:G4"/>
    <mergeCell ref="H3:J4"/>
  </mergeCells>
  <phoneticPr fontId="45"/>
  <printOptions horizontalCentered="1"/>
  <pageMargins left="0.31496062992125984" right="0.27559055118110237" top="0.82677165354330706" bottom="0.51181102362204722" header="0.39370078740157483" footer="0.51181102362204722"/>
  <pageSetup paperSize="9" fitToWidth="1" fitToHeight="1" pageOrder="overThenDown" orientation="portrait" usePrinterDefaults="1" r:id="rId1"/>
  <headerFooter alignWithMargins="0">
    <oddHeader>&amp;L&amp;A</oddHeader>
    <oddFooter>&amp;C2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77"/>
  <sheetViews>
    <sheetView workbookViewId="0">
      <selection activeCell="E42" sqref="E42"/>
    </sheetView>
  </sheetViews>
  <sheetFormatPr defaultRowHeight="18.75" customHeight="1"/>
  <cols>
    <col min="1" max="1" width="5.25" style="179" bestFit="1" customWidth="1"/>
    <col min="2" max="2" width="14.875" style="179" customWidth="1"/>
    <col min="3" max="4" width="15.5" style="180" customWidth="1"/>
    <col min="5" max="5" width="14.875" style="179" customWidth="1"/>
    <col min="6" max="6" width="13" style="179" customWidth="1"/>
    <col min="7" max="16384" width="9" style="179" customWidth="1"/>
  </cols>
  <sheetData>
    <row r="1" spans="1:6" s="181" customFormat="1" ht="18.75" customHeight="1">
      <c r="A1" s="182" t="str">
        <f>表紙!B10</f>
        <v>令和２年度高齢化率市町村別順位</v>
      </c>
      <c r="B1" s="198"/>
      <c r="C1" s="198"/>
      <c r="D1" s="198"/>
      <c r="E1" s="198"/>
    </row>
    <row r="2" spans="1:6" s="181" customFormat="1" ht="18.75" customHeight="1">
      <c r="A2" s="183"/>
      <c r="B2" s="183"/>
      <c r="C2" s="183"/>
      <c r="D2" s="183"/>
      <c r="E2" s="226" t="str">
        <f>'表1-1'!J2</f>
        <v>令和２年７月１日現在</v>
      </c>
    </row>
    <row r="3" spans="1:6" s="181" customFormat="1" ht="18.75" customHeight="1">
      <c r="A3" s="183"/>
      <c r="B3" s="183"/>
      <c r="C3" s="183"/>
      <c r="D3" s="183"/>
      <c r="E3" s="227"/>
    </row>
    <row r="4" spans="1:6" ht="18.75" customHeight="1">
      <c r="A4" s="183"/>
      <c r="B4" s="183"/>
      <c r="C4" s="206"/>
      <c r="D4" s="183"/>
      <c r="E4" s="183"/>
    </row>
    <row r="5" spans="1:6" ht="37.5" customHeight="1">
      <c r="A5" s="184" t="s">
        <v>30</v>
      </c>
      <c r="B5" s="199" t="s">
        <v>32</v>
      </c>
      <c r="C5" s="207" t="s">
        <v>105</v>
      </c>
      <c r="D5" s="218" t="s">
        <v>81</v>
      </c>
      <c r="E5" s="228" t="s">
        <v>106</v>
      </c>
    </row>
    <row r="6" spans="1:6" ht="18.75" customHeight="1">
      <c r="A6" s="185" t="s">
        <v>186</v>
      </c>
      <c r="B6" s="200" t="s">
        <v>153</v>
      </c>
      <c r="C6" s="208">
        <v>954425</v>
      </c>
      <c r="D6" s="219">
        <v>361434</v>
      </c>
      <c r="E6" s="229">
        <v>0.37869293029834716</v>
      </c>
      <c r="F6" s="236"/>
    </row>
    <row r="7" spans="1:6" ht="18.75" customHeight="1">
      <c r="A7" s="186">
        <v>1</v>
      </c>
      <c r="B7" s="152" t="s">
        <v>74</v>
      </c>
      <c r="C7" s="209">
        <v>2057</v>
      </c>
      <c r="D7" s="220">
        <v>1168</v>
      </c>
      <c r="E7" s="230">
        <v>0.5678172095284395</v>
      </c>
      <c r="F7" s="236"/>
    </row>
    <row r="8" spans="1:6" ht="18.75" customHeight="1">
      <c r="A8" s="187">
        <v>2</v>
      </c>
      <c r="B8" s="29" t="s">
        <v>13</v>
      </c>
      <c r="C8" s="210">
        <v>2935</v>
      </c>
      <c r="D8" s="221">
        <v>1500</v>
      </c>
      <c r="E8" s="231">
        <v>0.51107325383304936</v>
      </c>
      <c r="F8" s="236"/>
    </row>
    <row r="9" spans="1:6" ht="18.75" customHeight="1">
      <c r="A9" s="187">
        <v>3</v>
      </c>
      <c r="B9" s="29" t="s">
        <v>65</v>
      </c>
      <c r="C9" s="210">
        <v>8340</v>
      </c>
      <c r="D9" s="221">
        <v>4133</v>
      </c>
      <c r="E9" s="231">
        <v>0.49556354916067147</v>
      </c>
      <c r="F9" s="236"/>
    </row>
    <row r="10" spans="1:6" ht="18.75" customHeight="1">
      <c r="A10" s="187">
        <v>4</v>
      </c>
      <c r="B10" s="29" t="s">
        <v>77</v>
      </c>
      <c r="C10" s="210">
        <v>25094</v>
      </c>
      <c r="D10" s="221">
        <v>12290</v>
      </c>
      <c r="E10" s="231">
        <v>0.48975850800988285</v>
      </c>
      <c r="F10" s="236"/>
    </row>
    <row r="11" spans="1:6" ht="18.75" customHeight="1">
      <c r="A11" s="188">
        <v>5</v>
      </c>
      <c r="B11" s="34" t="s">
        <v>93</v>
      </c>
      <c r="C11" s="211">
        <v>6522</v>
      </c>
      <c r="D11" s="222">
        <v>3154</v>
      </c>
      <c r="E11" s="232">
        <v>0.48359398957375038</v>
      </c>
      <c r="F11" s="236"/>
    </row>
    <row r="12" spans="1:6" ht="18.75" customHeight="1">
      <c r="A12" s="186">
        <v>6</v>
      </c>
      <c r="B12" s="152" t="s">
        <v>0</v>
      </c>
      <c r="C12" s="209">
        <v>15187</v>
      </c>
      <c r="D12" s="220">
        <v>7039</v>
      </c>
      <c r="E12" s="230">
        <v>0.46348850990979129</v>
      </c>
      <c r="F12" s="236"/>
    </row>
    <row r="13" spans="1:6" ht="18.75" customHeight="1">
      <c r="A13" s="187">
        <v>7</v>
      </c>
      <c r="B13" s="29" t="s">
        <v>51</v>
      </c>
      <c r="C13" s="210">
        <v>4757</v>
      </c>
      <c r="D13" s="221">
        <v>2198</v>
      </c>
      <c r="E13" s="231">
        <v>0.46205591759512299</v>
      </c>
      <c r="F13" s="236"/>
    </row>
    <row r="14" spans="1:6" ht="18.75" customHeight="1">
      <c r="A14" s="187">
        <v>8</v>
      </c>
      <c r="B14" s="29" t="s">
        <v>54</v>
      </c>
      <c r="C14" s="210">
        <v>30060</v>
      </c>
      <c r="D14" s="221">
        <v>13656</v>
      </c>
      <c r="E14" s="231">
        <v>0.45429141716566868</v>
      </c>
      <c r="F14" s="236"/>
    </row>
    <row r="15" spans="1:6" ht="18.75" customHeight="1">
      <c r="A15" s="189">
        <v>9</v>
      </c>
      <c r="B15" s="151" t="s">
        <v>88</v>
      </c>
      <c r="C15" s="212">
        <v>5529</v>
      </c>
      <c r="D15" s="223">
        <v>2449</v>
      </c>
      <c r="E15" s="233">
        <v>0.44293724000723456</v>
      </c>
      <c r="F15" s="236"/>
    </row>
    <row r="16" spans="1:6" ht="18.75" customHeight="1">
      <c r="A16" s="188">
        <v>10</v>
      </c>
      <c r="B16" s="34" t="s">
        <v>94</v>
      </c>
      <c r="C16" s="211">
        <v>24859</v>
      </c>
      <c r="D16" s="222">
        <v>10815</v>
      </c>
      <c r="E16" s="232">
        <v>0.43505370288426726</v>
      </c>
      <c r="F16" s="236"/>
    </row>
    <row r="17" spans="1:6" ht="18.75" customHeight="1">
      <c r="A17" s="190">
        <v>11</v>
      </c>
      <c r="B17" s="28" t="s">
        <v>40</v>
      </c>
      <c r="C17" s="210">
        <v>4538</v>
      </c>
      <c r="D17" s="221">
        <v>1943</v>
      </c>
      <c r="E17" s="230">
        <v>0.42816218598501543</v>
      </c>
      <c r="F17" s="236"/>
    </row>
    <row r="18" spans="1:6" ht="18.75" customHeight="1">
      <c r="A18" s="191">
        <v>12</v>
      </c>
      <c r="B18" s="201" t="s">
        <v>70</v>
      </c>
      <c r="C18" s="209">
        <v>50112</v>
      </c>
      <c r="D18" s="220">
        <v>21000</v>
      </c>
      <c r="E18" s="230">
        <v>0.41906130268199232</v>
      </c>
      <c r="F18" s="236"/>
    </row>
    <row r="19" spans="1:6" ht="18.75" customHeight="1">
      <c r="A19" s="190">
        <v>13</v>
      </c>
      <c r="B19" s="76" t="s">
        <v>104</v>
      </c>
      <c r="C19" s="210">
        <v>2451</v>
      </c>
      <c r="D19" s="221">
        <v>1009</v>
      </c>
      <c r="E19" s="231">
        <v>0.41166870665034677</v>
      </c>
      <c r="F19" s="236"/>
    </row>
    <row r="20" spans="1:6" ht="18.75" customHeight="1">
      <c r="A20" s="190">
        <v>14</v>
      </c>
      <c r="B20" s="76" t="s">
        <v>83</v>
      </c>
      <c r="C20" s="213">
        <v>29224</v>
      </c>
      <c r="D20" s="221">
        <v>12017</v>
      </c>
      <c r="E20" s="231">
        <v>0.41120312072269366</v>
      </c>
      <c r="F20" s="236"/>
    </row>
    <row r="21" spans="1:6" ht="18.75" customHeight="1">
      <c r="A21" s="192">
        <v>15</v>
      </c>
      <c r="B21" s="202" t="s">
        <v>79</v>
      </c>
      <c r="C21" s="214">
        <v>42072</v>
      </c>
      <c r="D21" s="224">
        <v>17181</v>
      </c>
      <c r="E21" s="234">
        <v>0.40837136337706786</v>
      </c>
      <c r="F21" s="236"/>
    </row>
    <row r="22" spans="1:6" ht="18.75" customHeight="1">
      <c r="A22" s="193">
        <v>16</v>
      </c>
      <c r="B22" s="75" t="s">
        <v>52</v>
      </c>
      <c r="C22" s="215">
        <v>13716</v>
      </c>
      <c r="D22" s="225">
        <v>5564</v>
      </c>
      <c r="E22" s="235">
        <v>0.40565762613006706</v>
      </c>
      <c r="F22" s="236"/>
    </row>
    <row r="23" spans="1:6" ht="18.75" customHeight="1">
      <c r="A23" s="191">
        <v>17</v>
      </c>
      <c r="B23" s="201" t="s">
        <v>71</v>
      </c>
      <c r="C23" s="209">
        <v>69177</v>
      </c>
      <c r="D23" s="220">
        <v>27585</v>
      </c>
      <c r="E23" s="230">
        <v>0.39875970336961708</v>
      </c>
      <c r="F23" s="236"/>
    </row>
    <row r="24" spans="1:6" ht="18.75" customHeight="1">
      <c r="A24" s="190">
        <v>18</v>
      </c>
      <c r="B24" s="76" t="s">
        <v>86</v>
      </c>
      <c r="C24" s="210">
        <v>23257</v>
      </c>
      <c r="D24" s="221">
        <v>9178</v>
      </c>
      <c r="E24" s="231">
        <v>0.39463387367244268</v>
      </c>
      <c r="F24" s="236"/>
    </row>
    <row r="25" spans="1:6" ht="18.75" customHeight="1">
      <c r="A25" s="194">
        <v>19</v>
      </c>
      <c r="B25" s="203" t="s">
        <v>91</v>
      </c>
      <c r="C25" s="212">
        <v>18705</v>
      </c>
      <c r="D25" s="223">
        <v>7371</v>
      </c>
      <c r="E25" s="233">
        <v>0.39406575781876502</v>
      </c>
      <c r="F25" s="236"/>
    </row>
    <row r="26" spans="1:6" ht="18.75" customHeight="1">
      <c r="A26" s="188">
        <v>20</v>
      </c>
      <c r="B26" s="34" t="s">
        <v>4</v>
      </c>
      <c r="C26" s="211">
        <v>85393</v>
      </c>
      <c r="D26" s="222">
        <v>33642</v>
      </c>
      <c r="E26" s="232">
        <v>0.39396671858349047</v>
      </c>
      <c r="F26" s="236"/>
    </row>
    <row r="27" spans="1:6" ht="18.75" customHeight="1">
      <c r="A27" s="186">
        <v>21</v>
      </c>
      <c r="B27" s="31" t="s">
        <v>102</v>
      </c>
      <c r="C27" s="209">
        <v>76894</v>
      </c>
      <c r="D27" s="220">
        <v>30141</v>
      </c>
      <c r="E27" s="230">
        <v>0.39198116888183732</v>
      </c>
      <c r="F27" s="236"/>
    </row>
    <row r="28" spans="1:6" ht="18.75" customHeight="1">
      <c r="A28" s="187">
        <v>22</v>
      </c>
      <c r="B28" s="29" t="s">
        <v>80</v>
      </c>
      <c r="C28" s="210">
        <v>74457</v>
      </c>
      <c r="D28" s="221">
        <v>27929</v>
      </c>
      <c r="E28" s="231">
        <v>0.37510240810132023</v>
      </c>
      <c r="F28" s="236"/>
    </row>
    <row r="29" spans="1:6" ht="18.75" customHeight="1">
      <c r="A29" s="187">
        <v>23</v>
      </c>
      <c r="B29" s="152" t="s">
        <v>12</v>
      </c>
      <c r="C29" s="210">
        <v>31644</v>
      </c>
      <c r="D29" s="221">
        <v>11095</v>
      </c>
      <c r="E29" s="231">
        <v>0.35061939072177978</v>
      </c>
      <c r="F29" s="236"/>
    </row>
    <row r="30" spans="1:6" ht="18.75" customHeight="1">
      <c r="A30" s="189">
        <v>24</v>
      </c>
      <c r="B30" s="151" t="s">
        <v>89</v>
      </c>
      <c r="C30" s="212">
        <v>3017</v>
      </c>
      <c r="D30" s="223">
        <v>1014</v>
      </c>
      <c r="E30" s="233">
        <v>0.33609545906529664</v>
      </c>
      <c r="F30" s="236"/>
    </row>
    <row r="31" spans="1:6" ht="18.75" customHeight="1">
      <c r="A31" s="195">
        <v>25</v>
      </c>
      <c r="B31" s="204" t="s">
        <v>92</v>
      </c>
      <c r="C31" s="216">
        <v>304490</v>
      </c>
      <c r="D31" s="222">
        <v>96363</v>
      </c>
      <c r="E31" s="232">
        <v>0.31647344740385563</v>
      </c>
    </row>
    <row r="32" spans="1:6" ht="18.75" customHeight="1">
      <c r="C32" s="217"/>
      <c r="D32" s="217"/>
    </row>
    <row r="33" spans="1:6" ht="18.75" customHeight="1">
      <c r="A33" s="196" t="s">
        <v>285</v>
      </c>
      <c r="B33" s="205"/>
      <c r="C33" s="205"/>
      <c r="D33" s="205"/>
      <c r="E33" s="205"/>
      <c r="F33" s="3"/>
    </row>
    <row r="34" spans="1:6" ht="18.75" customHeight="1">
      <c r="A34" s="197" t="s">
        <v>283</v>
      </c>
      <c r="B34" s="205"/>
      <c r="C34" s="205"/>
      <c r="D34" s="205"/>
      <c r="E34" s="205"/>
      <c r="F34" s="3"/>
    </row>
    <row r="35" spans="1:6" ht="18.75" customHeight="1">
      <c r="A35" s="179" t="s">
        <v>342</v>
      </c>
    </row>
    <row r="45" spans="1:6" ht="18.75" customHeight="1">
      <c r="F45" s="236"/>
    </row>
    <row r="77" spans="2:4" ht="18.75" customHeight="1">
      <c r="B77" s="180"/>
      <c r="C77" s="179"/>
      <c r="D77" s="179"/>
    </row>
  </sheetData>
  <mergeCells count="1">
    <mergeCell ref="A1:E1"/>
  </mergeCells>
  <phoneticPr fontId="51"/>
  <pageMargins left="1.5748031496062993" right="0.74803149606299213" top="0.98425196850393681" bottom="0.51181102362204722" header="0.51181102362204722" footer="0.51181102362204722"/>
  <pageSetup paperSize="9" fitToWidth="1" fitToHeight="1" orientation="portrait" usePrinterDefaults="1" r:id="rId1"/>
  <headerFooter alignWithMargins="0">
    <oddHeader>&amp;L&amp;A</oddHeader>
    <oddFooter>&amp;C3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45"/>
  <sheetViews>
    <sheetView zoomScale="80" zoomScaleNormal="80" workbookViewId="0">
      <selection activeCell="E39" sqref="E39"/>
    </sheetView>
  </sheetViews>
  <sheetFormatPr defaultRowHeight="16.5" customHeight="1"/>
  <cols>
    <col min="1" max="1" width="9.5" style="179" customWidth="1"/>
    <col min="2" max="2" width="13.125" style="179" customWidth="1"/>
    <col min="3" max="3" width="9.5" style="237" customWidth="1"/>
    <col min="4" max="4" width="4.125" style="179" customWidth="1"/>
    <col min="5" max="5" width="9.5" style="179" customWidth="1"/>
    <col min="6" max="6" width="13.125" style="179" customWidth="1"/>
    <col min="7" max="7" width="9.5" style="237" customWidth="1"/>
    <col min="8" max="8" width="4.125" style="179" customWidth="1"/>
    <col min="9" max="9" width="9.5" style="179" customWidth="1"/>
    <col min="10" max="10" width="12.625" style="179" customWidth="1"/>
    <col min="11" max="11" width="9" style="237" customWidth="1"/>
    <col min="12" max="12" width="3.125" style="179" customWidth="1"/>
    <col min="13" max="13" width="9.25" style="179" customWidth="1"/>
    <col min="14" max="14" width="13" style="179" customWidth="1"/>
    <col min="15" max="15" width="9" style="237" customWidth="1"/>
    <col min="16" max="16" width="2.875" style="179" customWidth="1"/>
    <col min="17" max="17" width="9.125" style="179" hidden="1" customWidth="1"/>
    <col min="18" max="18" width="13" style="179" hidden="1" customWidth="1"/>
    <col min="19" max="19" width="9" style="237" hidden="1" customWidth="1"/>
    <col min="20" max="20" width="3.125" style="179" hidden="1" customWidth="1"/>
    <col min="21" max="21" width="9.25" style="179" customWidth="1"/>
    <col min="22" max="22" width="13" style="179" customWidth="1"/>
    <col min="23" max="23" width="9" style="237" customWidth="1"/>
    <col min="24" max="24" width="0.125" style="179" hidden="1" customWidth="1"/>
    <col min="25" max="25" width="10" style="179" hidden="1" customWidth="1"/>
    <col min="26" max="26" width="12.625" style="179" hidden="1" customWidth="1"/>
    <col min="27" max="27" width="9.5" style="237" hidden="1" customWidth="1"/>
    <col min="28" max="16384" width="9" style="179" customWidth="1"/>
  </cols>
  <sheetData>
    <row r="1" spans="1:27" ht="27.75" customHeight="1">
      <c r="A1" s="240" t="s">
        <v>111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66"/>
      <c r="Y1" s="266"/>
      <c r="Z1" s="266"/>
      <c r="AA1" s="266"/>
    </row>
    <row r="3" spans="1:27" s="238" customFormat="1" ht="16.5" customHeight="1">
      <c r="A3" s="238" t="s">
        <v>121</v>
      </c>
      <c r="B3" s="238"/>
      <c r="C3" s="238"/>
      <c r="D3" s="238"/>
      <c r="E3" s="238" t="s">
        <v>335</v>
      </c>
      <c r="F3" s="238"/>
      <c r="G3" s="238"/>
      <c r="H3" s="238"/>
      <c r="I3" s="238" t="s">
        <v>318</v>
      </c>
      <c r="J3" s="238"/>
      <c r="K3" s="238"/>
      <c r="L3" s="238"/>
      <c r="M3" s="238" t="s">
        <v>303</v>
      </c>
      <c r="N3" s="238"/>
      <c r="O3" s="238"/>
      <c r="P3" s="238"/>
      <c r="Q3" s="238" t="s">
        <v>273</v>
      </c>
      <c r="R3" s="238"/>
      <c r="S3" s="238"/>
      <c r="T3" s="238"/>
      <c r="U3" s="238" t="s">
        <v>273</v>
      </c>
      <c r="V3" s="238"/>
      <c r="W3" s="238"/>
      <c r="X3" s="238"/>
      <c r="Y3" s="238" t="s">
        <v>43</v>
      </c>
      <c r="Z3" s="238"/>
      <c r="AA3" s="238"/>
    </row>
    <row r="4" spans="1:27" s="237" customFormat="1" ht="16.5" customHeight="1">
      <c r="B4" s="237" t="s">
        <v>331</v>
      </c>
      <c r="F4" s="237" t="s">
        <v>336</v>
      </c>
      <c r="I4" s="227"/>
      <c r="J4" s="227" t="s">
        <v>319</v>
      </c>
      <c r="K4" s="181"/>
      <c r="L4" s="227"/>
      <c r="M4" s="227"/>
      <c r="N4" s="227" t="s">
        <v>304</v>
      </c>
      <c r="O4" s="227"/>
      <c r="P4" s="227"/>
      <c r="Q4" s="227"/>
      <c r="R4" s="227" t="s">
        <v>275</v>
      </c>
      <c r="S4" s="227"/>
      <c r="T4" s="227"/>
      <c r="U4" s="227"/>
      <c r="V4" s="227" t="s">
        <v>275</v>
      </c>
      <c r="W4" s="227"/>
      <c r="X4" s="227"/>
      <c r="Y4" s="227"/>
      <c r="Z4" s="227" t="s">
        <v>254</v>
      </c>
      <c r="AA4" s="227"/>
    </row>
    <row r="5" spans="1:27" s="237" customFormat="1" ht="16.5" customHeight="1">
      <c r="A5" s="227"/>
      <c r="B5" s="227"/>
      <c r="C5" s="227"/>
      <c r="E5" s="227"/>
      <c r="F5" s="227"/>
      <c r="G5" s="227"/>
      <c r="I5" s="227"/>
      <c r="J5" s="227"/>
      <c r="K5" s="227"/>
      <c r="N5" s="227"/>
      <c r="O5" s="227"/>
      <c r="Q5" s="227"/>
      <c r="R5" s="227"/>
      <c r="S5" s="227"/>
      <c r="U5" s="181" t="s">
        <v>235</v>
      </c>
      <c r="V5" s="227"/>
      <c r="W5" s="227"/>
      <c r="Y5" s="227"/>
      <c r="Z5" s="227"/>
      <c r="AA5" s="227"/>
    </row>
    <row r="6" spans="1:27" s="237" customFormat="1" ht="16.5" customHeight="1">
      <c r="B6" s="241"/>
      <c r="C6" s="241"/>
      <c r="F6" s="241"/>
      <c r="G6" s="241"/>
      <c r="J6" s="241"/>
      <c r="K6" s="241"/>
      <c r="N6" s="241"/>
      <c r="O6" s="241"/>
      <c r="R6" s="241"/>
      <c r="S6" s="241"/>
      <c r="V6" s="241"/>
      <c r="W6" s="241"/>
      <c r="Z6" s="241"/>
      <c r="AA6" s="241"/>
    </row>
    <row r="7" spans="1:27" s="239" customFormat="1" ht="16.5" customHeight="1">
      <c r="A7" s="184" t="s">
        <v>109</v>
      </c>
      <c r="B7" s="184" t="s">
        <v>32</v>
      </c>
      <c r="C7" s="253" t="s">
        <v>110</v>
      </c>
      <c r="E7" s="184" t="s">
        <v>109</v>
      </c>
      <c r="F7" s="184" t="s">
        <v>32</v>
      </c>
      <c r="G7" s="253" t="s">
        <v>110</v>
      </c>
      <c r="I7" s="184" t="s">
        <v>109</v>
      </c>
      <c r="J7" s="184" t="s">
        <v>32</v>
      </c>
      <c r="K7" s="253" t="s">
        <v>110</v>
      </c>
      <c r="M7" s="184" t="s">
        <v>109</v>
      </c>
      <c r="N7" s="184" t="s">
        <v>32</v>
      </c>
      <c r="O7" s="253" t="s">
        <v>110</v>
      </c>
      <c r="Q7" s="184" t="s">
        <v>109</v>
      </c>
      <c r="R7" s="184" t="s">
        <v>32</v>
      </c>
      <c r="S7" s="253" t="s">
        <v>110</v>
      </c>
      <c r="U7" s="184" t="s">
        <v>109</v>
      </c>
      <c r="V7" s="184" t="s">
        <v>32</v>
      </c>
      <c r="W7" s="253" t="s">
        <v>110</v>
      </c>
      <c r="Y7" s="184" t="s">
        <v>109</v>
      </c>
      <c r="Z7" s="184" t="s">
        <v>32</v>
      </c>
      <c r="AA7" s="253" t="s">
        <v>110</v>
      </c>
    </row>
    <row r="8" spans="1:27" ht="16.5" customHeight="1">
      <c r="A8" s="193">
        <v>1</v>
      </c>
      <c r="B8" s="242" t="s">
        <v>74</v>
      </c>
      <c r="C8" s="254">
        <v>0.5678172095284395</v>
      </c>
      <c r="E8" s="193">
        <v>1</v>
      </c>
      <c r="F8" s="242" t="s">
        <v>74</v>
      </c>
      <c r="G8" s="254">
        <v>0.55229531471840987</v>
      </c>
      <c r="I8" s="193">
        <v>1</v>
      </c>
      <c r="J8" s="242" t="s">
        <v>74</v>
      </c>
      <c r="K8" s="254">
        <v>0.54400000000000004</v>
      </c>
      <c r="M8" s="193">
        <v>1</v>
      </c>
      <c r="N8" s="242" t="s">
        <v>74</v>
      </c>
      <c r="O8" s="254">
        <v>0.53</v>
      </c>
      <c r="Q8" s="193">
        <v>1</v>
      </c>
      <c r="R8" s="242" t="s">
        <v>74</v>
      </c>
      <c r="S8" s="254">
        <v>0.52</v>
      </c>
      <c r="U8" s="193">
        <v>1</v>
      </c>
      <c r="V8" s="242" t="s">
        <v>74</v>
      </c>
      <c r="W8" s="254">
        <v>0.52424639580602883</v>
      </c>
      <c r="Y8" s="193">
        <v>1</v>
      </c>
      <c r="Z8" s="242" t="s">
        <v>74</v>
      </c>
      <c r="AA8" s="235">
        <v>0.48399999999999999</v>
      </c>
    </row>
    <row r="9" spans="1:27" ht="16.5" customHeight="1">
      <c r="A9" s="190">
        <v>2</v>
      </c>
      <c r="B9" s="243" t="s">
        <v>13</v>
      </c>
      <c r="C9" s="255">
        <v>0.51107325383304936</v>
      </c>
      <c r="D9" s="261"/>
      <c r="E9" s="190">
        <v>2</v>
      </c>
      <c r="F9" s="243" t="s">
        <v>13</v>
      </c>
      <c r="G9" s="255">
        <v>0.50116009280742457</v>
      </c>
      <c r="H9" s="261"/>
      <c r="I9" s="190">
        <v>2</v>
      </c>
      <c r="J9" s="243" t="s">
        <v>13</v>
      </c>
      <c r="K9" s="255">
        <v>0.49299999999999999</v>
      </c>
      <c r="L9" s="261"/>
      <c r="M9" s="190">
        <v>2</v>
      </c>
      <c r="N9" s="243" t="s">
        <v>13</v>
      </c>
      <c r="O9" s="255">
        <v>0.48</v>
      </c>
      <c r="P9" s="261"/>
      <c r="Q9" s="190">
        <v>2</v>
      </c>
      <c r="R9" s="243" t="s">
        <v>13</v>
      </c>
      <c r="S9" s="255">
        <v>0.46700000000000003</v>
      </c>
      <c r="T9" s="261"/>
      <c r="U9" s="190">
        <v>2</v>
      </c>
      <c r="V9" s="243" t="s">
        <v>13</v>
      </c>
      <c r="W9" s="255">
        <v>0.46069415603678432</v>
      </c>
      <c r="X9" s="261"/>
      <c r="Y9" s="190">
        <v>2</v>
      </c>
      <c r="Z9" s="244" t="s">
        <v>13</v>
      </c>
      <c r="AA9" s="231">
        <v>0.42699999999999999</v>
      </c>
    </row>
    <row r="10" spans="1:27" ht="16.5" customHeight="1">
      <c r="A10" s="190">
        <v>3</v>
      </c>
      <c r="B10" s="244" t="s">
        <v>65</v>
      </c>
      <c r="C10" s="255">
        <v>0.49556354916067147</v>
      </c>
      <c r="D10" s="261"/>
      <c r="E10" s="190">
        <v>3</v>
      </c>
      <c r="F10" s="244" t="s">
        <v>65</v>
      </c>
      <c r="G10" s="255">
        <v>0.48216783216783216</v>
      </c>
      <c r="H10" s="261"/>
      <c r="I10" s="190">
        <v>3</v>
      </c>
      <c r="J10" s="244" t="s">
        <v>227</v>
      </c>
      <c r="K10" s="255">
        <v>0.47099999999999997</v>
      </c>
      <c r="L10" s="261"/>
      <c r="M10" s="190">
        <v>3</v>
      </c>
      <c r="N10" s="244" t="s">
        <v>261</v>
      </c>
      <c r="O10" s="255">
        <v>0.45700000000000002</v>
      </c>
      <c r="P10" s="261"/>
      <c r="Q10" s="190">
        <v>3</v>
      </c>
      <c r="R10" s="244" t="s">
        <v>65</v>
      </c>
      <c r="S10" s="255">
        <v>0.44900000000000001</v>
      </c>
      <c r="T10" s="261"/>
      <c r="U10" s="190">
        <v>3</v>
      </c>
      <c r="V10" s="244" t="s">
        <v>65</v>
      </c>
      <c r="W10" s="255">
        <v>0.44900150311359249</v>
      </c>
      <c r="X10" s="261"/>
      <c r="Y10" s="190">
        <v>3</v>
      </c>
      <c r="Z10" s="244" t="s">
        <v>65</v>
      </c>
      <c r="AA10" s="231">
        <v>0.41099999999999998</v>
      </c>
    </row>
    <row r="11" spans="1:27" ht="16.5" customHeight="1">
      <c r="A11" s="190">
        <v>4</v>
      </c>
      <c r="B11" s="244" t="s">
        <v>77</v>
      </c>
      <c r="C11" s="255">
        <v>0.48975850800988285</v>
      </c>
      <c r="D11" s="261"/>
      <c r="E11" s="190">
        <v>4</v>
      </c>
      <c r="F11" s="244" t="s">
        <v>77</v>
      </c>
      <c r="G11" s="255">
        <v>0.47784245246410562</v>
      </c>
      <c r="H11" s="261"/>
      <c r="I11" s="190">
        <v>4</v>
      </c>
      <c r="J11" s="244" t="s">
        <v>293</v>
      </c>
      <c r="K11" s="255">
        <v>0.46500000000000002</v>
      </c>
      <c r="L11" s="261"/>
      <c r="M11" s="190">
        <v>4</v>
      </c>
      <c r="N11" s="244" t="s">
        <v>308</v>
      </c>
      <c r="O11" s="255">
        <v>0.45700000000000002</v>
      </c>
      <c r="P11" s="261"/>
      <c r="Q11" s="190">
        <v>4</v>
      </c>
      <c r="R11" s="244" t="s">
        <v>261</v>
      </c>
      <c r="S11" s="255">
        <v>0.44400000000000001</v>
      </c>
      <c r="T11" s="261"/>
      <c r="U11" s="190">
        <v>4</v>
      </c>
      <c r="V11" s="244" t="s">
        <v>261</v>
      </c>
      <c r="W11" s="255">
        <v>0.44546722454672238</v>
      </c>
      <c r="X11" s="261"/>
      <c r="Y11" s="190">
        <v>4</v>
      </c>
      <c r="Z11" s="244" t="s">
        <v>51</v>
      </c>
      <c r="AA11" s="231">
        <v>0.39700000000000002</v>
      </c>
    </row>
    <row r="12" spans="1:27" ht="16.5" customHeight="1">
      <c r="A12" s="194">
        <v>5</v>
      </c>
      <c r="B12" s="245" t="s">
        <v>93</v>
      </c>
      <c r="C12" s="256">
        <v>0.48359398957375038</v>
      </c>
      <c r="D12" s="261"/>
      <c r="E12" s="194">
        <v>5</v>
      </c>
      <c r="F12" s="245" t="s">
        <v>93</v>
      </c>
      <c r="G12" s="256">
        <v>0.47457373616512122</v>
      </c>
      <c r="H12" s="261"/>
      <c r="I12" s="194">
        <v>5</v>
      </c>
      <c r="J12" s="245" t="s">
        <v>297</v>
      </c>
      <c r="K12" s="256">
        <v>0.46500000000000002</v>
      </c>
      <c r="L12" s="261"/>
      <c r="M12" s="194">
        <v>5</v>
      </c>
      <c r="N12" s="245" t="s">
        <v>134</v>
      </c>
      <c r="O12" s="256">
        <v>0.45</v>
      </c>
      <c r="P12" s="261"/>
      <c r="Q12" s="194">
        <v>5</v>
      </c>
      <c r="R12" s="245" t="s">
        <v>51</v>
      </c>
      <c r="S12" s="256">
        <v>0.438</v>
      </c>
      <c r="T12" s="261"/>
      <c r="U12" s="194">
        <v>5</v>
      </c>
      <c r="V12" s="245" t="s">
        <v>51</v>
      </c>
      <c r="W12" s="256">
        <v>0.43007124109486322</v>
      </c>
      <c r="X12" s="261"/>
      <c r="Y12" s="194">
        <v>5</v>
      </c>
      <c r="Z12" s="265" t="s">
        <v>261</v>
      </c>
      <c r="AA12" s="233">
        <v>0.39500000000000002</v>
      </c>
    </row>
    <row r="13" spans="1:27" ht="16.5" customHeight="1">
      <c r="A13" s="193">
        <v>6</v>
      </c>
      <c r="B13" s="242" t="s">
        <v>0</v>
      </c>
      <c r="C13" s="254">
        <v>0.46348850990979129</v>
      </c>
      <c r="D13" s="261"/>
      <c r="E13" s="193">
        <v>6</v>
      </c>
      <c r="F13" s="242" t="s">
        <v>51</v>
      </c>
      <c r="G13" s="254">
        <v>0.45370560459864506</v>
      </c>
      <c r="H13" s="261"/>
      <c r="I13" s="193">
        <v>6</v>
      </c>
      <c r="J13" s="242" t="s">
        <v>230</v>
      </c>
      <c r="K13" s="254">
        <v>0.44600000000000001</v>
      </c>
      <c r="L13" s="261"/>
      <c r="M13" s="193">
        <v>6</v>
      </c>
      <c r="N13" s="242" t="s">
        <v>316</v>
      </c>
      <c r="O13" s="254">
        <v>0.438</v>
      </c>
      <c r="P13" s="261"/>
      <c r="Q13" s="193">
        <v>6</v>
      </c>
      <c r="R13" s="242" t="s">
        <v>77</v>
      </c>
      <c r="S13" s="254">
        <v>0.436</v>
      </c>
      <c r="T13" s="261"/>
      <c r="U13" s="193">
        <v>6</v>
      </c>
      <c r="V13" s="242" t="s">
        <v>77</v>
      </c>
      <c r="W13" s="254">
        <v>0.4242825761009798</v>
      </c>
      <c r="X13" s="261"/>
      <c r="Y13" s="193">
        <v>6</v>
      </c>
      <c r="Z13" s="242" t="s">
        <v>262</v>
      </c>
      <c r="AA13" s="235">
        <v>0.38900000000000001</v>
      </c>
    </row>
    <row r="14" spans="1:27" ht="16.5" customHeight="1">
      <c r="A14" s="190">
        <v>7</v>
      </c>
      <c r="B14" s="244" t="s">
        <v>51</v>
      </c>
      <c r="C14" s="255">
        <v>0.46205591759512299</v>
      </c>
      <c r="D14" s="261"/>
      <c r="E14" s="190">
        <v>7</v>
      </c>
      <c r="F14" s="244" t="s">
        <v>0</v>
      </c>
      <c r="G14" s="255">
        <v>0.44972800000000002</v>
      </c>
      <c r="H14" s="261"/>
      <c r="I14" s="190">
        <v>7</v>
      </c>
      <c r="J14" s="244" t="s">
        <v>0</v>
      </c>
      <c r="K14" s="255">
        <v>0.438</v>
      </c>
      <c r="L14" s="261"/>
      <c r="M14" s="190">
        <v>7</v>
      </c>
      <c r="N14" s="244" t="s">
        <v>262</v>
      </c>
      <c r="O14" s="255">
        <v>0.42799999999999999</v>
      </c>
      <c r="P14" s="261"/>
      <c r="Q14" s="190">
        <v>7</v>
      </c>
      <c r="R14" s="244" t="s">
        <v>262</v>
      </c>
      <c r="S14" s="255">
        <v>0.42</v>
      </c>
      <c r="T14" s="261"/>
      <c r="U14" s="190">
        <v>7</v>
      </c>
      <c r="V14" s="244" t="s">
        <v>262</v>
      </c>
      <c r="W14" s="255">
        <v>0.4220211623984052</v>
      </c>
      <c r="X14" s="261"/>
      <c r="Y14" s="190">
        <v>7</v>
      </c>
      <c r="Z14" s="244" t="s">
        <v>77</v>
      </c>
      <c r="AA14" s="231">
        <v>0.376</v>
      </c>
    </row>
    <row r="15" spans="1:27" ht="16.5" customHeight="1">
      <c r="A15" s="190">
        <v>8</v>
      </c>
      <c r="B15" s="244" t="s">
        <v>54</v>
      </c>
      <c r="C15" s="255">
        <v>0.45429141716566868</v>
      </c>
      <c r="D15" s="261"/>
      <c r="E15" s="190">
        <v>8</v>
      </c>
      <c r="F15" s="244" t="s">
        <v>54</v>
      </c>
      <c r="G15" s="255">
        <v>0.44702741420850417</v>
      </c>
      <c r="H15" s="261"/>
      <c r="I15" s="190">
        <v>8</v>
      </c>
      <c r="J15" s="244" t="s">
        <v>220</v>
      </c>
      <c r="K15" s="255">
        <v>0.438</v>
      </c>
      <c r="L15" s="261"/>
      <c r="M15" s="190">
        <v>8</v>
      </c>
      <c r="N15" s="244" t="s">
        <v>263</v>
      </c>
      <c r="O15" s="255">
        <v>0.42499999999999999</v>
      </c>
      <c r="P15" s="261"/>
      <c r="Q15" s="190">
        <v>8</v>
      </c>
      <c r="R15" s="244" t="s">
        <v>263</v>
      </c>
      <c r="S15" s="255">
        <v>0.41399999999999998</v>
      </c>
      <c r="T15" s="261"/>
      <c r="U15" s="190">
        <v>8</v>
      </c>
      <c r="V15" s="244" t="s">
        <v>263</v>
      </c>
      <c r="W15" s="255">
        <v>0.41424218890017322</v>
      </c>
      <c r="X15" s="261"/>
      <c r="Y15" s="190">
        <v>8</v>
      </c>
      <c r="Z15" s="244" t="s">
        <v>263</v>
      </c>
      <c r="AA15" s="231">
        <v>0.371</v>
      </c>
    </row>
    <row r="16" spans="1:27" ht="16.5" customHeight="1">
      <c r="A16" s="190">
        <v>9</v>
      </c>
      <c r="B16" s="244" t="s">
        <v>88</v>
      </c>
      <c r="C16" s="255">
        <v>0.44293724000723456</v>
      </c>
      <c r="D16" s="261"/>
      <c r="E16" s="190">
        <v>9</v>
      </c>
      <c r="F16" s="244" t="s">
        <v>94</v>
      </c>
      <c r="G16" s="255">
        <v>0.4279080749252322</v>
      </c>
      <c r="H16" s="261"/>
      <c r="I16" s="190">
        <v>9</v>
      </c>
      <c r="J16" s="244" t="s">
        <v>94</v>
      </c>
      <c r="K16" s="255">
        <v>0.41499999999999998</v>
      </c>
      <c r="L16" s="261"/>
      <c r="M16" s="190">
        <v>9</v>
      </c>
      <c r="N16" s="244" t="s">
        <v>264</v>
      </c>
      <c r="O16" s="255">
        <v>0.40600000000000003</v>
      </c>
      <c r="P16" s="261"/>
      <c r="Q16" s="190">
        <v>9</v>
      </c>
      <c r="R16" s="244" t="s">
        <v>264</v>
      </c>
      <c r="S16" s="255">
        <v>0.39500000000000002</v>
      </c>
      <c r="T16" s="261"/>
      <c r="U16" s="190">
        <v>9</v>
      </c>
      <c r="V16" s="244" t="s">
        <v>264</v>
      </c>
      <c r="W16" s="255">
        <v>0.39917127071823211</v>
      </c>
      <c r="X16" s="261"/>
      <c r="Y16" s="190">
        <v>9</v>
      </c>
      <c r="Z16" s="244" t="s">
        <v>264</v>
      </c>
      <c r="AA16" s="231">
        <v>0.36</v>
      </c>
    </row>
    <row r="17" spans="1:27" ht="16.5" customHeight="1">
      <c r="A17" s="195">
        <v>10</v>
      </c>
      <c r="B17" s="246" t="s">
        <v>94</v>
      </c>
      <c r="C17" s="256">
        <v>0.43505370288426726</v>
      </c>
      <c r="D17" s="261"/>
      <c r="E17" s="195">
        <v>10</v>
      </c>
      <c r="F17" s="246" t="s">
        <v>88</v>
      </c>
      <c r="G17" s="256">
        <v>0.42622080679405522</v>
      </c>
      <c r="H17" s="261"/>
      <c r="I17" s="195">
        <v>10</v>
      </c>
      <c r="J17" s="246" t="s">
        <v>190</v>
      </c>
      <c r="K17" s="256">
        <v>0.41299999999999998</v>
      </c>
      <c r="L17" s="261"/>
      <c r="M17" s="264">
        <v>10</v>
      </c>
      <c r="N17" s="245" t="s">
        <v>232</v>
      </c>
      <c r="O17" s="256">
        <v>0.39500000000000002</v>
      </c>
      <c r="P17" s="261"/>
      <c r="Q17" s="264">
        <v>10</v>
      </c>
      <c r="R17" s="245" t="s">
        <v>70</v>
      </c>
      <c r="S17" s="256">
        <v>0.38600000000000001</v>
      </c>
      <c r="T17" s="261"/>
      <c r="U17" s="264">
        <v>10</v>
      </c>
      <c r="V17" s="245" t="s">
        <v>70</v>
      </c>
      <c r="W17" s="256">
        <v>0.38591783863804591</v>
      </c>
      <c r="X17" s="261"/>
      <c r="Y17" s="195">
        <v>10</v>
      </c>
      <c r="Z17" s="245" t="s">
        <v>70</v>
      </c>
      <c r="AA17" s="232">
        <v>0.35</v>
      </c>
    </row>
    <row r="18" spans="1:27" ht="16.5" customHeight="1">
      <c r="A18" s="191">
        <v>11</v>
      </c>
      <c r="B18" s="247" t="s">
        <v>40</v>
      </c>
      <c r="C18" s="254">
        <v>0.42816218598501543</v>
      </c>
      <c r="D18" s="261"/>
      <c r="E18" s="191">
        <v>11</v>
      </c>
      <c r="F18" s="247" t="s">
        <v>40</v>
      </c>
      <c r="G18" s="254">
        <v>0.41621621621621618</v>
      </c>
      <c r="H18" s="261"/>
      <c r="I18" s="191">
        <v>11</v>
      </c>
      <c r="J18" s="247" t="s">
        <v>268</v>
      </c>
      <c r="K18" s="254">
        <v>0.40500000000000003</v>
      </c>
      <c r="L18" s="261"/>
      <c r="M18" s="193">
        <v>11</v>
      </c>
      <c r="N18" s="242" t="s">
        <v>309</v>
      </c>
      <c r="O18" s="254">
        <v>0.39400000000000002</v>
      </c>
      <c r="P18" s="261"/>
      <c r="Q18" s="193">
        <v>11</v>
      </c>
      <c r="R18" s="242" t="s">
        <v>88</v>
      </c>
      <c r="S18" s="254">
        <v>0.38200000000000001</v>
      </c>
      <c r="T18" s="261"/>
      <c r="U18" s="193">
        <v>11</v>
      </c>
      <c r="V18" s="242" t="s">
        <v>88</v>
      </c>
      <c r="W18" s="254">
        <v>0.38469284994964753</v>
      </c>
      <c r="X18" s="261"/>
      <c r="Y18" s="191">
        <v>11</v>
      </c>
      <c r="Z18" s="243" t="s">
        <v>83</v>
      </c>
      <c r="AA18" s="230">
        <v>0.34599999999999997</v>
      </c>
    </row>
    <row r="19" spans="1:27" ht="16.5" customHeight="1">
      <c r="A19" s="190">
        <v>12</v>
      </c>
      <c r="B19" s="248" t="s">
        <v>70</v>
      </c>
      <c r="C19" s="255">
        <v>0.41906130268199232</v>
      </c>
      <c r="D19" s="261"/>
      <c r="E19" s="190">
        <v>12</v>
      </c>
      <c r="F19" s="248" t="s">
        <v>70</v>
      </c>
      <c r="G19" s="255">
        <v>0.41162626500353022</v>
      </c>
      <c r="H19" s="261"/>
      <c r="I19" s="190">
        <v>12</v>
      </c>
      <c r="J19" s="248" t="s">
        <v>123</v>
      </c>
      <c r="K19" s="255">
        <v>0.40300000000000002</v>
      </c>
      <c r="L19" s="261"/>
      <c r="M19" s="190">
        <v>12</v>
      </c>
      <c r="N19" s="244" t="s">
        <v>298</v>
      </c>
      <c r="O19" s="255">
        <v>0.38800000000000001</v>
      </c>
      <c r="P19" s="261"/>
      <c r="Q19" s="190">
        <v>12</v>
      </c>
      <c r="R19" s="244" t="s">
        <v>83</v>
      </c>
      <c r="S19" s="255">
        <v>0.376</v>
      </c>
      <c r="T19" s="261"/>
      <c r="U19" s="190">
        <v>12</v>
      </c>
      <c r="V19" s="244" t="s">
        <v>83</v>
      </c>
      <c r="W19" s="255">
        <v>0.37909082184330911</v>
      </c>
      <c r="X19" s="261"/>
      <c r="Y19" s="190">
        <v>12</v>
      </c>
      <c r="Z19" s="244" t="s">
        <v>71</v>
      </c>
      <c r="AA19" s="231">
        <v>0.33900000000000002</v>
      </c>
    </row>
    <row r="20" spans="1:27" ht="16.5" customHeight="1">
      <c r="A20" s="190">
        <v>13</v>
      </c>
      <c r="B20" s="248" t="s">
        <v>104</v>
      </c>
      <c r="C20" s="255">
        <v>0.41166870665034677</v>
      </c>
      <c r="D20" s="261"/>
      <c r="E20" s="190">
        <v>13</v>
      </c>
      <c r="F20" s="248" t="s">
        <v>83</v>
      </c>
      <c r="G20" s="255">
        <v>0.4022606829006507</v>
      </c>
      <c r="H20" s="261"/>
      <c r="I20" s="190">
        <v>13</v>
      </c>
      <c r="J20" s="248" t="s">
        <v>120</v>
      </c>
      <c r="K20" s="255">
        <v>0.39700000000000002</v>
      </c>
      <c r="L20" s="261"/>
      <c r="M20" s="190">
        <v>13</v>
      </c>
      <c r="N20" s="244" t="s">
        <v>317</v>
      </c>
      <c r="O20" s="255">
        <v>0.38500000000000001</v>
      </c>
      <c r="P20" s="261"/>
      <c r="Q20" s="190">
        <v>13</v>
      </c>
      <c r="R20" s="244" t="s">
        <v>298</v>
      </c>
      <c r="S20" s="255">
        <v>0.373</v>
      </c>
      <c r="T20" s="261"/>
      <c r="U20" s="190">
        <v>13</v>
      </c>
      <c r="V20" s="244" t="s">
        <v>298</v>
      </c>
      <c r="W20" s="255">
        <v>0.37121980921453218</v>
      </c>
      <c r="X20" s="261"/>
      <c r="Y20" s="190">
        <v>13</v>
      </c>
      <c r="Z20" s="244" t="s">
        <v>88</v>
      </c>
      <c r="AA20" s="231">
        <v>0.33900000000000002</v>
      </c>
    </row>
    <row r="21" spans="1:27" ht="16.5" customHeight="1">
      <c r="A21" s="192">
        <v>14</v>
      </c>
      <c r="B21" s="249" t="s">
        <v>83</v>
      </c>
      <c r="C21" s="257">
        <v>0.41120312072269366</v>
      </c>
      <c r="D21" s="262"/>
      <c r="E21" s="192">
        <v>14</v>
      </c>
      <c r="F21" s="249" t="s">
        <v>104</v>
      </c>
      <c r="G21" s="257">
        <v>0.40191387559808606</v>
      </c>
      <c r="H21" s="262"/>
      <c r="I21" s="192">
        <v>14</v>
      </c>
      <c r="J21" s="249" t="s">
        <v>259</v>
      </c>
      <c r="K21" s="257">
        <v>0.39300000000000002</v>
      </c>
      <c r="L21" s="262"/>
      <c r="M21" s="194">
        <v>14</v>
      </c>
      <c r="N21" s="265" t="s">
        <v>315</v>
      </c>
      <c r="O21" s="255">
        <v>0.38500000000000001</v>
      </c>
      <c r="P21" s="262"/>
      <c r="Q21" s="194">
        <v>14</v>
      </c>
      <c r="R21" s="265" t="s">
        <v>79</v>
      </c>
      <c r="S21" s="255">
        <v>0.37006799006089058</v>
      </c>
      <c r="T21" s="261"/>
      <c r="U21" s="194">
        <v>14</v>
      </c>
      <c r="V21" s="265" t="s">
        <v>299</v>
      </c>
      <c r="W21" s="255">
        <v>0.37006799006089058</v>
      </c>
      <c r="X21" s="261"/>
      <c r="Y21" s="194">
        <v>14</v>
      </c>
      <c r="Z21" s="265" t="s">
        <v>79</v>
      </c>
      <c r="AA21" s="233">
        <v>0.33800000000000002</v>
      </c>
    </row>
    <row r="22" spans="1:27" ht="16.5" customHeight="1">
      <c r="A22" s="195">
        <v>15</v>
      </c>
      <c r="B22" s="246" t="s">
        <v>79</v>
      </c>
      <c r="C22" s="256">
        <v>0.40837136337706786</v>
      </c>
      <c r="D22" s="262"/>
      <c r="E22" s="195">
        <v>15</v>
      </c>
      <c r="F22" s="246" t="s">
        <v>79</v>
      </c>
      <c r="G22" s="256">
        <v>0.3979168116547197</v>
      </c>
      <c r="H22" s="262"/>
      <c r="I22" s="195">
        <v>15</v>
      </c>
      <c r="J22" s="246" t="s">
        <v>310</v>
      </c>
      <c r="K22" s="256">
        <v>0.38900000000000001</v>
      </c>
      <c r="L22" s="262"/>
      <c r="M22" s="195">
        <v>15</v>
      </c>
      <c r="N22" s="245" t="s">
        <v>79</v>
      </c>
      <c r="O22" s="256">
        <v>0.38</v>
      </c>
      <c r="P22" s="262"/>
      <c r="Q22" s="195">
        <v>15</v>
      </c>
      <c r="R22" s="245" t="s">
        <v>104</v>
      </c>
      <c r="S22" s="256">
        <v>0.37</v>
      </c>
      <c r="T22" s="256"/>
      <c r="U22" s="195">
        <v>15</v>
      </c>
      <c r="V22" s="245" t="s">
        <v>79</v>
      </c>
      <c r="W22" s="256">
        <v>0.36762057668525311</v>
      </c>
      <c r="X22" s="256"/>
      <c r="Y22" s="190">
        <v>15</v>
      </c>
      <c r="Z22" s="244" t="s">
        <v>269</v>
      </c>
      <c r="AA22" s="231">
        <v>0.33700000000000002</v>
      </c>
    </row>
    <row r="23" spans="1:27" ht="16.5" customHeight="1">
      <c r="A23" s="191">
        <v>16</v>
      </c>
      <c r="B23" s="250" t="s">
        <v>52</v>
      </c>
      <c r="C23" s="258">
        <v>0.40565762613006706</v>
      </c>
      <c r="D23" s="261"/>
      <c r="E23" s="191">
        <v>16</v>
      </c>
      <c r="F23" s="250" t="s">
        <v>52</v>
      </c>
      <c r="G23" s="258">
        <v>0.39564040461604216</v>
      </c>
      <c r="H23" s="261"/>
      <c r="I23" s="191">
        <v>16</v>
      </c>
      <c r="J23" s="250" t="s">
        <v>49</v>
      </c>
      <c r="K23" s="258">
        <v>0.38600000000000001</v>
      </c>
      <c r="L23" s="261"/>
      <c r="M23" s="191">
        <v>16</v>
      </c>
      <c r="N23" s="243" t="s">
        <v>299</v>
      </c>
      <c r="O23" s="254">
        <v>0.378</v>
      </c>
      <c r="P23" s="261"/>
      <c r="Q23" s="191">
        <v>16</v>
      </c>
      <c r="R23" s="243" t="s">
        <v>49</v>
      </c>
      <c r="S23" s="254">
        <v>0.36899999999999999</v>
      </c>
      <c r="T23" s="261"/>
      <c r="U23" s="191">
        <v>16</v>
      </c>
      <c r="V23" s="243" t="s">
        <v>115</v>
      </c>
      <c r="W23" s="254">
        <v>0.3662414000400776</v>
      </c>
      <c r="X23" s="261"/>
      <c r="Y23" s="193">
        <v>16</v>
      </c>
      <c r="Z23" s="242" t="s">
        <v>40</v>
      </c>
      <c r="AA23" s="235">
        <v>0.33400000000000002</v>
      </c>
    </row>
    <row r="24" spans="1:27" ht="16.5" customHeight="1">
      <c r="A24" s="190">
        <v>17</v>
      </c>
      <c r="B24" s="248" t="s">
        <v>71</v>
      </c>
      <c r="C24" s="255">
        <v>0.39875970336961708</v>
      </c>
      <c r="D24" s="261"/>
      <c r="E24" s="190">
        <v>17</v>
      </c>
      <c r="F24" s="248" t="s">
        <v>71</v>
      </c>
      <c r="G24" s="255">
        <v>0.39334462488791472</v>
      </c>
      <c r="H24" s="261"/>
      <c r="I24" s="190">
        <v>17</v>
      </c>
      <c r="J24" s="248" t="s">
        <v>300</v>
      </c>
      <c r="K24" s="255">
        <v>0.38600000000000001</v>
      </c>
      <c r="L24" s="261"/>
      <c r="M24" s="190">
        <v>17</v>
      </c>
      <c r="N24" s="244" t="s">
        <v>115</v>
      </c>
      <c r="O24" s="255">
        <v>0.375</v>
      </c>
      <c r="P24" s="261"/>
      <c r="Q24" s="190">
        <v>17</v>
      </c>
      <c r="R24" s="244" t="s">
        <v>269</v>
      </c>
      <c r="S24" s="255">
        <v>0.36399999999999999</v>
      </c>
      <c r="T24" s="261"/>
      <c r="U24" s="190">
        <v>17</v>
      </c>
      <c r="V24" s="244" t="s">
        <v>104</v>
      </c>
      <c r="W24" s="255">
        <v>0.3640167364016737</v>
      </c>
      <c r="X24" s="261"/>
      <c r="Y24" s="190">
        <v>17</v>
      </c>
      <c r="Z24" s="244" t="s">
        <v>131</v>
      </c>
      <c r="AA24" s="231">
        <v>0.33200000000000002</v>
      </c>
    </row>
    <row r="25" spans="1:27" ht="16.5" customHeight="1">
      <c r="A25" s="190">
        <v>18</v>
      </c>
      <c r="B25" s="248" t="s">
        <v>86</v>
      </c>
      <c r="C25" s="255">
        <v>0.39463387367244268</v>
      </c>
      <c r="D25" s="261"/>
      <c r="E25" s="190">
        <v>18</v>
      </c>
      <c r="F25" s="248" t="s">
        <v>4</v>
      </c>
      <c r="G25" s="255">
        <v>0.38483333717260609</v>
      </c>
      <c r="H25" s="261"/>
      <c r="I25" s="190">
        <v>18</v>
      </c>
      <c r="J25" s="248" t="s">
        <v>90</v>
      </c>
      <c r="K25" s="255">
        <v>0.377</v>
      </c>
      <c r="L25" s="261"/>
      <c r="M25" s="190">
        <v>18</v>
      </c>
      <c r="N25" s="244" t="s">
        <v>302</v>
      </c>
      <c r="O25" s="255">
        <v>0.36799999999999999</v>
      </c>
      <c r="P25" s="261"/>
      <c r="Q25" s="190">
        <v>18</v>
      </c>
      <c r="R25" s="244" t="s">
        <v>302</v>
      </c>
      <c r="S25" s="255">
        <v>0.36</v>
      </c>
      <c r="T25" s="261"/>
      <c r="U25" s="190">
        <v>18</v>
      </c>
      <c r="V25" s="244" t="s">
        <v>302</v>
      </c>
      <c r="W25" s="255">
        <v>0.3618604856609649</v>
      </c>
      <c r="X25" s="261"/>
      <c r="Y25" s="190">
        <v>18</v>
      </c>
      <c r="Z25" s="244" t="s">
        <v>265</v>
      </c>
      <c r="AA25" s="231">
        <v>0.33200000000000002</v>
      </c>
    </row>
    <row r="26" spans="1:27" ht="16.5" customHeight="1">
      <c r="A26" s="190">
        <v>19</v>
      </c>
      <c r="B26" s="244" t="s">
        <v>91</v>
      </c>
      <c r="C26" s="255">
        <v>0.39406575781876502</v>
      </c>
      <c r="D26" s="261"/>
      <c r="E26" s="190">
        <v>19</v>
      </c>
      <c r="F26" s="244" t="s">
        <v>86</v>
      </c>
      <c r="G26" s="255">
        <v>0.38477792334023592</v>
      </c>
      <c r="H26" s="261"/>
      <c r="I26" s="190">
        <v>19</v>
      </c>
      <c r="J26" s="244" t="s">
        <v>272</v>
      </c>
      <c r="K26" s="255">
        <v>0.376</v>
      </c>
      <c r="L26" s="261"/>
      <c r="M26" s="190">
        <v>19</v>
      </c>
      <c r="N26" s="244" t="s">
        <v>312</v>
      </c>
      <c r="O26" s="255">
        <v>0.36699999999999999</v>
      </c>
      <c r="P26" s="261"/>
      <c r="Q26" s="190">
        <v>19</v>
      </c>
      <c r="R26" s="244" t="s">
        <v>131</v>
      </c>
      <c r="S26" s="255">
        <v>0.35899999999999999</v>
      </c>
      <c r="T26" s="261"/>
      <c r="U26" s="190">
        <v>19</v>
      </c>
      <c r="V26" s="244" t="s">
        <v>301</v>
      </c>
      <c r="W26" s="255">
        <v>0.36139942281403481</v>
      </c>
      <c r="X26" s="261"/>
      <c r="Y26" s="190">
        <v>19</v>
      </c>
      <c r="Z26" s="244" t="s">
        <v>104</v>
      </c>
      <c r="AA26" s="231">
        <v>0.33200000000000002</v>
      </c>
    </row>
    <row r="27" spans="1:27" ht="16.5" customHeight="1">
      <c r="A27" s="195">
        <v>20</v>
      </c>
      <c r="B27" s="245" t="s">
        <v>4</v>
      </c>
      <c r="C27" s="256">
        <v>0.39396671858349047</v>
      </c>
      <c r="D27" s="261"/>
      <c r="E27" s="195">
        <v>20</v>
      </c>
      <c r="F27" s="245" t="s">
        <v>91</v>
      </c>
      <c r="G27" s="256">
        <v>0.38349921424829753</v>
      </c>
      <c r="H27" s="261"/>
      <c r="I27" s="195">
        <v>20</v>
      </c>
      <c r="J27" s="245" t="s">
        <v>313</v>
      </c>
      <c r="K27" s="256">
        <v>0.375</v>
      </c>
      <c r="L27" s="261"/>
      <c r="M27" s="195">
        <v>20</v>
      </c>
      <c r="N27" s="245" t="s">
        <v>301</v>
      </c>
      <c r="O27" s="256">
        <v>0.36499999999999999</v>
      </c>
      <c r="P27" s="261"/>
      <c r="Q27" s="195">
        <v>20</v>
      </c>
      <c r="R27" s="245" t="s">
        <v>307</v>
      </c>
      <c r="S27" s="256">
        <v>0.35699999999999998</v>
      </c>
      <c r="T27" s="261"/>
      <c r="U27" s="195">
        <v>20</v>
      </c>
      <c r="V27" s="245" t="s">
        <v>131</v>
      </c>
      <c r="W27" s="256">
        <v>0.35933603872292574</v>
      </c>
      <c r="X27" s="261"/>
      <c r="Y27" s="195">
        <v>20</v>
      </c>
      <c r="Z27" s="245" t="s">
        <v>4</v>
      </c>
      <c r="AA27" s="232">
        <v>0.33100000000000002</v>
      </c>
    </row>
    <row r="28" spans="1:27" ht="16.5" customHeight="1">
      <c r="A28" s="191">
        <v>21</v>
      </c>
      <c r="B28" s="242" t="s">
        <v>102</v>
      </c>
      <c r="C28" s="254">
        <v>0.39198116888183732</v>
      </c>
      <c r="D28" s="261"/>
      <c r="E28" s="191">
        <v>21</v>
      </c>
      <c r="F28" s="242" t="s">
        <v>102</v>
      </c>
      <c r="G28" s="254">
        <v>0.38318893254328817</v>
      </c>
      <c r="H28" s="261"/>
      <c r="I28" s="191">
        <v>21</v>
      </c>
      <c r="J28" s="242" t="s">
        <v>86</v>
      </c>
      <c r="K28" s="254">
        <v>0.374</v>
      </c>
      <c r="L28" s="261"/>
      <c r="M28" s="191">
        <v>21</v>
      </c>
      <c r="N28" s="242" t="s">
        <v>249</v>
      </c>
      <c r="O28" s="254">
        <v>0.36399999999999999</v>
      </c>
      <c r="P28" s="261"/>
      <c r="Q28" s="191">
        <v>21</v>
      </c>
      <c r="R28" s="242" t="s">
        <v>249</v>
      </c>
      <c r="S28" s="254">
        <v>0.35299999999999998</v>
      </c>
      <c r="T28" s="261"/>
      <c r="U28" s="191">
        <v>21</v>
      </c>
      <c r="V28" s="242" t="s">
        <v>249</v>
      </c>
      <c r="W28" s="254">
        <v>0.35146259590792839</v>
      </c>
      <c r="X28" s="261"/>
      <c r="Y28" s="191">
        <v>21</v>
      </c>
      <c r="Z28" s="243" t="s">
        <v>249</v>
      </c>
      <c r="AA28" s="230">
        <v>0.314</v>
      </c>
    </row>
    <row r="29" spans="1:27" ht="16.5" customHeight="1">
      <c r="A29" s="190">
        <v>22</v>
      </c>
      <c r="B29" s="244" t="s">
        <v>80</v>
      </c>
      <c r="C29" s="255">
        <v>0.37510240810132023</v>
      </c>
      <c r="D29" s="261"/>
      <c r="E29" s="190">
        <v>22</v>
      </c>
      <c r="F29" s="244" t="s">
        <v>80</v>
      </c>
      <c r="G29" s="255">
        <v>0.36638495417212241</v>
      </c>
      <c r="H29" s="261"/>
      <c r="I29" s="190">
        <v>22</v>
      </c>
      <c r="J29" s="244" t="s">
        <v>80</v>
      </c>
      <c r="K29" s="255">
        <v>0.35799999999999998</v>
      </c>
      <c r="L29" s="261"/>
      <c r="M29" s="190">
        <v>22</v>
      </c>
      <c r="N29" s="244" t="s">
        <v>266</v>
      </c>
      <c r="O29" s="255">
        <v>0.34899999999999998</v>
      </c>
      <c r="P29" s="261"/>
      <c r="Q29" s="190">
        <v>22</v>
      </c>
      <c r="R29" s="244" t="s">
        <v>266</v>
      </c>
      <c r="S29" s="255">
        <v>0.33900000000000002</v>
      </c>
      <c r="T29" s="261"/>
      <c r="U29" s="190">
        <v>22</v>
      </c>
      <c r="V29" s="244" t="s">
        <v>266</v>
      </c>
      <c r="W29" s="255">
        <v>0.34031606494067429</v>
      </c>
      <c r="X29" s="261"/>
      <c r="Y29" s="190">
        <v>22</v>
      </c>
      <c r="Z29" s="244" t="s">
        <v>266</v>
      </c>
      <c r="AA29" s="231">
        <v>0.30599999999999999</v>
      </c>
    </row>
    <row r="30" spans="1:27" ht="16.5" customHeight="1">
      <c r="A30" s="190">
        <v>23</v>
      </c>
      <c r="B30" s="244" t="s">
        <v>12</v>
      </c>
      <c r="C30" s="255">
        <v>0.35061939072177978</v>
      </c>
      <c r="D30" s="261"/>
      <c r="E30" s="190">
        <v>23</v>
      </c>
      <c r="F30" s="244" t="s">
        <v>12</v>
      </c>
      <c r="G30" s="255">
        <v>0.34240454914703494</v>
      </c>
      <c r="H30" s="261"/>
      <c r="I30" s="190">
        <v>23</v>
      </c>
      <c r="J30" s="244" t="s">
        <v>194</v>
      </c>
      <c r="K30" s="255">
        <v>0.33500000000000002</v>
      </c>
      <c r="L30" s="261"/>
      <c r="M30" s="190">
        <v>23</v>
      </c>
      <c r="N30" s="244" t="s">
        <v>89</v>
      </c>
      <c r="O30" s="255">
        <v>0.32900000000000001</v>
      </c>
      <c r="P30" s="261"/>
      <c r="Q30" s="190">
        <v>23</v>
      </c>
      <c r="R30" s="244" t="s">
        <v>89</v>
      </c>
      <c r="S30" s="255">
        <v>0.32500000000000001</v>
      </c>
      <c r="T30" s="261"/>
      <c r="U30" s="190">
        <v>23</v>
      </c>
      <c r="V30" s="244" t="s">
        <v>89</v>
      </c>
      <c r="W30" s="255">
        <v>0.32713633398564906</v>
      </c>
      <c r="X30" s="261"/>
      <c r="Y30" s="190">
        <v>23</v>
      </c>
      <c r="Z30" s="244" t="s">
        <v>89</v>
      </c>
      <c r="AA30" s="231">
        <v>0.29399999999999998</v>
      </c>
    </row>
    <row r="31" spans="1:27" ht="16.5" customHeight="1">
      <c r="A31" s="190">
        <v>24</v>
      </c>
      <c r="B31" s="248" t="s">
        <v>89</v>
      </c>
      <c r="C31" s="255">
        <v>0.33609545906529664</v>
      </c>
      <c r="D31" s="261"/>
      <c r="E31" s="190">
        <v>24</v>
      </c>
      <c r="F31" s="248" t="s">
        <v>89</v>
      </c>
      <c r="G31" s="255">
        <v>0.33135509396636992</v>
      </c>
      <c r="H31" s="261"/>
      <c r="I31" s="190">
        <v>24</v>
      </c>
      <c r="J31" s="248" t="s">
        <v>314</v>
      </c>
      <c r="K31" s="255">
        <v>0.32800000000000001</v>
      </c>
      <c r="L31" s="261"/>
      <c r="M31" s="190">
        <v>24</v>
      </c>
      <c r="N31" s="244" t="s">
        <v>56</v>
      </c>
      <c r="O31" s="255">
        <v>0.32700000000000001</v>
      </c>
      <c r="P31" s="261"/>
      <c r="Q31" s="190">
        <v>24</v>
      </c>
      <c r="R31" s="244" t="s">
        <v>56</v>
      </c>
      <c r="S31" s="255">
        <v>0.317</v>
      </c>
      <c r="T31" s="261"/>
      <c r="U31" s="190">
        <v>24</v>
      </c>
      <c r="V31" s="244" t="s">
        <v>56</v>
      </c>
      <c r="W31" s="255">
        <v>0.31622114216281894</v>
      </c>
      <c r="X31" s="261"/>
      <c r="Y31" s="190">
        <v>24</v>
      </c>
      <c r="Z31" s="244" t="s">
        <v>56</v>
      </c>
      <c r="AA31" s="231">
        <v>0.28100000000000003</v>
      </c>
    </row>
    <row r="32" spans="1:27" ht="16.5" customHeight="1">
      <c r="A32" s="195">
        <v>25</v>
      </c>
      <c r="B32" s="245" t="s">
        <v>92</v>
      </c>
      <c r="C32" s="256">
        <v>0.31647344740385563</v>
      </c>
      <c r="D32" s="261"/>
      <c r="E32" s="195">
        <v>25</v>
      </c>
      <c r="F32" s="245" t="s">
        <v>92</v>
      </c>
      <c r="G32" s="256">
        <v>0.31069969589788432</v>
      </c>
      <c r="H32" s="261"/>
      <c r="I32" s="195">
        <v>25</v>
      </c>
      <c r="J32" s="245" t="s">
        <v>92</v>
      </c>
      <c r="K32" s="256">
        <v>0.30399999999999999</v>
      </c>
      <c r="L32" s="261"/>
      <c r="M32" s="195">
        <v>25</v>
      </c>
      <c r="N32" s="245" t="s">
        <v>92</v>
      </c>
      <c r="O32" s="256">
        <v>0.29599999999999999</v>
      </c>
      <c r="P32" s="261"/>
      <c r="Q32" s="195">
        <v>25</v>
      </c>
      <c r="R32" s="245" t="s">
        <v>92</v>
      </c>
      <c r="S32" s="256">
        <v>0.28799999999999998</v>
      </c>
      <c r="T32" s="261"/>
      <c r="U32" s="195">
        <v>25</v>
      </c>
      <c r="V32" s="245" t="s">
        <v>92</v>
      </c>
      <c r="W32" s="256">
        <v>0.28687489690002155</v>
      </c>
      <c r="X32" s="261"/>
      <c r="Y32" s="195">
        <v>25</v>
      </c>
      <c r="Z32" s="245" t="s">
        <v>92</v>
      </c>
      <c r="AA32" s="232">
        <v>0.25800000000000001</v>
      </c>
    </row>
    <row r="33" spans="1:27" ht="16.5" customHeight="1">
      <c r="A33" s="184" t="s">
        <v>186</v>
      </c>
      <c r="B33" s="251" t="s">
        <v>153</v>
      </c>
      <c r="C33" s="259">
        <v>0.37869293029834716</v>
      </c>
      <c r="D33" s="261"/>
      <c r="E33" s="184" t="s">
        <v>186</v>
      </c>
      <c r="F33" s="251" t="s">
        <v>153</v>
      </c>
      <c r="G33" s="259">
        <v>0.37112501638934686</v>
      </c>
      <c r="H33" s="261"/>
      <c r="I33" s="184" t="s">
        <v>186</v>
      </c>
      <c r="J33" s="251" t="s">
        <v>153</v>
      </c>
      <c r="K33" s="259">
        <v>0.36299999999999999</v>
      </c>
      <c r="L33" s="261"/>
      <c r="M33" s="184" t="s">
        <v>186</v>
      </c>
      <c r="N33" s="251" t="s">
        <v>153</v>
      </c>
      <c r="O33" s="259">
        <v>0.35499999999999998</v>
      </c>
      <c r="P33" s="261"/>
      <c r="Q33" s="184" t="s">
        <v>186</v>
      </c>
      <c r="R33" s="251" t="s">
        <v>153</v>
      </c>
      <c r="S33" s="259">
        <v>0.3458259068831831</v>
      </c>
      <c r="T33" s="261"/>
      <c r="U33" s="184" t="s">
        <v>186</v>
      </c>
      <c r="V33" s="251" t="s">
        <v>153</v>
      </c>
      <c r="W33" s="259">
        <v>0.3458259068831831</v>
      </c>
      <c r="X33" s="261"/>
      <c r="Y33" s="184" t="s">
        <v>186</v>
      </c>
      <c r="Z33" s="251" t="s">
        <v>153</v>
      </c>
      <c r="AA33" s="259">
        <v>0.314</v>
      </c>
    </row>
    <row r="34" spans="1:27" ht="16.5" customHeight="1">
      <c r="A34" s="181"/>
      <c r="B34" s="181"/>
      <c r="C34" s="181"/>
      <c r="D34" s="261"/>
      <c r="E34" s="181"/>
      <c r="F34" s="181"/>
      <c r="G34" s="181"/>
      <c r="H34" s="261"/>
      <c r="I34" s="181"/>
      <c r="J34" s="181"/>
      <c r="K34" s="181"/>
      <c r="L34" s="261"/>
      <c r="M34" s="181"/>
      <c r="N34" s="181"/>
      <c r="O34" s="181"/>
      <c r="P34" s="261"/>
      <c r="Q34" s="181"/>
      <c r="R34" s="181"/>
      <c r="S34" s="181"/>
      <c r="T34" s="261"/>
      <c r="U34" s="181"/>
      <c r="V34" s="181"/>
      <c r="W34" s="181"/>
      <c r="X34" s="261"/>
      <c r="Y34" s="181"/>
      <c r="Z34" s="181"/>
      <c r="AA34" s="181"/>
    </row>
    <row r="35" spans="1:27" ht="13.5">
      <c r="A35" s="183"/>
      <c r="C35" s="179"/>
      <c r="E35" s="183"/>
      <c r="G35" s="179"/>
      <c r="I35" s="18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0"/>
    </row>
    <row r="36" spans="1:27" ht="16.5" customHeight="1">
      <c r="A36" s="183"/>
      <c r="E36" s="183"/>
      <c r="I36" s="183"/>
      <c r="M36" s="183"/>
      <c r="Q36" s="183"/>
      <c r="U36" s="183"/>
      <c r="Y36" s="183"/>
    </row>
    <row r="37" spans="1:27" ht="16.5" customHeight="1">
      <c r="A37" s="183"/>
      <c r="B37" s="252"/>
      <c r="C37" s="260"/>
      <c r="D37" s="261"/>
      <c r="E37" s="183"/>
      <c r="F37" s="252"/>
      <c r="G37" s="260"/>
      <c r="H37" s="261"/>
      <c r="I37" s="183"/>
      <c r="J37" s="252"/>
      <c r="K37" s="260"/>
      <c r="L37" s="261"/>
      <c r="M37" s="183"/>
      <c r="N37" s="252"/>
      <c r="O37" s="260"/>
      <c r="P37" s="261"/>
      <c r="Q37" s="183"/>
      <c r="R37" s="252"/>
      <c r="S37" s="260"/>
      <c r="T37" s="261"/>
      <c r="U37" s="183"/>
      <c r="V37" s="252"/>
      <c r="W37" s="260"/>
      <c r="X37" s="261"/>
      <c r="Y37" s="183"/>
      <c r="Z37" s="252"/>
      <c r="AA37" s="260"/>
    </row>
    <row r="38" spans="1:27" ht="16.5" customHeight="1">
      <c r="A38" s="183"/>
      <c r="B38" s="252"/>
      <c r="C38" s="260"/>
      <c r="D38" s="261"/>
      <c r="E38" s="183"/>
      <c r="F38" s="252"/>
      <c r="G38" s="260"/>
      <c r="H38" s="261"/>
      <c r="I38" s="183"/>
      <c r="J38" s="252"/>
      <c r="K38" s="260"/>
      <c r="L38" s="261"/>
      <c r="M38" s="183"/>
      <c r="N38" s="252"/>
      <c r="O38" s="260"/>
      <c r="P38" s="261"/>
      <c r="Q38" s="183"/>
      <c r="R38" s="252"/>
      <c r="S38" s="260"/>
      <c r="T38" s="261"/>
      <c r="U38" s="183"/>
      <c r="V38" s="252"/>
      <c r="W38" s="260"/>
      <c r="X38" s="261"/>
      <c r="Y38" s="183"/>
      <c r="Z38" s="252"/>
      <c r="AA38" s="260"/>
    </row>
    <row r="45" spans="1:27" ht="16.5" customHeight="1">
      <c r="J45" s="236"/>
    </row>
  </sheetData>
  <mergeCells count="5">
    <mergeCell ref="A1:W1"/>
    <mergeCell ref="I3:K3"/>
    <mergeCell ref="Y3:AA3"/>
    <mergeCell ref="Z4:AA4"/>
    <mergeCell ref="J35:Z35"/>
  </mergeCells>
  <phoneticPr fontId="51"/>
  <printOptions horizontalCentered="1"/>
  <pageMargins left="0.54" right="0.19685039370078741" top="0.90551181102362222" bottom="0.35433070866141736" header="0.35433070866141736" footer="0.51181102362204722"/>
  <pageSetup paperSize="9" scale="80" fitToWidth="1" fitToHeight="1" orientation="landscape" usePrinterDefaults="1" r:id="rId1"/>
  <headerFooter alignWithMargins="0">
    <oddHeader>&amp;R表1-4</oddHeader>
    <oddFooter>&amp;C&amp;14 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C00000"/>
  </sheetPr>
  <dimension ref="A1:K45"/>
  <sheetViews>
    <sheetView view="pageBreakPreview" topLeftCell="B1" zoomScaleNormal="110" zoomScaleSheetLayoutView="100" workbookViewId="0">
      <selection activeCell="F20" sqref="F20"/>
    </sheetView>
  </sheetViews>
  <sheetFormatPr defaultRowHeight="13.5"/>
  <cols>
    <col min="1" max="1" width="12.625" style="179" customWidth="1"/>
    <col min="2" max="2" width="12.75" style="179" customWidth="1"/>
    <col min="3" max="9" width="12.875" style="179" customWidth="1"/>
    <col min="10" max="16384" width="9" style="179" customWidth="1"/>
  </cols>
  <sheetData>
    <row r="1" spans="1:11" ht="19.5" customHeight="1">
      <c r="A1" s="240" t="s">
        <v>25</v>
      </c>
      <c r="B1" s="240"/>
      <c r="C1" s="240"/>
      <c r="D1" s="240"/>
      <c r="E1" s="240"/>
      <c r="F1" s="240"/>
      <c r="G1" s="240"/>
      <c r="H1" s="240"/>
      <c r="I1" s="240"/>
    </row>
    <row r="2" spans="1:11" s="267" customFormat="1" ht="12"/>
    <row r="3" spans="1:11" s="267" customFormat="1" ht="16.5" customHeight="1">
      <c r="A3" s="267" t="s">
        <v>113</v>
      </c>
    </row>
    <row r="4" spans="1:11" s="267" customFormat="1" ht="19.5" customHeight="1">
      <c r="G4" s="317"/>
      <c r="H4" s="317"/>
      <c r="I4" s="141" t="s">
        <v>348</v>
      </c>
    </row>
    <row r="5" spans="1:11" s="267" customFormat="1" ht="25.5" customHeight="1">
      <c r="A5" s="268" t="s">
        <v>114</v>
      </c>
      <c r="B5" s="278"/>
      <c r="C5" s="290" t="s">
        <v>256</v>
      </c>
      <c r="D5" s="300" t="s">
        <v>258</v>
      </c>
      <c r="E5" s="306"/>
      <c r="F5" s="315"/>
      <c r="G5" s="315"/>
      <c r="H5" s="315"/>
      <c r="I5" s="321"/>
    </row>
    <row r="6" spans="1:11" s="267" customFormat="1" ht="25.5" customHeight="1">
      <c r="A6" s="269"/>
      <c r="B6" s="279"/>
      <c r="C6" s="291"/>
      <c r="D6" s="301"/>
      <c r="E6" s="307"/>
      <c r="F6" s="316" t="s">
        <v>124</v>
      </c>
      <c r="G6" s="318"/>
      <c r="H6" s="319" t="s">
        <v>116</v>
      </c>
      <c r="I6" s="322"/>
    </row>
    <row r="7" spans="1:11" s="267" customFormat="1" ht="25.5" customHeight="1">
      <c r="A7" s="270"/>
      <c r="B7" s="280"/>
      <c r="C7" s="292"/>
      <c r="D7" s="302" t="s">
        <v>241</v>
      </c>
      <c r="E7" s="308" t="s">
        <v>251</v>
      </c>
      <c r="F7" s="302" t="s">
        <v>223</v>
      </c>
      <c r="G7" s="308" t="s">
        <v>252</v>
      </c>
      <c r="H7" s="302" t="s">
        <v>242</v>
      </c>
      <c r="I7" s="323" t="s">
        <v>204</v>
      </c>
    </row>
    <row r="8" spans="1:11" s="267" customFormat="1" ht="25.5" customHeight="1">
      <c r="A8" s="271" t="s">
        <v>320</v>
      </c>
      <c r="B8" s="281" t="s">
        <v>53</v>
      </c>
      <c r="C8" s="293">
        <v>455432</v>
      </c>
      <c r="D8" s="303">
        <v>148562</v>
      </c>
      <c r="E8" s="309">
        <v>0.32600000000000001</v>
      </c>
      <c r="F8" s="303">
        <v>79200</v>
      </c>
      <c r="G8" s="309">
        <v>0.17399999999999999</v>
      </c>
      <c r="H8" s="320">
        <v>69362</v>
      </c>
      <c r="I8" s="324">
        <v>0.152</v>
      </c>
      <c r="K8" s="326">
        <f t="shared" ref="K8:K13" si="0">F8+H8</f>
        <v>148562</v>
      </c>
    </row>
    <row r="9" spans="1:11" s="267" customFormat="1" ht="25.5" customHeight="1">
      <c r="A9" s="272"/>
      <c r="B9" s="282" t="s">
        <v>59</v>
      </c>
      <c r="C9" s="294">
        <v>513148</v>
      </c>
      <c r="D9" s="294">
        <v>210916</v>
      </c>
      <c r="E9" s="310">
        <v>0.41099999999999998</v>
      </c>
      <c r="F9" s="294">
        <v>86767</v>
      </c>
      <c r="G9" s="310">
        <v>0.16900000000000001</v>
      </c>
      <c r="H9" s="294">
        <v>124149</v>
      </c>
      <c r="I9" s="313">
        <v>0.24199999999999999</v>
      </c>
      <c r="K9" s="326">
        <f t="shared" si="0"/>
        <v>210916</v>
      </c>
    </row>
    <row r="10" spans="1:11" s="267" customFormat="1" ht="25.5" customHeight="1">
      <c r="A10" s="273"/>
      <c r="B10" s="281" t="s">
        <v>117</v>
      </c>
      <c r="C10" s="295">
        <v>968580</v>
      </c>
      <c r="D10" s="294">
        <v>359478</v>
      </c>
      <c r="E10" s="310">
        <v>0.371</v>
      </c>
      <c r="F10" s="294">
        <v>165967</v>
      </c>
      <c r="G10" s="310">
        <v>0.17100000000000001</v>
      </c>
      <c r="H10" s="294">
        <v>193511</v>
      </c>
      <c r="I10" s="313">
        <v>0.2</v>
      </c>
      <c r="K10" s="326">
        <f t="shared" si="0"/>
        <v>359478</v>
      </c>
    </row>
    <row r="11" spans="1:11" s="267" customFormat="1" ht="25.5" customHeight="1">
      <c r="A11" s="274" t="s">
        <v>63</v>
      </c>
      <c r="B11" s="283" t="s">
        <v>53</v>
      </c>
      <c r="C11" s="293">
        <f>'表1-1'!B6</f>
        <v>448885</v>
      </c>
      <c r="D11" s="303">
        <f>'表1-1'!E6</f>
        <v>149766</v>
      </c>
      <c r="E11" s="309">
        <f>D11/C11</f>
        <v>0.33364001915858182</v>
      </c>
      <c r="F11" s="303">
        <v>80920</v>
      </c>
      <c r="G11" s="309">
        <f>F11/C11</f>
        <v>0.18026888846809316</v>
      </c>
      <c r="H11" s="320">
        <v>68846</v>
      </c>
      <c r="I11" s="324">
        <f>H11/C11</f>
        <v>0.15337113069048866</v>
      </c>
      <c r="K11" s="326">
        <f t="shared" si="0"/>
        <v>149766</v>
      </c>
    </row>
    <row r="12" spans="1:11" s="267" customFormat="1" ht="25.5" customHeight="1">
      <c r="A12" s="272"/>
      <c r="B12" s="282" t="s">
        <v>59</v>
      </c>
      <c r="C12" s="294">
        <f>'表1-1'!C6</f>
        <v>505540</v>
      </c>
      <c r="D12" s="294">
        <f>'表1-1'!F6</f>
        <v>211668</v>
      </c>
      <c r="E12" s="310">
        <f>D12/C12</f>
        <v>0.41869683902361832</v>
      </c>
      <c r="F12" s="294">
        <v>88477</v>
      </c>
      <c r="G12" s="310">
        <f>F12/C12</f>
        <v>0.17501483562131581</v>
      </c>
      <c r="H12" s="294">
        <v>123191</v>
      </c>
      <c r="I12" s="313">
        <f>H12/C12</f>
        <v>0.24368200340230248</v>
      </c>
      <c r="K12" s="326">
        <f t="shared" si="0"/>
        <v>211668</v>
      </c>
    </row>
    <row r="13" spans="1:11" s="267" customFormat="1" ht="25.5" customHeight="1">
      <c r="A13" s="272"/>
      <c r="B13" s="281" t="s">
        <v>117</v>
      </c>
      <c r="C13" s="295">
        <f>SUM(C11:C12)</f>
        <v>954425</v>
      </c>
      <c r="D13" s="294">
        <f>SUM(D11:D12)</f>
        <v>361434</v>
      </c>
      <c r="E13" s="310">
        <f>D13/C13</f>
        <v>0.37869293029834716</v>
      </c>
      <c r="F13" s="294">
        <f>SUM(F11:F12)</f>
        <v>169397</v>
      </c>
      <c r="G13" s="310">
        <f>F13/C13</f>
        <v>0.17748592084239201</v>
      </c>
      <c r="H13" s="294">
        <f>SUM(H11:H12)</f>
        <v>192037</v>
      </c>
      <c r="I13" s="313">
        <f>H13/C13</f>
        <v>0.20120700945595515</v>
      </c>
      <c r="K13" s="326">
        <f t="shared" si="0"/>
        <v>361434</v>
      </c>
    </row>
    <row r="14" spans="1:11" s="267" customFormat="1" ht="25.5" customHeight="1">
      <c r="A14" s="273"/>
      <c r="B14" s="284" t="s">
        <v>118</v>
      </c>
      <c r="C14" s="296">
        <f>C13-C10</f>
        <v>-14155</v>
      </c>
      <c r="D14" s="296">
        <f>D13-D10</f>
        <v>1956</v>
      </c>
      <c r="E14" s="311" t="s">
        <v>343</v>
      </c>
      <c r="F14" s="296">
        <f>F13-F10</f>
        <v>3430</v>
      </c>
      <c r="G14" s="311" t="s">
        <v>257</v>
      </c>
      <c r="H14" s="296">
        <f>H13-H10</f>
        <v>-1474</v>
      </c>
      <c r="I14" s="325" t="s">
        <v>344</v>
      </c>
    </row>
    <row r="15" spans="1:11" s="267" customFormat="1" ht="12">
      <c r="B15" s="285" t="s">
        <v>282</v>
      </c>
      <c r="C15" s="20" t="s">
        <v>349</v>
      </c>
    </row>
    <row r="16" spans="1:11" s="267" customFormat="1" ht="12">
      <c r="B16" s="285" t="s">
        <v>282</v>
      </c>
      <c r="C16" s="20" t="s">
        <v>244</v>
      </c>
    </row>
    <row r="17" spans="1:5" s="267" customFormat="1" ht="12">
      <c r="B17" s="285"/>
      <c r="C17" s="20"/>
    </row>
    <row r="18" spans="1:5" s="267" customFormat="1" ht="13.5" customHeight="1">
      <c r="B18" s="286"/>
      <c r="C18" s="20"/>
    </row>
    <row r="19" spans="1:5" s="267" customFormat="1" ht="20.25" customHeight="1">
      <c r="A19" s="267" t="s">
        <v>187</v>
      </c>
      <c r="E19" s="285" t="s">
        <v>326</v>
      </c>
    </row>
    <row r="20" spans="1:5" s="267" customFormat="1" ht="25.5" customHeight="1">
      <c r="A20" s="275" t="s">
        <v>47</v>
      </c>
      <c r="B20" s="287"/>
      <c r="C20" s="297" t="s">
        <v>158</v>
      </c>
      <c r="D20" s="304" t="s">
        <v>177</v>
      </c>
      <c r="E20" s="312" t="s">
        <v>178</v>
      </c>
    </row>
    <row r="21" spans="1:5" s="267" customFormat="1" ht="25.5" customHeight="1">
      <c r="A21" s="276" t="s">
        <v>112</v>
      </c>
      <c r="B21" s="288"/>
      <c r="C21" s="298">
        <v>126167</v>
      </c>
      <c r="D21" s="298">
        <v>35885</v>
      </c>
      <c r="E21" s="313">
        <f>D21/C21</f>
        <v>0.28442461182401102</v>
      </c>
    </row>
    <row r="22" spans="1:5" s="267" customFormat="1" ht="25.5" customHeight="1">
      <c r="A22" s="277" t="s">
        <v>122</v>
      </c>
      <c r="B22" s="289"/>
      <c r="C22" s="299">
        <v>966</v>
      </c>
      <c r="D22" s="305">
        <v>359</v>
      </c>
      <c r="E22" s="314">
        <f>D22/C22</f>
        <v>0.37163561076604557</v>
      </c>
    </row>
    <row r="23" spans="1:5" s="267" customFormat="1" ht="21.75" customHeight="1">
      <c r="B23" s="285" t="s">
        <v>282</v>
      </c>
      <c r="C23" s="267" t="s">
        <v>334</v>
      </c>
    </row>
    <row r="24" spans="1:5" s="267" customFormat="1" ht="21.75" customHeight="1">
      <c r="B24" s="285" t="s">
        <v>282</v>
      </c>
      <c r="C24" s="267" t="s">
        <v>28</v>
      </c>
    </row>
    <row r="25" spans="1:5" s="267" customFormat="1" ht="12"/>
    <row r="26" spans="1:5" s="267" customFormat="1" ht="12"/>
    <row r="45" spans="6:6">
      <c r="F45" s="236"/>
    </row>
  </sheetData>
  <mergeCells count="12">
    <mergeCell ref="A1:I1"/>
    <mergeCell ref="F5:G5"/>
    <mergeCell ref="H5:I5"/>
    <mergeCell ref="F6:G6"/>
    <mergeCell ref="H6:I6"/>
    <mergeCell ref="A20:B20"/>
    <mergeCell ref="A21:B21"/>
    <mergeCell ref="A5:B7"/>
    <mergeCell ref="C5:C7"/>
    <mergeCell ref="D5:E6"/>
    <mergeCell ref="A8:A10"/>
    <mergeCell ref="A11:A14"/>
  </mergeCells>
  <phoneticPr fontId="53"/>
  <printOptions horizontalCentered="1"/>
  <pageMargins left="0.78740157480314965" right="0.78740157480314965" top="0.78740157480314965" bottom="0.31496062992125984" header="0.44" footer="0.43307086614173218"/>
  <pageSetup paperSize="9" scale="99" fitToWidth="1" fitToHeight="1" orientation="landscape" usePrinterDefaults="1" r:id="rId1"/>
  <headerFooter alignWithMargins="0">
    <oddHeader>&amp;R表2-1</oddHeader>
    <oddFooter>&amp;C5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63"/>
  <sheetViews>
    <sheetView view="pageBreakPreview" topLeftCell="A16" zoomScale="85" zoomScaleSheetLayoutView="85" workbookViewId="0">
      <selection activeCell="A49" sqref="A49"/>
    </sheetView>
  </sheetViews>
  <sheetFormatPr defaultRowHeight="12"/>
  <cols>
    <col min="1" max="1" width="9" style="267" customWidth="1"/>
    <col min="2" max="5" width="10.625" style="267" customWidth="1"/>
    <col min="6" max="6" width="11.375" style="267" customWidth="1"/>
    <col min="7" max="7" width="11" style="267" customWidth="1"/>
    <col min="8" max="8" width="11.5" style="267" customWidth="1"/>
    <col min="9" max="9" width="10" style="267" customWidth="1"/>
    <col min="10" max="16384" width="9" style="267" customWidth="1"/>
  </cols>
  <sheetData>
    <row r="1" spans="1:14" ht="17.25">
      <c r="A1" s="240" t="s">
        <v>192</v>
      </c>
      <c r="B1" s="240"/>
      <c r="C1" s="240"/>
      <c r="D1" s="240"/>
      <c r="E1" s="240"/>
      <c r="F1" s="240"/>
      <c r="G1" s="240"/>
      <c r="H1" s="240"/>
    </row>
    <row r="2" spans="1:14" ht="18.75" customHeight="1">
      <c r="H2" s="285" t="s">
        <v>171</v>
      </c>
    </row>
    <row r="3" spans="1:14" ht="16.5" customHeight="1">
      <c r="A3" s="274" t="s">
        <v>126</v>
      </c>
      <c r="B3" s="337" t="s">
        <v>158</v>
      </c>
      <c r="C3" s="347" t="s">
        <v>156</v>
      </c>
      <c r="D3" s="359"/>
      <c r="E3" s="371"/>
      <c r="F3" s="371"/>
      <c r="G3" s="371"/>
      <c r="H3" s="375"/>
    </row>
    <row r="4" spans="1:14" ht="16.5" customHeight="1">
      <c r="A4" s="272"/>
      <c r="B4" s="281"/>
      <c r="C4" s="348"/>
      <c r="D4" s="360"/>
      <c r="E4" s="372" t="s">
        <v>157</v>
      </c>
      <c r="F4" s="373"/>
      <c r="G4" s="348" t="s">
        <v>116</v>
      </c>
      <c r="H4" s="376"/>
    </row>
    <row r="5" spans="1:14" ht="16.5" customHeight="1">
      <c r="A5" s="272"/>
      <c r="B5" s="281"/>
      <c r="C5" s="349" t="s">
        <v>160</v>
      </c>
      <c r="D5" s="361" t="s">
        <v>163</v>
      </c>
      <c r="E5" s="349" t="s">
        <v>26</v>
      </c>
      <c r="F5" s="361" t="s">
        <v>103</v>
      </c>
      <c r="G5" s="349" t="s">
        <v>26</v>
      </c>
      <c r="H5" s="377" t="s">
        <v>103</v>
      </c>
    </row>
    <row r="6" spans="1:14" ht="16.5" customHeight="1">
      <c r="A6" s="328"/>
      <c r="B6" s="338"/>
      <c r="C6" s="350" t="s">
        <v>162</v>
      </c>
      <c r="D6" s="362" t="s">
        <v>165</v>
      </c>
      <c r="E6" s="350" t="s">
        <v>166</v>
      </c>
      <c r="F6" s="362" t="s">
        <v>167</v>
      </c>
      <c r="G6" s="350" t="s">
        <v>75</v>
      </c>
      <c r="H6" s="378" t="s">
        <v>168</v>
      </c>
    </row>
    <row r="7" spans="1:14" ht="16.5" customHeight="1">
      <c r="A7" s="329" t="s">
        <v>127</v>
      </c>
      <c r="B7" s="339">
        <v>1232481</v>
      </c>
      <c r="C7" s="351">
        <v>110207</v>
      </c>
      <c r="D7" s="363">
        <v>8.9418822683676263e-002</v>
      </c>
      <c r="E7" s="351">
        <v>77877</v>
      </c>
      <c r="F7" s="363">
        <v>6.318718097885484e-002</v>
      </c>
      <c r="G7" s="339">
        <v>32330</v>
      </c>
      <c r="H7" s="379">
        <v>2.6231641704821413e-002</v>
      </c>
    </row>
    <row r="8" spans="1:14" ht="16.5" customHeight="1">
      <c r="A8" s="330" t="s">
        <v>128</v>
      </c>
      <c r="B8" s="340">
        <v>1256781</v>
      </c>
      <c r="C8" s="352">
        <v>132970</v>
      </c>
      <c r="D8" s="364">
        <v>0.10580204506592636</v>
      </c>
      <c r="E8" s="352">
        <v>89549</v>
      </c>
      <c r="F8" s="364">
        <v>7.1252668523792126e-002</v>
      </c>
      <c r="G8" s="340">
        <v>43421</v>
      </c>
      <c r="H8" s="380">
        <v>3.4549376542134233e-002</v>
      </c>
      <c r="J8" s="326"/>
      <c r="K8" s="326"/>
      <c r="L8" s="326"/>
      <c r="M8" s="326"/>
      <c r="N8" s="326"/>
    </row>
    <row r="9" spans="1:14" ht="16.5" customHeight="1">
      <c r="A9" s="329" t="s">
        <v>129</v>
      </c>
      <c r="B9" s="339">
        <v>1254315</v>
      </c>
      <c r="C9" s="353">
        <v>141798</v>
      </c>
      <c r="D9" s="365">
        <v>0.1130481577594145</v>
      </c>
      <c r="E9" s="353">
        <v>94537</v>
      </c>
      <c r="F9" s="365">
        <v>7.5369424745777569e-002</v>
      </c>
      <c r="G9" s="339">
        <v>47261</v>
      </c>
      <c r="H9" s="379">
        <v>3.7678733013636924e-002</v>
      </c>
      <c r="J9" s="326"/>
      <c r="K9" s="326"/>
      <c r="L9" s="326"/>
      <c r="M9" s="326"/>
      <c r="N9" s="326"/>
    </row>
    <row r="10" spans="1:14" ht="16.5" customHeight="1">
      <c r="A10" s="330" t="s">
        <v>130</v>
      </c>
      <c r="B10" s="340">
        <v>1252169</v>
      </c>
      <c r="C10" s="352">
        <v>147307</v>
      </c>
      <c r="D10" s="364">
        <v>0.11764146852381747</v>
      </c>
      <c r="E10" s="352">
        <v>97113</v>
      </c>
      <c r="F10" s="364">
        <v>7.7555825132230555e-002</v>
      </c>
      <c r="G10" s="340">
        <v>50194</v>
      </c>
      <c r="H10" s="380">
        <v>4.008564339158692e-002</v>
      </c>
      <c r="J10" s="326"/>
      <c r="K10" s="326"/>
      <c r="L10" s="326"/>
      <c r="M10" s="326"/>
      <c r="N10" s="326"/>
    </row>
    <row r="11" spans="1:14" ht="16.5" customHeight="1">
      <c r="A11" s="329" t="s">
        <v>132</v>
      </c>
      <c r="B11" s="339">
        <v>1250570</v>
      </c>
      <c r="C11" s="353">
        <v>151991</v>
      </c>
      <c r="D11" s="365">
        <v>0.12153737895519644</v>
      </c>
      <c r="E11" s="353">
        <v>98574</v>
      </c>
      <c r="F11" s="365">
        <v>7.8823256594992688e-002</v>
      </c>
      <c r="G11" s="339">
        <v>53417</v>
      </c>
      <c r="H11" s="379">
        <v>4.2714122360203749e-002</v>
      </c>
      <c r="J11" s="326"/>
      <c r="K11" s="326"/>
      <c r="L11" s="326"/>
      <c r="M11" s="326"/>
      <c r="N11" s="326"/>
    </row>
    <row r="12" spans="1:14" ht="16.5" customHeight="1">
      <c r="A12" s="330" t="s">
        <v>135</v>
      </c>
      <c r="B12" s="340">
        <v>1249252</v>
      </c>
      <c r="C12" s="352">
        <v>157910</v>
      </c>
      <c r="D12" s="364">
        <v>0.126403639938139</v>
      </c>
      <c r="E12" s="352">
        <v>101567</v>
      </c>
      <c r="F12" s="364">
        <v>8.1302251267158274e-002</v>
      </c>
      <c r="G12" s="340">
        <v>56343</v>
      </c>
      <c r="H12" s="380">
        <v>4.5101388670980715e-002</v>
      </c>
      <c r="J12" s="326"/>
      <c r="K12" s="326"/>
      <c r="L12" s="326"/>
      <c r="M12" s="326"/>
      <c r="N12" s="326"/>
    </row>
    <row r="13" spans="1:14" ht="16.5" customHeight="1">
      <c r="A13" s="329" t="s">
        <v>136</v>
      </c>
      <c r="B13" s="339">
        <v>1248037</v>
      </c>
      <c r="C13" s="353">
        <v>164223</v>
      </c>
      <c r="D13" s="365">
        <v>0.1315850411486198</v>
      </c>
      <c r="E13" s="353">
        <v>104222</v>
      </c>
      <c r="F13" s="365">
        <v>8.3508742128638819e-002</v>
      </c>
      <c r="G13" s="339">
        <v>60001</v>
      </c>
      <c r="H13" s="379">
        <v>4.8076299019980978e-002</v>
      </c>
      <c r="J13" s="326"/>
      <c r="K13" s="326"/>
      <c r="L13" s="326"/>
      <c r="M13" s="326"/>
      <c r="N13" s="326"/>
    </row>
    <row r="14" spans="1:14" ht="16.5" customHeight="1">
      <c r="A14" s="330" t="s">
        <v>137</v>
      </c>
      <c r="B14" s="340">
        <v>1243334</v>
      </c>
      <c r="C14" s="352">
        <v>169501</v>
      </c>
      <c r="D14" s="364">
        <v>0.13632780893951263</v>
      </c>
      <c r="E14" s="352">
        <v>106867</v>
      </c>
      <c r="F14" s="364">
        <v>8.5951964637016279e-002</v>
      </c>
      <c r="G14" s="340">
        <v>62634</v>
      </c>
      <c r="H14" s="380">
        <v>5.037584430249635e-002</v>
      </c>
      <c r="J14" s="326"/>
      <c r="K14" s="326"/>
      <c r="L14" s="326"/>
      <c r="M14" s="326"/>
      <c r="N14" s="326"/>
    </row>
    <row r="15" spans="1:14" ht="16.5" customHeight="1">
      <c r="A15" s="329" t="s">
        <v>95</v>
      </c>
      <c r="B15" s="339">
        <v>1237559</v>
      </c>
      <c r="C15" s="353">
        <v>175441</v>
      </c>
      <c r="D15" s="365">
        <v>0.14176374621331184</v>
      </c>
      <c r="E15" s="353">
        <v>109687</v>
      </c>
      <c r="F15" s="365">
        <v>8.8631733921372635e-002</v>
      </c>
      <c r="G15" s="339">
        <v>65754</v>
      </c>
      <c r="H15" s="379">
        <v>5.3132012291939215e-002</v>
      </c>
      <c r="J15" s="326"/>
      <c r="K15" s="326"/>
      <c r="L15" s="326"/>
      <c r="M15" s="326"/>
      <c r="N15" s="326"/>
    </row>
    <row r="16" spans="1:14" ht="16.5" customHeight="1">
      <c r="A16" s="330" t="s">
        <v>58</v>
      </c>
      <c r="B16" s="340">
        <v>1232652</v>
      </c>
      <c r="C16" s="352">
        <v>180806</v>
      </c>
      <c r="D16" s="364">
        <v>0.14668049051962759</v>
      </c>
      <c r="E16" s="352">
        <v>112659</v>
      </c>
      <c r="F16" s="364">
        <v>9.1395625042591092e-002</v>
      </c>
      <c r="G16" s="340">
        <v>68147</v>
      </c>
      <c r="H16" s="380">
        <v>5.5284865477036503e-002</v>
      </c>
      <c r="J16" s="326"/>
      <c r="K16" s="326"/>
      <c r="L16" s="326"/>
      <c r="M16" s="326"/>
      <c r="N16" s="326"/>
    </row>
    <row r="17" spans="1:14" ht="16.5" customHeight="1">
      <c r="A17" s="329" t="s">
        <v>139</v>
      </c>
      <c r="B17" s="339">
        <v>1228084</v>
      </c>
      <c r="C17" s="353">
        <v>190021</v>
      </c>
      <c r="D17" s="365">
        <v>0.15472964390058008</v>
      </c>
      <c r="E17" s="353">
        <v>118766</v>
      </c>
      <c r="F17" s="365">
        <v>9.6708368482937651e-002</v>
      </c>
      <c r="G17" s="339">
        <v>71255</v>
      </c>
      <c r="H17" s="379">
        <v>5.8021275417642439e-002</v>
      </c>
      <c r="J17" s="326"/>
      <c r="K17" s="326"/>
      <c r="L17" s="326"/>
      <c r="M17" s="326"/>
      <c r="N17" s="326"/>
    </row>
    <row r="18" spans="1:14" ht="16.5" customHeight="1">
      <c r="A18" s="330" t="s">
        <v>140</v>
      </c>
      <c r="B18" s="340">
        <v>1222054</v>
      </c>
      <c r="C18" s="352">
        <v>199053</v>
      </c>
      <c r="D18" s="364">
        <v>0.16288396421107415</v>
      </c>
      <c r="E18" s="352">
        <v>123945</v>
      </c>
      <c r="F18" s="364">
        <v>0.10142350501696323</v>
      </c>
      <c r="G18" s="340">
        <v>75108</v>
      </c>
      <c r="H18" s="380">
        <v>6.1460459194110896e-002</v>
      </c>
      <c r="J18" s="326"/>
      <c r="K18" s="326"/>
      <c r="L18" s="326"/>
      <c r="M18" s="326"/>
      <c r="N18" s="326"/>
    </row>
    <row r="19" spans="1:14" ht="16.5" customHeight="1">
      <c r="A19" s="329" t="s">
        <v>141</v>
      </c>
      <c r="B19" s="339">
        <v>1218502</v>
      </c>
      <c r="C19" s="353">
        <v>208421</v>
      </c>
      <c r="D19" s="365">
        <v>0.17104690841705636</v>
      </c>
      <c r="E19" s="353">
        <v>130194</v>
      </c>
      <c r="F19" s="365">
        <v>0.10684758826821786</v>
      </c>
      <c r="G19" s="339">
        <v>78227</v>
      </c>
      <c r="H19" s="379">
        <v>6.4199320148838487e-002</v>
      </c>
      <c r="J19" s="326"/>
      <c r="K19" s="326"/>
      <c r="L19" s="326"/>
      <c r="M19" s="326"/>
      <c r="N19" s="326"/>
    </row>
    <row r="20" spans="1:14" ht="16.5" customHeight="1">
      <c r="A20" s="330" t="s">
        <v>142</v>
      </c>
      <c r="B20" s="340">
        <v>1215980</v>
      </c>
      <c r="C20" s="352">
        <v>217487</v>
      </c>
      <c r="D20" s="364">
        <v>0.17885738252273886</v>
      </c>
      <c r="E20" s="352">
        <v>136503</v>
      </c>
      <c r="F20" s="364">
        <v>0.11225760292110068</v>
      </c>
      <c r="G20" s="340">
        <v>80984</v>
      </c>
      <c r="H20" s="380">
        <v>6.6599779601638182e-002</v>
      </c>
      <c r="J20" s="326"/>
      <c r="K20" s="326"/>
      <c r="L20" s="326"/>
      <c r="M20" s="326"/>
      <c r="N20" s="326"/>
    </row>
    <row r="21" spans="1:14" ht="16.5" customHeight="1">
      <c r="A21" s="329" t="s">
        <v>143</v>
      </c>
      <c r="B21" s="339">
        <v>1214277</v>
      </c>
      <c r="C21" s="353">
        <v>226675</v>
      </c>
      <c r="D21" s="365">
        <v>0.18667486907847225</v>
      </c>
      <c r="E21" s="353">
        <v>142586</v>
      </c>
      <c r="F21" s="365">
        <v>0.1174246074001237</v>
      </c>
      <c r="G21" s="339">
        <v>84089</v>
      </c>
      <c r="H21" s="379">
        <v>6.925026167834851e-002</v>
      </c>
      <c r="J21" s="326"/>
      <c r="K21" s="326"/>
      <c r="L21" s="326"/>
      <c r="M21" s="326"/>
      <c r="N21" s="326"/>
    </row>
    <row r="22" spans="1:14" ht="16.5" customHeight="1">
      <c r="A22" s="330" t="s">
        <v>144</v>
      </c>
      <c r="B22" s="340">
        <v>1212317</v>
      </c>
      <c r="C22" s="352">
        <v>234291</v>
      </c>
      <c r="D22" s="364">
        <v>0.19325885886282207</v>
      </c>
      <c r="E22" s="352">
        <v>146720</v>
      </c>
      <c r="F22" s="364">
        <v>0.12102445152546736</v>
      </c>
      <c r="G22" s="340">
        <v>87571</v>
      </c>
      <c r="H22" s="380">
        <v>7.2234407337354839e-002</v>
      </c>
      <c r="J22" s="326"/>
      <c r="K22" s="326"/>
      <c r="L22" s="326"/>
      <c r="M22" s="326"/>
      <c r="N22" s="326"/>
    </row>
    <row r="23" spans="1:14" ht="16.5" customHeight="1">
      <c r="A23" s="329" t="s">
        <v>145</v>
      </c>
      <c r="B23" s="339">
        <v>1210036</v>
      </c>
      <c r="C23" s="353">
        <v>246076</v>
      </c>
      <c r="D23" s="365">
        <v>0.20336254458545039</v>
      </c>
      <c r="E23" s="353">
        <v>153207</v>
      </c>
      <c r="F23" s="365">
        <v>0.12661358835604891</v>
      </c>
      <c r="G23" s="339">
        <v>92869</v>
      </c>
      <c r="H23" s="379">
        <v>7.6748956229401435e-002</v>
      </c>
      <c r="J23" s="326"/>
      <c r="K23" s="326"/>
      <c r="L23" s="326"/>
      <c r="M23" s="326"/>
      <c r="N23" s="326"/>
    </row>
    <row r="24" spans="1:14" ht="16.5" customHeight="1">
      <c r="A24" s="330" t="s">
        <v>146</v>
      </c>
      <c r="B24" s="340">
        <v>1205337</v>
      </c>
      <c r="C24" s="352">
        <v>253338</v>
      </c>
      <c r="D24" s="364">
        <v>0.21018022345617865</v>
      </c>
      <c r="E24" s="352">
        <v>156813</v>
      </c>
      <c r="F24" s="364">
        <v>0.13009888520803725</v>
      </c>
      <c r="G24" s="340">
        <v>96525</v>
      </c>
      <c r="H24" s="380">
        <v>8.0081338248141384e-002</v>
      </c>
      <c r="J24" s="326"/>
      <c r="K24" s="326"/>
      <c r="L24" s="326"/>
      <c r="M24" s="326"/>
      <c r="N24" s="326"/>
    </row>
    <row r="25" spans="1:14" ht="16.5" customHeight="1">
      <c r="A25" s="329" t="s">
        <v>147</v>
      </c>
      <c r="B25" s="339">
        <v>1201035</v>
      </c>
      <c r="C25" s="353">
        <v>263219</v>
      </c>
      <c r="D25" s="365">
        <v>0.21916014104501533</v>
      </c>
      <c r="E25" s="353">
        <v>162145</v>
      </c>
      <c r="F25" s="365">
        <v>0.13500439204519435</v>
      </c>
      <c r="G25" s="339">
        <v>101074</v>
      </c>
      <c r="H25" s="379">
        <v>8.4155748999820992e-002</v>
      </c>
      <c r="J25" s="326"/>
      <c r="K25" s="326"/>
      <c r="L25" s="326"/>
      <c r="M25" s="326"/>
      <c r="N25" s="326"/>
    </row>
    <row r="26" spans="1:14" ht="16.5" customHeight="1">
      <c r="A26" s="330" t="s">
        <v>170</v>
      </c>
      <c r="B26" s="340">
        <v>1196209</v>
      </c>
      <c r="C26" s="352">
        <v>271774</v>
      </c>
      <c r="D26" s="364">
        <v>0.22719608362752663</v>
      </c>
      <c r="E26" s="352">
        <v>165692</v>
      </c>
      <c r="F26" s="364">
        <v>0.1385142562879898</v>
      </c>
      <c r="G26" s="340">
        <v>106082</v>
      </c>
      <c r="H26" s="380">
        <v>8.868182733953682e-002</v>
      </c>
      <c r="J26" s="326"/>
      <c r="K26" s="326"/>
      <c r="L26" s="326"/>
      <c r="M26" s="326"/>
      <c r="N26" s="326"/>
    </row>
    <row r="27" spans="1:14" ht="16.5" customHeight="1">
      <c r="A27" s="330" t="s">
        <v>148</v>
      </c>
      <c r="B27" s="340">
        <v>1190845</v>
      </c>
      <c r="C27" s="352">
        <v>278610</v>
      </c>
      <c r="D27" s="364">
        <v>0.23395991921702647</v>
      </c>
      <c r="E27" s="352">
        <v>166447</v>
      </c>
      <c r="F27" s="364">
        <v>0.1397721785790762</v>
      </c>
      <c r="G27" s="340">
        <v>112163</v>
      </c>
      <c r="H27" s="380">
        <v>9.4187740637950365e-002</v>
      </c>
      <c r="J27" s="326"/>
      <c r="K27" s="326"/>
      <c r="L27" s="326"/>
      <c r="M27" s="326"/>
      <c r="N27" s="326"/>
    </row>
    <row r="28" spans="1:14" s="327" customFormat="1" ht="16.5" customHeight="1">
      <c r="A28" s="330" t="s">
        <v>138</v>
      </c>
      <c r="B28" s="340">
        <v>1183773</v>
      </c>
      <c r="C28" s="352">
        <v>286545</v>
      </c>
      <c r="D28" s="364">
        <v>0.24206076671794333</v>
      </c>
      <c r="E28" s="352">
        <v>168226</v>
      </c>
      <c r="F28" s="364">
        <v>0.14211001602503182</v>
      </c>
      <c r="G28" s="340">
        <v>118319</v>
      </c>
      <c r="H28" s="380">
        <v>9.9950750692911566e-002</v>
      </c>
      <c r="J28" s="339"/>
      <c r="K28" s="339"/>
      <c r="L28" s="339"/>
      <c r="M28" s="339"/>
      <c r="N28" s="339"/>
    </row>
    <row r="29" spans="1:14" s="327" customFormat="1" ht="16.5" customHeight="1">
      <c r="A29" s="330" t="s">
        <v>150</v>
      </c>
      <c r="B29" s="340">
        <v>1176562</v>
      </c>
      <c r="C29" s="352">
        <v>293529</v>
      </c>
      <c r="D29" s="364">
        <v>0.24948026538337967</v>
      </c>
      <c r="E29" s="352">
        <v>168169</v>
      </c>
      <c r="F29" s="364">
        <v>0.14293254414132023</v>
      </c>
      <c r="G29" s="340">
        <v>125360</v>
      </c>
      <c r="H29" s="380">
        <v>0.1065477212420595</v>
      </c>
      <c r="J29" s="339"/>
      <c r="K29" s="339"/>
      <c r="L29" s="339"/>
      <c r="M29" s="339"/>
      <c r="N29" s="339"/>
    </row>
    <row r="30" spans="1:14" s="327" customFormat="1" ht="16.5" customHeight="1">
      <c r="A30" s="330" t="s">
        <v>151</v>
      </c>
      <c r="B30" s="341">
        <v>1168191</v>
      </c>
      <c r="C30" s="354">
        <v>299816</v>
      </c>
      <c r="D30" s="364">
        <v>0.25664981154622829</v>
      </c>
      <c r="E30" s="354">
        <v>167417</v>
      </c>
      <c r="F30" s="364">
        <v>0.14331303699480649</v>
      </c>
      <c r="G30" s="341">
        <v>132399</v>
      </c>
      <c r="H30" s="380">
        <v>0.1133367745514218</v>
      </c>
      <c r="J30" s="339"/>
      <c r="K30" s="339"/>
      <c r="L30" s="339"/>
      <c r="M30" s="339"/>
      <c r="N30" s="339"/>
    </row>
    <row r="31" spans="1:14" ht="16.5" customHeight="1">
      <c r="A31" s="331" t="s">
        <v>152</v>
      </c>
      <c r="B31" s="342">
        <v>1160553</v>
      </c>
      <c r="C31" s="352">
        <v>303483</v>
      </c>
      <c r="D31" s="364">
        <v>0.26149861316113954</v>
      </c>
      <c r="E31" s="352">
        <v>164144</v>
      </c>
      <c r="F31" s="364">
        <v>0.14143602231005392</v>
      </c>
      <c r="G31" s="374">
        <v>139339</v>
      </c>
      <c r="H31" s="380">
        <v>0.12006259085108564</v>
      </c>
      <c r="J31" s="326"/>
      <c r="K31" s="326"/>
      <c r="L31" s="326"/>
      <c r="M31" s="326"/>
      <c r="N31" s="326"/>
    </row>
    <row r="32" spans="1:14" ht="16.5" customHeight="1">
      <c r="A32" s="331" t="s">
        <v>133</v>
      </c>
      <c r="B32" s="342">
        <v>1150618</v>
      </c>
      <c r="C32" s="352">
        <v>307228</v>
      </c>
      <c r="D32" s="364">
        <v>0.26701129306164167</v>
      </c>
      <c r="E32" s="352">
        <v>161742</v>
      </c>
      <c r="F32" s="364">
        <v>0.14056967646951463</v>
      </c>
      <c r="G32" s="374">
        <v>145486</v>
      </c>
      <c r="H32" s="380">
        <v>0.12644161659212702</v>
      </c>
      <c r="J32" s="326"/>
      <c r="K32" s="326"/>
      <c r="L32" s="326"/>
      <c r="M32" s="326"/>
      <c r="N32" s="326"/>
    </row>
    <row r="33" spans="1:14" ht="16.5" customHeight="1">
      <c r="A33" s="331" t="s">
        <v>155</v>
      </c>
      <c r="B33" s="342">
        <v>1135624</v>
      </c>
      <c r="C33" s="352">
        <v>310246</v>
      </c>
      <c r="D33" s="364">
        <v>0.2731942967038386</v>
      </c>
      <c r="E33" s="352">
        <v>158012</v>
      </c>
      <c r="F33" s="364">
        <v>0.13914112417490296</v>
      </c>
      <c r="G33" s="374">
        <v>152234</v>
      </c>
      <c r="H33" s="380">
        <v>0.13405317252893564</v>
      </c>
      <c r="J33" s="326"/>
      <c r="K33" s="326"/>
      <c r="L33" s="326"/>
      <c r="M33" s="326"/>
      <c r="N33" s="326"/>
    </row>
    <row r="34" spans="1:14" ht="16.5" customHeight="1">
      <c r="A34" s="331" t="s">
        <v>179</v>
      </c>
      <c r="B34" s="342">
        <v>1123205</v>
      </c>
      <c r="C34" s="352">
        <v>314442</v>
      </c>
      <c r="D34" s="364">
        <v>0.27995067685774189</v>
      </c>
      <c r="E34" s="352">
        <v>156660</v>
      </c>
      <c r="F34" s="364">
        <v>0.13947587484030077</v>
      </c>
      <c r="G34" s="374">
        <v>157782</v>
      </c>
      <c r="H34" s="380">
        <v>0.14047480201744117</v>
      </c>
      <c r="J34" s="326"/>
      <c r="K34" s="326"/>
      <c r="L34" s="326"/>
      <c r="M34" s="326"/>
      <c r="N34" s="326"/>
    </row>
    <row r="35" spans="1:14" ht="16.5" customHeight="1">
      <c r="A35" s="332" t="s">
        <v>180</v>
      </c>
      <c r="B35" s="343">
        <v>1110459</v>
      </c>
      <c r="C35" s="353">
        <v>317603</v>
      </c>
      <c r="D35" s="365">
        <v>0.28599999999999998</v>
      </c>
      <c r="E35" s="353">
        <v>153481</v>
      </c>
      <c r="F35" s="365">
        <v>0.13800000000000001</v>
      </c>
      <c r="G35" s="357">
        <v>164122</v>
      </c>
      <c r="H35" s="379">
        <v>0.14799999999999999</v>
      </c>
      <c r="J35" s="326"/>
      <c r="K35" s="326"/>
      <c r="L35" s="326"/>
      <c r="M35" s="326"/>
      <c r="N35" s="326"/>
    </row>
    <row r="36" spans="1:14" ht="16.5" customHeight="1">
      <c r="A36" s="331" t="s">
        <v>195</v>
      </c>
      <c r="B36" s="342">
        <v>1098864</v>
      </c>
      <c r="C36" s="352">
        <v>320887</v>
      </c>
      <c r="D36" s="364">
        <v>0.29201702849488198</v>
      </c>
      <c r="E36" s="352">
        <v>151792</v>
      </c>
      <c r="F36" s="364">
        <v>0.1381353834505453</v>
      </c>
      <c r="G36" s="374">
        <v>169095</v>
      </c>
      <c r="H36" s="380">
        <v>0.15388164504433668</v>
      </c>
      <c r="J36" s="326"/>
      <c r="K36" s="326"/>
      <c r="L36" s="326"/>
      <c r="M36" s="326"/>
      <c r="N36" s="326"/>
    </row>
    <row r="37" spans="1:14" ht="16.5" customHeight="1">
      <c r="A37" s="331" t="s">
        <v>18</v>
      </c>
      <c r="B37" s="342">
        <v>1088284</v>
      </c>
      <c r="C37" s="352">
        <v>321336</v>
      </c>
      <c r="D37" s="364">
        <v>0.29499999999999998</v>
      </c>
      <c r="E37" s="352">
        <v>147478</v>
      </c>
      <c r="F37" s="364">
        <v>0.13600000000000001</v>
      </c>
      <c r="G37" s="374">
        <v>173858</v>
      </c>
      <c r="H37" s="380">
        <v>0.16</v>
      </c>
      <c r="J37" s="326"/>
      <c r="K37" s="326"/>
      <c r="L37" s="326"/>
      <c r="M37" s="326"/>
      <c r="N37" s="326"/>
    </row>
    <row r="38" spans="1:14" ht="16.5" customHeight="1">
      <c r="A38" s="332" t="s">
        <v>210</v>
      </c>
      <c r="B38" s="343">
        <v>1077294</v>
      </c>
      <c r="C38" s="353">
        <v>319086</v>
      </c>
      <c r="D38" s="365">
        <v>0.29619212582637611</v>
      </c>
      <c r="E38" s="353">
        <v>138893</v>
      </c>
      <c r="F38" s="365">
        <v>0.1289276650570782</v>
      </c>
      <c r="G38" s="357">
        <v>180193</v>
      </c>
      <c r="H38" s="379">
        <v>0.16726446076929788</v>
      </c>
      <c r="J38" s="326"/>
      <c r="K38" s="326"/>
      <c r="L38" s="326"/>
      <c r="M38" s="326"/>
      <c r="N38" s="326"/>
    </row>
    <row r="39" spans="1:14" ht="16.5" customHeight="1">
      <c r="A39" s="333" t="s">
        <v>73</v>
      </c>
      <c r="B39" s="344">
        <v>1064984</v>
      </c>
      <c r="C39" s="354">
        <v>324068</v>
      </c>
      <c r="D39" s="366">
        <v>0.30399999999999999</v>
      </c>
      <c r="E39" s="354">
        <v>141318</v>
      </c>
      <c r="F39" s="366">
        <v>0.13300000000000001</v>
      </c>
      <c r="G39" s="355">
        <v>182750</v>
      </c>
      <c r="H39" s="381">
        <v>0.17199999999999999</v>
      </c>
      <c r="J39" s="326"/>
      <c r="K39" s="326"/>
      <c r="L39" s="326"/>
      <c r="M39" s="326"/>
      <c r="N39" s="326"/>
    </row>
    <row r="40" spans="1:14" ht="16.5" customHeight="1">
      <c r="A40" s="333" t="s">
        <v>255</v>
      </c>
      <c r="B40" s="344">
        <v>1051905</v>
      </c>
      <c r="C40" s="354">
        <v>330741</v>
      </c>
      <c r="D40" s="366">
        <v>0.314</v>
      </c>
      <c r="E40" s="354">
        <v>144508</v>
      </c>
      <c r="F40" s="366">
        <v>0.13700000000000001</v>
      </c>
      <c r="G40" s="355">
        <v>186233</v>
      </c>
      <c r="H40" s="381">
        <v>0.17699999999999999</v>
      </c>
      <c r="J40" s="326"/>
      <c r="K40" s="326"/>
      <c r="L40" s="326"/>
      <c r="M40" s="326"/>
      <c r="N40" s="326"/>
    </row>
    <row r="41" spans="1:14" ht="16.5" customHeight="1">
      <c r="A41" s="333" t="s">
        <v>260</v>
      </c>
      <c r="B41" s="344">
        <v>1038968</v>
      </c>
      <c r="C41" s="354">
        <v>337120</v>
      </c>
      <c r="D41" s="366">
        <v>0.32400000000000001</v>
      </c>
      <c r="E41" s="354">
        <v>150193</v>
      </c>
      <c r="F41" s="366">
        <v>0.14499999999999999</v>
      </c>
      <c r="G41" s="355">
        <v>186927</v>
      </c>
      <c r="H41" s="381">
        <v>0.18</v>
      </c>
      <c r="J41" s="326"/>
      <c r="K41" s="326"/>
      <c r="L41" s="326"/>
      <c r="M41" s="326"/>
      <c r="N41" s="326"/>
    </row>
    <row r="42" spans="1:14" ht="16.5" customHeight="1">
      <c r="A42" s="334" t="s">
        <v>267</v>
      </c>
      <c r="B42" s="344">
        <v>1025446</v>
      </c>
      <c r="C42" s="355">
        <v>344873</v>
      </c>
      <c r="D42" s="366">
        <v>0.33600000000000002</v>
      </c>
      <c r="E42" s="355">
        <v>156674</v>
      </c>
      <c r="F42" s="366">
        <v>0.153</v>
      </c>
      <c r="G42" s="355">
        <v>188199</v>
      </c>
      <c r="H42" s="381">
        <v>0.184</v>
      </c>
      <c r="J42" s="326"/>
      <c r="K42" s="326"/>
      <c r="L42" s="326"/>
      <c r="M42" s="326"/>
      <c r="N42" s="326"/>
    </row>
    <row r="43" spans="1:14" ht="16.5" customHeight="1">
      <c r="A43" s="334" t="s">
        <v>276</v>
      </c>
      <c r="B43" s="344">
        <v>1012148</v>
      </c>
      <c r="C43" s="355">
        <v>350027</v>
      </c>
      <c r="D43" s="366">
        <v>0.34599999999999997</v>
      </c>
      <c r="E43" s="355">
        <v>160473</v>
      </c>
      <c r="F43" s="366">
        <v>0.159</v>
      </c>
      <c r="G43" s="355">
        <v>189554</v>
      </c>
      <c r="H43" s="381">
        <v>0.187</v>
      </c>
      <c r="J43" s="326"/>
      <c r="K43" s="326"/>
      <c r="L43" s="326"/>
      <c r="M43" s="326"/>
      <c r="N43" s="326"/>
    </row>
    <row r="44" spans="1:14" ht="16.5" customHeight="1">
      <c r="A44" s="335" t="s">
        <v>306</v>
      </c>
      <c r="B44" s="345">
        <v>997718</v>
      </c>
      <c r="C44" s="356">
        <v>353786</v>
      </c>
      <c r="D44" s="367">
        <v>0.35499999999999998</v>
      </c>
      <c r="E44" s="356">
        <v>162178</v>
      </c>
      <c r="F44" s="367">
        <v>0.16300000000000001</v>
      </c>
      <c r="G44" s="356">
        <v>191608</v>
      </c>
      <c r="H44" s="382">
        <v>0.192</v>
      </c>
      <c r="J44" s="326"/>
      <c r="K44" s="326"/>
      <c r="L44" s="326"/>
      <c r="M44" s="326"/>
      <c r="N44" s="326"/>
    </row>
    <row r="45" spans="1:14" ht="16.5" customHeight="1">
      <c r="A45" s="329" t="s">
        <v>305</v>
      </c>
      <c r="B45" s="343">
        <v>983000</v>
      </c>
      <c r="C45" s="357">
        <v>357125</v>
      </c>
      <c r="D45" s="365">
        <v>0.36299999999999999</v>
      </c>
      <c r="E45" s="357">
        <v>164674</v>
      </c>
      <c r="F45" s="365">
        <v>0.16800000000000001</v>
      </c>
      <c r="G45" s="357">
        <v>192451</v>
      </c>
      <c r="H45" s="379">
        <v>0.19600000000000001</v>
      </c>
      <c r="J45" s="326"/>
      <c r="K45" s="326"/>
      <c r="L45" s="326"/>
      <c r="M45" s="326"/>
      <c r="N45" s="326"/>
    </row>
    <row r="46" spans="1:14" ht="16.5" customHeight="1">
      <c r="A46" s="335" t="s">
        <v>35</v>
      </c>
      <c r="B46" s="345">
        <v>968580</v>
      </c>
      <c r="C46" s="356">
        <v>359478</v>
      </c>
      <c r="D46" s="367">
        <v>0.37112501638934686</v>
      </c>
      <c r="E46" s="356">
        <v>165967</v>
      </c>
      <c r="F46" s="367">
        <v>0.17134429810750793</v>
      </c>
      <c r="G46" s="356">
        <v>193511</v>
      </c>
      <c r="H46" s="382">
        <v>0.19978071828183896</v>
      </c>
      <c r="J46" s="326"/>
      <c r="K46" s="326"/>
      <c r="L46" s="326"/>
      <c r="M46" s="326"/>
      <c r="N46" s="326"/>
    </row>
    <row r="47" spans="1:14" ht="16.5" customHeight="1">
      <c r="A47" s="336" t="s">
        <v>5</v>
      </c>
      <c r="B47" s="346">
        <v>954425</v>
      </c>
      <c r="C47" s="358">
        <v>361434</v>
      </c>
      <c r="D47" s="368">
        <v>0.37869293029834716</v>
      </c>
      <c r="E47" s="358">
        <v>169397</v>
      </c>
      <c r="F47" s="368">
        <v>0.17748592084239201</v>
      </c>
      <c r="G47" s="358">
        <v>192037</v>
      </c>
      <c r="H47" s="383">
        <v>0.20120700945595515</v>
      </c>
      <c r="J47" s="326"/>
      <c r="K47" s="326"/>
      <c r="L47" s="326"/>
      <c r="M47" s="326"/>
      <c r="N47" s="326"/>
    </row>
    <row r="48" spans="1:14" ht="13.5" customHeight="1">
      <c r="A48" s="20" t="s">
        <v>350</v>
      </c>
      <c r="C48" s="326"/>
      <c r="D48" s="369"/>
      <c r="E48" s="326"/>
      <c r="F48" s="369"/>
      <c r="G48" s="326"/>
      <c r="H48" s="369"/>
    </row>
    <row r="49" spans="1:8" ht="13.5" customHeight="1">
      <c r="A49" s="20" t="s">
        <v>280</v>
      </c>
      <c r="C49" s="326"/>
      <c r="D49" s="369"/>
      <c r="E49" s="326"/>
      <c r="F49" s="369"/>
      <c r="G49" s="326"/>
      <c r="H49" s="369"/>
    </row>
    <row r="50" spans="1:8">
      <c r="B50" s="326"/>
      <c r="C50" s="326"/>
      <c r="D50" s="369"/>
      <c r="E50" s="326"/>
      <c r="F50" s="369"/>
      <c r="G50" s="326"/>
      <c r="H50" s="369"/>
    </row>
    <row r="51" spans="1:8">
      <c r="B51" s="326"/>
      <c r="C51" s="326"/>
      <c r="D51" s="369"/>
      <c r="E51" s="326"/>
      <c r="F51" s="369"/>
      <c r="G51" s="326"/>
      <c r="H51" s="369"/>
    </row>
    <row r="52" spans="1:8">
      <c r="B52" s="326"/>
      <c r="C52" s="326"/>
      <c r="D52" s="369"/>
      <c r="E52" s="326"/>
      <c r="F52" s="369"/>
      <c r="G52" s="326"/>
      <c r="H52" s="369"/>
    </row>
    <row r="53" spans="1:8">
      <c r="B53" s="326"/>
      <c r="C53" s="326"/>
      <c r="D53" s="369"/>
      <c r="E53" s="326"/>
      <c r="F53" s="369"/>
      <c r="G53" s="326"/>
      <c r="H53" s="369"/>
    </row>
    <row r="54" spans="1:8">
      <c r="B54" s="326"/>
      <c r="C54" s="326"/>
      <c r="D54" s="369"/>
      <c r="E54" s="326"/>
      <c r="F54" s="369"/>
      <c r="G54" s="326"/>
      <c r="H54" s="327"/>
    </row>
    <row r="55" spans="1:8">
      <c r="B55" s="326"/>
      <c r="C55" s="326"/>
      <c r="D55" s="369"/>
      <c r="E55" s="326"/>
      <c r="F55" s="369"/>
      <c r="G55" s="326"/>
      <c r="H55" s="327"/>
    </row>
    <row r="56" spans="1:8">
      <c r="B56" s="326"/>
      <c r="C56" s="326"/>
      <c r="D56" s="369"/>
      <c r="E56" s="326"/>
      <c r="F56" s="369"/>
      <c r="G56" s="326"/>
    </row>
    <row r="57" spans="1:8">
      <c r="B57" s="326"/>
      <c r="C57" s="326"/>
      <c r="D57" s="369"/>
      <c r="E57" s="326"/>
      <c r="F57" s="369"/>
      <c r="G57" s="326"/>
    </row>
    <row r="58" spans="1:8">
      <c r="B58" s="326"/>
      <c r="C58" s="326"/>
      <c r="D58" s="369"/>
      <c r="F58" s="369"/>
      <c r="G58" s="326"/>
    </row>
    <row r="59" spans="1:8">
      <c r="B59" s="326"/>
      <c r="C59" s="326"/>
      <c r="D59" s="369"/>
      <c r="E59" s="326"/>
      <c r="F59" s="369"/>
      <c r="G59" s="326"/>
    </row>
    <row r="60" spans="1:8">
      <c r="B60" s="326"/>
      <c r="C60" s="326"/>
      <c r="D60" s="369"/>
      <c r="E60" s="326"/>
      <c r="F60" s="369"/>
      <c r="G60" s="326"/>
    </row>
    <row r="61" spans="1:8">
      <c r="B61" s="326"/>
      <c r="C61" s="326"/>
      <c r="E61" s="326"/>
      <c r="G61" s="326"/>
    </row>
    <row r="62" spans="1:8">
      <c r="B62" s="326"/>
      <c r="C62" s="326"/>
      <c r="E62" s="326"/>
    </row>
    <row r="63" spans="1:8">
      <c r="B63" s="326"/>
      <c r="C63" s="326"/>
      <c r="E63" s="326"/>
    </row>
  </sheetData>
  <mergeCells count="6">
    <mergeCell ref="A1:H1"/>
    <mergeCell ref="E4:F4"/>
    <mergeCell ref="G4:H4"/>
    <mergeCell ref="A3:A6"/>
    <mergeCell ref="B3:B6"/>
    <mergeCell ref="C3:D4"/>
  </mergeCells>
  <phoneticPr fontId="54"/>
  <printOptions horizontalCentered="1"/>
  <pageMargins left="0.78740157480314965" right="0.78740157480314965" top="0.54" bottom="0.19685039370078741" header="0.28999999999999998" footer="0.31"/>
  <pageSetup paperSize="9" scale="93" fitToWidth="1" fitToHeight="1" orientation="portrait" usePrinterDefaults="1" r:id="rId1"/>
  <headerFooter alignWithMargins="0">
    <oddHeader>&amp;L&amp;A</oddHeader>
    <oddFooter>&amp;C6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C00000"/>
  </sheetPr>
  <dimension ref="A1:J48"/>
  <sheetViews>
    <sheetView zoomScale="115" zoomScaleNormal="115" workbookViewId="0">
      <pane xSplit="4" ySplit="9" topLeftCell="E10" activePane="bottomRight" state="frozen"/>
      <selection pane="topRight"/>
      <selection pane="bottomLeft"/>
      <selection pane="bottomRight" activeCell="B12" sqref="B12"/>
    </sheetView>
  </sheetViews>
  <sheetFormatPr defaultRowHeight="12"/>
  <cols>
    <col min="1" max="1" width="11" style="267" customWidth="1"/>
    <col min="2" max="10" width="9.125" style="267" customWidth="1"/>
    <col min="11" max="16384" width="9" style="267" customWidth="1"/>
  </cols>
  <sheetData>
    <row r="1" spans="1:10" ht="31.5" customHeight="1">
      <c r="A1" s="384" t="s">
        <v>328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0" ht="20.25" customHeight="1">
      <c r="A2" s="385"/>
      <c r="B2" s="385"/>
      <c r="J2" s="141" t="str">
        <f>'表1-1'!J2</f>
        <v>令和２年７月１日現在</v>
      </c>
    </row>
    <row r="3" spans="1:10" ht="18" customHeight="1">
      <c r="A3" s="386" t="s">
        <v>36</v>
      </c>
      <c r="B3" s="389"/>
      <c r="C3" s="399" t="s">
        <v>189</v>
      </c>
      <c r="D3" s="412"/>
      <c r="E3" s="418"/>
      <c r="F3" s="418"/>
      <c r="G3" s="418"/>
      <c r="H3" s="418"/>
      <c r="I3" s="418"/>
      <c r="J3" s="448"/>
    </row>
    <row r="4" spans="1:10" ht="18" customHeight="1">
      <c r="A4" s="387"/>
      <c r="B4" s="390" t="s">
        <v>50</v>
      </c>
      <c r="C4" s="400"/>
      <c r="D4" s="413"/>
      <c r="E4" s="419" t="s">
        <v>188</v>
      </c>
      <c r="F4" s="426"/>
      <c r="G4" s="426"/>
      <c r="H4" s="442"/>
      <c r="I4" s="419" t="s">
        <v>182</v>
      </c>
      <c r="J4" s="442"/>
    </row>
    <row r="5" spans="1:10" ht="18" customHeight="1">
      <c r="A5" s="387"/>
      <c r="B5" s="390"/>
      <c r="C5" s="401" t="s">
        <v>173</v>
      </c>
      <c r="D5" s="414" t="s">
        <v>224</v>
      </c>
      <c r="E5" s="420" t="s">
        <v>174</v>
      </c>
      <c r="F5" s="427" t="s">
        <v>176</v>
      </c>
      <c r="G5" s="427" t="s">
        <v>39</v>
      </c>
      <c r="H5" s="443" t="s">
        <v>224</v>
      </c>
      <c r="I5" s="420" t="s">
        <v>173</v>
      </c>
      <c r="J5" s="449" t="s">
        <v>224</v>
      </c>
    </row>
    <row r="6" spans="1:10" ht="24">
      <c r="A6" s="388"/>
      <c r="B6" s="388" t="s">
        <v>196</v>
      </c>
      <c r="C6" s="350" t="s">
        <v>162</v>
      </c>
      <c r="D6" s="415" t="s">
        <v>60</v>
      </c>
      <c r="E6" s="350" t="s">
        <v>75</v>
      </c>
      <c r="F6" s="428" t="s">
        <v>98</v>
      </c>
      <c r="G6" s="436" t="s">
        <v>197</v>
      </c>
      <c r="H6" s="444" t="s">
        <v>225</v>
      </c>
      <c r="I6" s="350" t="s">
        <v>198</v>
      </c>
      <c r="J6" s="415" t="s">
        <v>226</v>
      </c>
    </row>
    <row r="7" spans="1:10" ht="18" customHeight="1">
      <c r="A7" s="26" t="s">
        <v>64</v>
      </c>
      <c r="B7" s="391">
        <f>SUM(B8:B9)</f>
        <v>389697</v>
      </c>
      <c r="C7" s="402">
        <f>SUM(C8:C9)</f>
        <v>127581</v>
      </c>
      <c r="D7" s="416">
        <f t="shared" ref="D7:D40" si="0">C7/B7</f>
        <v>0.32738512228731553</v>
      </c>
      <c r="E7" s="421">
        <f>SUM(E8:E9)</f>
        <v>20608</v>
      </c>
      <c r="F7" s="429">
        <f>SUM(F8:F9)</f>
        <v>49413</v>
      </c>
      <c r="G7" s="429">
        <f>SUM(G8:G9)</f>
        <v>70021</v>
      </c>
      <c r="H7" s="445">
        <f t="shared" ref="H7:H40" si="1">G7/B7</f>
        <v>0.17968062366402615</v>
      </c>
      <c r="I7" s="421">
        <f>SUM(I8:I9)</f>
        <v>57560</v>
      </c>
      <c r="J7" s="450">
        <f t="shared" ref="J7:J40" si="2">I7/B7</f>
        <v>0.14770449862328938</v>
      </c>
    </row>
    <row r="8" spans="1:10" ht="18" customHeight="1">
      <c r="A8" s="27" t="s">
        <v>67</v>
      </c>
      <c r="B8" s="392">
        <f>SUM(B10:B22)</f>
        <v>357462</v>
      </c>
      <c r="C8" s="40">
        <f>SUM(C10:C22)</f>
        <v>116873</v>
      </c>
      <c r="D8" s="416">
        <f t="shared" si="0"/>
        <v>0.32695223548237295</v>
      </c>
      <c r="E8" s="422">
        <f>SUM(E10:E22)</f>
        <v>18734</v>
      </c>
      <c r="F8" s="430">
        <f>SUM(F10:F22)</f>
        <v>45455</v>
      </c>
      <c r="G8" s="430">
        <f>SUM(G10:G22)</f>
        <v>64189</v>
      </c>
      <c r="H8" s="445">
        <f t="shared" si="1"/>
        <v>0.17956873737628057</v>
      </c>
      <c r="I8" s="422">
        <f>SUM(I10:I22)</f>
        <v>52684</v>
      </c>
      <c r="J8" s="450">
        <f t="shared" si="2"/>
        <v>0.14738349810609239</v>
      </c>
    </row>
    <row r="9" spans="1:10" ht="18" customHeight="1">
      <c r="A9" s="27" t="s">
        <v>69</v>
      </c>
      <c r="B9" s="393">
        <f>SUM(B23,B25,B27,B31,B36,B38)</f>
        <v>32235</v>
      </c>
      <c r="C9" s="403">
        <f>G9+I9</f>
        <v>10708</v>
      </c>
      <c r="D9" s="416">
        <f t="shared" si="0"/>
        <v>0.33218551264153873</v>
      </c>
      <c r="E9" s="393">
        <f>SUM(E23,E25,E27,E31,E36,E38)</f>
        <v>1874</v>
      </c>
      <c r="F9" s="430">
        <f>SUM(F23,F25,F27,F31,F36,F38)</f>
        <v>3958</v>
      </c>
      <c r="G9" s="430">
        <f>SUM(G23,G25,G27,G31,G36,G38)</f>
        <v>5832</v>
      </c>
      <c r="H9" s="445">
        <f t="shared" si="1"/>
        <v>0.18092135877152163</v>
      </c>
      <c r="I9" s="393">
        <f>SUM(I23,I25,I27,I31,I36,I38)</f>
        <v>4876</v>
      </c>
      <c r="J9" s="450">
        <f t="shared" si="2"/>
        <v>0.15126415387001707</v>
      </c>
    </row>
    <row r="10" spans="1:10" ht="18" customHeight="1">
      <c r="A10" s="28" t="s">
        <v>92</v>
      </c>
      <c r="B10" s="7">
        <v>137144</v>
      </c>
      <c r="C10" s="87">
        <f t="shared" ref="C10:C22" si="3">SUM(E10,F10,I10)</f>
        <v>45582</v>
      </c>
      <c r="D10" s="364">
        <f t="shared" si="0"/>
        <v>0.33236598028349762</v>
      </c>
      <c r="E10" s="87">
        <v>7117</v>
      </c>
      <c r="F10" s="431">
        <v>19450</v>
      </c>
      <c r="G10" s="437">
        <f t="shared" ref="G10:G22" si="4">E10+F10</f>
        <v>26567</v>
      </c>
      <c r="H10" s="446">
        <f t="shared" si="1"/>
        <v>0.19371609403254972</v>
      </c>
      <c r="I10" s="410">
        <v>19015</v>
      </c>
      <c r="J10" s="363">
        <f t="shared" si="2"/>
        <v>0.1386498862509479</v>
      </c>
    </row>
    <row r="11" spans="1:10" ht="18" customHeight="1">
      <c r="A11" s="29" t="s">
        <v>70</v>
      </c>
      <c r="B11" s="29">
        <v>21946</v>
      </c>
      <c r="C11" s="404">
        <f t="shared" si="3"/>
        <v>6741</v>
      </c>
      <c r="D11" s="364">
        <f t="shared" si="0"/>
        <v>0.30716303654424498</v>
      </c>
      <c r="E11" s="423">
        <v>1055</v>
      </c>
      <c r="F11" s="105">
        <v>2282</v>
      </c>
      <c r="G11" s="438">
        <f t="shared" si="4"/>
        <v>3337</v>
      </c>
      <c r="H11" s="364">
        <f t="shared" si="1"/>
        <v>0.15205504419939853</v>
      </c>
      <c r="I11" s="405">
        <v>3404</v>
      </c>
      <c r="J11" s="366">
        <f t="shared" si="2"/>
        <v>0.15510799234484643</v>
      </c>
    </row>
    <row r="12" spans="1:10" ht="18" customHeight="1">
      <c r="A12" s="29" t="s">
        <v>4</v>
      </c>
      <c r="B12" s="29">
        <v>31162</v>
      </c>
      <c r="C12" s="405">
        <f t="shared" si="3"/>
        <v>9224</v>
      </c>
      <c r="D12" s="364">
        <f t="shared" si="0"/>
        <v>0.29600154033759063</v>
      </c>
      <c r="E12" s="423">
        <v>1523</v>
      </c>
      <c r="F12" s="105">
        <v>3128</v>
      </c>
      <c r="G12" s="438">
        <f t="shared" si="4"/>
        <v>4651</v>
      </c>
      <c r="H12" s="364">
        <f t="shared" si="1"/>
        <v>0.14925229446120275</v>
      </c>
      <c r="I12" s="405">
        <v>4573</v>
      </c>
      <c r="J12" s="366">
        <f t="shared" si="2"/>
        <v>0.14674924587638791</v>
      </c>
    </row>
    <row r="13" spans="1:10" ht="18" customHeight="1">
      <c r="A13" s="29" t="s">
        <v>71</v>
      </c>
      <c r="B13" s="29">
        <v>28340</v>
      </c>
      <c r="C13" s="405">
        <f t="shared" si="3"/>
        <v>8777</v>
      </c>
      <c r="D13" s="364">
        <f t="shared" si="0"/>
        <v>0.30970359915314044</v>
      </c>
      <c r="E13" s="423">
        <v>1225</v>
      </c>
      <c r="F13" s="105">
        <v>2762</v>
      </c>
      <c r="G13" s="105">
        <f t="shared" si="4"/>
        <v>3987</v>
      </c>
      <c r="H13" s="364">
        <f t="shared" si="1"/>
        <v>0.14068454481298517</v>
      </c>
      <c r="I13" s="405">
        <v>4790</v>
      </c>
      <c r="J13" s="366">
        <f t="shared" si="2"/>
        <v>0.16901905434015527</v>
      </c>
    </row>
    <row r="14" spans="1:10" ht="18" customHeight="1">
      <c r="A14" s="29" t="s">
        <v>77</v>
      </c>
      <c r="B14" s="29">
        <v>10691</v>
      </c>
      <c r="C14" s="405">
        <f t="shared" si="3"/>
        <v>3832</v>
      </c>
      <c r="D14" s="364">
        <f t="shared" si="0"/>
        <v>0.35843232625572913</v>
      </c>
      <c r="E14" s="423">
        <v>587</v>
      </c>
      <c r="F14" s="105">
        <v>1283</v>
      </c>
      <c r="G14" s="435">
        <f t="shared" si="4"/>
        <v>1870</v>
      </c>
      <c r="H14" s="364">
        <f t="shared" si="1"/>
        <v>0.17491347862688242</v>
      </c>
      <c r="I14" s="405">
        <v>1962</v>
      </c>
      <c r="J14" s="366">
        <f t="shared" si="2"/>
        <v>0.18351884762884668</v>
      </c>
    </row>
    <row r="15" spans="1:10" ht="18" customHeight="1">
      <c r="A15" s="29" t="s">
        <v>79</v>
      </c>
      <c r="B15" s="29">
        <v>17371</v>
      </c>
      <c r="C15" s="405">
        <f t="shared" si="3"/>
        <v>5389</v>
      </c>
      <c r="D15" s="364">
        <f t="shared" si="0"/>
        <v>0.31022969316677218</v>
      </c>
      <c r="E15" s="423">
        <v>1007</v>
      </c>
      <c r="F15" s="105">
        <v>2048</v>
      </c>
      <c r="G15" s="438">
        <f t="shared" si="4"/>
        <v>3055</v>
      </c>
      <c r="H15" s="364">
        <f t="shared" si="1"/>
        <v>0.17586782568648898</v>
      </c>
      <c r="I15" s="407">
        <v>2334</v>
      </c>
      <c r="J15" s="366">
        <f t="shared" si="2"/>
        <v>0.13436186748028323</v>
      </c>
    </row>
    <row r="16" spans="1:10" ht="18" customHeight="1">
      <c r="A16" s="29" t="s">
        <v>83</v>
      </c>
      <c r="B16" s="29">
        <v>11143</v>
      </c>
      <c r="C16" s="405">
        <f t="shared" si="3"/>
        <v>3304</v>
      </c>
      <c r="D16" s="364">
        <f t="shared" si="0"/>
        <v>0.29650901911513955</v>
      </c>
      <c r="E16" s="423">
        <v>506</v>
      </c>
      <c r="F16" s="105">
        <v>1243</v>
      </c>
      <c r="G16" s="105">
        <f t="shared" si="4"/>
        <v>1749</v>
      </c>
      <c r="H16" s="364">
        <f t="shared" si="1"/>
        <v>0.15695952615992104</v>
      </c>
      <c r="I16" s="404">
        <v>1555</v>
      </c>
      <c r="J16" s="366">
        <f t="shared" si="2"/>
        <v>0.13954949295521851</v>
      </c>
    </row>
    <row r="17" spans="1:10" ht="18" customHeight="1">
      <c r="A17" s="29" t="s">
        <v>80</v>
      </c>
      <c r="B17" s="29">
        <v>28553</v>
      </c>
      <c r="C17" s="405">
        <f t="shared" si="3"/>
        <v>9026</v>
      </c>
      <c r="D17" s="364">
        <f t="shared" si="0"/>
        <v>0.31611389346128255</v>
      </c>
      <c r="E17" s="423">
        <v>1553</v>
      </c>
      <c r="F17" s="105">
        <v>3510</v>
      </c>
      <c r="G17" s="105">
        <f t="shared" si="4"/>
        <v>5063</v>
      </c>
      <c r="H17" s="364">
        <f t="shared" si="1"/>
        <v>0.17731937099429132</v>
      </c>
      <c r="I17" s="405">
        <v>3963</v>
      </c>
      <c r="J17" s="366">
        <f t="shared" si="2"/>
        <v>0.1387945224669912</v>
      </c>
    </row>
    <row r="18" spans="1:10" ht="18" customHeight="1">
      <c r="A18" s="29" t="s">
        <v>12</v>
      </c>
      <c r="B18" s="29">
        <v>12457</v>
      </c>
      <c r="C18" s="405">
        <f t="shared" si="3"/>
        <v>4277</v>
      </c>
      <c r="D18" s="364">
        <f t="shared" si="0"/>
        <v>0.34334109336116242</v>
      </c>
      <c r="E18" s="423">
        <v>691</v>
      </c>
      <c r="F18" s="105">
        <v>1682</v>
      </c>
      <c r="G18" s="105">
        <f t="shared" si="4"/>
        <v>2373</v>
      </c>
      <c r="H18" s="364">
        <f t="shared" si="1"/>
        <v>0.19049530384522759</v>
      </c>
      <c r="I18" s="407">
        <v>1904</v>
      </c>
      <c r="J18" s="366">
        <f t="shared" si="2"/>
        <v>0.1528457895159348</v>
      </c>
    </row>
    <row r="19" spans="1:10" ht="18" customHeight="1">
      <c r="A19" s="29" t="s">
        <v>102</v>
      </c>
      <c r="B19" s="29">
        <v>28552</v>
      </c>
      <c r="C19" s="405">
        <f t="shared" si="3"/>
        <v>9396</v>
      </c>
      <c r="D19" s="364">
        <f t="shared" si="0"/>
        <v>0.32908377696833846</v>
      </c>
      <c r="E19" s="423">
        <v>1569</v>
      </c>
      <c r="F19" s="105">
        <v>3623</v>
      </c>
      <c r="G19" s="435">
        <f t="shared" si="4"/>
        <v>5192</v>
      </c>
      <c r="H19" s="364">
        <f t="shared" si="1"/>
        <v>0.18184365368450547</v>
      </c>
      <c r="I19" s="407">
        <v>4204</v>
      </c>
      <c r="J19" s="366">
        <f t="shared" si="2"/>
        <v>0.14724012328383301</v>
      </c>
    </row>
    <row r="20" spans="1:10" ht="18" customHeight="1">
      <c r="A20" s="29" t="s">
        <v>54</v>
      </c>
      <c r="B20" s="29">
        <v>11954</v>
      </c>
      <c r="C20" s="405">
        <f t="shared" si="3"/>
        <v>4990</v>
      </c>
      <c r="D20" s="364">
        <f t="shared" si="0"/>
        <v>0.41743349506441357</v>
      </c>
      <c r="E20" s="423">
        <v>844</v>
      </c>
      <c r="F20" s="105">
        <v>2027</v>
      </c>
      <c r="G20" s="105">
        <f t="shared" si="4"/>
        <v>2871</v>
      </c>
      <c r="H20" s="364">
        <f t="shared" si="1"/>
        <v>0.24017065417433495</v>
      </c>
      <c r="I20" s="407">
        <v>2119</v>
      </c>
      <c r="J20" s="366">
        <f t="shared" si="2"/>
        <v>0.17726284089007863</v>
      </c>
    </row>
    <row r="21" spans="1:10" ht="18" customHeight="1">
      <c r="A21" s="29" t="s">
        <v>86</v>
      </c>
      <c r="B21" s="29">
        <v>8743</v>
      </c>
      <c r="C21" s="405">
        <f t="shared" si="3"/>
        <v>2783</v>
      </c>
      <c r="D21" s="364">
        <f t="shared" si="0"/>
        <v>0.31831179229097561</v>
      </c>
      <c r="E21" s="423">
        <v>432</v>
      </c>
      <c r="F21" s="105">
        <v>1020</v>
      </c>
      <c r="G21" s="439">
        <f t="shared" si="4"/>
        <v>1452</v>
      </c>
      <c r="H21" s="364">
        <f t="shared" si="1"/>
        <v>0.16607571771703078</v>
      </c>
      <c r="I21" s="404">
        <v>1331</v>
      </c>
      <c r="J21" s="366">
        <f t="shared" si="2"/>
        <v>0.15223607457394486</v>
      </c>
    </row>
    <row r="22" spans="1:10" ht="18" customHeight="1">
      <c r="A22" s="34" t="s">
        <v>94</v>
      </c>
      <c r="B22" s="394">
        <v>9406</v>
      </c>
      <c r="C22" s="406">
        <f t="shared" si="3"/>
        <v>3552</v>
      </c>
      <c r="D22" s="364">
        <f t="shared" si="0"/>
        <v>0.37763129917074206</v>
      </c>
      <c r="E22" s="411">
        <v>625</v>
      </c>
      <c r="F22" s="432">
        <v>1397</v>
      </c>
      <c r="G22" s="439">
        <f t="shared" si="4"/>
        <v>2022</v>
      </c>
      <c r="H22" s="417">
        <f t="shared" si="1"/>
        <v>0.21496916861577717</v>
      </c>
      <c r="I22" s="411">
        <v>1530</v>
      </c>
      <c r="J22" s="366">
        <f t="shared" si="2"/>
        <v>0.16266213055496492</v>
      </c>
    </row>
    <row r="23" spans="1:10" ht="18" customHeight="1">
      <c r="A23" s="26" t="s">
        <v>84</v>
      </c>
      <c r="B23" s="392">
        <f>SUM(B24)</f>
        <v>2043</v>
      </c>
      <c r="C23" s="392">
        <f>SUM(C24)</f>
        <v>704</v>
      </c>
      <c r="D23" s="416">
        <f t="shared" si="0"/>
        <v>0.34459128732256483</v>
      </c>
      <c r="E23" s="422">
        <f>SUM(E24)</f>
        <v>136</v>
      </c>
      <c r="F23" s="430">
        <f>SUM(F24)</f>
        <v>254</v>
      </c>
      <c r="G23" s="440">
        <f>SUM(G24)</f>
        <v>390</v>
      </c>
      <c r="H23" s="445">
        <f t="shared" si="1"/>
        <v>0.19089574155653452</v>
      </c>
      <c r="I23" s="422">
        <f>SUM(I24)</f>
        <v>314</v>
      </c>
      <c r="J23" s="450">
        <f t="shared" si="2"/>
        <v>0.15369554576603034</v>
      </c>
    </row>
    <row r="24" spans="1:10" ht="18" customHeight="1">
      <c r="A24" s="33" t="s">
        <v>51</v>
      </c>
      <c r="B24" s="395">
        <v>2043</v>
      </c>
      <c r="C24" s="407">
        <f>SUM(E24,F24,I24)</f>
        <v>704</v>
      </c>
      <c r="D24" s="364">
        <f t="shared" si="0"/>
        <v>0.34459128732256483</v>
      </c>
      <c r="E24" s="424">
        <v>136</v>
      </c>
      <c r="F24" s="433">
        <v>254</v>
      </c>
      <c r="G24" s="431">
        <f>E24+F24</f>
        <v>390</v>
      </c>
      <c r="H24" s="447">
        <f t="shared" si="1"/>
        <v>0.19089574155653452</v>
      </c>
      <c r="I24" s="424">
        <v>314</v>
      </c>
      <c r="J24" s="446">
        <f t="shared" si="2"/>
        <v>0.15369554576603034</v>
      </c>
    </row>
    <row r="25" spans="1:10" ht="18" customHeight="1">
      <c r="A25" s="26" t="s">
        <v>45</v>
      </c>
      <c r="B25" s="392">
        <f>SUM(B26)</f>
        <v>847</v>
      </c>
      <c r="C25" s="408">
        <f>SUM(C26)</f>
        <v>453</v>
      </c>
      <c r="D25" s="416">
        <f t="shared" si="0"/>
        <v>0.53482880755608031</v>
      </c>
      <c r="E25" s="422">
        <f>SUM(E26)</f>
        <v>82</v>
      </c>
      <c r="F25" s="430">
        <f>SUM(F26)</f>
        <v>185</v>
      </c>
      <c r="G25" s="440">
        <f>SUM(G26)</f>
        <v>267</v>
      </c>
      <c r="H25" s="445">
        <f t="shared" si="1"/>
        <v>0.3152302243211334</v>
      </c>
      <c r="I25" s="422">
        <f>SUM(I26)</f>
        <v>186</v>
      </c>
      <c r="J25" s="450">
        <f t="shared" si="2"/>
        <v>0.21959858323494688</v>
      </c>
    </row>
    <row r="26" spans="1:10" ht="18" customHeight="1">
      <c r="A26" s="33" t="s">
        <v>74</v>
      </c>
      <c r="B26" s="395">
        <v>847</v>
      </c>
      <c r="C26" s="87">
        <f>G26+I26</f>
        <v>453</v>
      </c>
      <c r="D26" s="364">
        <f t="shared" si="0"/>
        <v>0.53482880755608031</v>
      </c>
      <c r="E26" s="424">
        <v>82</v>
      </c>
      <c r="F26" s="433">
        <v>185</v>
      </c>
      <c r="G26" s="431">
        <f>E26+F26</f>
        <v>267</v>
      </c>
      <c r="H26" s="447">
        <f t="shared" si="1"/>
        <v>0.3152302243211334</v>
      </c>
      <c r="I26" s="424">
        <v>186</v>
      </c>
      <c r="J26" s="446">
        <f t="shared" si="2"/>
        <v>0.21959858323494688</v>
      </c>
    </row>
    <row r="27" spans="1:10" ht="18" customHeight="1">
      <c r="A27" s="26" t="s">
        <v>3</v>
      </c>
      <c r="B27" s="396">
        <f>SUM(B28:B30)</f>
        <v>9680</v>
      </c>
      <c r="C27" s="409">
        <f>SUM(C28:C30)</f>
        <v>3901</v>
      </c>
      <c r="D27" s="416">
        <f t="shared" si="0"/>
        <v>0.40299586776859503</v>
      </c>
      <c r="E27" s="425">
        <f>SUM(E28:E30)</f>
        <v>660</v>
      </c>
      <c r="F27" s="434">
        <f>SUM(F28:F30)</f>
        <v>1472</v>
      </c>
      <c r="G27" s="440">
        <f>SUM(G28:G30)</f>
        <v>2132</v>
      </c>
      <c r="H27" s="445">
        <f t="shared" si="1"/>
        <v>0.22024793388429753</v>
      </c>
      <c r="I27" s="425">
        <f>SUM(I28:I30)</f>
        <v>1769</v>
      </c>
      <c r="J27" s="450">
        <f t="shared" si="2"/>
        <v>0.18274793388429753</v>
      </c>
    </row>
    <row r="28" spans="1:10" ht="18" customHeight="1">
      <c r="A28" s="28" t="s">
        <v>13</v>
      </c>
      <c r="B28" s="156">
        <v>1158</v>
      </c>
      <c r="C28" s="410">
        <f>G28+I28</f>
        <v>474</v>
      </c>
      <c r="D28" s="364">
        <f t="shared" si="0"/>
        <v>0.40932642487046633</v>
      </c>
      <c r="E28" s="87">
        <v>89</v>
      </c>
      <c r="F28" s="431">
        <v>166</v>
      </c>
      <c r="G28" s="431">
        <f>E28+F28</f>
        <v>255</v>
      </c>
      <c r="H28" s="446">
        <f t="shared" si="1"/>
        <v>0.22020725388601037</v>
      </c>
      <c r="I28" s="87">
        <v>219</v>
      </c>
      <c r="J28" s="446">
        <f t="shared" si="2"/>
        <v>0.18911917098445596</v>
      </c>
    </row>
    <row r="29" spans="1:10" ht="18" customHeight="1">
      <c r="A29" s="29" t="s">
        <v>0</v>
      </c>
      <c r="B29" s="30">
        <v>5881</v>
      </c>
      <c r="C29" s="406">
        <f>G29+I29</f>
        <v>2470</v>
      </c>
      <c r="D29" s="364">
        <f t="shared" si="0"/>
        <v>0.41999659921782012</v>
      </c>
      <c r="E29" s="405">
        <v>420</v>
      </c>
      <c r="F29" s="105">
        <v>978</v>
      </c>
      <c r="G29" s="435">
        <f>E29+F29</f>
        <v>1398</v>
      </c>
      <c r="H29" s="364">
        <f t="shared" si="1"/>
        <v>0.23771467437510627</v>
      </c>
      <c r="I29" s="405">
        <v>1072</v>
      </c>
      <c r="J29" s="365">
        <f t="shared" si="2"/>
        <v>0.18228192484271383</v>
      </c>
    </row>
    <row r="30" spans="1:10" ht="18" customHeight="1">
      <c r="A30" s="34" t="s">
        <v>93</v>
      </c>
      <c r="B30" s="394">
        <v>2641</v>
      </c>
      <c r="C30" s="411">
        <f>G30+I30</f>
        <v>957</v>
      </c>
      <c r="D30" s="364">
        <f t="shared" si="0"/>
        <v>0.36236274138583868</v>
      </c>
      <c r="E30" s="411">
        <v>151</v>
      </c>
      <c r="F30" s="432">
        <v>328</v>
      </c>
      <c r="G30" s="432">
        <f>E30+F30</f>
        <v>479</v>
      </c>
      <c r="H30" s="417">
        <f t="shared" si="1"/>
        <v>0.18137069291934874</v>
      </c>
      <c r="I30" s="411">
        <v>478</v>
      </c>
      <c r="J30" s="417">
        <f t="shared" si="2"/>
        <v>0.18099204846648997</v>
      </c>
    </row>
    <row r="31" spans="1:10" ht="18" customHeight="1">
      <c r="A31" s="26" t="s">
        <v>72</v>
      </c>
      <c r="B31" s="397">
        <f>SUM(B32:B35)</f>
        <v>7983</v>
      </c>
      <c r="C31" s="409">
        <f>SUM(C32:C35)</f>
        <v>3265</v>
      </c>
      <c r="D31" s="416">
        <f t="shared" si="0"/>
        <v>0.40899411248903922</v>
      </c>
      <c r="E31" s="422">
        <f>SUM(E32:E35)</f>
        <v>547</v>
      </c>
      <c r="F31" s="430">
        <f>SUM(F32:F35)</f>
        <v>1276</v>
      </c>
      <c r="G31" s="440">
        <f>SUM(G32:G35)</f>
        <v>1823</v>
      </c>
      <c r="H31" s="445">
        <f t="shared" si="1"/>
        <v>0.22836026556432418</v>
      </c>
      <c r="I31" s="422">
        <f>SUM(I32:I35)</f>
        <v>1442</v>
      </c>
      <c r="J31" s="450">
        <f t="shared" si="2"/>
        <v>0.18063384692471501</v>
      </c>
    </row>
    <row r="32" spans="1:10" ht="18" customHeight="1">
      <c r="A32" s="28" t="s">
        <v>227</v>
      </c>
      <c r="B32" s="398">
        <v>3360</v>
      </c>
      <c r="C32" s="410">
        <f>G32+I32</f>
        <v>1645</v>
      </c>
      <c r="D32" s="364">
        <f t="shared" si="0"/>
        <v>0.48958333333333331</v>
      </c>
      <c r="E32" s="87">
        <v>281</v>
      </c>
      <c r="F32" s="431">
        <v>659</v>
      </c>
      <c r="G32" s="431">
        <f>E32+F32</f>
        <v>940</v>
      </c>
      <c r="H32" s="446">
        <f t="shared" si="1"/>
        <v>0.27976190476190477</v>
      </c>
      <c r="I32" s="87">
        <v>705</v>
      </c>
      <c r="J32" s="446">
        <f t="shared" si="2"/>
        <v>0.20982142857142858</v>
      </c>
    </row>
    <row r="33" spans="1:10" ht="18" customHeight="1">
      <c r="A33" s="29" t="s">
        <v>88</v>
      </c>
      <c r="B33" s="30">
        <v>2200</v>
      </c>
      <c r="C33" s="405">
        <f>G33+I33</f>
        <v>932</v>
      </c>
      <c r="D33" s="364">
        <f t="shared" si="0"/>
        <v>0.42363636363636364</v>
      </c>
      <c r="E33" s="405">
        <v>142</v>
      </c>
      <c r="F33" s="105">
        <v>380</v>
      </c>
      <c r="G33" s="439">
        <f>E33+F33</f>
        <v>522</v>
      </c>
      <c r="H33" s="364">
        <f t="shared" si="1"/>
        <v>0.23727272727272727</v>
      </c>
      <c r="I33" s="405">
        <v>410</v>
      </c>
      <c r="J33" s="365">
        <f t="shared" si="2"/>
        <v>0.18636363636363637</v>
      </c>
    </row>
    <row r="34" spans="1:10" ht="18" customHeight="1">
      <c r="A34" s="29" t="s">
        <v>40</v>
      </c>
      <c r="B34" s="30">
        <v>1555</v>
      </c>
      <c r="C34" s="405">
        <f>G34+I34</f>
        <v>551</v>
      </c>
      <c r="D34" s="364">
        <f t="shared" si="0"/>
        <v>0.35434083601286176</v>
      </c>
      <c r="E34" s="405">
        <v>95</v>
      </c>
      <c r="F34" s="105">
        <v>205</v>
      </c>
      <c r="G34" s="439">
        <f>E34+F34</f>
        <v>300</v>
      </c>
      <c r="H34" s="364">
        <f t="shared" si="1"/>
        <v>0.19292604501607716</v>
      </c>
      <c r="I34" s="405">
        <v>251</v>
      </c>
      <c r="J34" s="364">
        <f t="shared" si="2"/>
        <v>0.16141479099678457</v>
      </c>
    </row>
    <row r="35" spans="1:10" ht="18" customHeight="1">
      <c r="A35" s="34" t="s">
        <v>89</v>
      </c>
      <c r="B35" s="394">
        <v>868</v>
      </c>
      <c r="C35" s="407">
        <f>G35+I35</f>
        <v>137</v>
      </c>
      <c r="D35" s="364">
        <f t="shared" si="0"/>
        <v>0.15783410138248849</v>
      </c>
      <c r="E35" s="411">
        <v>29</v>
      </c>
      <c r="F35" s="432">
        <v>32</v>
      </c>
      <c r="G35" s="439">
        <f>E35+F35</f>
        <v>61</v>
      </c>
      <c r="H35" s="417">
        <f t="shared" si="1"/>
        <v>7.0276497695852536e-002</v>
      </c>
      <c r="I35" s="411">
        <v>76</v>
      </c>
      <c r="J35" s="451">
        <f t="shared" si="2"/>
        <v>8.755760368663594e-002</v>
      </c>
    </row>
    <row r="36" spans="1:10" ht="18" customHeight="1">
      <c r="A36" s="26" t="s">
        <v>21</v>
      </c>
      <c r="B36" s="392">
        <f>SUM(B37)</f>
        <v>6092</v>
      </c>
      <c r="C36" s="408">
        <f>SUM(C37)</f>
        <v>983</v>
      </c>
      <c r="D36" s="416">
        <f t="shared" si="0"/>
        <v>0.16135915955351279</v>
      </c>
      <c r="E36" s="422">
        <f>SUM(E37)</f>
        <v>181</v>
      </c>
      <c r="F36" s="430">
        <f>SUM(F37)</f>
        <v>382</v>
      </c>
      <c r="G36" s="440">
        <f>SUM(G37)</f>
        <v>563</v>
      </c>
      <c r="H36" s="445">
        <f t="shared" si="1"/>
        <v>9.2416283650689435e-002</v>
      </c>
      <c r="I36" s="422">
        <f>SUM(I37)</f>
        <v>420</v>
      </c>
      <c r="J36" s="450">
        <f t="shared" si="2"/>
        <v>6.8942875902823372e-002</v>
      </c>
    </row>
    <row r="37" spans="1:10" ht="18" customHeight="1">
      <c r="A37" s="33" t="s">
        <v>91</v>
      </c>
      <c r="B37" s="7">
        <v>6092</v>
      </c>
      <c r="C37" s="87">
        <f>G37+I37</f>
        <v>983</v>
      </c>
      <c r="D37" s="364">
        <f t="shared" si="0"/>
        <v>0.16135915955351279</v>
      </c>
      <c r="E37" s="404">
        <v>181</v>
      </c>
      <c r="F37" s="435">
        <v>382</v>
      </c>
      <c r="G37" s="431">
        <f>E37+F37</f>
        <v>563</v>
      </c>
      <c r="H37" s="447">
        <f t="shared" si="1"/>
        <v>9.2416283650689435e-002</v>
      </c>
      <c r="I37" s="404">
        <v>420</v>
      </c>
      <c r="J37" s="446">
        <f t="shared" si="2"/>
        <v>6.8942875902823372e-002</v>
      </c>
    </row>
    <row r="38" spans="1:10" ht="18" customHeight="1">
      <c r="A38" s="26" t="s">
        <v>24</v>
      </c>
      <c r="B38" s="392">
        <f>SUM(B39:B40)</f>
        <v>5590</v>
      </c>
      <c r="C38" s="409">
        <f>SUM(C39:C40)</f>
        <v>1402</v>
      </c>
      <c r="D38" s="416">
        <f t="shared" si="0"/>
        <v>0.25080500894454383</v>
      </c>
      <c r="E38" s="40">
        <f>SUM(E39:E40)</f>
        <v>268</v>
      </c>
      <c r="F38" s="41">
        <f>SUM(F39:F40)</f>
        <v>389</v>
      </c>
      <c r="G38" s="441">
        <f>SUM(G39:G40)</f>
        <v>657</v>
      </c>
      <c r="H38" s="445">
        <f t="shared" si="1"/>
        <v>0.11753130590339893</v>
      </c>
      <c r="I38" s="40">
        <f>SUM(I39:I40)</f>
        <v>745</v>
      </c>
      <c r="J38" s="450">
        <f t="shared" si="2"/>
        <v>0.13327370304114491</v>
      </c>
    </row>
    <row r="39" spans="1:10" ht="18" customHeight="1">
      <c r="A39" s="28" t="s">
        <v>52</v>
      </c>
      <c r="B39" s="156">
        <v>4718</v>
      </c>
      <c r="C39" s="87">
        <f>G39+I39</f>
        <v>1140</v>
      </c>
      <c r="D39" s="364">
        <f t="shared" si="0"/>
        <v>0.24162780839338702</v>
      </c>
      <c r="E39" s="87">
        <v>220</v>
      </c>
      <c r="F39" s="431">
        <v>311</v>
      </c>
      <c r="G39" s="431">
        <f>E39+F39</f>
        <v>531</v>
      </c>
      <c r="H39" s="446">
        <f t="shared" si="1"/>
        <v>0.11254768969902501</v>
      </c>
      <c r="I39" s="87">
        <v>609</v>
      </c>
      <c r="J39" s="446">
        <f t="shared" si="2"/>
        <v>0.12908011869436201</v>
      </c>
    </row>
    <row r="40" spans="1:10" ht="18" customHeight="1">
      <c r="A40" s="34" t="s">
        <v>104</v>
      </c>
      <c r="B40" s="394">
        <v>872</v>
      </c>
      <c r="C40" s="411">
        <f>G40+I40</f>
        <v>262</v>
      </c>
      <c r="D40" s="417">
        <f t="shared" si="0"/>
        <v>0.30045871559633025</v>
      </c>
      <c r="E40" s="411">
        <v>48</v>
      </c>
      <c r="F40" s="432">
        <v>78</v>
      </c>
      <c r="G40" s="432">
        <f>E40+F40</f>
        <v>126</v>
      </c>
      <c r="H40" s="417">
        <f t="shared" si="1"/>
        <v>0.14449541284403669</v>
      </c>
      <c r="I40" s="411">
        <v>136</v>
      </c>
      <c r="J40" s="417">
        <f t="shared" si="2"/>
        <v>0.15596330275229359</v>
      </c>
    </row>
    <row r="41" spans="1:10" ht="18" customHeight="1">
      <c r="A41" s="20"/>
      <c r="B41" s="3"/>
      <c r="C41" s="3"/>
      <c r="D41" s="3"/>
      <c r="E41" s="3"/>
      <c r="F41" s="3"/>
      <c r="G41" s="3"/>
      <c r="H41" s="3"/>
      <c r="I41" s="3"/>
      <c r="J41" s="3"/>
    </row>
    <row r="42" spans="1:10" ht="18" customHeight="1">
      <c r="A42" s="20" t="s">
        <v>274</v>
      </c>
      <c r="B42" s="57"/>
      <c r="C42" s="57"/>
      <c r="D42" s="57"/>
      <c r="E42" s="3"/>
      <c r="F42" s="3"/>
      <c r="G42" s="3"/>
      <c r="H42" s="3"/>
      <c r="I42" s="3"/>
      <c r="J42" s="3"/>
    </row>
    <row r="43" spans="1:10" ht="18" customHeight="1">
      <c r="A43" s="20" t="s">
        <v>347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18" customHeight="1">
      <c r="F44" s="3"/>
      <c r="G44" s="3"/>
      <c r="H44" s="3"/>
      <c r="I44" s="3"/>
      <c r="J44" s="3"/>
    </row>
    <row r="45" spans="1:10">
      <c r="A45" s="20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20"/>
      <c r="B46" s="3"/>
      <c r="C46" s="3"/>
      <c r="D46" s="3"/>
      <c r="E46" s="3"/>
      <c r="F46" s="45"/>
      <c r="G46" s="45"/>
      <c r="H46" s="45"/>
      <c r="I46" s="45"/>
      <c r="J46" s="45"/>
    </row>
    <row r="48" spans="1:10">
      <c r="A48" s="20"/>
      <c r="B48" s="3"/>
    </row>
  </sheetData>
  <mergeCells count="6">
    <mergeCell ref="A1:J1"/>
    <mergeCell ref="E4:H4"/>
    <mergeCell ref="I4:J4"/>
    <mergeCell ref="A3:A6"/>
    <mergeCell ref="C3:D4"/>
    <mergeCell ref="B4:B5"/>
  </mergeCells>
  <phoneticPr fontId="45"/>
  <printOptions horizontalCentered="1"/>
  <pageMargins left="0.51181102362204722" right="0.47244094488188976" top="0.55118110236220474" bottom="0.11811023622047244" header="0.51181102362204722" footer="0.51181102362204722"/>
  <pageSetup paperSize="9" fitToWidth="1" fitToHeight="1" orientation="portrait" usePrinterDefaults="1" r:id="rId1"/>
  <headerFooter alignWithMargins="0">
    <oddHeader>&amp;L表3-1</oddHeader>
    <oddFooter>&amp;C7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48"/>
  <sheetViews>
    <sheetView topLeftCell="A16" workbookViewId="0">
      <selection activeCell="I36" sqref="I36"/>
    </sheetView>
  </sheetViews>
  <sheetFormatPr defaultRowHeight="12"/>
  <cols>
    <col min="1" max="1" width="11" style="267" customWidth="1"/>
    <col min="2" max="10" width="9.125" style="267" customWidth="1"/>
    <col min="11" max="11" width="9" style="267" customWidth="1"/>
    <col min="12" max="13" width="9" style="452" customWidth="1"/>
    <col min="14" max="16384" width="9" style="267" customWidth="1"/>
  </cols>
  <sheetData>
    <row r="1" spans="1:10" ht="31.5" customHeight="1">
      <c r="A1" s="453" t="str">
        <f>表紙!B21</f>
        <v>令和２年度市町村別高齢者世帯数・世帯割合（圏域別）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0" ht="20.25" customHeight="1">
      <c r="A2" s="385"/>
      <c r="B2" s="385"/>
      <c r="J2" s="141" t="str">
        <f>'表1-1'!J2</f>
        <v>令和２年７月１日現在</v>
      </c>
    </row>
    <row r="3" spans="1:10" ht="18" customHeight="1">
      <c r="A3" s="386" t="s">
        <v>36</v>
      </c>
      <c r="B3" s="389"/>
      <c r="C3" s="399" t="s">
        <v>189</v>
      </c>
      <c r="D3" s="412"/>
      <c r="E3" s="418"/>
      <c r="F3" s="418"/>
      <c r="G3" s="418"/>
      <c r="H3" s="418"/>
      <c r="I3" s="418"/>
      <c r="J3" s="448"/>
    </row>
    <row r="4" spans="1:10" ht="18" customHeight="1">
      <c r="A4" s="387"/>
      <c r="B4" s="390" t="s">
        <v>50</v>
      </c>
      <c r="C4" s="400"/>
      <c r="D4" s="413"/>
      <c r="E4" s="419" t="s">
        <v>188</v>
      </c>
      <c r="F4" s="426"/>
      <c r="G4" s="426"/>
      <c r="H4" s="442"/>
      <c r="I4" s="419" t="s">
        <v>182</v>
      </c>
      <c r="J4" s="442"/>
    </row>
    <row r="5" spans="1:10" ht="18" customHeight="1">
      <c r="A5" s="387"/>
      <c r="B5" s="390"/>
      <c r="C5" s="401" t="s">
        <v>173</v>
      </c>
      <c r="D5" s="414" t="s">
        <v>224</v>
      </c>
      <c r="E5" s="420" t="s">
        <v>174</v>
      </c>
      <c r="F5" s="427" t="s">
        <v>176</v>
      </c>
      <c r="G5" s="427" t="s">
        <v>39</v>
      </c>
      <c r="H5" s="443" t="s">
        <v>224</v>
      </c>
      <c r="I5" s="420" t="s">
        <v>173</v>
      </c>
      <c r="J5" s="449" t="s">
        <v>224</v>
      </c>
    </row>
    <row r="6" spans="1:10" ht="24">
      <c r="A6" s="388"/>
      <c r="B6" s="388" t="s">
        <v>196</v>
      </c>
      <c r="C6" s="350" t="s">
        <v>162</v>
      </c>
      <c r="D6" s="415" t="s">
        <v>60</v>
      </c>
      <c r="E6" s="350" t="s">
        <v>75</v>
      </c>
      <c r="F6" s="428" t="s">
        <v>98</v>
      </c>
      <c r="G6" s="436" t="s">
        <v>197</v>
      </c>
      <c r="H6" s="444" t="s">
        <v>225</v>
      </c>
      <c r="I6" s="350" t="s">
        <v>198</v>
      </c>
      <c r="J6" s="415" t="s">
        <v>226</v>
      </c>
    </row>
    <row r="7" spans="1:10" ht="18" customHeight="1">
      <c r="A7" s="26" t="s">
        <v>64</v>
      </c>
      <c r="B7" s="391">
        <f>SUM(B8,B12,B15,B20,B28,B31,B35,B37)</f>
        <v>389697</v>
      </c>
      <c r="C7" s="391">
        <f>SUM(C8,C12,C15,C20,C28,C31,C35,C37)</f>
        <v>127581</v>
      </c>
      <c r="D7" s="416">
        <f t="shared" ref="D7:D40" si="0">C7/B7</f>
        <v>0.32738512228731553</v>
      </c>
      <c r="E7" s="402">
        <f>SUM(E8,E12,E15,E20,E28,E31,E35,E37)</f>
        <v>20608</v>
      </c>
      <c r="F7" s="458">
        <f>SUM(F8,F12,F15,F20,F28,F31,F35,F37)</f>
        <v>49413</v>
      </c>
      <c r="G7" s="460">
        <f>SUM(G8,G12,G15,G20,G28,G31,G35,G37)</f>
        <v>70021</v>
      </c>
      <c r="H7" s="445">
        <f t="shared" ref="H7:H40" si="1">G7/B7</f>
        <v>0.17968062366402615</v>
      </c>
      <c r="I7" s="391">
        <f>SUM(I8,I12,I15,I20,I28,I31,I35,I37)</f>
        <v>57560</v>
      </c>
      <c r="J7" s="450">
        <f t="shared" ref="J7:J40" si="2">I7/B7</f>
        <v>0.14770449862328938</v>
      </c>
    </row>
    <row r="8" spans="1:10" ht="18" customHeight="1">
      <c r="A8" s="27" t="s">
        <v>29</v>
      </c>
      <c r="B8" s="392">
        <f>SUM(B9:B11)</f>
        <v>41526</v>
      </c>
      <c r="C8" s="392">
        <f>SUM(C9:C11)</f>
        <v>12785</v>
      </c>
      <c r="D8" s="416">
        <f t="shared" si="0"/>
        <v>0.30787940085729421</v>
      </c>
      <c r="E8" s="422">
        <f>SUM(E9:E11)</f>
        <v>1867</v>
      </c>
      <c r="F8" s="430">
        <f>SUM(F9:F11)</f>
        <v>4259</v>
      </c>
      <c r="G8" s="430">
        <f>SUM(G9:G11)</f>
        <v>6126</v>
      </c>
      <c r="H8" s="445">
        <f t="shared" si="1"/>
        <v>0.14752203438809422</v>
      </c>
      <c r="I8" s="422">
        <f>SUM(I9:I11)</f>
        <v>6659</v>
      </c>
      <c r="J8" s="450">
        <f t="shared" si="2"/>
        <v>0.16035736646920001</v>
      </c>
    </row>
    <row r="9" spans="1:10" ht="18" customHeight="1">
      <c r="A9" s="29" t="s">
        <v>71</v>
      </c>
      <c r="B9" s="29">
        <f>'表3-1'!B13</f>
        <v>28340</v>
      </c>
      <c r="C9" s="405">
        <f>SUM(E9,F9,I9)</f>
        <v>8777</v>
      </c>
      <c r="D9" s="364">
        <f t="shared" si="0"/>
        <v>0.30970359915314044</v>
      </c>
      <c r="E9" s="42">
        <f>'表3-1'!E13</f>
        <v>1225</v>
      </c>
      <c r="F9" s="51">
        <f>'表3-1'!F13</f>
        <v>2762</v>
      </c>
      <c r="G9" s="423">
        <f>E9+F9</f>
        <v>3987</v>
      </c>
      <c r="H9" s="364">
        <f t="shared" si="1"/>
        <v>0.14068454481298517</v>
      </c>
      <c r="I9" s="51">
        <f>'表3-1'!I13</f>
        <v>4790</v>
      </c>
      <c r="J9" s="366">
        <f t="shared" si="2"/>
        <v>0.16901905434015527</v>
      </c>
    </row>
    <row r="10" spans="1:10" ht="18" customHeight="1">
      <c r="A10" s="29" t="s">
        <v>83</v>
      </c>
      <c r="B10" s="29">
        <f>'表3-1'!B16</f>
        <v>11143</v>
      </c>
      <c r="C10" s="405">
        <f>SUM(E10,F10,I10)</f>
        <v>3304</v>
      </c>
      <c r="D10" s="364">
        <f t="shared" si="0"/>
        <v>0.29650901911513955</v>
      </c>
      <c r="E10" s="43">
        <f>'表3-1'!E16</f>
        <v>506</v>
      </c>
      <c r="F10" s="52">
        <f>'表3-1'!F16</f>
        <v>1243</v>
      </c>
      <c r="G10" s="423">
        <f>E10+F10</f>
        <v>1749</v>
      </c>
      <c r="H10" s="364">
        <f t="shared" si="1"/>
        <v>0.15695952615992104</v>
      </c>
      <c r="I10" s="52">
        <f>'表3-1'!I16</f>
        <v>1555</v>
      </c>
      <c r="J10" s="364">
        <f t="shared" si="2"/>
        <v>0.13954949295521851</v>
      </c>
    </row>
    <row r="11" spans="1:10" ht="18" customHeight="1">
      <c r="A11" s="32" t="s">
        <v>51</v>
      </c>
      <c r="B11" s="155">
        <f>'表3-1'!B24</f>
        <v>2043</v>
      </c>
      <c r="C11" s="407">
        <f>G11+I11</f>
        <v>704</v>
      </c>
      <c r="D11" s="364">
        <f t="shared" si="0"/>
        <v>0.34459128732256483</v>
      </c>
      <c r="E11" s="456">
        <f>'表3-1'!E24</f>
        <v>136</v>
      </c>
      <c r="F11" s="162">
        <f>'表3-1'!F24</f>
        <v>254</v>
      </c>
      <c r="G11" s="461">
        <f>E11+F11</f>
        <v>390</v>
      </c>
      <c r="H11" s="465">
        <f t="shared" si="1"/>
        <v>0.19089574155653452</v>
      </c>
      <c r="I11" s="170">
        <f>'表3-1'!I24</f>
        <v>314</v>
      </c>
      <c r="J11" s="451">
        <f t="shared" si="2"/>
        <v>0.15369554576603034</v>
      </c>
    </row>
    <row r="12" spans="1:10" ht="18" customHeight="1">
      <c r="A12" s="27" t="s">
        <v>228</v>
      </c>
      <c r="B12" s="392">
        <f>SUM(B13:B14)</f>
        <v>12801</v>
      </c>
      <c r="C12" s="40">
        <f>SUM(C13:C14)</f>
        <v>5443</v>
      </c>
      <c r="D12" s="416">
        <f t="shared" si="0"/>
        <v>0.42520115615967502</v>
      </c>
      <c r="E12" s="422">
        <f>SUM(E13:E14)</f>
        <v>926</v>
      </c>
      <c r="F12" s="430">
        <f>SUM(F13:F14)</f>
        <v>2212</v>
      </c>
      <c r="G12" s="430">
        <f>SUM(G13:G14)</f>
        <v>3138</v>
      </c>
      <c r="H12" s="445">
        <f t="shared" si="1"/>
        <v>0.24513709866416686</v>
      </c>
      <c r="I12" s="422">
        <f>SUM(I13:I14)</f>
        <v>2305</v>
      </c>
      <c r="J12" s="450">
        <f t="shared" si="2"/>
        <v>0.18006405749550816</v>
      </c>
    </row>
    <row r="13" spans="1:10" ht="18" customHeight="1">
      <c r="A13" s="152" t="s">
        <v>54</v>
      </c>
      <c r="B13" s="152">
        <f>'表3-1'!B20</f>
        <v>11954</v>
      </c>
      <c r="C13" s="407">
        <f>SUM(E13,F13,I13)</f>
        <v>4990</v>
      </c>
      <c r="D13" s="451">
        <f t="shared" si="0"/>
        <v>0.41743349506441357</v>
      </c>
      <c r="E13" s="42">
        <f>'表3-1'!E20</f>
        <v>844</v>
      </c>
      <c r="F13" s="51">
        <f>'表3-1'!F20</f>
        <v>2027</v>
      </c>
      <c r="G13" s="461">
        <f>E13+F13</f>
        <v>2871</v>
      </c>
      <c r="H13" s="466">
        <f t="shared" si="1"/>
        <v>0.24017065417433495</v>
      </c>
      <c r="I13" s="42">
        <f>'表3-1'!I20</f>
        <v>2119</v>
      </c>
      <c r="J13" s="451">
        <f t="shared" si="2"/>
        <v>0.17726284089007863</v>
      </c>
    </row>
    <row r="14" spans="1:10" ht="18" customHeight="1">
      <c r="A14" s="32" t="s">
        <v>74</v>
      </c>
      <c r="B14" s="155">
        <f>'表3-1'!B26</f>
        <v>847</v>
      </c>
      <c r="C14" s="407">
        <f>G14+I14</f>
        <v>453</v>
      </c>
      <c r="D14" s="451">
        <f t="shared" si="0"/>
        <v>0.53482880755608031</v>
      </c>
      <c r="E14" s="456">
        <f>'表3-1'!E26</f>
        <v>82</v>
      </c>
      <c r="F14" s="162">
        <f>'表3-1'!F26</f>
        <v>185</v>
      </c>
      <c r="G14" s="461">
        <f>E14+F14</f>
        <v>267</v>
      </c>
      <c r="H14" s="465">
        <f t="shared" si="1"/>
        <v>0.3152302243211334</v>
      </c>
      <c r="I14" s="456">
        <f>'表3-1'!I26</f>
        <v>186</v>
      </c>
      <c r="J14" s="451">
        <f t="shared" si="2"/>
        <v>0.21959858323494688</v>
      </c>
    </row>
    <row r="15" spans="1:10" ht="18" customHeight="1">
      <c r="A15" s="27" t="s">
        <v>78</v>
      </c>
      <c r="B15" s="392">
        <f>SUM(B16:B19)</f>
        <v>31626</v>
      </c>
      <c r="C15" s="422">
        <f>SUM(C16:C19)</f>
        <v>10642</v>
      </c>
      <c r="D15" s="416">
        <f t="shared" si="0"/>
        <v>0.33649528868652373</v>
      </c>
      <c r="E15" s="422">
        <f>SUM(E16:E19)</f>
        <v>1715</v>
      </c>
      <c r="F15" s="430">
        <f>SUM(F16:F19)</f>
        <v>3754</v>
      </c>
      <c r="G15" s="430">
        <f>SUM(G16:G19)</f>
        <v>5469</v>
      </c>
      <c r="H15" s="445">
        <f t="shared" si="1"/>
        <v>0.17292733826598369</v>
      </c>
      <c r="I15" s="422">
        <f>SUM(I16:I19)</f>
        <v>5173</v>
      </c>
      <c r="J15" s="450">
        <f t="shared" si="2"/>
        <v>0.16356795042054006</v>
      </c>
    </row>
    <row r="16" spans="1:10" ht="18" customHeight="1">
      <c r="A16" s="152" t="s">
        <v>70</v>
      </c>
      <c r="B16" s="152">
        <f>'表3-1'!B11</f>
        <v>21946</v>
      </c>
      <c r="C16" s="407">
        <f>SUM(E16,F16,I16)</f>
        <v>6741</v>
      </c>
      <c r="D16" s="451">
        <f t="shared" si="0"/>
        <v>0.30716303654424498</v>
      </c>
      <c r="E16" s="42">
        <f>'表3-1'!E11</f>
        <v>1055</v>
      </c>
      <c r="F16" s="51">
        <f>'表3-1'!F11</f>
        <v>2282</v>
      </c>
      <c r="G16" s="461">
        <f>E16+F16</f>
        <v>3337</v>
      </c>
      <c r="H16" s="451">
        <f t="shared" si="1"/>
        <v>0.15205504419939853</v>
      </c>
      <c r="I16" s="51">
        <f>'表3-1'!I11</f>
        <v>3404</v>
      </c>
      <c r="J16" s="451">
        <f t="shared" si="2"/>
        <v>0.15510799234484643</v>
      </c>
    </row>
    <row r="17" spans="1:10" ht="18" customHeight="1">
      <c r="A17" s="152" t="s">
        <v>13</v>
      </c>
      <c r="B17" s="161">
        <f>'表3-1'!B28</f>
        <v>1158</v>
      </c>
      <c r="C17" s="404">
        <f>G17+I17</f>
        <v>474</v>
      </c>
      <c r="D17" s="451">
        <f t="shared" si="0"/>
        <v>0.40932642487046633</v>
      </c>
      <c r="E17" s="160">
        <f>'表3-1'!E28</f>
        <v>89</v>
      </c>
      <c r="F17" s="157">
        <f>'表3-1'!F28</f>
        <v>166</v>
      </c>
      <c r="G17" s="461">
        <f>E17+F17</f>
        <v>255</v>
      </c>
      <c r="H17" s="451">
        <f t="shared" si="1"/>
        <v>0.22020725388601037</v>
      </c>
      <c r="I17" s="157">
        <f>'表3-1'!I28</f>
        <v>219</v>
      </c>
      <c r="J17" s="451">
        <f t="shared" si="2"/>
        <v>0.18911917098445596</v>
      </c>
    </row>
    <row r="18" spans="1:10" ht="18" customHeight="1">
      <c r="A18" s="29" t="s">
        <v>0</v>
      </c>
      <c r="B18" s="30">
        <f>'表3-1'!B29</f>
        <v>5881</v>
      </c>
      <c r="C18" s="406">
        <f>G18+I18</f>
        <v>2470</v>
      </c>
      <c r="D18" s="364">
        <f t="shared" si="0"/>
        <v>0.41999659921782012</v>
      </c>
      <c r="E18" s="43">
        <f>'表3-1'!E29</f>
        <v>420</v>
      </c>
      <c r="F18" s="52">
        <f>'表3-1'!F29</f>
        <v>978</v>
      </c>
      <c r="G18" s="462">
        <f>E18+F18</f>
        <v>1398</v>
      </c>
      <c r="H18" s="364">
        <f t="shared" si="1"/>
        <v>0.23771467437510627</v>
      </c>
      <c r="I18" s="52">
        <f>'表3-1'!I29</f>
        <v>1072</v>
      </c>
      <c r="J18" s="365">
        <f t="shared" si="2"/>
        <v>0.18228192484271383</v>
      </c>
    </row>
    <row r="19" spans="1:10" ht="18" customHeight="1">
      <c r="A19" s="34" t="s">
        <v>93</v>
      </c>
      <c r="B19" s="394">
        <f>'表3-1'!B30</f>
        <v>2641</v>
      </c>
      <c r="C19" s="411">
        <f>G19+I19</f>
        <v>957</v>
      </c>
      <c r="D19" s="364">
        <f t="shared" si="0"/>
        <v>0.36236274138583868</v>
      </c>
      <c r="E19" s="170">
        <f>'表3-1'!E30</f>
        <v>151</v>
      </c>
      <c r="F19" s="53">
        <f>'表3-1'!F30</f>
        <v>328</v>
      </c>
      <c r="G19" s="463">
        <f>E19+F19</f>
        <v>479</v>
      </c>
      <c r="H19" s="417">
        <f t="shared" si="1"/>
        <v>0.18137069291934874</v>
      </c>
      <c r="I19" s="53">
        <f>'表3-1'!I30</f>
        <v>478</v>
      </c>
      <c r="J19" s="417">
        <f t="shared" si="2"/>
        <v>0.18099204846648997</v>
      </c>
    </row>
    <row r="20" spans="1:10" ht="18" customHeight="1">
      <c r="A20" s="26" t="s">
        <v>229</v>
      </c>
      <c r="B20" s="392">
        <f>SUM(B21:B27)</f>
        <v>168275</v>
      </c>
      <c r="C20" s="408">
        <f>SUM(C21:C27)</f>
        <v>56956</v>
      </c>
      <c r="D20" s="416">
        <f t="shared" si="0"/>
        <v>0.33846976675085427</v>
      </c>
      <c r="E20" s="422">
        <f>SUM(E21:E27)</f>
        <v>8942</v>
      </c>
      <c r="F20" s="430">
        <f>SUM(F21:F27)</f>
        <v>23691</v>
      </c>
      <c r="G20" s="440">
        <f>SUM(G21:G27)</f>
        <v>32633</v>
      </c>
      <c r="H20" s="445">
        <f t="shared" si="1"/>
        <v>0.19392660823057495</v>
      </c>
      <c r="I20" s="422">
        <f>SUM(I21:I27)</f>
        <v>24323</v>
      </c>
      <c r="J20" s="450">
        <f t="shared" si="2"/>
        <v>0.1445431585202793</v>
      </c>
    </row>
    <row r="21" spans="1:10" ht="18" customHeight="1">
      <c r="A21" s="28" t="s">
        <v>92</v>
      </c>
      <c r="B21" s="7">
        <f>'表3-1'!B10</f>
        <v>137144</v>
      </c>
      <c r="C21" s="87">
        <f>SUM(E21,F21,I21)</f>
        <v>45582</v>
      </c>
      <c r="D21" s="364">
        <f t="shared" si="0"/>
        <v>0.33236598028349762</v>
      </c>
      <c r="E21" s="159">
        <f>'表3-1'!E10</f>
        <v>7117</v>
      </c>
      <c r="F21" s="164">
        <f>'表3-1'!F10</f>
        <v>19450</v>
      </c>
      <c r="G21" s="464">
        <f t="shared" ref="G21:G27" si="3">E21+F21</f>
        <v>26567</v>
      </c>
      <c r="H21" s="446">
        <f t="shared" si="1"/>
        <v>0.19371609403254972</v>
      </c>
      <c r="I21" s="164">
        <f>'表3-1'!I10</f>
        <v>19015</v>
      </c>
      <c r="J21" s="363">
        <f t="shared" si="2"/>
        <v>0.1386498862509479</v>
      </c>
    </row>
    <row r="22" spans="1:10" ht="18" customHeight="1">
      <c r="A22" s="29" t="s">
        <v>77</v>
      </c>
      <c r="B22" s="29">
        <f>'表3-1'!B14</f>
        <v>10691</v>
      </c>
      <c r="C22" s="405">
        <f>SUM(E22,F22,I22)</f>
        <v>3832</v>
      </c>
      <c r="D22" s="364">
        <f t="shared" si="0"/>
        <v>0.35843232625572913</v>
      </c>
      <c r="E22" s="43">
        <f>'表3-1'!E14</f>
        <v>587</v>
      </c>
      <c r="F22" s="52">
        <f>'表3-1'!F14</f>
        <v>1283</v>
      </c>
      <c r="G22" s="462">
        <f t="shared" si="3"/>
        <v>1870</v>
      </c>
      <c r="H22" s="451">
        <f t="shared" si="1"/>
        <v>0.17491347862688242</v>
      </c>
      <c r="I22" s="52">
        <f>'表3-1'!I14</f>
        <v>1962</v>
      </c>
      <c r="J22" s="366">
        <f t="shared" si="2"/>
        <v>0.18351884762884668</v>
      </c>
    </row>
    <row r="23" spans="1:10" ht="18" customHeight="1">
      <c r="A23" s="29" t="s">
        <v>12</v>
      </c>
      <c r="B23" s="29">
        <f>'表3-1'!B18</f>
        <v>12457</v>
      </c>
      <c r="C23" s="405">
        <f>SUM(E23,F23,I23)</f>
        <v>4277</v>
      </c>
      <c r="D23" s="364">
        <f t="shared" si="0"/>
        <v>0.34334109336116242</v>
      </c>
      <c r="E23" s="43">
        <f>'表3-1'!E18</f>
        <v>691</v>
      </c>
      <c r="F23" s="52">
        <f>'表3-1'!F18</f>
        <v>1682</v>
      </c>
      <c r="G23" s="423">
        <f t="shared" si="3"/>
        <v>2373</v>
      </c>
      <c r="H23" s="364">
        <f t="shared" si="1"/>
        <v>0.19049530384522759</v>
      </c>
      <c r="I23" s="52">
        <f>'表3-1'!I18</f>
        <v>1904</v>
      </c>
      <c r="J23" s="364">
        <f t="shared" si="2"/>
        <v>0.1528457895159348</v>
      </c>
    </row>
    <row r="24" spans="1:10" ht="18" customHeight="1">
      <c r="A24" s="152" t="s">
        <v>227</v>
      </c>
      <c r="B24" s="455">
        <f>'表3-1'!B32</f>
        <v>3360</v>
      </c>
      <c r="C24" s="404">
        <f>G24+I24</f>
        <v>1645</v>
      </c>
      <c r="D24" s="451">
        <f t="shared" si="0"/>
        <v>0.48958333333333331</v>
      </c>
      <c r="E24" s="457">
        <f>'表3-1'!E32</f>
        <v>281</v>
      </c>
      <c r="F24" s="459">
        <f>'表3-1'!F32</f>
        <v>659</v>
      </c>
      <c r="G24" s="461">
        <f t="shared" si="3"/>
        <v>940</v>
      </c>
      <c r="H24" s="451">
        <f t="shared" si="1"/>
        <v>0.27976190476190477</v>
      </c>
      <c r="I24" s="459">
        <f>'表3-1'!I32</f>
        <v>705</v>
      </c>
      <c r="J24" s="451">
        <f t="shared" si="2"/>
        <v>0.20982142857142858</v>
      </c>
    </row>
    <row r="25" spans="1:10" ht="18" customHeight="1">
      <c r="A25" s="29" t="s">
        <v>88</v>
      </c>
      <c r="B25" s="30">
        <f>'表3-1'!B33</f>
        <v>2200</v>
      </c>
      <c r="C25" s="405">
        <f>G25+I25</f>
        <v>932</v>
      </c>
      <c r="D25" s="364">
        <f t="shared" si="0"/>
        <v>0.42363636363636364</v>
      </c>
      <c r="E25" s="43">
        <f>'表3-1'!E33</f>
        <v>142</v>
      </c>
      <c r="F25" s="52">
        <f>'表3-1'!F33</f>
        <v>380</v>
      </c>
      <c r="G25" s="461">
        <f t="shared" si="3"/>
        <v>522</v>
      </c>
      <c r="H25" s="364">
        <f t="shared" si="1"/>
        <v>0.23727272727272727</v>
      </c>
      <c r="I25" s="52">
        <f>'表3-1'!I33</f>
        <v>410</v>
      </c>
      <c r="J25" s="365">
        <f t="shared" si="2"/>
        <v>0.18636363636363637</v>
      </c>
    </row>
    <row r="26" spans="1:10" ht="18" customHeight="1">
      <c r="A26" s="29" t="s">
        <v>40</v>
      </c>
      <c r="B26" s="30">
        <f>'表3-1'!B34</f>
        <v>1555</v>
      </c>
      <c r="C26" s="405">
        <f>G26+I26</f>
        <v>551</v>
      </c>
      <c r="D26" s="364">
        <f t="shared" si="0"/>
        <v>0.35434083601286176</v>
      </c>
      <c r="E26" s="43">
        <f>'表3-1'!E34</f>
        <v>95</v>
      </c>
      <c r="F26" s="52">
        <f>'表3-1'!F34</f>
        <v>205</v>
      </c>
      <c r="G26" s="461">
        <f t="shared" si="3"/>
        <v>300</v>
      </c>
      <c r="H26" s="364">
        <f t="shared" si="1"/>
        <v>0.19292604501607716</v>
      </c>
      <c r="I26" s="52">
        <f>'表3-1'!I34</f>
        <v>251</v>
      </c>
      <c r="J26" s="364">
        <f t="shared" si="2"/>
        <v>0.16141479099678457</v>
      </c>
    </row>
    <row r="27" spans="1:10" ht="18" customHeight="1">
      <c r="A27" s="34" t="s">
        <v>89</v>
      </c>
      <c r="B27" s="394">
        <f>'表3-1'!B35</f>
        <v>868</v>
      </c>
      <c r="C27" s="407">
        <f>G27+I27</f>
        <v>137</v>
      </c>
      <c r="D27" s="364">
        <f t="shared" si="0"/>
        <v>0.15783410138248849</v>
      </c>
      <c r="E27" s="170">
        <f>'表3-1'!E35</f>
        <v>29</v>
      </c>
      <c r="F27" s="53">
        <f>'表3-1'!F35</f>
        <v>32</v>
      </c>
      <c r="G27" s="461">
        <f t="shared" si="3"/>
        <v>61</v>
      </c>
      <c r="H27" s="417">
        <f t="shared" si="1"/>
        <v>7.0276497695852536e-002</v>
      </c>
      <c r="I27" s="53">
        <f>'表3-1'!I35</f>
        <v>76</v>
      </c>
      <c r="J27" s="451">
        <f t="shared" si="2"/>
        <v>8.755760368663594e-002</v>
      </c>
    </row>
    <row r="28" spans="1:10" ht="24" customHeight="1">
      <c r="A28" s="153" t="s">
        <v>11</v>
      </c>
      <c r="B28" s="392">
        <f>SUM(B29:B30)</f>
        <v>37296</v>
      </c>
      <c r="C28" s="422">
        <f>SUM(C29:C30)</f>
        <v>11809</v>
      </c>
      <c r="D28" s="416">
        <f t="shared" si="0"/>
        <v>0.31662912912912911</v>
      </c>
      <c r="E28" s="422">
        <f>SUM(E29:E30)</f>
        <v>1985</v>
      </c>
      <c r="F28" s="430">
        <f>SUM(F29:F30)</f>
        <v>4530</v>
      </c>
      <c r="G28" s="430">
        <f>SUM(G29:G30)</f>
        <v>6515</v>
      </c>
      <c r="H28" s="445">
        <f t="shared" si="1"/>
        <v>0.1746836121836122</v>
      </c>
      <c r="I28" s="422">
        <f>SUM(I29:I30)</f>
        <v>5294</v>
      </c>
      <c r="J28" s="450">
        <f t="shared" si="2"/>
        <v>0.14194551694551694</v>
      </c>
    </row>
    <row r="29" spans="1:10" ht="18" customHeight="1">
      <c r="A29" s="152" t="s">
        <v>80</v>
      </c>
      <c r="B29" s="152">
        <f>'表3-1'!B17</f>
        <v>28553</v>
      </c>
      <c r="C29" s="407">
        <f>SUM(E29,F29,I29)</f>
        <v>9026</v>
      </c>
      <c r="D29" s="451">
        <f t="shared" si="0"/>
        <v>0.31611389346128255</v>
      </c>
      <c r="E29" s="42">
        <f>'表3-1'!E17</f>
        <v>1553</v>
      </c>
      <c r="F29" s="51">
        <f>'表3-1'!F17</f>
        <v>3510</v>
      </c>
      <c r="G29" s="461">
        <f>E29+F29</f>
        <v>5063</v>
      </c>
      <c r="H29" s="451">
        <f t="shared" si="1"/>
        <v>0.17731937099429132</v>
      </c>
      <c r="I29" s="51">
        <f>'表3-1'!I17</f>
        <v>3963</v>
      </c>
      <c r="J29" s="365">
        <f t="shared" si="2"/>
        <v>0.1387945224669912</v>
      </c>
    </row>
    <row r="30" spans="1:10" ht="18" customHeight="1">
      <c r="A30" s="34" t="s">
        <v>86</v>
      </c>
      <c r="B30" s="34">
        <f>'表3-1'!B21</f>
        <v>8743</v>
      </c>
      <c r="C30" s="411">
        <f>SUM(E30,F30,I30)</f>
        <v>2783</v>
      </c>
      <c r="D30" s="417">
        <f t="shared" si="0"/>
        <v>0.31831179229097561</v>
      </c>
      <c r="E30" s="170">
        <f>'表3-1'!E21</f>
        <v>432</v>
      </c>
      <c r="F30" s="53">
        <f>'表3-1'!F21</f>
        <v>1020</v>
      </c>
      <c r="G30" s="463">
        <f>E30+F30</f>
        <v>1452</v>
      </c>
      <c r="H30" s="417">
        <f t="shared" si="1"/>
        <v>0.16607571771703078</v>
      </c>
      <c r="I30" s="53">
        <f>'表3-1'!I21</f>
        <v>1331</v>
      </c>
      <c r="J30" s="417">
        <f t="shared" si="2"/>
        <v>0.15223607457394486</v>
      </c>
    </row>
    <row r="31" spans="1:10" ht="18" customHeight="1">
      <c r="A31" s="27" t="s">
        <v>234</v>
      </c>
      <c r="B31" s="397">
        <f>SUM(B32:B34)</f>
        <v>44050</v>
      </c>
      <c r="C31" s="422">
        <f>SUM(C32:C34)</f>
        <v>13931</v>
      </c>
      <c r="D31" s="416">
        <f t="shared" si="0"/>
        <v>0.31625425652667422</v>
      </c>
      <c r="E31" s="422">
        <f>SUM(E32:E34)</f>
        <v>2375</v>
      </c>
      <c r="F31" s="430">
        <f>SUM(F32:F34)</f>
        <v>5402</v>
      </c>
      <c r="G31" s="430">
        <f>SUM(G32:G34)</f>
        <v>7777</v>
      </c>
      <c r="H31" s="445">
        <f t="shared" si="1"/>
        <v>0.17654937570942111</v>
      </c>
      <c r="I31" s="422">
        <f>SUM(I32:I34)</f>
        <v>6154</v>
      </c>
      <c r="J31" s="450">
        <f t="shared" si="2"/>
        <v>0.13970488081725313</v>
      </c>
    </row>
    <row r="32" spans="1:10" ht="18" customHeight="1">
      <c r="A32" s="152" t="s">
        <v>102</v>
      </c>
      <c r="B32" s="152">
        <f>'表3-1'!B19</f>
        <v>28552</v>
      </c>
      <c r="C32" s="407">
        <f>SUM(E32,F32,I32)</f>
        <v>9396</v>
      </c>
      <c r="D32" s="451">
        <f t="shared" si="0"/>
        <v>0.32908377696833846</v>
      </c>
      <c r="E32" s="42">
        <f>'表3-1'!E19</f>
        <v>1569</v>
      </c>
      <c r="F32" s="51">
        <f>'表3-1'!F19</f>
        <v>3623</v>
      </c>
      <c r="G32" s="464">
        <f>E32+F32</f>
        <v>5192</v>
      </c>
      <c r="H32" s="451">
        <f t="shared" si="1"/>
        <v>0.18184365368450547</v>
      </c>
      <c r="I32" s="51">
        <f>'表3-1'!I19</f>
        <v>4204</v>
      </c>
      <c r="J32" s="365">
        <f t="shared" si="2"/>
        <v>0.14724012328383301</v>
      </c>
    </row>
    <row r="33" spans="1:14" ht="18" customHeight="1">
      <c r="A33" s="29" t="s">
        <v>94</v>
      </c>
      <c r="B33" s="30">
        <f>'表3-1'!B22</f>
        <v>9406</v>
      </c>
      <c r="C33" s="405">
        <f>SUM(E33,F33,I33)</f>
        <v>3552</v>
      </c>
      <c r="D33" s="364">
        <f t="shared" si="0"/>
        <v>0.37763129917074206</v>
      </c>
      <c r="E33" s="43">
        <f>'表3-1'!E22</f>
        <v>625</v>
      </c>
      <c r="F33" s="52">
        <f>'表3-1'!F22</f>
        <v>1397</v>
      </c>
      <c r="G33" s="423">
        <f>E33+F33</f>
        <v>2022</v>
      </c>
      <c r="H33" s="364">
        <f t="shared" si="1"/>
        <v>0.21496916861577717</v>
      </c>
      <c r="I33" s="52">
        <f>'表3-1'!I22</f>
        <v>1530</v>
      </c>
      <c r="J33" s="364">
        <f t="shared" si="2"/>
        <v>0.16266213055496492</v>
      </c>
    </row>
    <row r="34" spans="1:14" ht="18" customHeight="1">
      <c r="A34" s="32" t="s">
        <v>91</v>
      </c>
      <c r="B34" s="7">
        <f>'表3-1'!B37</f>
        <v>6092</v>
      </c>
      <c r="C34" s="407">
        <f>G34+I34</f>
        <v>983</v>
      </c>
      <c r="D34" s="451">
        <f t="shared" si="0"/>
        <v>0.16135915955351279</v>
      </c>
      <c r="E34" s="456">
        <f>'表3-1'!E37</f>
        <v>181</v>
      </c>
      <c r="F34" s="162">
        <f>'表3-1'!F37</f>
        <v>382</v>
      </c>
      <c r="G34" s="461">
        <f>E34+F34</f>
        <v>563</v>
      </c>
      <c r="H34" s="465">
        <f t="shared" si="1"/>
        <v>9.2416283650689435e-002</v>
      </c>
      <c r="I34" s="170">
        <f>'表3-1'!I37</f>
        <v>420</v>
      </c>
      <c r="J34" s="451">
        <f t="shared" si="2"/>
        <v>6.8942875902823372e-002</v>
      </c>
    </row>
    <row r="35" spans="1:14" ht="18" customHeight="1">
      <c r="A35" s="27" t="s">
        <v>233</v>
      </c>
      <c r="B35" s="392">
        <f>SUM(B36)</f>
        <v>31162</v>
      </c>
      <c r="C35" s="40">
        <f>SUM(C36)</f>
        <v>9224</v>
      </c>
      <c r="D35" s="416">
        <f t="shared" si="0"/>
        <v>0.29600154033759063</v>
      </c>
      <c r="E35" s="422">
        <f>SUM(E36)</f>
        <v>1523</v>
      </c>
      <c r="F35" s="430">
        <f>SUM(F36)</f>
        <v>3128</v>
      </c>
      <c r="G35" s="430">
        <f>SUM(G36)</f>
        <v>4651</v>
      </c>
      <c r="H35" s="445">
        <f t="shared" si="1"/>
        <v>0.14925229446120275</v>
      </c>
      <c r="I35" s="422">
        <f>SUM(I36)</f>
        <v>4573</v>
      </c>
      <c r="J35" s="450">
        <f t="shared" si="2"/>
        <v>0.14674924587638791</v>
      </c>
    </row>
    <row r="36" spans="1:14" ht="18" customHeight="1">
      <c r="A36" s="33" t="s">
        <v>4</v>
      </c>
      <c r="B36" s="152">
        <f>'表3-1'!B12</f>
        <v>31162</v>
      </c>
      <c r="C36" s="407">
        <f>SUM(E36,F36,I36)</f>
        <v>9224</v>
      </c>
      <c r="D36" s="451">
        <f t="shared" si="0"/>
        <v>0.29600154033759063</v>
      </c>
      <c r="E36" s="161">
        <f>'表3-1'!E12</f>
        <v>1523</v>
      </c>
      <c r="F36" s="56">
        <f>'表3-1'!F12</f>
        <v>3128</v>
      </c>
      <c r="G36" s="462">
        <f>E36+F36</f>
        <v>4651</v>
      </c>
      <c r="H36" s="451">
        <f t="shared" si="1"/>
        <v>0.14925229446120275</v>
      </c>
      <c r="I36" s="56">
        <f>'表3-1'!I12</f>
        <v>4573</v>
      </c>
      <c r="J36" s="365">
        <f t="shared" si="2"/>
        <v>0.14674924587638791</v>
      </c>
    </row>
    <row r="37" spans="1:14" ht="18" customHeight="1">
      <c r="A37" s="454" t="s">
        <v>231</v>
      </c>
      <c r="B37" s="392">
        <f>SUM(B38:B40)</f>
        <v>22961</v>
      </c>
      <c r="C37" s="422">
        <f>SUM(C38:C40)</f>
        <v>6791</v>
      </c>
      <c r="D37" s="416">
        <f t="shared" si="0"/>
        <v>0.29576237968729585</v>
      </c>
      <c r="E37" s="40">
        <f>SUM(E38:E40)</f>
        <v>1275</v>
      </c>
      <c r="F37" s="41">
        <f>SUM(F38:F40)</f>
        <v>2437</v>
      </c>
      <c r="G37" s="41">
        <f>SUM(G38:G40)</f>
        <v>3712</v>
      </c>
      <c r="H37" s="445">
        <f t="shared" si="1"/>
        <v>0.16166543269021383</v>
      </c>
      <c r="I37" s="40">
        <f>SUM(I38:I40)</f>
        <v>3079</v>
      </c>
      <c r="J37" s="450">
        <f t="shared" si="2"/>
        <v>0.13409694699708199</v>
      </c>
    </row>
    <row r="38" spans="1:14" ht="18" customHeight="1">
      <c r="A38" s="152" t="s">
        <v>79</v>
      </c>
      <c r="B38" s="152">
        <f>'表3-1'!B15</f>
        <v>17371</v>
      </c>
      <c r="C38" s="407">
        <f>SUM(E38,F38,I38)</f>
        <v>5389</v>
      </c>
      <c r="D38" s="451">
        <f t="shared" si="0"/>
        <v>0.31022969316677218</v>
      </c>
      <c r="E38" s="42">
        <f>'表3-1'!E15</f>
        <v>1007</v>
      </c>
      <c r="F38" s="51">
        <f>'表3-1'!F15</f>
        <v>2048</v>
      </c>
      <c r="G38" s="461">
        <f>E38+F38</f>
        <v>3055</v>
      </c>
      <c r="H38" s="451">
        <f t="shared" si="1"/>
        <v>0.17586782568648898</v>
      </c>
      <c r="I38" s="51">
        <f>'表3-1'!I15</f>
        <v>2334</v>
      </c>
      <c r="J38" s="451">
        <f t="shared" si="2"/>
        <v>0.13436186748028323</v>
      </c>
    </row>
    <row r="39" spans="1:14" ht="18" customHeight="1">
      <c r="A39" s="152" t="s">
        <v>52</v>
      </c>
      <c r="B39" s="161">
        <f>'表3-1'!B39</f>
        <v>4718</v>
      </c>
      <c r="C39" s="407">
        <f>G39+I39</f>
        <v>1140</v>
      </c>
      <c r="D39" s="451">
        <f t="shared" si="0"/>
        <v>0.24162780839338702</v>
      </c>
      <c r="E39" s="160">
        <f>'表3-1'!E39</f>
        <v>220</v>
      </c>
      <c r="F39" s="157">
        <f>'表3-1'!F39</f>
        <v>311</v>
      </c>
      <c r="G39" s="461">
        <f>E39+F39</f>
        <v>531</v>
      </c>
      <c r="H39" s="451">
        <f t="shared" si="1"/>
        <v>0.11254768969902501</v>
      </c>
      <c r="I39" s="157">
        <f>'表3-1'!I39</f>
        <v>609</v>
      </c>
      <c r="J39" s="451">
        <f t="shared" si="2"/>
        <v>0.12908011869436201</v>
      </c>
    </row>
    <row r="40" spans="1:14" ht="18" customHeight="1">
      <c r="A40" s="34" t="s">
        <v>104</v>
      </c>
      <c r="B40" s="394">
        <f>'表3-1'!B40</f>
        <v>872</v>
      </c>
      <c r="C40" s="411">
        <f>G40+I40</f>
        <v>262</v>
      </c>
      <c r="D40" s="417">
        <f t="shared" si="0"/>
        <v>0.30045871559633025</v>
      </c>
      <c r="E40" s="170">
        <f>'表3-1'!E40</f>
        <v>48</v>
      </c>
      <c r="F40" s="53">
        <f>'表3-1'!F40</f>
        <v>78</v>
      </c>
      <c r="G40" s="463">
        <f>E40+F40</f>
        <v>126</v>
      </c>
      <c r="H40" s="417">
        <f t="shared" si="1"/>
        <v>0.14449541284403669</v>
      </c>
      <c r="I40" s="53">
        <f>'表3-1'!I40</f>
        <v>136</v>
      </c>
      <c r="J40" s="417">
        <f t="shared" si="2"/>
        <v>0.15596330275229359</v>
      </c>
    </row>
    <row r="41" spans="1:14" ht="18" customHeight="1">
      <c r="A41" s="20"/>
      <c r="B41" s="3"/>
      <c r="C41" s="3"/>
      <c r="D41" s="3"/>
      <c r="E41" s="3"/>
      <c r="F41" s="3"/>
      <c r="G41" s="3"/>
      <c r="H41" s="3"/>
      <c r="I41" s="3"/>
      <c r="J41" s="3"/>
      <c r="K41" s="3"/>
      <c r="N41" s="3"/>
    </row>
    <row r="42" spans="1:14" ht="18" customHeight="1">
      <c r="A42" s="20" t="s">
        <v>274</v>
      </c>
      <c r="B42" s="57"/>
      <c r="C42" s="57"/>
      <c r="D42" s="57"/>
      <c r="E42" s="3"/>
      <c r="F42" s="3"/>
      <c r="G42" s="3"/>
      <c r="H42" s="3"/>
      <c r="I42" s="3"/>
      <c r="J42" s="3"/>
      <c r="K42" s="3"/>
      <c r="N42" s="3"/>
    </row>
    <row r="43" spans="1:14" ht="18" customHeight="1">
      <c r="A43" s="20" t="s">
        <v>347</v>
      </c>
      <c r="B43" s="3"/>
      <c r="C43" s="3"/>
      <c r="D43" s="3"/>
      <c r="E43" s="3"/>
      <c r="F43" s="3"/>
      <c r="G43" s="3"/>
      <c r="H43" s="3"/>
      <c r="I43" s="3"/>
      <c r="J43" s="3"/>
      <c r="K43" s="3"/>
      <c r="N43" s="3"/>
    </row>
    <row r="44" spans="1:14" ht="18" customHeight="1">
      <c r="F44" s="3"/>
      <c r="G44" s="3"/>
      <c r="H44" s="3"/>
      <c r="I44" s="3"/>
      <c r="J44" s="3"/>
      <c r="K44" s="3"/>
      <c r="N44" s="3"/>
    </row>
    <row r="45" spans="1:14">
      <c r="A45" s="20"/>
      <c r="B45" s="3"/>
      <c r="C45" s="3"/>
      <c r="D45" s="3"/>
      <c r="E45" s="3"/>
      <c r="F45" s="3"/>
      <c r="G45" s="3"/>
      <c r="H45" s="3"/>
      <c r="I45" s="3"/>
      <c r="J45" s="3"/>
      <c r="K45" s="3"/>
      <c r="N45" s="3"/>
    </row>
    <row r="46" spans="1:14">
      <c r="A46" s="20"/>
      <c r="B46" s="3"/>
      <c r="C46" s="3"/>
      <c r="D46" s="3"/>
      <c r="E46" s="3"/>
      <c r="F46" s="45"/>
      <c r="G46" s="45"/>
      <c r="H46" s="45"/>
      <c r="I46" s="45"/>
      <c r="J46" s="45"/>
      <c r="K46" s="45"/>
      <c r="L46" s="467"/>
      <c r="M46" s="467"/>
      <c r="N46" s="45"/>
    </row>
    <row r="48" spans="1:14">
      <c r="A48" s="20"/>
      <c r="B48" s="3"/>
    </row>
  </sheetData>
  <mergeCells count="6">
    <mergeCell ref="A1:J1"/>
    <mergeCell ref="E4:H4"/>
    <mergeCell ref="I4:J4"/>
    <mergeCell ref="A3:A6"/>
    <mergeCell ref="C3:D4"/>
    <mergeCell ref="B4:B5"/>
  </mergeCells>
  <phoneticPr fontId="51"/>
  <printOptions horizontalCentered="1"/>
  <pageMargins left="0.51181102362204722" right="0.47244094488188976" top="0.55118110236220474" bottom="0.51181102362204722" header="0.51181102362204722" footer="0.51181102362204722"/>
  <pageSetup paperSize="9" fitToWidth="1" fitToHeight="1" orientation="portrait" usePrinterDefaults="1" r:id="rId1"/>
  <headerFooter alignWithMargins="0">
    <oddHeader>&amp;L表3-2</oddHeader>
    <oddFooter>&amp;C8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表紙</vt:lpstr>
      <vt:lpstr>表1-1</vt:lpstr>
      <vt:lpstr>表1-2</vt:lpstr>
      <vt:lpstr>表1-3</vt:lpstr>
      <vt:lpstr>表1-4</vt:lpstr>
      <vt:lpstr>表2-1</vt:lpstr>
      <vt:lpstr>表2-2</vt:lpstr>
      <vt:lpstr>表3-1</vt:lpstr>
      <vt:lpstr>表3-2</vt:lpstr>
      <vt:lpstr>表3-3</vt:lpstr>
      <vt:lpstr>表3-4</vt:lpstr>
      <vt:lpstr>表3-5</vt:lpstr>
      <vt:lpstr>表4-1</vt:lpstr>
      <vt:lpstr>人口推移ｸﾞﾗﾌ</vt:lpstr>
      <vt:lpstr>動態推移ｸﾞﾗﾌ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石川　由美子</dc:creator>
  <cp:lastModifiedBy>熊谷　善仁</cp:lastModifiedBy>
  <cp:lastPrinted>2020-08-28T04:07:17Z</cp:lastPrinted>
  <dcterms:created xsi:type="dcterms:W3CDTF">1999-11-22T06:59:10Z</dcterms:created>
  <dcterms:modified xsi:type="dcterms:W3CDTF">2021-06-11T11:50:01Z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2021-06-11T11:50:01Z</vt:filetime>
  </property>
</Properties>
</file>