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updateLinks="never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8AAE2DDE-2608-47E4-8E6D-CFC6A91798D1}" xr6:coauthVersionLast="47" xr6:coauthVersionMax="47" xr10:uidLastSave="{00000000-0000-0000-0000-000000000000}"/>
  <bookViews>
    <workbookView xWindow="-120" yWindow="-120" windowWidth="29040" windowHeight="15720" tabRatio="843" xr2:uid="{00000000-000D-0000-FFFF-FFFF00000000}"/>
  </bookViews>
  <sheets>
    <sheet name="表紙" sheetId="28" r:id="rId1"/>
    <sheet name="表1-1" sheetId="23" r:id="rId2"/>
    <sheet name="表1-2" sheetId="1" r:id="rId3"/>
    <sheet name="表1-3" sheetId="32" r:id="rId4"/>
    <sheet name="表1-4" sheetId="33" r:id="rId5"/>
    <sheet name="表2-1" sheetId="34" r:id="rId6"/>
    <sheet name="表2-2" sheetId="35" r:id="rId7"/>
    <sheet name="表3-1" sheetId="30" r:id="rId8"/>
    <sheet name="表3-2" sheetId="39" r:id="rId9"/>
    <sheet name="表3-3" sheetId="24" r:id="rId10"/>
    <sheet name="表3-4" sheetId="37" r:id="rId11"/>
    <sheet name="表3-5" sheetId="40" r:id="rId12"/>
    <sheet name="表4-1" sheetId="36" r:id="rId13"/>
    <sheet name="人口推移ｸﾞﾗﾌ" sheetId="3" state="hidden" r:id="rId14"/>
    <sheet name="動態推移ｸﾞﾗﾌ" sheetId="7" state="hidden" r:id="rId15"/>
  </sheets>
  <definedNames>
    <definedName name="_xlnm._FilterDatabase" localSheetId="2" hidden="1">'表1-2'!$A$7:$K$39</definedName>
    <definedName name="_xlnm._FilterDatabase" localSheetId="3" hidden="1">'表1-3'!$A$6:$E$6</definedName>
    <definedName name="_xlnm.Print_Area" localSheetId="1">'表1-1'!$A$1:$J$44</definedName>
    <definedName name="_xlnm.Print_Area" localSheetId="2">'表1-2'!$A$1:$J$42</definedName>
    <definedName name="_xlnm.Print_Area" localSheetId="3">'表1-3'!$A$1:$E$36</definedName>
    <definedName name="_xlnm.Print_Area" localSheetId="4">'表1-4'!$A$1:$T$40</definedName>
    <definedName name="_xlnm.Print_Area" localSheetId="5">'表2-1'!$A$1:$I$17</definedName>
    <definedName name="_xlnm.Print_Area" localSheetId="6">'表2-2'!$A$1:$H$61</definedName>
    <definedName name="_xlnm.Print_Area" localSheetId="8">'表3-2'!$A$1:$J$44</definedName>
    <definedName name="_xlnm.Print_Area" localSheetId="12">'表4-1'!$A$1:$H$28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12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36" l="1"/>
  <c r="F20" i="32"/>
  <c r="F21" i="32"/>
  <c r="F15" i="32"/>
  <c r="F16" i="32"/>
  <c r="I22" i="24"/>
  <c r="H7" i="1"/>
  <c r="K12" i="34"/>
  <c r="F13" i="34"/>
  <c r="F14" i="34" s="1"/>
  <c r="B51" i="35"/>
  <c r="K8" i="1"/>
  <c r="G29" i="23"/>
  <c r="E29" i="32"/>
  <c r="C29" i="32"/>
  <c r="E8" i="32"/>
  <c r="E10" i="32"/>
  <c r="E11" i="32"/>
  <c r="E12" i="32"/>
  <c r="E13" i="32"/>
  <c r="E14" i="32"/>
  <c r="E16" i="32"/>
  <c r="E15" i="32"/>
  <c r="E17" i="32"/>
  <c r="E19" i="32"/>
  <c r="E18" i="32"/>
  <c r="E21" i="32"/>
  <c r="E20" i="32"/>
  <c r="E22" i="32"/>
  <c r="E23" i="32"/>
  <c r="E25" i="32"/>
  <c r="E24" i="32"/>
  <c r="E26" i="32"/>
  <c r="E27" i="32"/>
  <c r="E28" i="32"/>
  <c r="E30" i="32"/>
  <c r="E31" i="32"/>
  <c r="E7" i="32"/>
  <c r="C8" i="32"/>
  <c r="C10" i="32"/>
  <c r="C11" i="32"/>
  <c r="C9" i="32"/>
  <c r="C12" i="32"/>
  <c r="C13" i="32"/>
  <c r="C14" i="32"/>
  <c r="C16" i="32"/>
  <c r="C15" i="32"/>
  <c r="C17" i="32"/>
  <c r="C19" i="32"/>
  <c r="C18" i="32"/>
  <c r="C21" i="32"/>
  <c r="C20" i="32"/>
  <c r="C22" i="32"/>
  <c r="C23" i="32"/>
  <c r="C25" i="32"/>
  <c r="C24" i="32"/>
  <c r="C26" i="32"/>
  <c r="C27" i="32"/>
  <c r="C28" i="32"/>
  <c r="C30" i="32"/>
  <c r="C31" i="32"/>
  <c r="C7" i="32"/>
  <c r="D7" i="32"/>
  <c r="H51" i="35"/>
  <c r="F51" i="35"/>
  <c r="D51" i="35"/>
  <c r="D21" i="32"/>
  <c r="D22" i="32"/>
  <c r="E14" i="3"/>
  <c r="D14" i="3"/>
  <c r="C14" i="3"/>
  <c r="B14" i="3"/>
  <c r="D13" i="3"/>
  <c r="C13" i="3"/>
  <c r="B13" i="3"/>
  <c r="E12" i="3"/>
  <c r="D12" i="3"/>
  <c r="C12" i="3"/>
  <c r="B12" i="3"/>
  <c r="E11" i="3"/>
  <c r="D11" i="3"/>
  <c r="C11" i="3"/>
  <c r="B11" i="3"/>
  <c r="E10" i="3"/>
  <c r="D10" i="3"/>
  <c r="C10" i="3"/>
  <c r="B10" i="3"/>
  <c r="E9" i="3"/>
  <c r="D9" i="3"/>
  <c r="C9" i="3"/>
  <c r="B9" i="3"/>
  <c r="E8" i="3"/>
  <c r="D8" i="3"/>
  <c r="C8" i="3"/>
  <c r="B8" i="3"/>
  <c r="E7" i="3"/>
  <c r="D7" i="3"/>
  <c r="C7" i="3"/>
  <c r="B7" i="3"/>
  <c r="E6" i="3"/>
  <c r="D6" i="3"/>
  <c r="C6" i="3"/>
  <c r="B6" i="3"/>
  <c r="E5" i="3"/>
  <c r="D5" i="3"/>
  <c r="C5" i="3"/>
  <c r="B5" i="3"/>
  <c r="E4" i="3"/>
  <c r="D4" i="3"/>
  <c r="C4" i="3"/>
  <c r="B4" i="3"/>
  <c r="E3" i="3"/>
  <c r="D3" i="3"/>
  <c r="C3" i="3"/>
  <c r="B3" i="3"/>
  <c r="C17" i="36"/>
  <c r="C16" i="36"/>
  <c r="C18" i="36" s="1"/>
  <c r="E15" i="36"/>
  <c r="D15" i="36"/>
  <c r="C15" i="36"/>
  <c r="G14" i="36"/>
  <c r="F14" i="36"/>
  <c r="G13" i="36"/>
  <c r="F13" i="36"/>
  <c r="B8" i="36"/>
  <c r="D6" i="36"/>
  <c r="A1" i="36"/>
  <c r="I40" i="40"/>
  <c r="F40" i="40"/>
  <c r="C40" i="40"/>
  <c r="I39" i="40"/>
  <c r="F39" i="40"/>
  <c r="I38" i="40"/>
  <c r="F38" i="40"/>
  <c r="C38" i="40" s="1"/>
  <c r="I36" i="40"/>
  <c r="F36" i="40"/>
  <c r="C36" i="40"/>
  <c r="C35" i="40" s="1"/>
  <c r="I35" i="40"/>
  <c r="F35" i="40"/>
  <c r="I34" i="40"/>
  <c r="F34" i="40"/>
  <c r="I33" i="40"/>
  <c r="F33" i="40"/>
  <c r="I32" i="40"/>
  <c r="F32" i="40"/>
  <c r="I30" i="40"/>
  <c r="F30" i="40"/>
  <c r="I29" i="40"/>
  <c r="F29" i="40"/>
  <c r="I27" i="40"/>
  <c r="H27" i="40"/>
  <c r="J27" i="40" s="1"/>
  <c r="F27" i="40"/>
  <c r="I26" i="40"/>
  <c r="F26" i="40"/>
  <c r="I25" i="40"/>
  <c r="F25" i="40"/>
  <c r="C25" i="40" s="1"/>
  <c r="I24" i="40"/>
  <c r="J24" i="40" s="1"/>
  <c r="F24" i="40"/>
  <c r="I23" i="40"/>
  <c r="F23" i="40"/>
  <c r="I22" i="40"/>
  <c r="F22" i="40"/>
  <c r="I21" i="40"/>
  <c r="F21" i="40"/>
  <c r="I19" i="40"/>
  <c r="F19" i="40"/>
  <c r="I18" i="40"/>
  <c r="F18" i="40"/>
  <c r="C18" i="40" s="1"/>
  <c r="I17" i="40"/>
  <c r="F17" i="40"/>
  <c r="I16" i="40"/>
  <c r="F16" i="40"/>
  <c r="C16" i="40"/>
  <c r="I14" i="40"/>
  <c r="F14" i="40"/>
  <c r="I13" i="40"/>
  <c r="F13" i="40"/>
  <c r="I11" i="40"/>
  <c r="F11" i="40"/>
  <c r="I10" i="40"/>
  <c r="F10" i="40"/>
  <c r="I9" i="40"/>
  <c r="F9" i="40"/>
  <c r="J2" i="40"/>
  <c r="A1" i="40"/>
  <c r="I40" i="37"/>
  <c r="H40" i="37"/>
  <c r="J40" i="37" s="1"/>
  <c r="F40" i="37"/>
  <c r="I39" i="37"/>
  <c r="H39" i="37"/>
  <c r="H38" i="37" s="1"/>
  <c r="F39" i="37"/>
  <c r="I37" i="37"/>
  <c r="H37" i="37"/>
  <c r="H36" i="37" s="1"/>
  <c r="F37" i="37"/>
  <c r="C37" i="37"/>
  <c r="C36" i="37" s="1"/>
  <c r="I36" i="37"/>
  <c r="I35" i="37"/>
  <c r="H35" i="37"/>
  <c r="J35" i="37" s="1"/>
  <c r="F35" i="37"/>
  <c r="I34" i="37"/>
  <c r="H34" i="37"/>
  <c r="F34" i="37"/>
  <c r="I33" i="37"/>
  <c r="H33" i="37"/>
  <c r="J33" i="37" s="1"/>
  <c r="F33" i="37"/>
  <c r="C33" i="37"/>
  <c r="I32" i="37"/>
  <c r="H32" i="37"/>
  <c r="F32" i="37"/>
  <c r="I30" i="37"/>
  <c r="H30" i="37"/>
  <c r="F30" i="37"/>
  <c r="I29" i="37"/>
  <c r="H29" i="37"/>
  <c r="J29" i="37" s="1"/>
  <c r="F29" i="37"/>
  <c r="C29" i="37" s="1"/>
  <c r="I28" i="37"/>
  <c r="H28" i="37"/>
  <c r="H27" i="37" s="1"/>
  <c r="F28" i="37"/>
  <c r="C28" i="37"/>
  <c r="I26" i="37"/>
  <c r="H26" i="37"/>
  <c r="F26" i="37"/>
  <c r="F25" i="37" s="1"/>
  <c r="C26" i="37"/>
  <c r="C25" i="37" s="1"/>
  <c r="H25" i="37"/>
  <c r="I24" i="37"/>
  <c r="H24" i="37"/>
  <c r="H23" i="37" s="1"/>
  <c r="F24" i="37"/>
  <c r="I23" i="37"/>
  <c r="F23" i="37"/>
  <c r="I22" i="37"/>
  <c r="H22" i="37"/>
  <c r="F22" i="37"/>
  <c r="C22" i="37" s="1"/>
  <c r="I21" i="37"/>
  <c r="H21" i="37"/>
  <c r="J21" i="37" s="1"/>
  <c r="F21" i="37"/>
  <c r="C21" i="37" s="1"/>
  <c r="I20" i="37"/>
  <c r="H20" i="37"/>
  <c r="J20" i="37" s="1"/>
  <c r="F20" i="37"/>
  <c r="I19" i="37"/>
  <c r="H19" i="37"/>
  <c r="F19" i="37"/>
  <c r="I18" i="37"/>
  <c r="H18" i="37"/>
  <c r="F18" i="37"/>
  <c r="I17" i="37"/>
  <c r="H17" i="37"/>
  <c r="F17" i="37"/>
  <c r="C17" i="37" s="1"/>
  <c r="I16" i="37"/>
  <c r="H16" i="37"/>
  <c r="F16" i="37"/>
  <c r="I15" i="37"/>
  <c r="H15" i="37"/>
  <c r="F15" i="37"/>
  <c r="I14" i="37"/>
  <c r="H14" i="37"/>
  <c r="F14" i="37"/>
  <c r="C14" i="37" s="1"/>
  <c r="I13" i="37"/>
  <c r="H13" i="37"/>
  <c r="F13" i="37"/>
  <c r="I12" i="37"/>
  <c r="H12" i="37"/>
  <c r="F12" i="37"/>
  <c r="I11" i="37"/>
  <c r="H11" i="37"/>
  <c r="F11" i="37"/>
  <c r="I10" i="37"/>
  <c r="H10" i="37"/>
  <c r="F10" i="37"/>
  <c r="C10" i="37" s="1"/>
  <c r="J2" i="37"/>
  <c r="A1" i="37"/>
  <c r="I40" i="24"/>
  <c r="H40" i="40" s="1"/>
  <c r="F40" i="24"/>
  <c r="E40" i="24"/>
  <c r="D40" i="24"/>
  <c r="B40" i="24"/>
  <c r="I39" i="24"/>
  <c r="F39" i="24"/>
  <c r="E39" i="24"/>
  <c r="G39" i="24" s="1"/>
  <c r="D39" i="24"/>
  <c r="B39" i="24"/>
  <c r="J38" i="24"/>
  <c r="H38" i="24"/>
  <c r="I37" i="24"/>
  <c r="H34" i="40" s="1"/>
  <c r="F37" i="24"/>
  <c r="F36" i="24" s="1"/>
  <c r="E37" i="24"/>
  <c r="D37" i="24"/>
  <c r="B37" i="24"/>
  <c r="B36" i="24" s="1"/>
  <c r="J36" i="24"/>
  <c r="H36" i="24"/>
  <c r="I35" i="24"/>
  <c r="F35" i="24"/>
  <c r="E35" i="24"/>
  <c r="D35" i="24"/>
  <c r="B35" i="24"/>
  <c r="I34" i="24"/>
  <c r="H26" i="40" s="1"/>
  <c r="F34" i="24"/>
  <c r="E34" i="24"/>
  <c r="G34" i="24" s="1"/>
  <c r="C34" i="24" s="1"/>
  <c r="D34" i="24"/>
  <c r="B34" i="24"/>
  <c r="I33" i="24"/>
  <c r="F33" i="24"/>
  <c r="E33" i="24"/>
  <c r="D33" i="24"/>
  <c r="B33" i="24"/>
  <c r="I32" i="24"/>
  <c r="H24" i="40" s="1"/>
  <c r="F32" i="24"/>
  <c r="E32" i="24"/>
  <c r="D32" i="24"/>
  <c r="B32" i="24"/>
  <c r="J31" i="24"/>
  <c r="H31" i="24"/>
  <c r="D31" i="24" s="1"/>
  <c r="I30" i="24"/>
  <c r="H19" i="40" s="1"/>
  <c r="G30" i="24"/>
  <c r="F30" i="24"/>
  <c r="E30" i="24"/>
  <c r="D30" i="24"/>
  <c r="B30" i="24"/>
  <c r="I29" i="24"/>
  <c r="H18" i="40" s="1"/>
  <c r="F29" i="24"/>
  <c r="E29" i="24"/>
  <c r="D29" i="24"/>
  <c r="B29" i="24"/>
  <c r="I28" i="24"/>
  <c r="F28" i="24"/>
  <c r="F27" i="24" s="1"/>
  <c r="E28" i="24"/>
  <c r="E27" i="24" s="1"/>
  <c r="D28" i="24"/>
  <c r="B28" i="24"/>
  <c r="J27" i="24"/>
  <c r="H27" i="24"/>
  <c r="I26" i="24"/>
  <c r="H14" i="40" s="1"/>
  <c r="J14" i="40" s="1"/>
  <c r="F26" i="24"/>
  <c r="F25" i="24" s="1"/>
  <c r="E26" i="24"/>
  <c r="E25" i="24" s="1"/>
  <c r="D26" i="24"/>
  <c r="B26" i="24"/>
  <c r="B25" i="24" s="1"/>
  <c r="J25" i="24"/>
  <c r="H25" i="24"/>
  <c r="I24" i="24"/>
  <c r="I23" i="24" s="1"/>
  <c r="F24" i="24"/>
  <c r="E24" i="24"/>
  <c r="E23" i="24" s="1"/>
  <c r="D24" i="24"/>
  <c r="B24" i="24"/>
  <c r="J23" i="24"/>
  <c r="H23" i="24"/>
  <c r="B23" i="24"/>
  <c r="H33" i="40"/>
  <c r="F22" i="24"/>
  <c r="E22" i="24"/>
  <c r="D22" i="24"/>
  <c r="B22" i="24"/>
  <c r="I21" i="24"/>
  <c r="H30" i="40" s="1"/>
  <c r="F21" i="24"/>
  <c r="E21" i="24"/>
  <c r="G21" i="24" s="1"/>
  <c r="D21" i="24"/>
  <c r="B21" i="24"/>
  <c r="I20" i="24"/>
  <c r="H13" i="40" s="1"/>
  <c r="F20" i="24"/>
  <c r="G20" i="24" s="1"/>
  <c r="E20" i="24"/>
  <c r="D20" i="24"/>
  <c r="B20" i="24"/>
  <c r="I19" i="24"/>
  <c r="H32" i="40" s="1"/>
  <c r="F19" i="24"/>
  <c r="E19" i="24"/>
  <c r="C19" i="24" s="1"/>
  <c r="D19" i="24"/>
  <c r="B19" i="24"/>
  <c r="I18" i="24"/>
  <c r="H23" i="40" s="1"/>
  <c r="F18" i="24"/>
  <c r="E18" i="24"/>
  <c r="D18" i="24"/>
  <c r="B18" i="24"/>
  <c r="I17" i="24"/>
  <c r="H29" i="40" s="1"/>
  <c r="F17" i="24"/>
  <c r="E17" i="24"/>
  <c r="G17" i="24" s="1"/>
  <c r="D17" i="24"/>
  <c r="B17" i="24"/>
  <c r="I16" i="24"/>
  <c r="H10" i="40" s="1"/>
  <c r="F16" i="24"/>
  <c r="E16" i="24"/>
  <c r="D16" i="24"/>
  <c r="B16" i="24"/>
  <c r="I15" i="24"/>
  <c r="H38" i="40" s="1"/>
  <c r="F15" i="24"/>
  <c r="E15" i="24"/>
  <c r="D15" i="24"/>
  <c r="B15" i="24"/>
  <c r="I14" i="24"/>
  <c r="H22" i="40" s="1"/>
  <c r="F14" i="24"/>
  <c r="E14" i="24"/>
  <c r="C14" i="24" s="1"/>
  <c r="D14" i="24"/>
  <c r="B14" i="24"/>
  <c r="I13" i="24"/>
  <c r="H9" i="40" s="1"/>
  <c r="F13" i="24"/>
  <c r="D13" i="24"/>
  <c r="B13" i="24"/>
  <c r="I12" i="24"/>
  <c r="H36" i="40" s="1"/>
  <c r="H35" i="40" s="1"/>
  <c r="F12" i="24"/>
  <c r="E12" i="24"/>
  <c r="G12" i="24" s="1"/>
  <c r="D12" i="24"/>
  <c r="B12" i="24"/>
  <c r="I11" i="24"/>
  <c r="H16" i="40" s="1"/>
  <c r="F11" i="24"/>
  <c r="E11" i="24"/>
  <c r="D11" i="24"/>
  <c r="B11" i="24"/>
  <c r="I10" i="24"/>
  <c r="F10" i="24"/>
  <c r="E10" i="24"/>
  <c r="G10" i="24" s="1"/>
  <c r="D10" i="24"/>
  <c r="B10" i="24"/>
  <c r="J8" i="24"/>
  <c r="H8" i="24"/>
  <c r="J2" i="24"/>
  <c r="A1" i="24"/>
  <c r="I40" i="39"/>
  <c r="F40" i="39"/>
  <c r="E40" i="39"/>
  <c r="B40" i="39"/>
  <c r="I39" i="39"/>
  <c r="F39" i="39"/>
  <c r="E39" i="39"/>
  <c r="G39" i="39" s="1"/>
  <c r="B39" i="39"/>
  <c r="I38" i="39"/>
  <c r="F38" i="39"/>
  <c r="E38" i="39"/>
  <c r="G38" i="39" s="1"/>
  <c r="B38" i="39"/>
  <c r="I36" i="39"/>
  <c r="F36" i="39"/>
  <c r="E36" i="39"/>
  <c r="E35" i="39" s="1"/>
  <c r="B36" i="39"/>
  <c r="B35" i="39" s="1"/>
  <c r="I35" i="39"/>
  <c r="I34" i="39"/>
  <c r="F34" i="39"/>
  <c r="E34" i="39"/>
  <c r="B34" i="39"/>
  <c r="I33" i="39"/>
  <c r="F33" i="39"/>
  <c r="E33" i="39"/>
  <c r="B33" i="39"/>
  <c r="J33" i="39" s="1"/>
  <c r="I32" i="39"/>
  <c r="F32" i="39"/>
  <c r="E32" i="39"/>
  <c r="B32" i="39"/>
  <c r="J32" i="39" s="1"/>
  <c r="I30" i="39"/>
  <c r="F30" i="39"/>
  <c r="E30" i="39"/>
  <c r="B30" i="39"/>
  <c r="I29" i="39"/>
  <c r="F29" i="39"/>
  <c r="E29" i="39"/>
  <c r="C29" i="39"/>
  <c r="B29" i="39"/>
  <c r="E28" i="39"/>
  <c r="I27" i="39"/>
  <c r="J27" i="39" s="1"/>
  <c r="F27" i="39"/>
  <c r="E27" i="39"/>
  <c r="B27" i="39"/>
  <c r="I26" i="39"/>
  <c r="F26" i="39"/>
  <c r="E26" i="39"/>
  <c r="B26" i="39"/>
  <c r="I25" i="39"/>
  <c r="F25" i="39"/>
  <c r="E25" i="39"/>
  <c r="G25" i="39" s="1"/>
  <c r="B25" i="39"/>
  <c r="I24" i="39"/>
  <c r="F24" i="39"/>
  <c r="E24" i="39"/>
  <c r="G24" i="39" s="1"/>
  <c r="B24" i="39"/>
  <c r="I23" i="39"/>
  <c r="F23" i="39"/>
  <c r="E23" i="39"/>
  <c r="B23" i="39"/>
  <c r="I22" i="39"/>
  <c r="J22" i="39" s="1"/>
  <c r="F22" i="39"/>
  <c r="E22" i="39"/>
  <c r="G22" i="39" s="1"/>
  <c r="C22" i="39"/>
  <c r="B22" i="40" s="1"/>
  <c r="B22" i="39"/>
  <c r="I21" i="39"/>
  <c r="F21" i="39"/>
  <c r="E21" i="39"/>
  <c r="B21" i="39"/>
  <c r="I19" i="39"/>
  <c r="F19" i="39"/>
  <c r="E19" i="39"/>
  <c r="B19" i="39"/>
  <c r="I18" i="39"/>
  <c r="J18" i="39" s="1"/>
  <c r="F18" i="39"/>
  <c r="E18" i="39"/>
  <c r="G18" i="39" s="1"/>
  <c r="B18" i="39"/>
  <c r="I17" i="39"/>
  <c r="F17" i="39"/>
  <c r="E17" i="39"/>
  <c r="B17" i="39"/>
  <c r="B15" i="39" s="1"/>
  <c r="I16" i="39"/>
  <c r="F16" i="39"/>
  <c r="E16" i="39"/>
  <c r="G16" i="39" s="1"/>
  <c r="B16" i="39"/>
  <c r="I14" i="39"/>
  <c r="I12" i="39" s="1"/>
  <c r="F14" i="39"/>
  <c r="E14" i="39"/>
  <c r="B14" i="39"/>
  <c r="I13" i="39"/>
  <c r="F13" i="39"/>
  <c r="E13" i="39"/>
  <c r="B13" i="39"/>
  <c r="I11" i="39"/>
  <c r="F11" i="39"/>
  <c r="E11" i="39"/>
  <c r="B11" i="39"/>
  <c r="I10" i="39"/>
  <c r="F10" i="39"/>
  <c r="E10" i="39"/>
  <c r="B10" i="39"/>
  <c r="I9" i="39"/>
  <c r="F9" i="39"/>
  <c r="B9" i="39"/>
  <c r="J2" i="39"/>
  <c r="A1" i="39"/>
  <c r="J40" i="30"/>
  <c r="G40" i="30"/>
  <c r="E40" i="37" s="1"/>
  <c r="J39" i="30"/>
  <c r="G39" i="30"/>
  <c r="I38" i="30"/>
  <c r="J38" i="30" s="1"/>
  <c r="F38" i="30"/>
  <c r="E38" i="30"/>
  <c r="J37" i="30"/>
  <c r="G37" i="30"/>
  <c r="G36" i="30" s="1"/>
  <c r="H36" i="30" s="1"/>
  <c r="I36" i="30"/>
  <c r="J36" i="30" s="1"/>
  <c r="F36" i="30"/>
  <c r="E36" i="30"/>
  <c r="J35" i="30"/>
  <c r="G35" i="30"/>
  <c r="E35" i="37" s="1"/>
  <c r="C35" i="30"/>
  <c r="D35" i="30" s="1"/>
  <c r="J34" i="30"/>
  <c r="G34" i="30"/>
  <c r="H34" i="30" s="1"/>
  <c r="J33" i="30"/>
  <c r="G33" i="30"/>
  <c r="J32" i="30"/>
  <c r="G32" i="30"/>
  <c r="H32" i="30" s="1"/>
  <c r="I31" i="30"/>
  <c r="J31" i="30" s="1"/>
  <c r="F31" i="30"/>
  <c r="E31" i="30"/>
  <c r="J30" i="30"/>
  <c r="G30" i="30"/>
  <c r="H30" i="30" s="1"/>
  <c r="J29" i="30"/>
  <c r="G29" i="30"/>
  <c r="E29" i="37" s="1"/>
  <c r="J28" i="30"/>
  <c r="G28" i="30"/>
  <c r="C28" i="30" s="1"/>
  <c r="D28" i="30" s="1"/>
  <c r="I27" i="30"/>
  <c r="J27" i="30" s="1"/>
  <c r="F27" i="30"/>
  <c r="E27" i="30"/>
  <c r="J26" i="30"/>
  <c r="G26" i="30"/>
  <c r="G25" i="30" s="1"/>
  <c r="H25" i="30" s="1"/>
  <c r="C26" i="30"/>
  <c r="C25" i="30" s="1"/>
  <c r="D25" i="30" s="1"/>
  <c r="I25" i="30"/>
  <c r="J25" i="30" s="1"/>
  <c r="F25" i="30"/>
  <c r="E25" i="30"/>
  <c r="J24" i="30"/>
  <c r="G24" i="30"/>
  <c r="H24" i="30" s="1"/>
  <c r="C24" i="30"/>
  <c r="D24" i="30" s="1"/>
  <c r="I23" i="30"/>
  <c r="F23" i="30"/>
  <c r="E23" i="30"/>
  <c r="J22" i="30"/>
  <c r="G22" i="30"/>
  <c r="E22" i="37" s="1"/>
  <c r="C22" i="30"/>
  <c r="D22" i="30" s="1"/>
  <c r="J21" i="30"/>
  <c r="G21" i="30"/>
  <c r="C21" i="30"/>
  <c r="D21" i="30" s="1"/>
  <c r="J20" i="30"/>
  <c r="G20" i="30"/>
  <c r="E20" i="37" s="1"/>
  <c r="C20" i="30"/>
  <c r="D20" i="30" s="1"/>
  <c r="J19" i="30"/>
  <c r="G19" i="30"/>
  <c r="E19" i="37" s="1"/>
  <c r="C19" i="30"/>
  <c r="D19" i="30" s="1"/>
  <c r="J18" i="30"/>
  <c r="G18" i="30"/>
  <c r="H18" i="30" s="1"/>
  <c r="C18" i="30"/>
  <c r="D18" i="30" s="1"/>
  <c r="J17" i="30"/>
  <c r="G17" i="30"/>
  <c r="C17" i="30"/>
  <c r="D17" i="30" s="1"/>
  <c r="J16" i="30"/>
  <c r="G16" i="30"/>
  <c r="E16" i="37" s="1"/>
  <c r="B16" i="37" s="1"/>
  <c r="C16" i="30"/>
  <c r="D16" i="30" s="1"/>
  <c r="J15" i="30"/>
  <c r="G15" i="30"/>
  <c r="H15" i="30" s="1"/>
  <c r="C15" i="30"/>
  <c r="J14" i="30"/>
  <c r="G14" i="30"/>
  <c r="H14" i="30" s="1"/>
  <c r="C14" i="30"/>
  <c r="D14" i="30" s="1"/>
  <c r="J13" i="30"/>
  <c r="J12" i="30"/>
  <c r="G12" i="30"/>
  <c r="E12" i="37" s="1"/>
  <c r="B12" i="37" s="1"/>
  <c r="C12" i="30"/>
  <c r="D12" i="30" s="1"/>
  <c r="J11" i="30"/>
  <c r="G11" i="30"/>
  <c r="H11" i="30" s="1"/>
  <c r="C11" i="30"/>
  <c r="D11" i="30" s="1"/>
  <c r="J10" i="30"/>
  <c r="G10" i="30"/>
  <c r="C10" i="30"/>
  <c r="D10" i="30" s="1"/>
  <c r="I8" i="30"/>
  <c r="J8" i="30" s="1"/>
  <c r="F8" i="30"/>
  <c r="J2" i="30"/>
  <c r="H50" i="35"/>
  <c r="F50" i="35"/>
  <c r="D50" i="35"/>
  <c r="H13" i="34"/>
  <c r="C12" i="34"/>
  <c r="C11" i="34"/>
  <c r="C13" i="34" s="1"/>
  <c r="I13" i="34" s="1"/>
  <c r="C6" i="32"/>
  <c r="E2" i="32"/>
  <c r="A1" i="32"/>
  <c r="F39" i="1"/>
  <c r="E39" i="1"/>
  <c r="G39" i="1" s="1"/>
  <c r="D28" i="32" s="1"/>
  <c r="C39" i="1"/>
  <c r="B39" i="1"/>
  <c r="F38" i="1"/>
  <c r="E38" i="1"/>
  <c r="C38" i="1"/>
  <c r="B38" i="1"/>
  <c r="F37" i="1"/>
  <c r="E37" i="1"/>
  <c r="C37" i="1"/>
  <c r="D37" i="1" s="1"/>
  <c r="B37" i="1"/>
  <c r="F35" i="1"/>
  <c r="F34" i="1" s="1"/>
  <c r="E35" i="1"/>
  <c r="C35" i="1"/>
  <c r="B35" i="1"/>
  <c r="D35" i="1" s="1"/>
  <c r="C34" i="1"/>
  <c r="B34" i="1"/>
  <c r="F33" i="1"/>
  <c r="E33" i="1"/>
  <c r="G33" i="1" s="1"/>
  <c r="C33" i="1"/>
  <c r="I33" i="1" s="1"/>
  <c r="B33" i="1"/>
  <c r="E32" i="1"/>
  <c r="C32" i="1"/>
  <c r="B32" i="1"/>
  <c r="F31" i="1"/>
  <c r="E31" i="1"/>
  <c r="C31" i="1"/>
  <c r="B31" i="1"/>
  <c r="E29" i="1"/>
  <c r="C29" i="1"/>
  <c r="B29" i="1"/>
  <c r="D29" i="1" s="1"/>
  <c r="F28" i="1"/>
  <c r="E28" i="1"/>
  <c r="C28" i="1"/>
  <c r="B28" i="1"/>
  <c r="F26" i="1"/>
  <c r="E26" i="1"/>
  <c r="C26" i="1"/>
  <c r="I26" i="1" s="1"/>
  <c r="B26" i="1"/>
  <c r="D26" i="1" s="1"/>
  <c r="F25" i="1"/>
  <c r="E25" i="1"/>
  <c r="C25" i="1"/>
  <c r="B25" i="1"/>
  <c r="D25" i="1" s="1"/>
  <c r="F24" i="1"/>
  <c r="E24" i="1"/>
  <c r="C24" i="1"/>
  <c r="B24" i="1"/>
  <c r="H24" i="1" s="1"/>
  <c r="F23" i="1"/>
  <c r="E23" i="1"/>
  <c r="C23" i="1"/>
  <c r="B23" i="1"/>
  <c r="F22" i="1"/>
  <c r="E22" i="1"/>
  <c r="C22" i="1"/>
  <c r="I22" i="1" s="1"/>
  <c r="B22" i="1"/>
  <c r="D22" i="1" s="1"/>
  <c r="F21" i="1"/>
  <c r="E21" i="1"/>
  <c r="C21" i="1"/>
  <c r="B21" i="1"/>
  <c r="D21" i="1" s="1"/>
  <c r="F20" i="1"/>
  <c r="I20" i="1" s="1"/>
  <c r="E20" i="1"/>
  <c r="C20" i="1"/>
  <c r="B20" i="1"/>
  <c r="D20" i="1" s="1"/>
  <c r="F18" i="1"/>
  <c r="E18" i="1"/>
  <c r="G18" i="1" s="1"/>
  <c r="D9" i="32" s="1"/>
  <c r="C18" i="1"/>
  <c r="B18" i="1"/>
  <c r="F17" i="1"/>
  <c r="E17" i="1"/>
  <c r="G17" i="1" s="1"/>
  <c r="D12" i="32" s="1"/>
  <c r="C17" i="1"/>
  <c r="B17" i="1"/>
  <c r="F16" i="1"/>
  <c r="E16" i="1"/>
  <c r="H16" i="1" s="1"/>
  <c r="C16" i="1"/>
  <c r="B16" i="1"/>
  <c r="D16" i="1" s="1"/>
  <c r="F15" i="1"/>
  <c r="E15" i="1"/>
  <c r="C15" i="1"/>
  <c r="B15" i="1"/>
  <c r="D15" i="1" s="1"/>
  <c r="F13" i="1"/>
  <c r="I13" i="1" s="1"/>
  <c r="E13" i="1"/>
  <c r="G13" i="1" s="1"/>
  <c r="C13" i="1"/>
  <c r="B13" i="1"/>
  <c r="D13" i="1" s="1"/>
  <c r="F12" i="1"/>
  <c r="E12" i="1"/>
  <c r="C12" i="1"/>
  <c r="B12" i="1"/>
  <c r="H12" i="1" s="1"/>
  <c r="C11" i="1"/>
  <c r="F10" i="1"/>
  <c r="E10" i="1"/>
  <c r="H10" i="1" s="1"/>
  <c r="C10" i="1"/>
  <c r="B10" i="1"/>
  <c r="D10" i="1" s="1"/>
  <c r="F9" i="1"/>
  <c r="E9" i="1"/>
  <c r="G9" i="1" s="1"/>
  <c r="D20" i="32" s="1"/>
  <c r="C9" i="1"/>
  <c r="B9" i="1"/>
  <c r="F8" i="1"/>
  <c r="E8" i="1"/>
  <c r="C8" i="1"/>
  <c r="B8" i="1"/>
  <c r="C6" i="1"/>
  <c r="B6" i="1"/>
  <c r="J2" i="1"/>
  <c r="A1" i="1"/>
  <c r="I39" i="23"/>
  <c r="H39" i="23"/>
  <c r="G39" i="23"/>
  <c r="D39" i="23"/>
  <c r="I38" i="23"/>
  <c r="H38" i="23"/>
  <c r="G38" i="23"/>
  <c r="D38" i="23"/>
  <c r="F37" i="23"/>
  <c r="I37" i="23" s="1"/>
  <c r="E37" i="23"/>
  <c r="H37" i="23" s="1"/>
  <c r="D37" i="23"/>
  <c r="I36" i="23"/>
  <c r="H36" i="23"/>
  <c r="G36" i="23"/>
  <c r="D36" i="23"/>
  <c r="F35" i="23"/>
  <c r="I35" i="23" s="1"/>
  <c r="E35" i="23"/>
  <c r="H35" i="23" s="1"/>
  <c r="D35" i="23"/>
  <c r="I34" i="23"/>
  <c r="H34" i="23"/>
  <c r="G34" i="23"/>
  <c r="D34" i="23"/>
  <c r="J34" i="23" s="1"/>
  <c r="I33" i="23"/>
  <c r="H33" i="23"/>
  <c r="G33" i="23"/>
  <c r="D33" i="23"/>
  <c r="I32" i="23"/>
  <c r="H32" i="23"/>
  <c r="G32" i="23"/>
  <c r="D32" i="23"/>
  <c r="I31" i="23"/>
  <c r="H31" i="23"/>
  <c r="G31" i="23"/>
  <c r="D31" i="23"/>
  <c r="F30" i="23"/>
  <c r="I30" i="23" s="1"/>
  <c r="E30" i="23"/>
  <c r="H30" i="23" s="1"/>
  <c r="D30" i="23"/>
  <c r="I29" i="23"/>
  <c r="H29" i="23"/>
  <c r="D29" i="23"/>
  <c r="I28" i="23"/>
  <c r="H28" i="23"/>
  <c r="G28" i="23"/>
  <c r="D28" i="23"/>
  <c r="I27" i="23"/>
  <c r="H27" i="23"/>
  <c r="G27" i="23"/>
  <c r="D27" i="23"/>
  <c r="F26" i="23"/>
  <c r="I26" i="23" s="1"/>
  <c r="E26" i="23"/>
  <c r="H26" i="23" s="1"/>
  <c r="D26" i="23"/>
  <c r="I25" i="23"/>
  <c r="H25" i="23"/>
  <c r="G25" i="23"/>
  <c r="D25" i="23"/>
  <c r="F24" i="23"/>
  <c r="I24" i="23" s="1"/>
  <c r="E24" i="23"/>
  <c r="H24" i="23" s="1"/>
  <c r="D24" i="23"/>
  <c r="I23" i="23"/>
  <c r="H23" i="23"/>
  <c r="G23" i="23"/>
  <c r="D23" i="23"/>
  <c r="F22" i="23"/>
  <c r="E22" i="23"/>
  <c r="H22" i="23" s="1"/>
  <c r="D22" i="23"/>
  <c r="H21" i="23"/>
  <c r="D21" i="23"/>
  <c r="H20" i="23"/>
  <c r="D20" i="23"/>
  <c r="I19" i="23"/>
  <c r="H19" i="23"/>
  <c r="G19" i="23"/>
  <c r="D19" i="23"/>
  <c r="I18" i="23"/>
  <c r="H18" i="23"/>
  <c r="G18" i="23"/>
  <c r="D18" i="23"/>
  <c r="I17" i="23"/>
  <c r="H17" i="23"/>
  <c r="G17" i="23"/>
  <c r="D17" i="23"/>
  <c r="I16" i="23"/>
  <c r="H16" i="23"/>
  <c r="G16" i="23"/>
  <c r="D16" i="23"/>
  <c r="I15" i="23"/>
  <c r="H15" i="23"/>
  <c r="G15" i="23"/>
  <c r="D15" i="23"/>
  <c r="J15" i="23" s="1"/>
  <c r="I14" i="23"/>
  <c r="H14" i="23"/>
  <c r="G14" i="23"/>
  <c r="D14" i="23"/>
  <c r="I13" i="23"/>
  <c r="H13" i="23"/>
  <c r="G13" i="23"/>
  <c r="D13" i="23"/>
  <c r="I12" i="23"/>
  <c r="H12" i="23"/>
  <c r="G12" i="23"/>
  <c r="D12" i="23"/>
  <c r="I11" i="23"/>
  <c r="H11" i="23"/>
  <c r="G11" i="23"/>
  <c r="D11" i="23"/>
  <c r="I10" i="23"/>
  <c r="H10" i="23"/>
  <c r="G10" i="23"/>
  <c r="D10" i="23"/>
  <c r="I9" i="23"/>
  <c r="H9" i="23"/>
  <c r="G9" i="23"/>
  <c r="D9" i="23"/>
  <c r="E7" i="23"/>
  <c r="D6" i="23"/>
  <c r="D6" i="1" s="1"/>
  <c r="C30" i="24" l="1"/>
  <c r="K11" i="34"/>
  <c r="G12" i="34"/>
  <c r="J39" i="39"/>
  <c r="B37" i="39"/>
  <c r="B12" i="39"/>
  <c r="J12" i="39" s="1"/>
  <c r="B28" i="39"/>
  <c r="J30" i="39"/>
  <c r="J10" i="39"/>
  <c r="B8" i="39"/>
  <c r="B8" i="24"/>
  <c r="B20" i="39"/>
  <c r="J38" i="23"/>
  <c r="I24" i="1"/>
  <c r="J29" i="23"/>
  <c r="E9" i="32" s="1"/>
  <c r="C14" i="1"/>
  <c r="D17" i="1"/>
  <c r="I16" i="1"/>
  <c r="D8" i="23"/>
  <c r="I10" i="1"/>
  <c r="H29" i="1"/>
  <c r="B27" i="1"/>
  <c r="D28" i="1"/>
  <c r="D34" i="1"/>
  <c r="J11" i="23"/>
  <c r="J9" i="23"/>
  <c r="C30" i="37"/>
  <c r="D27" i="24"/>
  <c r="J30" i="37"/>
  <c r="G19" i="39"/>
  <c r="E19" i="40" s="1"/>
  <c r="G19" i="40" s="1"/>
  <c r="E14" i="37"/>
  <c r="B14" i="37" s="1"/>
  <c r="I21" i="1"/>
  <c r="G21" i="1"/>
  <c r="D10" i="32" s="1"/>
  <c r="C14" i="40"/>
  <c r="F12" i="39"/>
  <c r="J25" i="23"/>
  <c r="D38" i="24"/>
  <c r="F37" i="39"/>
  <c r="C23" i="30"/>
  <c r="D23" i="30" s="1"/>
  <c r="J23" i="23"/>
  <c r="C21" i="24"/>
  <c r="G30" i="39"/>
  <c r="E30" i="40" s="1"/>
  <c r="G30" i="40" s="1"/>
  <c r="E27" i="1"/>
  <c r="H27" i="1" s="1"/>
  <c r="H32" i="1"/>
  <c r="F29" i="1"/>
  <c r="I20" i="23"/>
  <c r="F7" i="23"/>
  <c r="I7" i="23" s="1"/>
  <c r="G20" i="23"/>
  <c r="F32" i="1"/>
  <c r="G32" i="1" s="1"/>
  <c r="D15" i="32" s="1"/>
  <c r="G21" i="23"/>
  <c r="J21" i="23" s="1"/>
  <c r="I21" i="23"/>
  <c r="J20" i="23"/>
  <c r="I29" i="1"/>
  <c r="I38" i="24"/>
  <c r="B40" i="37"/>
  <c r="G37" i="24"/>
  <c r="G36" i="24" s="1"/>
  <c r="J36" i="23"/>
  <c r="H31" i="37"/>
  <c r="H9" i="37" s="1"/>
  <c r="F31" i="24"/>
  <c r="J31" i="23"/>
  <c r="H23" i="1"/>
  <c r="B29" i="37"/>
  <c r="G29" i="24"/>
  <c r="C29" i="24" s="1"/>
  <c r="I17" i="1"/>
  <c r="G17" i="39"/>
  <c r="E17" i="40" s="1"/>
  <c r="J27" i="23"/>
  <c r="I31" i="40"/>
  <c r="I12" i="40"/>
  <c r="B20" i="37"/>
  <c r="C13" i="39"/>
  <c r="B13" i="40" s="1"/>
  <c r="F31" i="39"/>
  <c r="J18" i="37"/>
  <c r="J17" i="37"/>
  <c r="I28" i="1"/>
  <c r="J16" i="23"/>
  <c r="C10" i="39"/>
  <c r="H9" i="1"/>
  <c r="J35" i="40"/>
  <c r="I8" i="37"/>
  <c r="G36" i="39"/>
  <c r="E36" i="40" s="1"/>
  <c r="I35" i="1"/>
  <c r="H8" i="37"/>
  <c r="F8" i="24"/>
  <c r="C16" i="24"/>
  <c r="G15" i="36"/>
  <c r="C40" i="37"/>
  <c r="D40" i="37" s="1"/>
  <c r="F27" i="37"/>
  <c r="C24" i="37"/>
  <c r="C23" i="37" s="1"/>
  <c r="C12" i="37"/>
  <c r="D12" i="37" s="1"/>
  <c r="C16" i="37"/>
  <c r="D16" i="37" s="1"/>
  <c r="C20" i="37"/>
  <c r="G14" i="37"/>
  <c r="F37" i="40"/>
  <c r="C32" i="40"/>
  <c r="I37" i="40"/>
  <c r="C24" i="40"/>
  <c r="C26" i="40"/>
  <c r="J19" i="40"/>
  <c r="D25" i="24"/>
  <c r="J9" i="24"/>
  <c r="J7" i="24" s="1"/>
  <c r="D23" i="24"/>
  <c r="J23" i="40"/>
  <c r="C18" i="37"/>
  <c r="I28" i="40"/>
  <c r="J28" i="40" s="1"/>
  <c r="D8" i="24"/>
  <c r="I15" i="40"/>
  <c r="C13" i="37"/>
  <c r="C19" i="37"/>
  <c r="J13" i="37"/>
  <c r="J16" i="37"/>
  <c r="C16" i="39"/>
  <c r="B16" i="40" s="1"/>
  <c r="E11" i="37"/>
  <c r="B11" i="37" s="1"/>
  <c r="H39" i="39"/>
  <c r="J40" i="39"/>
  <c r="J34" i="39"/>
  <c r="B38" i="24"/>
  <c r="C40" i="30"/>
  <c r="D40" i="30" s="1"/>
  <c r="F38" i="24"/>
  <c r="G34" i="39"/>
  <c r="E34" i="40" s="1"/>
  <c r="G34" i="40" s="1"/>
  <c r="J39" i="37"/>
  <c r="C39" i="24"/>
  <c r="J37" i="37"/>
  <c r="I31" i="39"/>
  <c r="I36" i="24"/>
  <c r="J36" i="37"/>
  <c r="I31" i="24"/>
  <c r="B35" i="37"/>
  <c r="H25" i="40"/>
  <c r="J25" i="40" s="1"/>
  <c r="J25" i="39"/>
  <c r="C25" i="39"/>
  <c r="B25" i="40" s="1"/>
  <c r="D25" i="40" s="1"/>
  <c r="G33" i="24"/>
  <c r="C33" i="24" s="1"/>
  <c r="G26" i="39"/>
  <c r="H35" i="30"/>
  <c r="E9" i="30"/>
  <c r="G27" i="39"/>
  <c r="E27" i="40" s="1"/>
  <c r="G27" i="40" s="1"/>
  <c r="G32" i="24"/>
  <c r="C32" i="24" s="1"/>
  <c r="E34" i="37"/>
  <c r="B34" i="37" s="1"/>
  <c r="C34" i="30"/>
  <c r="D34" i="30" s="1"/>
  <c r="G35" i="24"/>
  <c r="C35" i="24" s="1"/>
  <c r="J26" i="39"/>
  <c r="J24" i="39"/>
  <c r="J19" i="39"/>
  <c r="H17" i="39"/>
  <c r="B27" i="24"/>
  <c r="J17" i="39"/>
  <c r="J14" i="39"/>
  <c r="G11" i="39"/>
  <c r="E11" i="40" s="1"/>
  <c r="G11" i="40" s="1"/>
  <c r="G26" i="24"/>
  <c r="E26" i="37"/>
  <c r="B26" i="37" s="1"/>
  <c r="B25" i="37" s="1"/>
  <c r="D25" i="37" s="1"/>
  <c r="H26" i="30"/>
  <c r="H29" i="30"/>
  <c r="G28" i="24"/>
  <c r="C28" i="24"/>
  <c r="F15" i="39"/>
  <c r="F9" i="30"/>
  <c r="F7" i="30" s="1"/>
  <c r="E17" i="36" s="1"/>
  <c r="F17" i="36" s="1"/>
  <c r="C29" i="30"/>
  <c r="D29" i="30" s="1"/>
  <c r="D29" i="37"/>
  <c r="I25" i="24"/>
  <c r="I8" i="39"/>
  <c r="J24" i="37"/>
  <c r="J11" i="39"/>
  <c r="J35" i="39"/>
  <c r="J22" i="37"/>
  <c r="C33" i="39"/>
  <c r="B33" i="40" s="1"/>
  <c r="J11" i="37"/>
  <c r="J14" i="37"/>
  <c r="J32" i="40"/>
  <c r="J10" i="37"/>
  <c r="B19" i="37"/>
  <c r="C30" i="39"/>
  <c r="C28" i="39" s="1"/>
  <c r="J15" i="37"/>
  <c r="I8" i="24"/>
  <c r="J16" i="39"/>
  <c r="B22" i="37"/>
  <c r="D22" i="37" s="1"/>
  <c r="J21" i="39"/>
  <c r="E22" i="40"/>
  <c r="G22" i="40" s="1"/>
  <c r="H22" i="39"/>
  <c r="E38" i="40"/>
  <c r="G38" i="40" s="1"/>
  <c r="H38" i="39"/>
  <c r="F28" i="39"/>
  <c r="F35" i="39"/>
  <c r="D14" i="37"/>
  <c r="G16" i="24"/>
  <c r="E18" i="37"/>
  <c r="G10" i="39"/>
  <c r="E10" i="40" s="1"/>
  <c r="G10" i="40" s="1"/>
  <c r="G14" i="24"/>
  <c r="H19" i="30"/>
  <c r="E12" i="39"/>
  <c r="H16" i="30"/>
  <c r="C23" i="39"/>
  <c r="B23" i="40" s="1"/>
  <c r="C10" i="24"/>
  <c r="C36" i="39"/>
  <c r="C35" i="39" s="1"/>
  <c r="D35" i="39" s="1"/>
  <c r="C20" i="24"/>
  <c r="F8" i="39"/>
  <c r="G33" i="39"/>
  <c r="E33" i="40" s="1"/>
  <c r="G33" i="40" s="1"/>
  <c r="E15" i="37"/>
  <c r="B15" i="37" s="1"/>
  <c r="G22" i="37"/>
  <c r="J36" i="39"/>
  <c r="J23" i="39"/>
  <c r="J29" i="39"/>
  <c r="K13" i="34"/>
  <c r="H14" i="34"/>
  <c r="J10" i="23"/>
  <c r="G11" i="34"/>
  <c r="I11" i="34"/>
  <c r="I39" i="1"/>
  <c r="H33" i="1"/>
  <c r="E30" i="1"/>
  <c r="E19" i="1"/>
  <c r="G24" i="1"/>
  <c r="D16" i="32" s="1"/>
  <c r="K17" i="1"/>
  <c r="J17" i="1"/>
  <c r="F14" i="1"/>
  <c r="G16" i="1"/>
  <c r="D8" i="32" s="1"/>
  <c r="H18" i="1"/>
  <c r="F8" i="23"/>
  <c r="G10" i="1"/>
  <c r="F7" i="1"/>
  <c r="I22" i="23"/>
  <c r="G28" i="1"/>
  <c r="D27" i="32" s="1"/>
  <c r="G20" i="1"/>
  <c r="D31" i="32" s="1"/>
  <c r="G31" i="1"/>
  <c r="D26" i="32" s="1"/>
  <c r="G12" i="1"/>
  <c r="D13" i="32" s="1"/>
  <c r="H20" i="1"/>
  <c r="H31" i="1"/>
  <c r="F36" i="1"/>
  <c r="G29" i="1"/>
  <c r="D24" i="32" s="1"/>
  <c r="F27" i="1"/>
  <c r="J13" i="1"/>
  <c r="K13" i="1"/>
  <c r="D33" i="1"/>
  <c r="J33" i="1" s="1"/>
  <c r="H25" i="1"/>
  <c r="I25" i="1"/>
  <c r="J28" i="23"/>
  <c r="D38" i="1"/>
  <c r="I18" i="1"/>
  <c r="C30" i="1"/>
  <c r="H38" i="1"/>
  <c r="D24" i="1"/>
  <c r="I38" i="1"/>
  <c r="H17" i="1"/>
  <c r="J17" i="23"/>
  <c r="D9" i="1"/>
  <c r="J12" i="23"/>
  <c r="I9" i="1"/>
  <c r="H22" i="1"/>
  <c r="I37" i="1"/>
  <c r="B30" i="1"/>
  <c r="I32" i="1"/>
  <c r="J18" i="23"/>
  <c r="H28" i="1"/>
  <c r="J13" i="23"/>
  <c r="B19" i="1"/>
  <c r="C19" i="1"/>
  <c r="D31" i="1"/>
  <c r="C7" i="1"/>
  <c r="D27" i="1"/>
  <c r="C36" i="1"/>
  <c r="J14" i="23"/>
  <c r="H21" i="1"/>
  <c r="G11" i="1"/>
  <c r="E17" i="37"/>
  <c r="B17" i="37" s="1"/>
  <c r="D17" i="37" s="1"/>
  <c r="H17" i="30"/>
  <c r="J32" i="37"/>
  <c r="C32" i="37"/>
  <c r="I31" i="37"/>
  <c r="K33" i="1"/>
  <c r="J39" i="23"/>
  <c r="I23" i="1"/>
  <c r="J9" i="1"/>
  <c r="K9" i="1"/>
  <c r="H16" i="39"/>
  <c r="E16" i="40"/>
  <c r="C34" i="39"/>
  <c r="I20" i="40"/>
  <c r="J22" i="40"/>
  <c r="J32" i="23"/>
  <c r="K20" i="1"/>
  <c r="J20" i="1"/>
  <c r="D16" i="39"/>
  <c r="C26" i="39"/>
  <c r="H26" i="39"/>
  <c r="E26" i="40"/>
  <c r="G26" i="40" s="1"/>
  <c r="G40" i="39"/>
  <c r="G37" i="39" s="1"/>
  <c r="E37" i="39"/>
  <c r="G25" i="24"/>
  <c r="C26" i="24"/>
  <c r="C25" i="24" s="1"/>
  <c r="H7" i="23"/>
  <c r="F11" i="1"/>
  <c r="I12" i="1"/>
  <c r="C27" i="37"/>
  <c r="J19" i="23"/>
  <c r="H33" i="30"/>
  <c r="E33" i="37"/>
  <c r="B33" i="37" s="1"/>
  <c r="D33" i="37" s="1"/>
  <c r="C33" i="30"/>
  <c r="D33" i="30" s="1"/>
  <c r="F23" i="24"/>
  <c r="G24" i="24"/>
  <c r="D8" i="1"/>
  <c r="B7" i="1"/>
  <c r="E14" i="1"/>
  <c r="H15" i="1"/>
  <c r="G15" i="1"/>
  <c r="J21" i="1"/>
  <c r="G37" i="1"/>
  <c r="D19" i="32" s="1"/>
  <c r="E36" i="1"/>
  <c r="H37" i="1"/>
  <c r="C27" i="39"/>
  <c r="H27" i="39"/>
  <c r="I34" i="1"/>
  <c r="H37" i="40"/>
  <c r="J38" i="40"/>
  <c r="C22" i="24"/>
  <c r="G22" i="24"/>
  <c r="D7" i="23"/>
  <c r="J9" i="40"/>
  <c r="G18" i="24"/>
  <c r="C18" i="24"/>
  <c r="D15" i="30"/>
  <c r="K21" i="1"/>
  <c r="C18" i="39"/>
  <c r="E18" i="40"/>
  <c r="G18" i="40" s="1"/>
  <c r="H18" i="39"/>
  <c r="D29" i="39"/>
  <c r="B29" i="40"/>
  <c r="H26" i="1"/>
  <c r="F30" i="1"/>
  <c r="I31" i="1"/>
  <c r="E25" i="40"/>
  <c r="G25" i="40" s="1"/>
  <c r="H25" i="39"/>
  <c r="B31" i="39"/>
  <c r="G40" i="24"/>
  <c r="C40" i="24" s="1"/>
  <c r="E38" i="24"/>
  <c r="H11" i="40"/>
  <c r="J11" i="40" s="1"/>
  <c r="H17" i="40"/>
  <c r="J17" i="40" s="1"/>
  <c r="J34" i="40"/>
  <c r="H8" i="1"/>
  <c r="E7" i="1"/>
  <c r="G8" i="1"/>
  <c r="D25" i="32" s="1"/>
  <c r="E11" i="1"/>
  <c r="B14" i="1"/>
  <c r="G23" i="1"/>
  <c r="D11" i="32" s="1"/>
  <c r="D39" i="1"/>
  <c r="J39" i="1" s="1"/>
  <c r="B36" i="1"/>
  <c r="E28" i="37"/>
  <c r="H28" i="30"/>
  <c r="G27" i="30"/>
  <c r="H27" i="30" s="1"/>
  <c r="G23" i="39"/>
  <c r="I37" i="39"/>
  <c r="J38" i="39"/>
  <c r="J33" i="40"/>
  <c r="H31" i="40"/>
  <c r="G19" i="37"/>
  <c r="C35" i="37"/>
  <c r="G35" i="37"/>
  <c r="G30" i="23"/>
  <c r="J30" i="23" s="1"/>
  <c r="D18" i="1"/>
  <c r="D14" i="1" s="1"/>
  <c r="F19" i="1"/>
  <c r="I9" i="30"/>
  <c r="J9" i="30" s="1"/>
  <c r="D26" i="30"/>
  <c r="E37" i="37"/>
  <c r="C37" i="30"/>
  <c r="B10" i="40"/>
  <c r="D10" i="39"/>
  <c r="C17" i="39"/>
  <c r="E20" i="39"/>
  <c r="J23" i="37"/>
  <c r="J28" i="37"/>
  <c r="G37" i="23"/>
  <c r="J37" i="23" s="1"/>
  <c r="I8" i="1"/>
  <c r="I15" i="1"/>
  <c r="E10" i="37"/>
  <c r="H10" i="30"/>
  <c r="J23" i="30"/>
  <c r="H37" i="30"/>
  <c r="H40" i="30"/>
  <c r="J13" i="39"/>
  <c r="F20" i="39"/>
  <c r="D22" i="39"/>
  <c r="I27" i="24"/>
  <c r="J19" i="37"/>
  <c r="F8" i="40"/>
  <c r="C9" i="40"/>
  <c r="E8" i="23"/>
  <c r="H8" i="23" s="1"/>
  <c r="G22" i="23"/>
  <c r="G24" i="23"/>
  <c r="J24" i="23" s="1"/>
  <c r="G26" i="23"/>
  <c r="J26" i="23" s="1"/>
  <c r="G35" i="23"/>
  <c r="J35" i="23" s="1"/>
  <c r="G22" i="1"/>
  <c r="D29" i="32" s="1"/>
  <c r="G26" i="1"/>
  <c r="D30" i="32" s="1"/>
  <c r="D32" i="1"/>
  <c r="H21" i="30"/>
  <c r="E21" i="37"/>
  <c r="B21" i="37" s="1"/>
  <c r="D21" i="37" s="1"/>
  <c r="I15" i="39"/>
  <c r="J15" i="39" s="1"/>
  <c r="E36" i="24"/>
  <c r="F31" i="37"/>
  <c r="G40" i="37"/>
  <c r="H21" i="40"/>
  <c r="J26" i="40"/>
  <c r="F15" i="36"/>
  <c r="J33" i="23"/>
  <c r="H39" i="1"/>
  <c r="I12" i="34"/>
  <c r="E24" i="37"/>
  <c r="G23" i="30"/>
  <c r="I20" i="39"/>
  <c r="H24" i="39"/>
  <c r="C24" i="39"/>
  <c r="H9" i="24"/>
  <c r="G11" i="24"/>
  <c r="C11" i="24"/>
  <c r="G15" i="24"/>
  <c r="C17" i="24"/>
  <c r="G19" i="24"/>
  <c r="B31" i="24"/>
  <c r="D36" i="24"/>
  <c r="G12" i="37"/>
  <c r="G16" i="37"/>
  <c r="G20" i="37"/>
  <c r="F12" i="40"/>
  <c r="C13" i="40"/>
  <c r="E24" i="40"/>
  <c r="G24" i="40" s="1"/>
  <c r="J34" i="37"/>
  <c r="C34" i="37"/>
  <c r="C39" i="37"/>
  <c r="H12" i="30"/>
  <c r="H20" i="30"/>
  <c r="J9" i="39"/>
  <c r="G31" i="30"/>
  <c r="H31" i="30" s="1"/>
  <c r="E32" i="37"/>
  <c r="C32" i="30"/>
  <c r="E39" i="40"/>
  <c r="G39" i="40" s="1"/>
  <c r="C39" i="39"/>
  <c r="F8" i="37"/>
  <c r="F38" i="37"/>
  <c r="H12" i="40"/>
  <c r="J13" i="40"/>
  <c r="C22" i="40"/>
  <c r="D22" i="40" s="1"/>
  <c r="F31" i="40"/>
  <c r="C33" i="40"/>
  <c r="H39" i="30"/>
  <c r="E39" i="37"/>
  <c r="C39" i="30"/>
  <c r="C15" i="37"/>
  <c r="F15" i="40"/>
  <c r="C17" i="40"/>
  <c r="C15" i="40" s="1"/>
  <c r="G17" i="40"/>
  <c r="B11" i="1"/>
  <c r="D12" i="1"/>
  <c r="D11" i="1" s="1"/>
  <c r="G13" i="34"/>
  <c r="E31" i="39"/>
  <c r="G32" i="39"/>
  <c r="C32" i="39"/>
  <c r="C38" i="39"/>
  <c r="H28" i="40"/>
  <c r="J29" i="40"/>
  <c r="G25" i="1"/>
  <c r="D17" i="32" s="1"/>
  <c r="C27" i="1"/>
  <c r="H35" i="1"/>
  <c r="E34" i="1"/>
  <c r="H34" i="1" s="1"/>
  <c r="G35" i="1"/>
  <c r="D23" i="32" s="1"/>
  <c r="G38" i="30"/>
  <c r="H38" i="30" s="1"/>
  <c r="G21" i="39"/>
  <c r="C21" i="39"/>
  <c r="J12" i="37"/>
  <c r="I27" i="37"/>
  <c r="J27" i="37" s="1"/>
  <c r="H13" i="1"/>
  <c r="D23" i="1"/>
  <c r="G38" i="1"/>
  <c r="D18" i="32" s="1"/>
  <c r="H22" i="30"/>
  <c r="C30" i="30"/>
  <c r="D30" i="30" s="1"/>
  <c r="E30" i="37"/>
  <c r="G14" i="39"/>
  <c r="C12" i="24"/>
  <c r="I38" i="37"/>
  <c r="J38" i="37" s="1"/>
  <c r="I8" i="40"/>
  <c r="J10" i="40"/>
  <c r="J30" i="40"/>
  <c r="C34" i="40"/>
  <c r="J36" i="40"/>
  <c r="H39" i="40"/>
  <c r="J39" i="40" s="1"/>
  <c r="C19" i="36"/>
  <c r="F36" i="37"/>
  <c r="G37" i="37"/>
  <c r="E15" i="39"/>
  <c r="I28" i="39"/>
  <c r="C11" i="37"/>
  <c r="I25" i="37"/>
  <c r="J25" i="37" s="1"/>
  <c r="J26" i="37"/>
  <c r="J16" i="40"/>
  <c r="F28" i="40"/>
  <c r="C29" i="40"/>
  <c r="G13" i="39"/>
  <c r="C10" i="40"/>
  <c r="J18" i="40"/>
  <c r="E31" i="24"/>
  <c r="F20" i="40"/>
  <c r="C21" i="40"/>
  <c r="G29" i="39"/>
  <c r="G29" i="37"/>
  <c r="C30" i="40"/>
  <c r="J40" i="40"/>
  <c r="C15" i="24"/>
  <c r="C11" i="40"/>
  <c r="C19" i="40"/>
  <c r="C23" i="40"/>
  <c r="C27" i="40"/>
  <c r="C39" i="40"/>
  <c r="D33" i="40" l="1"/>
  <c r="B9" i="24"/>
  <c r="J37" i="39"/>
  <c r="H37" i="39"/>
  <c r="J28" i="39"/>
  <c r="D28" i="39"/>
  <c r="J8" i="39"/>
  <c r="B7" i="24"/>
  <c r="J20" i="39"/>
  <c r="B7" i="39"/>
  <c r="D30" i="1"/>
  <c r="D19" i="1"/>
  <c r="J19" i="1" s="1"/>
  <c r="I14" i="1"/>
  <c r="I30" i="1"/>
  <c r="I27" i="1"/>
  <c r="H36" i="1"/>
  <c r="H19" i="1"/>
  <c r="G15" i="39"/>
  <c r="H15" i="39" s="1"/>
  <c r="C19" i="39"/>
  <c r="C15" i="39" s="1"/>
  <c r="D15" i="39" s="1"/>
  <c r="H19" i="39"/>
  <c r="G26" i="37"/>
  <c r="E25" i="37"/>
  <c r="G25" i="37" s="1"/>
  <c r="F6" i="23"/>
  <c r="D12" i="34" s="1"/>
  <c r="C38" i="24"/>
  <c r="J10" i="1"/>
  <c r="D14" i="32"/>
  <c r="H30" i="39"/>
  <c r="G7" i="23"/>
  <c r="J7" i="23" s="1"/>
  <c r="G38" i="24"/>
  <c r="J31" i="40"/>
  <c r="C37" i="24"/>
  <c r="C36" i="24" s="1"/>
  <c r="H34" i="39"/>
  <c r="D25" i="39"/>
  <c r="J31" i="37"/>
  <c r="I9" i="24"/>
  <c r="I7" i="24" s="1"/>
  <c r="F9" i="24"/>
  <c r="F7" i="24" s="1"/>
  <c r="G27" i="24"/>
  <c r="C27" i="24"/>
  <c r="C27" i="30"/>
  <c r="D27" i="30" s="1"/>
  <c r="H15" i="40"/>
  <c r="J15" i="40" s="1"/>
  <c r="J16" i="1"/>
  <c r="K16" i="1"/>
  <c r="H33" i="39"/>
  <c r="J12" i="40"/>
  <c r="D20" i="37"/>
  <c r="D13" i="39"/>
  <c r="D19" i="37"/>
  <c r="G30" i="1"/>
  <c r="H30" i="1"/>
  <c r="G27" i="1"/>
  <c r="J27" i="1" s="1"/>
  <c r="J28" i="1"/>
  <c r="K28" i="1"/>
  <c r="J37" i="40"/>
  <c r="G15" i="37"/>
  <c r="D10" i="40"/>
  <c r="J8" i="37"/>
  <c r="H36" i="39"/>
  <c r="G35" i="39"/>
  <c r="H35" i="39" s="1"/>
  <c r="C8" i="37"/>
  <c r="H7" i="37"/>
  <c r="C31" i="40"/>
  <c r="D11" i="37"/>
  <c r="G11" i="37"/>
  <c r="E9" i="24"/>
  <c r="D35" i="37"/>
  <c r="C31" i="24"/>
  <c r="D34" i="37"/>
  <c r="G31" i="24"/>
  <c r="G33" i="37"/>
  <c r="G34" i="37"/>
  <c r="C11" i="39"/>
  <c r="H11" i="39"/>
  <c r="I7" i="30"/>
  <c r="J7" i="30" s="1"/>
  <c r="B36" i="40"/>
  <c r="D36" i="40" s="1"/>
  <c r="D30" i="39"/>
  <c r="D15" i="37"/>
  <c r="B30" i="40"/>
  <c r="B28" i="40" s="1"/>
  <c r="D33" i="39"/>
  <c r="D23" i="39"/>
  <c r="H10" i="39"/>
  <c r="G18" i="37"/>
  <c r="B18" i="37"/>
  <c r="D18" i="37" s="1"/>
  <c r="D36" i="39"/>
  <c r="D23" i="40"/>
  <c r="F7" i="39"/>
  <c r="C14" i="34"/>
  <c r="I8" i="23"/>
  <c r="K10" i="1"/>
  <c r="I7" i="1"/>
  <c r="J29" i="1"/>
  <c r="K29" i="1"/>
  <c r="I36" i="1"/>
  <c r="G19" i="1"/>
  <c r="K31" i="1"/>
  <c r="J24" i="1"/>
  <c r="K24" i="1"/>
  <c r="H14" i="1"/>
  <c r="I19" i="1"/>
  <c r="D7" i="1"/>
  <c r="J31" i="1"/>
  <c r="I7" i="39"/>
  <c r="C38" i="37"/>
  <c r="E23" i="40"/>
  <c r="G23" i="40" s="1"/>
  <c r="H23" i="39"/>
  <c r="D16" i="40"/>
  <c r="E36" i="37"/>
  <c r="G36" i="37" s="1"/>
  <c r="B37" i="37"/>
  <c r="D26" i="37"/>
  <c r="G17" i="37"/>
  <c r="C12" i="40"/>
  <c r="D13" i="40"/>
  <c r="K32" i="1"/>
  <c r="J32" i="1"/>
  <c r="C8" i="40"/>
  <c r="B10" i="37"/>
  <c r="G10" i="37"/>
  <c r="G21" i="37"/>
  <c r="B18" i="40"/>
  <c r="D18" i="40" s="1"/>
  <c r="D18" i="39"/>
  <c r="K15" i="1"/>
  <c r="G14" i="1"/>
  <c r="J14" i="1" s="1"/>
  <c r="J15" i="1"/>
  <c r="B34" i="40"/>
  <c r="D34" i="40" s="1"/>
  <c r="D34" i="39"/>
  <c r="H23" i="30"/>
  <c r="G9" i="30"/>
  <c r="C20" i="40"/>
  <c r="B39" i="37"/>
  <c r="B38" i="37" s="1"/>
  <c r="E38" i="37"/>
  <c r="G38" i="37" s="1"/>
  <c r="B24" i="37"/>
  <c r="E23" i="37"/>
  <c r="G24" i="37"/>
  <c r="H14" i="39"/>
  <c r="E14" i="40"/>
  <c r="G14" i="40" s="1"/>
  <c r="C14" i="39"/>
  <c r="D17" i="36"/>
  <c r="G17" i="36" s="1"/>
  <c r="I6" i="23"/>
  <c r="E21" i="40"/>
  <c r="G20" i="39"/>
  <c r="H20" i="39" s="1"/>
  <c r="H21" i="39"/>
  <c r="C31" i="39"/>
  <c r="D31" i="39" s="1"/>
  <c r="D32" i="39"/>
  <c r="B32" i="40"/>
  <c r="E29" i="40"/>
  <c r="G28" i="39"/>
  <c r="H28" i="39" s="1"/>
  <c r="H29" i="39"/>
  <c r="K38" i="1"/>
  <c r="J38" i="1"/>
  <c r="K35" i="1"/>
  <c r="G34" i="1"/>
  <c r="J34" i="1" s="1"/>
  <c r="J35" i="1"/>
  <c r="H32" i="39"/>
  <c r="G31" i="39"/>
  <c r="H31" i="39" s="1"/>
  <c r="E32" i="40"/>
  <c r="D9" i="24"/>
  <c r="D7" i="24" s="1"/>
  <c r="H7" i="24"/>
  <c r="K26" i="1"/>
  <c r="J26" i="1"/>
  <c r="F7" i="40"/>
  <c r="K39" i="1"/>
  <c r="K18" i="1"/>
  <c r="J18" i="1"/>
  <c r="H40" i="39"/>
  <c r="C40" i="39"/>
  <c r="E40" i="40"/>
  <c r="D36" i="1"/>
  <c r="C38" i="30"/>
  <c r="D38" i="30" s="1"/>
  <c r="D39" i="30"/>
  <c r="G36" i="1"/>
  <c r="K37" i="1"/>
  <c r="J37" i="1"/>
  <c r="E13" i="40"/>
  <c r="G12" i="39"/>
  <c r="H12" i="39" s="1"/>
  <c r="H13" i="39"/>
  <c r="C31" i="30"/>
  <c r="D31" i="30" s="1"/>
  <c r="D32" i="30"/>
  <c r="B38" i="40"/>
  <c r="D38" i="39"/>
  <c r="H8" i="40"/>
  <c r="J8" i="40" s="1"/>
  <c r="I9" i="37"/>
  <c r="B21" i="40"/>
  <c r="D21" i="40" s="1"/>
  <c r="D21" i="39"/>
  <c r="C20" i="39"/>
  <c r="D20" i="39" s="1"/>
  <c r="E35" i="40"/>
  <c r="G35" i="40" s="1"/>
  <c r="G36" i="40"/>
  <c r="K23" i="1"/>
  <c r="J23" i="1"/>
  <c r="H20" i="40"/>
  <c r="J20" i="40" s="1"/>
  <c r="J21" i="40"/>
  <c r="J22" i="23"/>
  <c r="G8" i="23"/>
  <c r="J8" i="23" s="1"/>
  <c r="B32" i="37"/>
  <c r="B31" i="37" s="1"/>
  <c r="G32" i="37"/>
  <c r="E31" i="37"/>
  <c r="G31" i="37" s="1"/>
  <c r="J25" i="1"/>
  <c r="K25" i="1"/>
  <c r="G23" i="24"/>
  <c r="C24" i="24"/>
  <c r="C23" i="24" s="1"/>
  <c r="C31" i="37"/>
  <c r="C36" i="30"/>
  <c r="D36" i="30" s="1"/>
  <c r="D37" i="30"/>
  <c r="I11" i="1"/>
  <c r="F6" i="1"/>
  <c r="I6" i="1" s="1"/>
  <c r="E15" i="40"/>
  <c r="G15" i="40" s="1"/>
  <c r="G16" i="40"/>
  <c r="F9" i="37"/>
  <c r="B28" i="37"/>
  <c r="E27" i="37"/>
  <c r="G27" i="37" s="1"/>
  <c r="G28" i="37"/>
  <c r="E6" i="23"/>
  <c r="G30" i="37"/>
  <c r="B30" i="37"/>
  <c r="D30" i="37" s="1"/>
  <c r="C28" i="40"/>
  <c r="D29" i="40"/>
  <c r="B39" i="40"/>
  <c r="D39" i="40" s="1"/>
  <c r="D39" i="39"/>
  <c r="D24" i="39"/>
  <c r="B24" i="40"/>
  <c r="D24" i="40" s="1"/>
  <c r="K22" i="1"/>
  <c r="J22" i="1"/>
  <c r="H11" i="1"/>
  <c r="D27" i="39"/>
  <c r="B27" i="40"/>
  <c r="D27" i="40" s="1"/>
  <c r="J12" i="1"/>
  <c r="C37" i="40"/>
  <c r="B17" i="40"/>
  <c r="D17" i="40" s="1"/>
  <c r="D17" i="39"/>
  <c r="G7" i="1"/>
  <c r="J8" i="1"/>
  <c r="J11" i="1"/>
  <c r="I7" i="40"/>
  <c r="G39" i="37"/>
  <c r="E6" i="1"/>
  <c r="H6" i="1" s="1"/>
  <c r="J31" i="39"/>
  <c r="B26" i="40"/>
  <c r="D26" i="40" s="1"/>
  <c r="D26" i="39"/>
  <c r="K12" i="1"/>
  <c r="D19" i="39" l="1"/>
  <c r="B19" i="40"/>
  <c r="D19" i="40" s="1"/>
  <c r="J7" i="39"/>
  <c r="J30" i="1"/>
  <c r="D30" i="40"/>
  <c r="G9" i="24"/>
  <c r="C9" i="24" s="1"/>
  <c r="D38" i="37"/>
  <c r="B11" i="40"/>
  <c r="D11" i="40" s="1"/>
  <c r="D11" i="39"/>
  <c r="B35" i="40"/>
  <c r="D35" i="40" s="1"/>
  <c r="E12" i="34"/>
  <c r="L12" i="34"/>
  <c r="D31" i="37"/>
  <c r="B14" i="40"/>
  <c r="D14" i="39"/>
  <c r="C12" i="39"/>
  <c r="D12" i="39" s="1"/>
  <c r="C9" i="37"/>
  <c r="E12" i="40"/>
  <c r="G12" i="40" s="1"/>
  <c r="G13" i="40"/>
  <c r="E31" i="40"/>
  <c r="G31" i="40" s="1"/>
  <c r="G32" i="40"/>
  <c r="D32" i="40"/>
  <c r="B31" i="40"/>
  <c r="D31" i="40" s="1"/>
  <c r="D10" i="37"/>
  <c r="J7" i="1"/>
  <c r="G6" i="1"/>
  <c r="J6" i="1" s="1"/>
  <c r="D28" i="40"/>
  <c r="J9" i="37"/>
  <c r="I7" i="37"/>
  <c r="J7" i="37" s="1"/>
  <c r="E9" i="37"/>
  <c r="G23" i="37"/>
  <c r="C9" i="30"/>
  <c r="H9" i="30"/>
  <c r="B27" i="37"/>
  <c r="D27" i="37" s="1"/>
  <c r="D28" i="37"/>
  <c r="G40" i="40"/>
  <c r="E37" i="40"/>
  <c r="G37" i="40" s="1"/>
  <c r="G6" i="23"/>
  <c r="B15" i="40"/>
  <c r="D15" i="40" s="1"/>
  <c r="H7" i="40"/>
  <c r="J7" i="40" s="1"/>
  <c r="J36" i="1"/>
  <c r="B23" i="37"/>
  <c r="D24" i="37"/>
  <c r="C7" i="40"/>
  <c r="D39" i="37"/>
  <c r="D32" i="37"/>
  <c r="B20" i="40"/>
  <c r="D20" i="40" s="1"/>
  <c r="D40" i="39"/>
  <c r="B40" i="40"/>
  <c r="D40" i="40" s="1"/>
  <c r="G21" i="40"/>
  <c r="E20" i="40"/>
  <c r="G20" i="40" s="1"/>
  <c r="F7" i="37"/>
  <c r="E28" i="40"/>
  <c r="G28" i="40" s="1"/>
  <c r="G29" i="40"/>
  <c r="C37" i="39"/>
  <c r="D37" i="39" s="1"/>
  <c r="D16" i="36"/>
  <c r="D11" i="34"/>
  <c r="H6" i="23"/>
  <c r="D38" i="40"/>
  <c r="B36" i="37"/>
  <c r="D36" i="37" s="1"/>
  <c r="D37" i="37"/>
  <c r="B37" i="40" l="1"/>
  <c r="D37" i="40" s="1"/>
  <c r="D14" i="40"/>
  <c r="B12" i="40"/>
  <c r="B9" i="37"/>
  <c r="D9" i="37" s="1"/>
  <c r="D23" i="37"/>
  <c r="D9" i="30"/>
  <c r="D13" i="34"/>
  <c r="E11" i="34"/>
  <c r="L11" i="34"/>
  <c r="D18" i="36"/>
  <c r="J6" i="23"/>
  <c r="E6" i="32" s="1"/>
  <c r="D6" i="32"/>
  <c r="C7" i="37"/>
  <c r="G9" i="37"/>
  <c r="D19" i="36" l="1"/>
  <c r="D12" i="40"/>
  <c r="E13" i="34"/>
  <c r="D14" i="34"/>
  <c r="L13" i="34"/>
  <c r="E8" i="30"/>
  <c r="E7" i="30"/>
  <c r="E16" i="36" s="1"/>
  <c r="C9" i="39"/>
  <c r="C8" i="39" s="1"/>
  <c r="G13" i="30"/>
  <c r="G8" i="30" s="1"/>
  <c r="H13" i="30"/>
  <c r="E9" i="39"/>
  <c r="G9" i="39" s="1"/>
  <c r="E8" i="39"/>
  <c r="E7" i="39" s="1"/>
  <c r="E13" i="24"/>
  <c r="E8" i="24" s="1"/>
  <c r="E7" i="24" s="1"/>
  <c r="C13" i="30"/>
  <c r="C8" i="30" s="1"/>
  <c r="E13" i="37" l="1"/>
  <c r="G13" i="37" s="1"/>
  <c r="D13" i="30"/>
  <c r="B9" i="40"/>
  <c r="B8" i="40" s="1"/>
  <c r="G7" i="30"/>
  <c r="H8" i="30"/>
  <c r="C7" i="39"/>
  <c r="D7" i="39" s="1"/>
  <c r="D8" i="39"/>
  <c r="E18" i="36"/>
  <c r="F16" i="36"/>
  <c r="G16" i="36"/>
  <c r="D8" i="40"/>
  <c r="B7" i="40"/>
  <c r="D7" i="40" s="1"/>
  <c r="C7" i="30"/>
  <c r="D8" i="30"/>
  <c r="E9" i="40"/>
  <c r="H9" i="39"/>
  <c r="G8" i="39"/>
  <c r="C13" i="24"/>
  <c r="C8" i="24" s="1"/>
  <c r="C7" i="24" s="1"/>
  <c r="D9" i="39"/>
  <c r="B13" i="37"/>
  <c r="D9" i="40"/>
  <c r="E8" i="37"/>
  <c r="G13" i="24"/>
  <c r="G8" i="24" s="1"/>
  <c r="G7" i="24" s="1"/>
  <c r="D7" i="30" l="1"/>
  <c r="C7" i="36"/>
  <c r="E7" i="37"/>
  <c r="G7" i="37" s="1"/>
  <c r="G8" i="37"/>
  <c r="G9" i="40"/>
  <c r="E8" i="40"/>
  <c r="B8" i="37"/>
  <c r="D13" i="37"/>
  <c r="E19" i="36"/>
  <c r="F18" i="36"/>
  <c r="G18" i="36"/>
  <c r="H8" i="39"/>
  <c r="G7" i="39"/>
  <c r="H7" i="39" s="1"/>
  <c r="H7" i="30"/>
  <c r="E7" i="36"/>
  <c r="B7" i="37" l="1"/>
  <c r="D7" i="37" s="1"/>
  <c r="D8" i="37"/>
  <c r="F7" i="36"/>
  <c r="E8" i="36"/>
  <c r="G7" i="36"/>
  <c r="E7" i="40"/>
  <c r="G7" i="40" s="1"/>
  <c r="G8" i="40"/>
  <c r="C8" i="36"/>
  <c r="D7" i="36"/>
</calcChain>
</file>

<file path=xl/sharedStrings.xml><?xml version="1.0" encoding="utf-8"?>
<sst xmlns="http://schemas.openxmlformats.org/spreadsheetml/2006/main" count="866" uniqueCount="339">
  <si>
    <t>６５歳以上の高齢者だけの世帯</t>
  </si>
  <si>
    <t>1月</t>
  </si>
  <si>
    <t xml:space="preserve">三種町 </t>
    <rPh sb="0" eb="1">
      <t>ミ</t>
    </rPh>
    <rPh sb="1" eb="2">
      <t>タネ</t>
    </rPh>
    <phoneticPr fontId="45"/>
  </si>
  <si>
    <t xml:space="preserve">山本郡 </t>
  </si>
  <si>
    <t xml:space="preserve">横手市 </t>
  </si>
  <si>
    <t>2月</t>
  </si>
  <si>
    <t>Ｒ２</t>
  </si>
  <si>
    <t xml:space="preserve">        いるため、市町村間の合計とは一致しない。</t>
  </si>
  <si>
    <t xml:space="preserve">藤里町 </t>
  </si>
  <si>
    <t>大館市</t>
    <rPh sb="0" eb="3">
      <t>オオダテシ</t>
    </rPh>
    <phoneticPr fontId="45"/>
  </si>
  <si>
    <t>由利本荘
・にかほ</t>
    <rPh sb="0" eb="2">
      <t>ユリ</t>
    </rPh>
    <rPh sb="2" eb="4">
      <t>ホンジョウ</t>
    </rPh>
    <phoneticPr fontId="52"/>
  </si>
  <si>
    <t>潟上市　</t>
    <rPh sb="0" eb="2">
      <t>カタガミ</t>
    </rPh>
    <rPh sb="2" eb="3">
      <t>シ</t>
    </rPh>
    <phoneticPr fontId="45"/>
  </si>
  <si>
    <t>3月</t>
  </si>
  <si>
    <t>⑦</t>
  </si>
  <si>
    <t>8月</t>
  </si>
  <si>
    <t>　表２－１</t>
    <rPh sb="1" eb="2">
      <t>ヒョウ</t>
    </rPh>
    <phoneticPr fontId="45"/>
  </si>
  <si>
    <t>7月</t>
  </si>
  <si>
    <t>9月</t>
  </si>
  <si>
    <t>4月</t>
  </si>
  <si>
    <t>　○秋田県人口・世帯数：</t>
    <rPh sb="2" eb="4">
      <t>アキタ</t>
    </rPh>
    <rPh sb="4" eb="5">
      <t>ケン</t>
    </rPh>
    <rPh sb="5" eb="7">
      <t>ジンコウ</t>
    </rPh>
    <rPh sb="8" eb="11">
      <t>セタイスウ</t>
    </rPh>
    <phoneticPr fontId="45"/>
  </si>
  <si>
    <t>Ｈ２２</t>
  </si>
  <si>
    <t>5月</t>
  </si>
  <si>
    <t>　表１－４</t>
    <rPh sb="1" eb="2">
      <t>ヒョウ</t>
    </rPh>
    <phoneticPr fontId="45"/>
  </si>
  <si>
    <t xml:space="preserve">雄勝郡 </t>
  </si>
  <si>
    <t xml:space="preserve">仙北郡 </t>
  </si>
  <si>
    <t>6月</t>
  </si>
  <si>
    <t>人口</t>
  </si>
  <si>
    <t>10月</t>
  </si>
  <si>
    <t>市町村名</t>
  </si>
  <si>
    <t>大館・鹿角</t>
    <rPh sb="0" eb="2">
      <t>オオダテ</t>
    </rPh>
    <rPh sb="3" eb="4">
      <t>シカ</t>
    </rPh>
    <rPh sb="4" eb="5">
      <t>ツノ</t>
    </rPh>
    <phoneticPr fontId="52"/>
  </si>
  <si>
    <t>順位</t>
    <rPh sb="0" eb="2">
      <t>ジュンイ</t>
    </rPh>
    <phoneticPr fontId="58"/>
  </si>
  <si>
    <t>11月</t>
  </si>
  <si>
    <t>Ｒ１</t>
  </si>
  <si>
    <t>市町村名等</t>
    <rPh sb="0" eb="3">
      <t>シチョウソン</t>
    </rPh>
    <rPh sb="3" eb="4">
      <t>メイ</t>
    </rPh>
    <rPh sb="4" eb="5">
      <t>トウ</t>
    </rPh>
    <phoneticPr fontId="45"/>
  </si>
  <si>
    <t>12月</t>
  </si>
  <si>
    <t>計</t>
    <rPh sb="0" eb="1">
      <t>ケイ</t>
    </rPh>
    <phoneticPr fontId="45"/>
  </si>
  <si>
    <t xml:space="preserve">井川町 </t>
  </si>
  <si>
    <t>ひとり暮らし高齢者</t>
    <rPh sb="0" eb="4">
      <t>ヒトリグ</t>
    </rPh>
    <rPh sb="6" eb="9">
      <t>コウレイシャ</t>
    </rPh>
    <phoneticPr fontId="55"/>
  </si>
  <si>
    <t>自然増減</t>
    <rPh sb="2" eb="4">
      <t>ゾウゲン</t>
    </rPh>
    <phoneticPr fontId="57"/>
  </si>
  <si>
    <t>北秋田</t>
    <rPh sb="0" eb="3">
      <t>キタアキタ</t>
    </rPh>
    <phoneticPr fontId="52"/>
  </si>
  <si>
    <t xml:space="preserve">北秋田郡 </t>
  </si>
  <si>
    <t>潟上市</t>
    <rPh sb="0" eb="3">
      <t>カタガミシ</t>
    </rPh>
    <phoneticPr fontId="45"/>
  </si>
  <si>
    <t>社会増減</t>
    <rPh sb="2" eb="4">
      <t>ゾウゲン</t>
    </rPh>
    <phoneticPr fontId="57"/>
  </si>
  <si>
    <t>　表１－３</t>
    <rPh sb="1" eb="2">
      <t>ヒョウ</t>
    </rPh>
    <phoneticPr fontId="45"/>
  </si>
  <si>
    <t>人口増減</t>
    <rPh sb="2" eb="4">
      <t>ゾウゲン</t>
    </rPh>
    <phoneticPr fontId="57"/>
  </si>
  <si>
    <t>秋田県健康福祉部長寿社会課</t>
    <rPh sb="0" eb="3">
      <t>アキタケン</t>
    </rPh>
    <rPh sb="3" eb="5">
      <t>ケンコウ</t>
    </rPh>
    <rPh sb="5" eb="8">
      <t>フクシブ</t>
    </rPh>
    <rPh sb="8" eb="13">
      <t>チョウジュシャカイカ</t>
    </rPh>
    <phoneticPr fontId="45"/>
  </si>
  <si>
    <t>過去５年の高齢化率市町村別順位</t>
    <rPh sb="0" eb="2">
      <t>カコ</t>
    </rPh>
    <rPh sb="3" eb="4">
      <t>ネン</t>
    </rPh>
    <rPh sb="5" eb="8">
      <t>コウレイカ</t>
    </rPh>
    <rPh sb="8" eb="9">
      <t>リツ</t>
    </rPh>
    <rPh sb="13" eb="15">
      <t>ジュンイ</t>
    </rPh>
    <phoneticPr fontId="45"/>
  </si>
  <si>
    <t>男</t>
  </si>
  <si>
    <t>北秋田市</t>
    <rPh sb="0" eb="3">
      <t>キタアキタ</t>
    </rPh>
    <rPh sb="3" eb="4">
      <t>シ</t>
    </rPh>
    <phoneticPr fontId="45"/>
  </si>
  <si>
    <t xml:space="preserve">羽後町 </t>
  </si>
  <si>
    <t>大館市</t>
    <rPh sb="0" eb="3">
      <t>オオダテシ</t>
    </rPh>
    <phoneticPr fontId="52"/>
  </si>
  <si>
    <t>総世帯数</t>
    <rPh sb="0" eb="1">
      <t>ソウ</t>
    </rPh>
    <rPh sb="1" eb="4">
      <t>セタイスウ</t>
    </rPh>
    <phoneticPr fontId="45"/>
  </si>
  <si>
    <t xml:space="preserve">小坂町 </t>
  </si>
  <si>
    <t>Ｈ１</t>
  </si>
  <si>
    <t>女</t>
  </si>
  <si>
    <t>H19</t>
  </si>
  <si>
    <t>③
(=②÷①)</t>
  </si>
  <si>
    <t>４月</t>
  </si>
  <si>
    <t xml:space="preserve">県計 </t>
  </si>
  <si>
    <t xml:space="preserve">五城目町 </t>
  </si>
  <si>
    <t xml:space="preserve">市部計 </t>
  </si>
  <si>
    <t>65歳以上人口に占める割合(ｆ÷ｅ)</t>
    <rPh sb="2" eb="5">
      <t>サイイジョウ</t>
    </rPh>
    <rPh sb="5" eb="7">
      <t>ジンコウ</t>
    </rPh>
    <rPh sb="8" eb="9">
      <t>シ</t>
    </rPh>
    <rPh sb="11" eb="13">
      <t>ワリアイ</t>
    </rPh>
    <phoneticPr fontId="55"/>
  </si>
  <si>
    <t xml:space="preserve">郡部計 </t>
  </si>
  <si>
    <t>H19人口(H18.10～H19.9)</t>
    <rPh sb="3" eb="5">
      <t>ジンコウ</t>
    </rPh>
    <phoneticPr fontId="57"/>
  </si>
  <si>
    <t xml:space="preserve">能代市 </t>
  </si>
  <si>
    <t>五城目町</t>
    <rPh sb="0" eb="3">
      <t>ゴジョウメ</t>
    </rPh>
    <rPh sb="3" eb="4">
      <t>マチ</t>
    </rPh>
    <phoneticPr fontId="45"/>
  </si>
  <si>
    <t xml:space="preserve">大館市 </t>
  </si>
  <si>
    <t>Ｈ２４</t>
  </si>
  <si>
    <t xml:space="preserve">南秋田郡 </t>
  </si>
  <si>
    <t>④</t>
  </si>
  <si>
    <t xml:space="preserve">上小阿仁村 </t>
  </si>
  <si>
    <t>能代・山本</t>
    <rPh sb="0" eb="2">
      <t>ノシロ</t>
    </rPh>
    <phoneticPr fontId="52"/>
  </si>
  <si>
    <t xml:space="preserve">男鹿市 </t>
  </si>
  <si>
    <t xml:space="preserve">湯沢市 </t>
  </si>
  <si>
    <t>６５歳以上人口
②</t>
    <rPh sb="2" eb="5">
      <t>サイイジョウ</t>
    </rPh>
    <rPh sb="5" eb="7">
      <t>ジンコウ</t>
    </rPh>
    <phoneticPr fontId="58"/>
  </si>
  <si>
    <t xml:space="preserve">由利本荘市 </t>
    <rPh sb="0" eb="2">
      <t>ユリ</t>
    </rPh>
    <phoneticPr fontId="45"/>
  </si>
  <si>
    <t xml:space="preserve">鹿角市 </t>
  </si>
  <si>
    <t xml:space="preserve">鹿角郡 </t>
  </si>
  <si>
    <t>H19(世帯)</t>
  </si>
  <si>
    <t>総人口に占める割合(ｆ÷d)</t>
    <rPh sb="0" eb="3">
      <t>ソウジンコウ</t>
    </rPh>
    <rPh sb="4" eb="5">
      <t>シ</t>
    </rPh>
    <rPh sb="7" eb="9">
      <t>ワリアイ</t>
    </rPh>
    <phoneticPr fontId="55"/>
  </si>
  <si>
    <t>にかほ市</t>
    <rPh sb="3" eb="4">
      <t>シ</t>
    </rPh>
    <phoneticPr fontId="45"/>
  </si>
  <si>
    <t xml:space="preserve">八郎潟町 </t>
  </si>
  <si>
    <t>横手市</t>
    <rPh sb="0" eb="3">
      <t>ヨコテシ</t>
    </rPh>
    <phoneticPr fontId="45"/>
  </si>
  <si>
    <t xml:space="preserve">大潟村 </t>
  </si>
  <si>
    <t xml:space="preserve">美郷町 </t>
    <rPh sb="0" eb="1">
      <t>ビ</t>
    </rPh>
    <rPh sb="1" eb="3">
      <t>ゴウマチ</t>
    </rPh>
    <phoneticPr fontId="45"/>
  </si>
  <si>
    <t xml:space="preserve">秋田市 </t>
  </si>
  <si>
    <t xml:space="preserve">八峰町 </t>
    <rPh sb="1" eb="2">
      <t>ミネ</t>
    </rPh>
    <phoneticPr fontId="45"/>
  </si>
  <si>
    <t>Ｓ６３</t>
  </si>
  <si>
    <t>仙北市　</t>
    <rPh sb="0" eb="2">
      <t>センボク</t>
    </rPh>
    <rPh sb="2" eb="3">
      <t>シ</t>
    </rPh>
    <phoneticPr fontId="45"/>
  </si>
  <si>
    <t>H20</t>
  </si>
  <si>
    <t>⑤</t>
  </si>
  <si>
    <t>H20(世帯)</t>
  </si>
  <si>
    <t>５月</t>
    <rPh sb="1" eb="2">
      <t>ガツ</t>
    </rPh>
    <phoneticPr fontId="57"/>
  </si>
  <si>
    <t>H20人口(H19.10～H20.7)</t>
    <rPh sb="3" eb="5">
      <t>ジンコウ</t>
    </rPh>
    <phoneticPr fontId="57"/>
  </si>
  <si>
    <t>６月</t>
    <rPh sb="1" eb="2">
      <t>ガツ</t>
    </rPh>
    <phoneticPr fontId="57"/>
  </si>
  <si>
    <t>割合</t>
    <rPh sb="0" eb="2">
      <t>ワリアイ</t>
    </rPh>
    <phoneticPr fontId="56"/>
  </si>
  <si>
    <t>大仙市　</t>
    <rPh sb="0" eb="1">
      <t>ダイ</t>
    </rPh>
    <rPh sb="1" eb="2">
      <t>セン</t>
    </rPh>
    <rPh sb="2" eb="3">
      <t>シ</t>
    </rPh>
    <phoneticPr fontId="45"/>
  </si>
  <si>
    <t xml:space="preserve">東成瀬村 </t>
  </si>
  <si>
    <t>人口
①</t>
    <rPh sb="0" eb="2">
      <t>ジンコウ</t>
    </rPh>
    <phoneticPr fontId="58"/>
  </si>
  <si>
    <t>高齢化率
②÷①</t>
    <rPh sb="0" eb="3">
      <t>コウレイカ</t>
    </rPh>
    <rPh sb="3" eb="4">
      <t>リツ</t>
    </rPh>
    <phoneticPr fontId="58"/>
  </si>
  <si>
    <t>美郷町</t>
    <rPh sb="0" eb="3">
      <t>ミサトマチ</t>
    </rPh>
    <phoneticPr fontId="52"/>
  </si>
  <si>
    <t>人口
①</t>
    <rPh sb="0" eb="2">
      <t>ジンコウ</t>
    </rPh>
    <phoneticPr fontId="45"/>
  </si>
  <si>
    <t>順位</t>
  </si>
  <si>
    <t>高齢化率</t>
  </si>
  <si>
    <t>過去５年の高齢化率市町村別順位</t>
    <rPh sb="0" eb="2">
      <t>カコ</t>
    </rPh>
    <rPh sb="3" eb="4">
      <t>ネン</t>
    </rPh>
    <rPh sb="5" eb="8">
      <t>コウレイカ</t>
    </rPh>
    <rPh sb="8" eb="9">
      <t>リツ</t>
    </rPh>
    <rPh sb="9" eb="12">
      <t>シチョウソン</t>
    </rPh>
    <rPh sb="12" eb="15">
      <t>ベツジュンイ</t>
    </rPh>
    <phoneticPr fontId="52"/>
  </si>
  <si>
    <t>総人口に占める高齢者の割合</t>
  </si>
  <si>
    <t>区分</t>
  </si>
  <si>
    <t>大仙市</t>
    <rPh sb="0" eb="3">
      <t>ダイセンシ</t>
    </rPh>
    <phoneticPr fontId="45"/>
  </si>
  <si>
    <t>７５歳以上</t>
  </si>
  <si>
    <t>計</t>
  </si>
  <si>
    <t>東成瀬村</t>
    <rPh sb="0" eb="4">
      <t>ヒガシナルセムラ</t>
    </rPh>
    <phoneticPr fontId="52"/>
  </si>
  <si>
    <t>⑨</t>
  </si>
  <si>
    <t>前年度比</t>
  </si>
  <si>
    <t>令和２年度高齢化率市町村別順位</t>
  </si>
  <si>
    <t>能代市</t>
    <rPh sb="0" eb="3">
      <t>ノシロシ</t>
    </rPh>
    <phoneticPr fontId="52"/>
  </si>
  <si>
    <t>順位</t>
    <rPh sb="0" eb="2">
      <t>ジュンイ</t>
    </rPh>
    <phoneticPr fontId="45"/>
  </si>
  <si>
    <t>男</t>
    <rPh sb="0" eb="1">
      <t>オトコ</t>
    </rPh>
    <phoneticPr fontId="55"/>
  </si>
  <si>
    <t>６５歳以上７５歳未満</t>
    <rPh sb="7" eb="8">
      <t>サイ</t>
    </rPh>
    <rPh sb="8" eb="10">
      <t>ミマン</t>
    </rPh>
    <phoneticPr fontId="52"/>
  </si>
  <si>
    <t>年度</t>
  </si>
  <si>
    <t>Ｒ３</t>
  </si>
  <si>
    <t>Ｓ５０</t>
  </si>
  <si>
    <t>Ｓ５５</t>
  </si>
  <si>
    <t>Ｓ５７</t>
  </si>
  <si>
    <t>Ｓ５８</t>
  </si>
  <si>
    <t>令和４年度高齢化率市町村別順位</t>
  </si>
  <si>
    <t>Ｈ１７</t>
  </si>
  <si>
    <t>Ｓ５９</t>
  </si>
  <si>
    <t>Ｓ６０</t>
  </si>
  <si>
    <t>Ｓ６１</t>
  </si>
  <si>
    <t>Ｈ１３</t>
  </si>
  <si>
    <t>Ｓ６２</t>
  </si>
  <si>
    <t>Ｈ２</t>
  </si>
  <si>
    <t>Ｈ３</t>
  </si>
  <si>
    <t>Ｈ４</t>
  </si>
  <si>
    <t>Ｈ５</t>
  </si>
  <si>
    <t>Ｈ６</t>
  </si>
  <si>
    <t>Ｈ７</t>
  </si>
  <si>
    <t>Ｈ８</t>
  </si>
  <si>
    <t>Ｈ９</t>
  </si>
  <si>
    <t>Ｈ１０</t>
  </si>
  <si>
    <t>　○高齢者数・高齢者世帯数及び要支援・要介護者世帯数：</t>
    <rPh sb="2" eb="5">
      <t>コウレイシャ</t>
    </rPh>
    <rPh sb="5" eb="6">
      <t>スウ</t>
    </rPh>
    <rPh sb="7" eb="10">
      <t>コウレイシャ</t>
    </rPh>
    <rPh sb="10" eb="13">
      <t>セタイスウ</t>
    </rPh>
    <rPh sb="13" eb="14">
      <t>オヨ</t>
    </rPh>
    <rPh sb="15" eb="18">
      <t>ヨウシエン</t>
    </rPh>
    <rPh sb="19" eb="23">
      <t>ヨウカイゴシャ</t>
    </rPh>
    <rPh sb="23" eb="25">
      <t>セタイ</t>
    </rPh>
    <rPh sb="25" eb="26">
      <t>スウ</t>
    </rPh>
    <phoneticPr fontId="45"/>
  </si>
  <si>
    <t>Ｈ１２</t>
  </si>
  <si>
    <t>Ｈ１４</t>
  </si>
  <si>
    <t>Ｈ１５</t>
  </si>
  <si>
    <t>ひとり暮らし高齢者世帯</t>
    <rPh sb="0" eb="4">
      <t>ヒトリグ</t>
    </rPh>
    <rPh sb="6" eb="9">
      <t>コウレイシャ</t>
    </rPh>
    <rPh sb="9" eb="11">
      <t>セタイ</t>
    </rPh>
    <phoneticPr fontId="55"/>
  </si>
  <si>
    <t>県計</t>
    <rPh sb="0" eb="1">
      <t>ケン</t>
    </rPh>
    <rPh sb="1" eb="2">
      <t>ケイ</t>
    </rPh>
    <phoneticPr fontId="52"/>
  </si>
  <si>
    <t>Ｈ１６</t>
  </si>
  <si>
    <t>Ｈ１８</t>
  </si>
  <si>
    <t>６５歳以上</t>
  </si>
  <si>
    <t>６５歳以上７５歳未満</t>
    <rPh sb="7" eb="8">
      <t>サイ</t>
    </rPh>
    <rPh sb="8" eb="10">
      <t>ミマン</t>
    </rPh>
    <phoneticPr fontId="56"/>
  </si>
  <si>
    <t>総世帯数に占める割合(b÷a)</t>
    <rPh sb="0" eb="3">
      <t>ソウセタイ</t>
    </rPh>
    <rPh sb="3" eb="4">
      <t>スウ</t>
    </rPh>
    <rPh sb="5" eb="6">
      <t>シ</t>
    </rPh>
    <rPh sb="8" eb="10">
      <t>ワリアイ</t>
    </rPh>
    <phoneticPr fontId="55"/>
  </si>
  <si>
    <t>総人口
①</t>
  </si>
  <si>
    <t>　表３－３</t>
    <rPh sb="1" eb="2">
      <t>ヒョウ</t>
    </rPh>
    <phoneticPr fontId="45"/>
  </si>
  <si>
    <t>人口（人）</t>
    <rPh sb="3" eb="4">
      <t>ヒト</t>
    </rPh>
    <phoneticPr fontId="56"/>
  </si>
  <si>
    <t>②</t>
  </si>
  <si>
    <t>割合（％）</t>
    <rPh sb="0" eb="2">
      <t>ワリアイ</t>
    </rPh>
    <phoneticPr fontId="56"/>
  </si>
  <si>
    <t>②÷①</t>
  </si>
  <si>
    <t>（４）秋田県高齢者世帯数等前年度比較</t>
    <rPh sb="3" eb="5">
      <t>アキタ</t>
    </rPh>
    <rPh sb="5" eb="6">
      <t>ケン</t>
    </rPh>
    <rPh sb="6" eb="9">
      <t>コウレイシャ</t>
    </rPh>
    <rPh sb="9" eb="12">
      <t>セタイスウ</t>
    </rPh>
    <rPh sb="12" eb="13">
      <t>トウ</t>
    </rPh>
    <rPh sb="13" eb="16">
      <t>ゼンネンド</t>
    </rPh>
    <rPh sb="16" eb="18">
      <t>ヒカク</t>
    </rPh>
    <phoneticPr fontId="45"/>
  </si>
  <si>
    <t>③</t>
  </si>
  <si>
    <t>③÷①</t>
  </si>
  <si>
    <t>　表１－２</t>
    <rPh sb="1" eb="2">
      <t>ヒョウ</t>
    </rPh>
    <phoneticPr fontId="45"/>
  </si>
  <si>
    <t>④÷①</t>
  </si>
  <si>
    <t>総世帯数に占める割合(ｃ÷ａ)</t>
  </si>
  <si>
    <t>各年度７月１日現在</t>
    <rPh sb="0" eb="3">
      <t>カクネンド</t>
    </rPh>
    <rPh sb="4" eb="5">
      <t>ガツ</t>
    </rPh>
    <rPh sb="6" eb="7">
      <t>ニチ</t>
    </rPh>
    <rPh sb="7" eb="9">
      <t>ゲンザイ</t>
    </rPh>
    <phoneticPr fontId="56"/>
  </si>
  <si>
    <t>Ｈ１１</t>
  </si>
  <si>
    <t>世帯数</t>
    <rPh sb="0" eb="3">
      <t>セタイスウ</t>
    </rPh>
    <phoneticPr fontId="45"/>
  </si>
  <si>
    <t>総世帯数に占める高齢者世帯の割合</t>
    <rPh sb="1" eb="4">
      <t>セタイスウ</t>
    </rPh>
    <rPh sb="11" eb="13">
      <t>セタイ</t>
    </rPh>
    <phoneticPr fontId="55"/>
  </si>
  <si>
    <t>男</t>
    <rPh sb="0" eb="1">
      <t>オトコ</t>
    </rPh>
    <phoneticPr fontId="45"/>
  </si>
  <si>
    <t>女</t>
    <rPh sb="0" eb="1">
      <t>オンナ</t>
    </rPh>
    <phoneticPr fontId="45"/>
  </si>
  <si>
    <t>Ｈ１９</t>
  </si>
  <si>
    <t>Ｈ２０</t>
  </si>
  <si>
    <t>２人以上の世帯</t>
    <rPh sb="1" eb="2">
      <t>ニン</t>
    </rPh>
    <rPh sb="2" eb="4">
      <t>イジョウ</t>
    </rPh>
    <rPh sb="5" eb="7">
      <t>セタイ</t>
    </rPh>
    <phoneticPr fontId="45"/>
  </si>
  <si>
    <t>男女計</t>
    <rPh sb="0" eb="2">
      <t>ダンジョ</t>
    </rPh>
    <rPh sb="2" eb="3">
      <t>ケイ</t>
    </rPh>
    <phoneticPr fontId="45"/>
  </si>
  <si>
    <t>６５歳以上人口
（高齢者数）②</t>
    <rPh sb="2" eb="3">
      <t>サイ</t>
    </rPh>
    <rPh sb="3" eb="5">
      <t>イジョウ</t>
    </rPh>
    <rPh sb="5" eb="7">
      <t>ジンコウ</t>
    </rPh>
    <rPh sb="9" eb="12">
      <t>コウレイシャ</t>
    </rPh>
    <rPh sb="12" eb="13">
      <t>スウ</t>
    </rPh>
    <phoneticPr fontId="45"/>
  </si>
  <si>
    <t>６５歳以上人口割合
（高齢化率）②÷①</t>
    <rPh sb="2" eb="3">
      <t>サイ</t>
    </rPh>
    <rPh sb="3" eb="5">
      <t>イジョウ</t>
    </rPh>
    <rPh sb="5" eb="7">
      <t>ジンコウ</t>
    </rPh>
    <rPh sb="7" eb="9">
      <t>ワリアイ</t>
    </rPh>
    <rPh sb="11" eb="14">
      <t>コウレイカ</t>
    </rPh>
    <rPh sb="14" eb="15">
      <t>リツ</t>
    </rPh>
    <phoneticPr fontId="45"/>
  </si>
  <si>
    <t>参考</t>
    <rPh sb="0" eb="2">
      <t>サンコウ</t>
    </rPh>
    <phoneticPr fontId="52"/>
  </si>
  <si>
    <t>ひとり暮らし（人＝世帯）</t>
    <rPh sb="3" eb="4">
      <t>グ</t>
    </rPh>
    <rPh sb="7" eb="8">
      <t>ニン</t>
    </rPh>
    <rPh sb="9" eb="11">
      <t>セタイ</t>
    </rPh>
    <phoneticPr fontId="45"/>
  </si>
  <si>
    <t>八郎潟町</t>
    <rPh sb="0" eb="4">
      <t>ハチロウガタマチ</t>
    </rPh>
    <phoneticPr fontId="52"/>
  </si>
  <si>
    <t>６５歳以上の
高齢者だけの世帯</t>
    <rPh sb="2" eb="3">
      <t>サイ</t>
    </rPh>
    <rPh sb="3" eb="5">
      <t>イジョウ</t>
    </rPh>
    <rPh sb="7" eb="10">
      <t>コウレイシャ</t>
    </rPh>
    <rPh sb="13" eb="15">
      <t>セタイ</t>
    </rPh>
    <phoneticPr fontId="45"/>
  </si>
  <si>
    <t>秋田県の高齢者数・高齢化率の推移</t>
    <rPh sb="0" eb="3">
      <t>アキタケン</t>
    </rPh>
    <rPh sb="7" eb="8">
      <t>スウ</t>
    </rPh>
    <phoneticPr fontId="56"/>
  </si>
  <si>
    <t>（２）秋田県高齢者数・高齢化率前年度等比較及び推移</t>
    <rPh sb="3" eb="5">
      <t>アキタ</t>
    </rPh>
    <rPh sb="5" eb="6">
      <t>ケン</t>
    </rPh>
    <rPh sb="6" eb="9">
      <t>コウレイシャ</t>
    </rPh>
    <rPh sb="9" eb="10">
      <t>スウ</t>
    </rPh>
    <rPh sb="11" eb="14">
      <t>コウレイカ</t>
    </rPh>
    <rPh sb="14" eb="15">
      <t>リツ</t>
    </rPh>
    <rPh sb="15" eb="18">
      <t>ゼンネンド</t>
    </rPh>
    <rPh sb="18" eb="19">
      <t>トウ</t>
    </rPh>
    <rPh sb="19" eb="21">
      <t>ヒカク</t>
    </rPh>
    <rPh sb="21" eb="22">
      <t>オヨ</t>
    </rPh>
    <rPh sb="23" eb="25">
      <t>スイイ</t>
    </rPh>
    <phoneticPr fontId="45"/>
  </si>
  <si>
    <t>潟上市</t>
    <rPh sb="0" eb="3">
      <t>カタガミシ</t>
    </rPh>
    <phoneticPr fontId="52"/>
  </si>
  <si>
    <t>秋田県の高齢者数・高齢化率の推移</t>
    <rPh sb="0" eb="3">
      <t>アキタケン</t>
    </rPh>
    <rPh sb="4" eb="7">
      <t>コウレイシャ</t>
    </rPh>
    <rPh sb="7" eb="8">
      <t>スウ</t>
    </rPh>
    <rPh sb="9" eb="12">
      <t>コウレイカ</t>
    </rPh>
    <rPh sb="12" eb="13">
      <t>リツ</t>
    </rPh>
    <rPh sb="14" eb="16">
      <t>スイイ</t>
    </rPh>
    <phoneticPr fontId="45"/>
  </si>
  <si>
    <t>Ｈ２１</t>
  </si>
  <si>
    <t>①</t>
  </si>
  <si>
    <t>⑥
(=④＋⑤)</t>
  </si>
  <si>
    <t>⑧</t>
  </si>
  <si>
    <t>大館・鹿角</t>
    <rPh sb="0" eb="2">
      <t>オオダテ</t>
    </rPh>
    <rPh sb="3" eb="5">
      <t>カヅノ</t>
    </rPh>
    <phoneticPr fontId="45"/>
  </si>
  <si>
    <t>北秋田</t>
    <rPh sb="0" eb="3">
      <t>キタアキタ</t>
    </rPh>
    <phoneticPr fontId="45"/>
  </si>
  <si>
    <t>能代・山本</t>
    <rPh sb="0" eb="2">
      <t>ノシロ</t>
    </rPh>
    <rPh sb="3" eb="5">
      <t>ヤマモト</t>
    </rPh>
    <phoneticPr fontId="45"/>
  </si>
  <si>
    <t>秋田周辺</t>
    <rPh sb="0" eb="2">
      <t>アキタ</t>
    </rPh>
    <rPh sb="2" eb="4">
      <t>シュウヘン</t>
    </rPh>
    <phoneticPr fontId="45"/>
  </si>
  <si>
    <t>割合(ｄ÷ａ)</t>
    <rPh sb="0" eb="2">
      <t>ワリアイ</t>
    </rPh>
    <phoneticPr fontId="52"/>
  </si>
  <si>
    <t>由利本荘
・にかほ</t>
    <rPh sb="0" eb="2">
      <t>ユリ</t>
    </rPh>
    <rPh sb="2" eb="4">
      <t>ホンジョウ</t>
    </rPh>
    <phoneticPr fontId="45"/>
  </si>
  <si>
    <t>⑥※
(=④＋⑤)</t>
  </si>
  <si>
    <t>大仙・仙北</t>
    <rPh sb="0" eb="2">
      <t>ダイセン</t>
    </rPh>
    <rPh sb="3" eb="5">
      <t>センボク</t>
    </rPh>
    <phoneticPr fontId="45"/>
  </si>
  <si>
    <t>横手</t>
  </si>
  <si>
    <t>湯沢・雄勝</t>
    <rPh sb="0" eb="2">
      <t>ユザワ</t>
    </rPh>
    <rPh sb="3" eb="5">
      <t>オガチ</t>
    </rPh>
    <phoneticPr fontId="45"/>
  </si>
  <si>
    <t>公表資料</t>
    <rPh sb="0" eb="2">
      <t>コウヒョウ</t>
    </rPh>
    <rPh sb="2" eb="4">
      <t>シリョウ</t>
    </rPh>
    <phoneticPr fontId="45"/>
  </si>
  <si>
    <t>６５歳以上の人口・割合
②</t>
    <rPh sb="6" eb="8">
      <t>ジンコウ</t>
    </rPh>
    <rPh sb="9" eb="11">
      <t>ワリアイ</t>
    </rPh>
    <phoneticPr fontId="52"/>
  </si>
  <si>
    <t>Ｈ２３</t>
  </si>
  <si>
    <t>　　　より、過去の数値とは整合性が取れない場合があるためご了承ください。</t>
    <rPh sb="6" eb="8">
      <t>カコ</t>
    </rPh>
    <rPh sb="9" eb="11">
      <t>スウチ</t>
    </rPh>
    <rPh sb="13" eb="16">
      <t>セイゴウセイ</t>
    </rPh>
    <rPh sb="17" eb="18">
      <t>ト</t>
    </rPh>
    <rPh sb="21" eb="23">
      <t>バアイ</t>
    </rPh>
    <rPh sb="29" eb="31">
      <t>リョウショウ</t>
    </rPh>
    <phoneticPr fontId="45"/>
  </si>
  <si>
    <t>③
(=⑦+⑨)</t>
  </si>
  <si>
    <t>②
(=⑥+⑧)</t>
  </si>
  <si>
    <t>割合</t>
    <rPh sb="0" eb="2">
      <t>ワリアイ</t>
    </rPh>
    <phoneticPr fontId="52"/>
  </si>
  <si>
    <t>③÷②</t>
  </si>
  <si>
    <t>⑦÷⑥</t>
  </si>
  <si>
    <t>⑨÷⑧</t>
  </si>
  <si>
    <t>総人口に占めるひとり暮らし高齢者の割合</t>
    <rPh sb="1" eb="3">
      <t>ジンコウ</t>
    </rPh>
    <rPh sb="7" eb="11">
      <t>ヒトリグ</t>
    </rPh>
    <rPh sb="13" eb="16">
      <t>コウレイシャ</t>
    </rPh>
    <phoneticPr fontId="55"/>
  </si>
  <si>
    <t>北秋田市</t>
    <rPh sb="0" eb="1">
      <t>キタ</t>
    </rPh>
    <rPh sb="1" eb="4">
      <t>アキタシ</t>
    </rPh>
    <phoneticPr fontId="45"/>
  </si>
  <si>
    <t>区　　分</t>
  </si>
  <si>
    <t>女</t>
    <rPh sb="0" eb="1">
      <t>オンナ</t>
    </rPh>
    <phoneticPr fontId="55"/>
  </si>
  <si>
    <t>人口（ｃ）</t>
  </si>
  <si>
    <t>計</t>
    <rPh sb="0" eb="1">
      <t>ケイ</t>
    </rPh>
    <phoneticPr fontId="55"/>
  </si>
  <si>
    <t>割合</t>
    <rPh sb="0" eb="2">
      <t>ワリアイ</t>
    </rPh>
    <phoneticPr fontId="45"/>
  </si>
  <si>
    <t>⑦
(=⑥÷①)</t>
  </si>
  <si>
    <t>⑨
(=⑧÷①)</t>
  </si>
  <si>
    <t>五城目町</t>
    <rPh sb="0" eb="4">
      <t>ゴジョウメマチ</t>
    </rPh>
    <phoneticPr fontId="45"/>
  </si>
  <si>
    <t>北秋田</t>
  </si>
  <si>
    <t>小坂町</t>
    <rPh sb="0" eb="3">
      <t>コサカマチ</t>
    </rPh>
    <phoneticPr fontId="45"/>
  </si>
  <si>
    <t>秋田周辺</t>
    <rPh sb="2" eb="4">
      <t>シュウヘン</t>
    </rPh>
    <phoneticPr fontId="52"/>
  </si>
  <si>
    <t>湯沢・雄勝</t>
    <rPh sb="0" eb="2">
      <t>ユザワ</t>
    </rPh>
    <phoneticPr fontId="52"/>
  </si>
  <si>
    <t>横手</t>
    <rPh sb="0" eb="2">
      <t>ヨコテ</t>
    </rPh>
    <phoneticPr fontId="52"/>
  </si>
  <si>
    <t>大仙・仙北</t>
    <rPh sb="0" eb="2">
      <t>ダイセン</t>
    </rPh>
    <rPh sb="3" eb="5">
      <t>センポク</t>
    </rPh>
    <phoneticPr fontId="52"/>
  </si>
  <si>
    <t>由利本荘
・にかほ</t>
    <rPh sb="0" eb="2">
      <t>ユリ</t>
    </rPh>
    <phoneticPr fontId="45"/>
  </si>
  <si>
    <t>能代・山本</t>
    <rPh sb="0" eb="2">
      <t>ノシロ</t>
    </rPh>
    <rPh sb="3" eb="5">
      <t>ヤマモト</t>
    </rPh>
    <phoneticPr fontId="52"/>
  </si>
  <si>
    <t>秋田周辺</t>
    <rPh sb="0" eb="2">
      <t>アキタ</t>
    </rPh>
    <rPh sb="2" eb="4">
      <t>シュウヘン</t>
    </rPh>
    <phoneticPr fontId="52"/>
  </si>
  <si>
    <t>左のうち要支援・要介護認定を受けている者</t>
    <rPh sb="0" eb="1">
      <t>ヒダリ</t>
    </rPh>
    <rPh sb="4" eb="7">
      <t>ヨウシエン</t>
    </rPh>
    <rPh sb="8" eb="11">
      <t>ヨウカイゴ</t>
    </rPh>
    <rPh sb="11" eb="13">
      <t>ニンテイ</t>
    </rPh>
    <rPh sb="14" eb="15">
      <t>ウ</t>
    </rPh>
    <rPh sb="19" eb="20">
      <t>シャ</t>
    </rPh>
    <phoneticPr fontId="45"/>
  </si>
  <si>
    <t>左のうち要支援・要介護認定を受けている者のいる　世帯数</t>
    <rPh sb="0" eb="1">
      <t>ヒダリ</t>
    </rPh>
    <rPh sb="4" eb="7">
      <t>ヨウシエン</t>
    </rPh>
    <rPh sb="8" eb="11">
      <t>ヨウカイゴ</t>
    </rPh>
    <rPh sb="11" eb="13">
      <t>ニンテイ</t>
    </rPh>
    <rPh sb="14" eb="15">
      <t>ウ</t>
    </rPh>
    <rPh sb="19" eb="20">
      <t>シャ</t>
    </rPh>
    <rPh sb="24" eb="27">
      <t>セタイスウ</t>
    </rPh>
    <phoneticPr fontId="45"/>
  </si>
  <si>
    <t>人口（ｂ）</t>
  </si>
  <si>
    <t>人口（ｄ）</t>
  </si>
  <si>
    <t>②は、住民基本台帳に基づく市町村からの報告による。</t>
    <rPh sb="3" eb="5">
      <t>ジュウミン</t>
    </rPh>
    <rPh sb="5" eb="7">
      <t>キホン</t>
    </rPh>
    <rPh sb="7" eb="9">
      <t>ダイチョウ</t>
    </rPh>
    <rPh sb="10" eb="11">
      <t>モト</t>
    </rPh>
    <rPh sb="13" eb="16">
      <t>シチョウソン</t>
    </rPh>
    <rPh sb="19" eb="21">
      <t>ホウコク</t>
    </rPh>
    <phoneticPr fontId="52"/>
  </si>
  <si>
    <t>総世帯数
（ａ）</t>
    <rPh sb="0" eb="3">
      <t>ソウセタイ</t>
    </rPh>
    <rPh sb="3" eb="4">
      <t>スウ</t>
    </rPh>
    <phoneticPr fontId="55"/>
  </si>
  <si>
    <t>世帯数（ｂ）</t>
    <rPh sb="0" eb="3">
      <t>セタイスウ</t>
    </rPh>
    <phoneticPr fontId="55"/>
  </si>
  <si>
    <t>世帯数（ｃ）</t>
    <rPh sb="0" eb="3">
      <t>セタイスウ</t>
    </rPh>
    <phoneticPr fontId="55"/>
  </si>
  <si>
    <t>総人口
（ｄ）</t>
    <rPh sb="0" eb="3">
      <t>ソウジンコウ</t>
    </rPh>
    <phoneticPr fontId="55"/>
  </si>
  <si>
    <t>65歳以上人口（ｅ）</t>
    <rPh sb="2" eb="3">
      <t>サイ</t>
    </rPh>
    <rPh sb="3" eb="5">
      <t>イジョウ</t>
    </rPh>
    <rPh sb="5" eb="7">
      <t>ジンコウ</t>
    </rPh>
    <phoneticPr fontId="55"/>
  </si>
  <si>
    <t>人数（ｆ）</t>
    <rPh sb="0" eb="2">
      <t>ニンズウ</t>
    </rPh>
    <phoneticPr fontId="55"/>
  </si>
  <si>
    <t>割合(ｂ÷ａ)</t>
    <rPh sb="0" eb="2">
      <t>ワリアイ</t>
    </rPh>
    <phoneticPr fontId="52"/>
  </si>
  <si>
    <t>割合(ｃ÷ａ)</t>
    <rPh sb="0" eb="2">
      <t>ワリアイ</t>
    </rPh>
    <phoneticPr fontId="52"/>
  </si>
  <si>
    <t>高齢者だけ世帯数に占める割合(ｃ÷ｂ)</t>
    <rPh sb="0" eb="3">
      <t>コウレイシャ</t>
    </rPh>
    <rPh sb="5" eb="7">
      <t>ソウセタイ</t>
    </rPh>
    <rPh sb="7" eb="8">
      <t>スウ</t>
    </rPh>
    <rPh sb="9" eb="10">
      <t>シ</t>
    </rPh>
    <rPh sb="12" eb="14">
      <t>ワリアイ</t>
    </rPh>
    <phoneticPr fontId="55"/>
  </si>
  <si>
    <t>Ｈ２５</t>
  </si>
  <si>
    <t>総人口
①
（ａ）</t>
    <rPh sb="0" eb="1">
      <t>ソウ</t>
    </rPh>
    <phoneticPr fontId="52"/>
  </si>
  <si>
    <t>0.6ポイント増</t>
    <rPh sb="7" eb="8">
      <t>ゾウ</t>
    </rPh>
    <phoneticPr fontId="55"/>
  </si>
  <si>
    <t>鹿角市</t>
    <rPh sb="0" eb="3">
      <t>カヅノシ</t>
    </rPh>
    <phoneticPr fontId="52"/>
  </si>
  <si>
    <t>Ｈ２６</t>
  </si>
  <si>
    <t>Ｈ２７</t>
  </si>
  <si>
    <t>井川町</t>
    <rPh sb="0" eb="3">
      <t>イカワマチ</t>
    </rPh>
    <phoneticPr fontId="52"/>
  </si>
  <si>
    <t>羽後町</t>
    <rPh sb="0" eb="3">
      <t>ウゴマチ</t>
    </rPh>
    <phoneticPr fontId="52"/>
  </si>
  <si>
    <t>左のうち要支援・要介護認定を受けている者のいる世帯数</t>
    <rPh sb="0" eb="1">
      <t>ヒダリ</t>
    </rPh>
    <rPh sb="4" eb="7">
      <t>ヨウシエン</t>
    </rPh>
    <rPh sb="8" eb="11">
      <t>ヨウカイゴ</t>
    </rPh>
    <rPh sb="11" eb="13">
      <t>ニンテイ</t>
    </rPh>
    <rPh sb="14" eb="15">
      <t>ウ</t>
    </rPh>
    <rPh sb="19" eb="20">
      <t>シャ</t>
    </rPh>
    <rPh sb="23" eb="26">
      <t>セタイスウ</t>
    </rPh>
    <phoneticPr fontId="45"/>
  </si>
  <si>
    <t>鹿角郡</t>
    <rPh sb="0" eb="3">
      <t>カヅノグン</t>
    </rPh>
    <phoneticPr fontId="45"/>
  </si>
  <si>
    <t>美郷町</t>
    <rPh sb="0" eb="3">
      <t>ミサトチョウ</t>
    </rPh>
    <phoneticPr fontId="45"/>
  </si>
  <si>
    <t>Ｈ２８</t>
  </si>
  <si>
    <t>※②は、住民基本台帳に基づく市町村からの報告による。</t>
  </si>
  <si>
    <t>　人口①の県計算出にあたっては、県内市町村間の転入及び転出を除いているため、市町村間の合計とは一致しない。</t>
    <rPh sb="1" eb="3">
      <t>ジンコウ</t>
    </rPh>
    <rPh sb="7" eb="9">
      <t>サンシュツ</t>
    </rPh>
    <rPh sb="23" eb="25">
      <t>テンニュウ</t>
    </rPh>
    <rPh sb="25" eb="26">
      <t>オヨ</t>
    </rPh>
    <rPh sb="27" eb="29">
      <t>テンシュツ</t>
    </rPh>
    <rPh sb="30" eb="31">
      <t>ノゾ</t>
    </rPh>
    <rPh sb="38" eb="41">
      <t>シチョウソン</t>
    </rPh>
    <rPh sb="41" eb="42">
      <t>カン</t>
    </rPh>
    <rPh sb="43" eb="45">
      <t>ゴウケイ</t>
    </rPh>
    <rPh sb="47" eb="49">
      <t>イッチ</t>
    </rPh>
    <phoneticPr fontId="45"/>
  </si>
  <si>
    <t>鹿角市</t>
    <rPh sb="0" eb="3">
      <t>カズノシ</t>
    </rPh>
    <phoneticPr fontId="52"/>
  </si>
  <si>
    <t>※①以外は、住民基本台帳に基づく市町村からの報告による。</t>
    <rPh sb="2" eb="4">
      <t>イガイ</t>
    </rPh>
    <rPh sb="6" eb="8">
      <t>ジュウミン</t>
    </rPh>
    <rPh sb="8" eb="10">
      <t>キホン</t>
    </rPh>
    <rPh sb="10" eb="12">
      <t>ダイチョウ</t>
    </rPh>
    <rPh sb="13" eb="14">
      <t>モト</t>
    </rPh>
    <rPh sb="16" eb="19">
      <t>シチョウソン</t>
    </rPh>
    <rPh sb="22" eb="24">
      <t>ホウコク</t>
    </rPh>
    <phoneticPr fontId="56"/>
  </si>
  <si>
    <t>　表３－４</t>
    <rPh sb="1" eb="2">
      <t>ヒョウ</t>
    </rPh>
    <phoneticPr fontId="45"/>
  </si>
  <si>
    <t>美郷町</t>
    <rPh sb="0" eb="2">
      <t>ミサト</t>
    </rPh>
    <rPh sb="2" eb="3">
      <t>マチ</t>
    </rPh>
    <phoneticPr fontId="52"/>
  </si>
  <si>
    <t>※</t>
  </si>
  <si>
    <t>　　</t>
  </si>
  <si>
    <t>　※人口①の県計算出にあたっては、県内市町村間の転入及び転出を除いて</t>
  </si>
  <si>
    <t>　表１－１</t>
    <rPh sb="1" eb="2">
      <t>ヒョウ</t>
    </rPh>
    <phoneticPr fontId="45"/>
  </si>
  <si>
    <t>　表２－２</t>
    <rPh sb="1" eb="2">
      <t>ヒョウ</t>
    </rPh>
    <phoneticPr fontId="45"/>
  </si>
  <si>
    <t>　表３－１</t>
    <rPh sb="1" eb="2">
      <t>ヒョウ</t>
    </rPh>
    <phoneticPr fontId="45"/>
  </si>
  <si>
    <t>　表３－２</t>
    <rPh sb="1" eb="2">
      <t>ヒョウ</t>
    </rPh>
    <phoneticPr fontId="45"/>
  </si>
  <si>
    <t>　表３－５</t>
    <rPh sb="1" eb="2">
      <t>ヒョウ</t>
    </rPh>
    <phoneticPr fontId="45"/>
  </si>
  <si>
    <t>八峰町</t>
    <rPh sb="0" eb="3">
      <t>ハッポウチョウ</t>
    </rPh>
    <phoneticPr fontId="45"/>
  </si>
  <si>
    <t>　表４－１</t>
    <rPh sb="1" eb="2">
      <t>ヒョウ</t>
    </rPh>
    <phoneticPr fontId="45"/>
  </si>
  <si>
    <t>※出典及び利用上の注意</t>
    <rPh sb="1" eb="3">
      <t>シュッテン</t>
    </rPh>
    <rPh sb="3" eb="4">
      <t>オヨ</t>
    </rPh>
    <rPh sb="5" eb="8">
      <t>リヨウジョウ</t>
    </rPh>
    <rPh sb="9" eb="11">
      <t>チュウイ</t>
    </rPh>
    <phoneticPr fontId="45"/>
  </si>
  <si>
    <t>　　の集計結果による。</t>
    <rPh sb="3" eb="5">
      <t>シュウケイ</t>
    </rPh>
    <rPh sb="5" eb="7">
      <t>ケッカ</t>
    </rPh>
    <phoneticPr fontId="45"/>
  </si>
  <si>
    <t>　　※なお、各市町村毎に把握可能でかつ実態に近いデータを集計しているが、集計方法の変更等に</t>
    <rPh sb="6" eb="7">
      <t>カク</t>
    </rPh>
    <rPh sb="7" eb="10">
      <t>シチョウソン</t>
    </rPh>
    <rPh sb="10" eb="11">
      <t>ゴト</t>
    </rPh>
    <rPh sb="12" eb="14">
      <t>ハアク</t>
    </rPh>
    <rPh sb="14" eb="16">
      <t>カノウ</t>
    </rPh>
    <rPh sb="19" eb="21">
      <t>ジッタイ</t>
    </rPh>
    <rPh sb="22" eb="23">
      <t>チカ</t>
    </rPh>
    <rPh sb="28" eb="30">
      <t>シュウケイ</t>
    </rPh>
    <rPh sb="36" eb="38">
      <t>シュウケイ</t>
    </rPh>
    <rPh sb="38" eb="40">
      <t>ホウホウ</t>
    </rPh>
    <rPh sb="41" eb="43">
      <t>ヘンコウ</t>
    </rPh>
    <rPh sb="43" eb="44">
      <t>トウ</t>
    </rPh>
    <phoneticPr fontId="45"/>
  </si>
  <si>
    <t>男鹿市</t>
    <rPh sb="0" eb="3">
      <t>オガシ</t>
    </rPh>
    <phoneticPr fontId="52"/>
  </si>
  <si>
    <t>羽後町</t>
    <rPh sb="0" eb="3">
      <t>ウゴマチ</t>
    </rPh>
    <phoneticPr fontId="45"/>
  </si>
  <si>
    <t>Ｈ３０</t>
  </si>
  <si>
    <t>Ｈ２９</t>
  </si>
  <si>
    <t>湯沢市</t>
    <rPh sb="0" eb="3">
      <t>ユザワシ</t>
    </rPh>
    <phoneticPr fontId="52"/>
  </si>
  <si>
    <t>　上記以外は住民基本台帳に基づく市町村からの報告による。（施設を住所地としている者は除く。）</t>
    <rPh sb="1" eb="3">
      <t>ジョウキ</t>
    </rPh>
    <rPh sb="3" eb="5">
      <t>イガイ</t>
    </rPh>
    <rPh sb="6" eb="8">
      <t>ジュウミン</t>
    </rPh>
    <rPh sb="8" eb="10">
      <t>キホン</t>
    </rPh>
    <rPh sb="10" eb="12">
      <t>ダイチョウ</t>
    </rPh>
    <rPh sb="13" eb="14">
      <t>モト</t>
    </rPh>
    <rPh sb="16" eb="19">
      <t>シチョウソン</t>
    </rPh>
    <rPh sb="22" eb="24">
      <t>ホウコク</t>
    </rPh>
    <rPh sb="29" eb="31">
      <t>シセツ</t>
    </rPh>
    <rPh sb="32" eb="35">
      <t>ジュウショチ</t>
    </rPh>
    <rPh sb="40" eb="41">
      <t>モノ</t>
    </rPh>
    <rPh sb="42" eb="43">
      <t>ノゾ</t>
    </rPh>
    <phoneticPr fontId="55"/>
  </si>
  <si>
    <t>大仙市</t>
    <rPh sb="0" eb="2">
      <t>ダイセン</t>
    </rPh>
    <rPh sb="2" eb="3">
      <t>シ</t>
    </rPh>
    <phoneticPr fontId="45"/>
  </si>
  <si>
    <t>大潟村</t>
    <rPh sb="0" eb="3">
      <t>オオガタムラ</t>
    </rPh>
    <phoneticPr fontId="45"/>
  </si>
  <si>
    <t>平成30年度高齢化率市町村別順位</t>
  </si>
  <si>
    <t>（平成30年7月1日現在）</t>
  </si>
  <si>
    <t>令和元年度高齢化率市町村別順位</t>
    <rPh sb="2" eb="3">
      <t>ガン</t>
    </rPh>
    <phoneticPr fontId="52"/>
  </si>
  <si>
    <t>（令和元年7月1日現在）</t>
    <rPh sb="3" eb="4">
      <t>ガン</t>
    </rPh>
    <phoneticPr fontId="52"/>
  </si>
  <si>
    <t>※総人口・総世帯数は、「秋田県の人口と世帯（月報）」（各年度７月１日現在：秋田県調査統計課）による。</t>
    <rPh sb="1" eb="2">
      <t>ソウ</t>
    </rPh>
    <rPh sb="2" eb="4">
      <t>ジンコウ</t>
    </rPh>
    <rPh sb="5" eb="6">
      <t>ソウ</t>
    </rPh>
    <rPh sb="6" eb="9">
      <t>セタイスウ</t>
    </rPh>
    <rPh sb="12" eb="15">
      <t>アキタケン</t>
    </rPh>
    <rPh sb="16" eb="18">
      <t>ジンコウ</t>
    </rPh>
    <rPh sb="19" eb="21">
      <t>セタイ</t>
    </rPh>
    <rPh sb="22" eb="24">
      <t>ゲッポウ</t>
    </rPh>
    <rPh sb="27" eb="28">
      <t>カク</t>
    </rPh>
    <rPh sb="28" eb="29">
      <t>ネン</t>
    </rPh>
    <rPh sb="29" eb="30">
      <t>ド</t>
    </rPh>
    <rPh sb="31" eb="32">
      <t>ガツ</t>
    </rPh>
    <rPh sb="33" eb="34">
      <t>ニチ</t>
    </rPh>
    <rPh sb="34" eb="36">
      <t>ゲンザイ</t>
    </rPh>
    <rPh sb="37" eb="39">
      <t>アキタ</t>
    </rPh>
    <rPh sb="39" eb="40">
      <t>ケン</t>
    </rPh>
    <rPh sb="40" eb="42">
      <t>チョウサ</t>
    </rPh>
    <rPh sb="42" eb="44">
      <t>トウケイ</t>
    </rPh>
    <rPh sb="44" eb="45">
      <t>カ</t>
    </rPh>
    <phoneticPr fontId="45"/>
  </si>
  <si>
    <t xml:space="preserve"> ※①以外は、住民基本台帳に基づく市町村からの報告による。（施設を住所地としている者は除く。）</t>
    <rPh sb="3" eb="5">
      <t>イガイ</t>
    </rPh>
    <rPh sb="30" eb="32">
      <t>シセツ</t>
    </rPh>
    <rPh sb="33" eb="36">
      <t>ジュウショチ</t>
    </rPh>
    <rPh sb="41" eb="42">
      <t>モノ</t>
    </rPh>
    <rPh sb="43" eb="44">
      <t>ノゾ</t>
    </rPh>
    <phoneticPr fontId="45"/>
  </si>
  <si>
    <t>各年度７月１日現在　(人)</t>
    <rPh sb="0" eb="2">
      <t>カクネン</t>
    </rPh>
    <rPh sb="2" eb="3">
      <t>ド</t>
    </rPh>
    <rPh sb="4" eb="5">
      <t>ガツ</t>
    </rPh>
    <rPh sb="6" eb="7">
      <t>ニチ</t>
    </rPh>
    <rPh sb="7" eb="9">
      <t>ゲンザイ</t>
    </rPh>
    <rPh sb="11" eb="12">
      <t>ニン</t>
    </rPh>
    <phoneticPr fontId="45"/>
  </si>
  <si>
    <t>①は、「秋田県の人口と世帯（月報）」（各年度７月１日現在：秋田県調査統計課）による。</t>
    <rPh sb="19" eb="20">
      <t>カク</t>
    </rPh>
    <rPh sb="20" eb="21">
      <t>ネン</t>
    </rPh>
    <rPh sb="21" eb="22">
      <t>ド</t>
    </rPh>
    <rPh sb="29" eb="31">
      <t>アキタ</t>
    </rPh>
    <phoneticPr fontId="52"/>
  </si>
  <si>
    <t>※①は、「秋田県の人口と世帯（月報）」（各年度７月１日現在：秋田県調査統計課）による。</t>
    <rPh sb="5" eb="8">
      <t>アキタケン</t>
    </rPh>
    <rPh sb="9" eb="11">
      <t>ジンコウ</t>
    </rPh>
    <rPh sb="12" eb="14">
      <t>セタイ</t>
    </rPh>
    <rPh sb="15" eb="17">
      <t>ゲッポウ</t>
    </rPh>
    <rPh sb="20" eb="21">
      <t>カク</t>
    </rPh>
    <rPh sb="21" eb="22">
      <t>ネン</t>
    </rPh>
    <rPh sb="22" eb="23">
      <t>ド</t>
    </rPh>
    <rPh sb="24" eb="25">
      <t>ガツ</t>
    </rPh>
    <rPh sb="26" eb="27">
      <t>ニチ</t>
    </rPh>
    <rPh sb="27" eb="29">
      <t>ゲンザイ</t>
    </rPh>
    <rPh sb="30" eb="32">
      <t>アキタ</t>
    </rPh>
    <rPh sb="32" eb="33">
      <t>ケン</t>
    </rPh>
    <rPh sb="33" eb="35">
      <t>チョウサ</t>
    </rPh>
    <rPh sb="35" eb="37">
      <t>トウケイ</t>
    </rPh>
    <rPh sb="37" eb="38">
      <t>カ</t>
    </rPh>
    <phoneticPr fontId="45"/>
  </si>
  <si>
    <t>（令和２年7月1日現在）</t>
  </si>
  <si>
    <t>令和３年度高齢化率市町村別順位</t>
  </si>
  <si>
    <t>（令和３年7月1日現在）</t>
  </si>
  <si>
    <t>Ｒ４</t>
  </si>
  <si>
    <t>（令和４年7月1日現在）</t>
  </si>
  <si>
    <t>横手市</t>
    <rPh sb="0" eb="3">
      <t>ヨコテシ</t>
    </rPh>
    <phoneticPr fontId="52"/>
  </si>
  <si>
    <t>にかほ市</t>
    <rPh sb="3" eb="4">
      <t>シ</t>
    </rPh>
    <phoneticPr fontId="52"/>
  </si>
  <si>
    <t>東成瀬村</t>
    <rPh sb="0" eb="4">
      <t>ヒガシナルセムラ</t>
    </rPh>
    <phoneticPr fontId="45"/>
  </si>
  <si>
    <t>由利本荘市</t>
    <rPh sb="0" eb="2">
      <t>ユリ</t>
    </rPh>
    <rPh sb="2" eb="4">
      <t>ホンジョウ</t>
    </rPh>
    <rPh sb="4" eb="5">
      <t>シ</t>
    </rPh>
    <phoneticPr fontId="45"/>
  </si>
  <si>
    <t>五城目町</t>
    <rPh sb="0" eb="3">
      <t>ゴジョウメ</t>
    </rPh>
    <rPh sb="3" eb="4">
      <t>マチ</t>
    </rPh>
    <phoneticPr fontId="52"/>
  </si>
  <si>
    <t>0.5ポイント増</t>
    <rPh sb="7" eb="8">
      <t>ゾウ</t>
    </rPh>
    <phoneticPr fontId="55"/>
  </si>
  <si>
    <t>令和５年度高齢化率市町村別順位</t>
  </si>
  <si>
    <t>（令和５年7月1日現在）</t>
  </si>
  <si>
    <t>Ｒ５</t>
  </si>
  <si>
    <t>令和６年度老人月間関係資料</t>
    <phoneticPr fontId="45"/>
  </si>
  <si>
    <t>（１）市町村別高齢者数（令和６年７月１日現在）等</t>
    <phoneticPr fontId="45"/>
  </si>
  <si>
    <t>（３）市町村別高齢者世帯数（令和６年７月１日現在）</t>
    <phoneticPr fontId="45"/>
  </si>
  <si>
    <t>令和６年度市町村別高齢者数・高齢化率（市郡別）</t>
    <phoneticPr fontId="45"/>
  </si>
  <si>
    <t>令和６年度市町村別高齢者数・高齢化率（圏域別）</t>
    <phoneticPr fontId="45"/>
  </si>
  <si>
    <t>令和６年度高齢化率市町村別順位</t>
    <phoneticPr fontId="45"/>
  </si>
  <si>
    <t>令和６年度高齢者数・高齢化率の前年度比較</t>
    <phoneticPr fontId="45"/>
  </si>
  <si>
    <t>　　調査統計課「秋田県の人口と世帯（月報）」（令和６年７月１日現在）</t>
    <phoneticPr fontId="45"/>
  </si>
  <si>
    <t>　　長寿社会課が各市町村に対して行った「令和６年度高齢者数・高齢者世帯数調査」</t>
    <phoneticPr fontId="45"/>
  </si>
  <si>
    <t>令和６年度市町村別高齢者世帯数・世帯割合（市郡別）</t>
    <phoneticPr fontId="45"/>
  </si>
  <si>
    <t>令和６年度市町村別高齢者世帯数・世帯割合（圏域別）</t>
    <phoneticPr fontId="45"/>
  </si>
  <si>
    <t>令和６年度市町村別高齢者世帯における要支援・要介護世帯数（市郡別）</t>
    <phoneticPr fontId="45"/>
  </si>
  <si>
    <t>令和６年度市町村別高齢者世帯に占める要支援・要介護世帯数割合（市郡別）</t>
    <phoneticPr fontId="45"/>
  </si>
  <si>
    <t>令和６年度市町村別高齢者世帯に占める要支援・要介護世帯数割合（圏域別）</t>
    <phoneticPr fontId="45"/>
  </si>
  <si>
    <t>令和６年度高齢者世帯数・高齢者世帯割合の前年度比較</t>
    <phoneticPr fontId="45"/>
  </si>
  <si>
    <t>令和６年７月１日現在</t>
    <phoneticPr fontId="45"/>
  </si>
  <si>
    <t>※人口①は、「秋田県の人口と世帯（月報）」（令和６年７月１日現在：秋田県調査統計課）による。</t>
    <phoneticPr fontId="45"/>
  </si>
  <si>
    <t>令和６年度高齢化率市町村別順位</t>
    <phoneticPr fontId="52"/>
  </si>
  <si>
    <t>（令和６年7月1日現在）</t>
    <phoneticPr fontId="52"/>
  </si>
  <si>
    <t>令和６年度高齢者数・高齢化率の前年度比較</t>
    <phoneticPr fontId="55"/>
  </si>
  <si>
    <t>令和５年度</t>
    <rPh sb="0" eb="2">
      <t>レイワ</t>
    </rPh>
    <rPh sb="3" eb="5">
      <t>ネンド</t>
    </rPh>
    <phoneticPr fontId="52"/>
  </si>
  <si>
    <t>令和６年度</t>
    <phoneticPr fontId="55"/>
  </si>
  <si>
    <t>○</t>
  </si>
  <si>
    <t>Ｒ６</t>
  </si>
  <si>
    <t xml:space="preserve"> ※総世帯①は、「秋田県の人口と世帯（月報）」（令和６年７月１日現在：秋田県調査統計課）による。</t>
    <phoneticPr fontId="45"/>
  </si>
  <si>
    <t>令和５年度</t>
    <phoneticPr fontId="55"/>
  </si>
  <si>
    <t>令和５年度</t>
    <rPh sb="0" eb="2">
      <t>レイワ</t>
    </rPh>
    <rPh sb="3" eb="4">
      <t>トシ</t>
    </rPh>
    <rPh sb="4" eb="5">
      <t>ド</t>
    </rPh>
    <phoneticPr fontId="55"/>
  </si>
  <si>
    <t>潟上市</t>
  </si>
  <si>
    <t>潟上市</t>
    <phoneticPr fontId="45"/>
  </si>
  <si>
    <t>　※9位の仙北市は46.79%、10位の八郎潟町は46.78%</t>
    <rPh sb="3" eb="4">
      <t>イ</t>
    </rPh>
    <rPh sb="5" eb="7">
      <t>センボク</t>
    </rPh>
    <rPh sb="7" eb="8">
      <t>シ</t>
    </rPh>
    <rPh sb="16" eb="17">
      <t>イ</t>
    </rPh>
    <rPh sb="18" eb="19">
      <t>イ</t>
    </rPh>
    <rPh sb="20" eb="23">
      <t>ハチロウガタ</t>
    </rPh>
    <rPh sb="23" eb="24">
      <t>マチ</t>
    </rPh>
    <phoneticPr fontId="52"/>
  </si>
  <si>
    <t xml:space="preserve">    14位の鹿角市は43.81%、15位の能代市は43.79%</t>
    <rPh sb="6" eb="7">
      <t>イ</t>
    </rPh>
    <rPh sb="8" eb="11">
      <t>カヅノシ</t>
    </rPh>
    <rPh sb="21" eb="22">
      <t>イ</t>
    </rPh>
    <rPh sb="23" eb="25">
      <t>ノシロ</t>
    </rPh>
    <rPh sb="25" eb="26">
      <t>シ</t>
    </rPh>
    <phoneticPr fontId="52"/>
  </si>
  <si>
    <t>0.4ポイント増</t>
    <rPh sb="7" eb="8">
      <t>ゾウ</t>
    </rPh>
    <phoneticPr fontId="55"/>
  </si>
  <si>
    <t>0.3ポイント減</t>
    <rPh sb="7" eb="8">
      <t>ゲン</t>
    </rPh>
    <phoneticPr fontId="55"/>
  </si>
  <si>
    <t>0.8ポイント増</t>
    <rPh sb="7" eb="8">
      <t>ゾウ</t>
    </rPh>
    <phoneticPr fontId="55"/>
  </si>
  <si>
    <t xml:space="preserve"> ※総世帯①は、「秋田県の人口と世帯（月報）」（令和６年７月１日現在：秋田県調査統計課）による。</t>
    <phoneticPr fontId="52"/>
  </si>
  <si>
    <t>※表３－３「令和６年度市町村別高齢者世帯に占める要支援・要介護者数（市郡別）」の割合を算出したもの。</t>
    <phoneticPr fontId="52"/>
  </si>
  <si>
    <t>令和６年８月２８日（水）</t>
    <rPh sb="10" eb="11">
      <t>スイ</t>
    </rPh>
    <phoneticPr fontId="4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</si>
</sst>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#,##0.000_ "/>
    <numFmt numFmtId="178" formatCode="0.00000000%"/>
    <numFmt numFmtId="179" formatCode="#,##0_ "/>
    <numFmt numFmtId="180" formatCode="#,##0;&quot;▲ &quot;#,##0"/>
  </numFmts>
  <fonts count="59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8"/>
      <name val="ＭＳ ゴシック"/>
      <family val="3"/>
    </font>
    <font>
      <sz val="11"/>
      <color indexed="9"/>
      <name val="ＭＳ Ｐゴシック"/>
      <family val="3"/>
    </font>
    <font>
      <sz val="11"/>
      <color indexed="9"/>
      <name val="ＭＳ ゴシック"/>
      <family val="3"/>
    </font>
    <font>
      <sz val="11"/>
      <color indexed="60"/>
      <name val="ＭＳ Ｐゴシック"/>
      <family val="3"/>
    </font>
    <font>
      <sz val="11"/>
      <color indexed="19"/>
      <name val="ＭＳ Ｐゴシック"/>
      <family val="3"/>
    </font>
    <font>
      <sz val="11"/>
      <color indexed="60"/>
      <name val="ＭＳ ゴシック"/>
      <family val="3"/>
    </font>
    <font>
      <b/>
      <sz val="18"/>
      <color indexed="56"/>
      <name val="ＭＳ Ｐゴシック"/>
      <family val="3"/>
    </font>
    <font>
      <b/>
      <sz val="18"/>
      <color indexed="62"/>
      <name val="ＭＳ Ｐゴシック"/>
      <family val="3"/>
    </font>
    <font>
      <b/>
      <sz val="11"/>
      <color indexed="9"/>
      <name val="ＭＳ Ｐゴシック"/>
      <family val="3"/>
    </font>
    <font>
      <b/>
      <sz val="11"/>
      <color indexed="9"/>
      <name val="ＭＳ 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10"/>
      <name val="ＭＳ Ｐゴシック"/>
      <family val="3"/>
    </font>
    <font>
      <sz val="11"/>
      <color indexed="52"/>
      <name val="ＭＳ ゴシック"/>
      <family val="3"/>
    </font>
    <font>
      <sz val="11"/>
      <color indexed="62"/>
      <name val="ＭＳ Ｐゴシック"/>
      <family val="3"/>
    </font>
    <font>
      <sz val="11"/>
      <color indexed="62"/>
      <name val="ＭＳ ゴシック"/>
      <family val="3"/>
    </font>
    <font>
      <b/>
      <sz val="11"/>
      <color indexed="63"/>
      <name val="ＭＳ Ｐゴシック"/>
      <family val="3"/>
    </font>
    <font>
      <b/>
      <sz val="11"/>
      <color indexed="63"/>
      <name val="ＭＳ ゴシック"/>
      <family val="3"/>
    </font>
    <font>
      <sz val="11"/>
      <color indexed="20"/>
      <name val="ＭＳ Ｐゴシック"/>
      <family val="3"/>
    </font>
    <font>
      <sz val="11"/>
      <color indexed="20"/>
      <name val="ＭＳ ゴシック"/>
      <family val="3"/>
    </font>
    <font>
      <sz val="11"/>
      <color theme="1"/>
      <name val="ＭＳ Ｐゴシック"/>
      <family val="2"/>
      <scheme val="minor"/>
    </font>
    <font>
      <sz val="9"/>
      <name val="ＭＳ Ｐゴシック"/>
      <family val="3"/>
    </font>
    <font>
      <sz val="11"/>
      <name val="ＭＳ ゴシック"/>
      <family val="3"/>
    </font>
    <font>
      <sz val="12"/>
      <name val="ＭＳ 明朝"/>
      <family val="1"/>
    </font>
    <font>
      <sz val="11"/>
      <color indexed="17"/>
      <name val="ＭＳ Ｐゴシック"/>
      <family val="3"/>
    </font>
    <font>
      <sz val="11"/>
      <color indexed="17"/>
      <name val="ＭＳ ゴシック"/>
      <family val="3"/>
    </font>
    <font>
      <b/>
      <sz val="15"/>
      <color indexed="56"/>
      <name val="ＭＳ Ｐゴシック"/>
      <family val="3"/>
    </font>
    <font>
      <b/>
      <sz val="15"/>
      <color indexed="62"/>
      <name val="ＭＳ Ｐゴシック"/>
      <family val="3"/>
    </font>
    <font>
      <b/>
      <sz val="15"/>
      <color indexed="56"/>
      <name val="ＭＳ ゴシック"/>
      <family val="3"/>
    </font>
    <font>
      <b/>
      <sz val="13"/>
      <color indexed="56"/>
      <name val="ＭＳ Ｐゴシック"/>
      <family val="3"/>
    </font>
    <font>
      <b/>
      <sz val="13"/>
      <color indexed="62"/>
      <name val="ＭＳ Ｐゴシック"/>
      <family val="3"/>
    </font>
    <font>
      <b/>
      <sz val="13"/>
      <color indexed="56"/>
      <name val="ＭＳ ゴシック"/>
      <family val="3"/>
    </font>
    <font>
      <b/>
      <sz val="11"/>
      <color indexed="56"/>
      <name val="ＭＳ Ｐゴシック"/>
      <family val="3"/>
    </font>
    <font>
      <b/>
      <sz val="11"/>
      <color indexed="62"/>
      <name val="ＭＳ Ｐゴシック"/>
      <family val="3"/>
    </font>
    <font>
      <b/>
      <sz val="11"/>
      <color indexed="56"/>
      <name val="ＭＳ ゴシック"/>
      <family val="3"/>
    </font>
    <font>
      <b/>
      <sz val="11"/>
      <color indexed="52"/>
      <name val="ＭＳ Ｐゴシック"/>
      <family val="3"/>
    </font>
    <font>
      <b/>
      <sz val="11"/>
      <color indexed="10"/>
      <name val="ＭＳ Ｐゴシック"/>
      <family val="3"/>
    </font>
    <font>
      <b/>
      <sz val="11"/>
      <color indexed="52"/>
      <name val="ＭＳ ゴシック"/>
      <family val="3"/>
    </font>
    <font>
      <i/>
      <sz val="11"/>
      <color indexed="23"/>
      <name val="ＭＳ Ｐゴシック"/>
      <family val="3"/>
    </font>
    <font>
      <i/>
      <sz val="11"/>
      <color indexed="23"/>
      <name val="ＭＳ ゴシック"/>
      <family val="3"/>
    </font>
    <font>
      <sz val="11"/>
      <color indexed="10"/>
      <name val="ＭＳ ゴシック"/>
      <family val="3"/>
    </font>
    <font>
      <b/>
      <sz val="11"/>
      <color indexed="8"/>
      <name val="ＭＳ Ｐゴシック"/>
      <family val="3"/>
    </font>
    <font>
      <b/>
      <sz val="11"/>
      <color indexed="8"/>
      <name val="ＭＳ ゴシック"/>
      <family val="3"/>
    </font>
    <font>
      <sz val="10"/>
      <name val="ＭＳ ゴシック"/>
      <family val="3"/>
    </font>
    <font>
      <sz val="10"/>
      <name val="ＭＳ ゴシック"/>
      <family val="3"/>
    </font>
    <font>
      <sz val="12"/>
      <name val="ＭＳ ゴシック"/>
      <family val="3"/>
    </font>
    <font>
      <sz val="14"/>
      <name val="ＭＳ ゴシック"/>
      <family val="3"/>
    </font>
    <font>
      <b/>
      <sz val="10"/>
      <name val="ＭＳ ゴシック"/>
      <family val="3"/>
    </font>
    <font>
      <sz val="8"/>
      <name val="ＭＳ ゴシック"/>
      <family val="3"/>
    </font>
    <font>
      <sz val="9"/>
      <name val="ＭＳ ゴシック"/>
      <family val="3"/>
    </font>
    <font>
      <sz val="6"/>
      <name val="ＭＳ Ｐゴシック"/>
      <family val="3"/>
    </font>
    <font>
      <sz val="10"/>
      <name val="ＭＳ Ｐゴシック"/>
      <family val="3"/>
    </font>
    <font>
      <sz val="11"/>
      <color rgb="FF000000"/>
      <name val="ＭＳ ゴシック"/>
      <family val="3"/>
    </font>
    <font>
      <sz val="14"/>
      <name val="ＭＳ Ｐゴシック"/>
      <family val="3"/>
    </font>
    <font>
      <sz val="16"/>
      <name val="ＭＳ 明朝"/>
      <family val="1"/>
    </font>
    <font>
      <sz val="11"/>
      <name val="ＭＳ Ｐゴシック"/>
      <family val="3"/>
    </font>
    <font>
      <sz val="8"/>
      <name val="ＤＨＰ平成ゴシックW5"/>
      <family val="3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</fills>
  <borders count="16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</borders>
  <cellStyleXfs count="211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0" fillId="24" borderId="1" applyNumberFormat="0" applyAlignment="0" applyProtection="0">
      <alignment vertical="center"/>
    </xf>
    <xf numFmtId="0" fontId="11" fillId="24" borderId="1" applyNumberFormat="0" applyAlignment="0" applyProtection="0">
      <alignment vertical="center"/>
    </xf>
    <xf numFmtId="0" fontId="12" fillId="7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17" fillId="9" borderId="5" applyNumberFormat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19" fillId="25" borderId="6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38" fontId="12" fillId="0" borderId="0" applyFill="0" applyBorder="0" applyProtection="0">
      <alignment vertical="center"/>
    </xf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1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2" fillId="0" borderId="0"/>
    <xf numFmtId="0" fontId="22" fillId="0" borderId="0">
      <alignment vertical="center"/>
    </xf>
    <xf numFmtId="0" fontId="23" fillId="0" borderId="0"/>
    <xf numFmtId="0" fontId="22" fillId="0" borderId="0">
      <alignment vertical="center"/>
    </xf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9" fillId="25" borderId="5" applyNumberFormat="0" applyAlignment="0" applyProtection="0">
      <alignment vertical="center"/>
    </xf>
    <xf numFmtId="0" fontId="38" fillId="26" borderId="5" applyNumberFormat="0" applyAlignment="0" applyProtection="0">
      <alignment vertical="center"/>
    </xf>
    <xf numFmtId="0" fontId="37" fillId="25" borderId="5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38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576">
    <xf numFmtId="0" fontId="0" fillId="0" borderId="0" xfId="0"/>
    <xf numFmtId="37" fontId="24" fillId="0" borderId="0" xfId="164" applyNumberFormat="1" applyFont="1" applyAlignment="1" applyProtection="1">
      <alignment vertical="center"/>
    </xf>
    <xf numFmtId="37" fontId="24" fillId="0" borderId="0" xfId="164" applyNumberFormat="1" applyFont="1" applyAlignment="1">
      <alignment vertical="center"/>
    </xf>
    <xf numFmtId="37" fontId="46" fillId="0" borderId="0" xfId="164" applyNumberFormat="1" applyFont="1" applyAlignment="1">
      <alignment vertical="center"/>
    </xf>
    <xf numFmtId="37" fontId="24" fillId="0" borderId="0" xfId="164" applyNumberFormat="1" applyFont="1" applyAlignment="1" applyProtection="1">
      <alignment horizontal="center" vertical="center"/>
    </xf>
    <xf numFmtId="37" fontId="46" fillId="0" borderId="15" xfId="164" applyNumberFormat="1" applyFont="1" applyBorder="1" applyAlignment="1" applyProtection="1">
      <alignment vertical="center"/>
    </xf>
    <xf numFmtId="37" fontId="46" fillId="0" borderId="16" xfId="164" applyNumberFormat="1" applyFont="1" applyBorder="1" applyAlignment="1" applyProtection="1">
      <alignment vertical="center"/>
    </xf>
    <xf numFmtId="37" fontId="46" fillId="0" borderId="16" xfId="164" applyNumberFormat="1" applyFont="1" applyBorder="1" applyAlignment="1">
      <alignment vertical="center"/>
    </xf>
    <xf numFmtId="37" fontId="46" fillId="0" borderId="17" xfId="164" applyNumberFormat="1" applyFont="1" applyBorder="1" applyAlignment="1">
      <alignment vertical="center"/>
    </xf>
    <xf numFmtId="37" fontId="24" fillId="0" borderId="0" xfId="164" applyNumberFormat="1" applyFont="1" applyBorder="1" applyAlignment="1">
      <alignment vertical="center"/>
    </xf>
    <xf numFmtId="37" fontId="46" fillId="0" borderId="18" xfId="164" applyNumberFormat="1" applyFont="1" applyBorder="1" applyAlignment="1">
      <alignment vertical="center"/>
    </xf>
    <xf numFmtId="37" fontId="46" fillId="0" borderId="19" xfId="164" applyNumberFormat="1" applyFont="1" applyBorder="1" applyAlignment="1">
      <alignment vertical="center"/>
    </xf>
    <xf numFmtId="37" fontId="24" fillId="0" borderId="0" xfId="164" applyNumberFormat="1" applyFont="1" applyAlignment="1">
      <alignment horizontal="right" vertical="center"/>
    </xf>
    <xf numFmtId="37" fontId="24" fillId="0" borderId="0" xfId="164" applyNumberFormat="1" applyFont="1" applyBorder="1" applyAlignment="1">
      <alignment horizontal="center" vertical="center"/>
    </xf>
    <xf numFmtId="37" fontId="24" fillId="0" borderId="0" xfId="164" applyNumberFormat="1" applyFont="1" applyAlignment="1">
      <alignment horizontal="left" vertical="center"/>
    </xf>
    <xf numFmtId="37" fontId="24" fillId="0" borderId="20" xfId="164" applyNumberFormat="1" applyFont="1" applyBorder="1" applyAlignment="1">
      <alignment horizontal="center" vertical="center"/>
    </xf>
    <xf numFmtId="37" fontId="46" fillId="0" borderId="21" xfId="164" applyNumberFormat="1" applyFont="1" applyBorder="1" applyAlignment="1">
      <alignment vertical="center"/>
    </xf>
    <xf numFmtId="37" fontId="46" fillId="0" borderId="22" xfId="164" applyNumberFormat="1" applyFont="1" applyBorder="1" applyAlignment="1">
      <alignment vertical="center"/>
    </xf>
    <xf numFmtId="37" fontId="46" fillId="0" borderId="23" xfId="164" applyNumberFormat="1" applyFont="1" applyBorder="1" applyAlignment="1">
      <alignment vertical="center"/>
    </xf>
    <xf numFmtId="37" fontId="46" fillId="0" borderId="0" xfId="164" applyNumberFormat="1" applyFont="1" applyAlignment="1" applyProtection="1">
      <alignment vertical="center"/>
    </xf>
    <xf numFmtId="37" fontId="46" fillId="0" borderId="0" xfId="164" applyNumberFormat="1" applyFont="1" applyAlignment="1" applyProtection="1">
      <alignment vertical="center"/>
      <protection locked="0"/>
    </xf>
    <xf numFmtId="37" fontId="46" fillId="27" borderId="0" xfId="0" applyNumberFormat="1" applyFont="1" applyFill="1" applyAlignment="1">
      <alignment vertical="center"/>
    </xf>
    <xf numFmtId="37" fontId="49" fillId="28" borderId="27" xfId="164" applyNumberFormat="1" applyFont="1" applyFill="1" applyBorder="1" applyAlignment="1" applyProtection="1">
      <alignment horizontal="center" vertical="center"/>
    </xf>
    <xf numFmtId="37" fontId="49" fillId="28" borderId="20" xfId="164" applyNumberFormat="1" applyFont="1" applyFill="1" applyBorder="1" applyAlignment="1" applyProtection="1">
      <alignment horizontal="center" vertical="center"/>
    </xf>
    <xf numFmtId="37" fontId="46" fillId="0" borderId="24" xfId="164" applyNumberFormat="1" applyFont="1" applyFill="1" applyBorder="1" applyAlignment="1" applyProtection="1">
      <alignment vertical="center"/>
    </xf>
    <xf numFmtId="37" fontId="46" fillId="0" borderId="25" xfId="164" applyNumberFormat="1" applyFont="1" applyFill="1" applyBorder="1" applyAlignment="1" applyProtection="1">
      <alignment vertical="center"/>
    </xf>
    <xf numFmtId="37" fontId="46" fillId="0" borderId="28" xfId="164" applyNumberFormat="1" applyFont="1" applyFill="1" applyBorder="1" applyAlignment="1" applyProtection="1">
      <alignment vertical="center"/>
    </xf>
    <xf numFmtId="37" fontId="46" fillId="0" borderId="27" xfId="164" applyNumberFormat="1" applyFont="1" applyFill="1" applyBorder="1" applyAlignment="1" applyProtection="1">
      <alignment vertical="center"/>
    </xf>
    <xf numFmtId="37" fontId="46" fillId="0" borderId="29" xfId="164" applyNumberFormat="1" applyFont="1" applyFill="1" applyBorder="1" applyAlignment="1" applyProtection="1">
      <alignment vertical="center"/>
    </xf>
    <xf numFmtId="37" fontId="46" fillId="0" borderId="20" xfId="164" applyNumberFormat="1" applyFont="1" applyFill="1" applyBorder="1" applyAlignment="1" applyProtection="1">
      <alignment vertical="center"/>
    </xf>
    <xf numFmtId="37" fontId="46" fillId="0" borderId="26" xfId="164" applyNumberFormat="1" applyFont="1" applyFill="1" applyBorder="1" applyAlignment="1" applyProtection="1">
      <alignment vertical="center"/>
    </xf>
    <xf numFmtId="37" fontId="50" fillId="0" borderId="0" xfId="164" applyNumberFormat="1" applyFont="1" applyAlignment="1" applyProtection="1">
      <alignment vertical="center"/>
    </xf>
    <xf numFmtId="37" fontId="46" fillId="0" borderId="0" xfId="164" applyNumberFormat="1" applyFont="1" applyAlignment="1">
      <alignment horizontal="centerContinuous" vertical="center"/>
    </xf>
    <xf numFmtId="37" fontId="46" fillId="0" borderId="32" xfId="164" applyNumberFormat="1" applyFont="1" applyBorder="1" applyAlignment="1">
      <alignment horizontal="centerContinuous" vertical="center"/>
    </xf>
    <xf numFmtId="37" fontId="49" fillId="28" borderId="33" xfId="165" applyNumberFormat="1" applyFont="1" applyFill="1" applyBorder="1" applyAlignment="1" applyProtection="1">
      <alignment vertical="center"/>
    </xf>
    <xf numFmtId="37" fontId="49" fillId="28" borderId="34" xfId="164" applyNumberFormat="1" applyFont="1" applyFill="1" applyBorder="1" applyAlignment="1" applyProtection="1">
      <alignment vertical="center"/>
    </xf>
    <xf numFmtId="37" fontId="46" fillId="0" borderId="35" xfId="164" applyNumberFormat="1" applyFont="1" applyFill="1" applyBorder="1" applyAlignment="1" applyProtection="1">
      <alignment vertical="center"/>
    </xf>
    <xf numFmtId="37" fontId="46" fillId="0" borderId="36" xfId="164" applyNumberFormat="1" applyFont="1" applyFill="1" applyBorder="1" applyAlignment="1" applyProtection="1">
      <alignment vertical="center"/>
    </xf>
    <xf numFmtId="37" fontId="46" fillId="0" borderId="31" xfId="164" applyNumberFormat="1" applyFont="1" applyFill="1" applyBorder="1" applyAlignment="1" applyProtection="1">
      <alignment vertical="center"/>
    </xf>
    <xf numFmtId="37" fontId="46" fillId="0" borderId="0" xfId="164" applyNumberFormat="1" applyFont="1" applyFill="1" applyBorder="1" applyAlignment="1" applyProtection="1">
      <alignment vertical="center"/>
    </xf>
    <xf numFmtId="37" fontId="49" fillId="28" borderId="37" xfId="164" applyNumberFormat="1" applyFont="1" applyFill="1" applyBorder="1" applyAlignment="1" applyProtection="1">
      <alignment vertical="center"/>
    </xf>
    <xf numFmtId="37" fontId="49" fillId="28" borderId="38" xfId="164" applyNumberFormat="1" applyFont="1" applyFill="1" applyBorder="1" applyAlignment="1" applyProtection="1">
      <alignment vertical="center"/>
    </xf>
    <xf numFmtId="37" fontId="46" fillId="0" borderId="37" xfId="164" applyNumberFormat="1" applyFont="1" applyFill="1" applyBorder="1" applyAlignment="1" applyProtection="1">
      <alignment vertical="center"/>
    </xf>
    <xf numFmtId="37" fontId="49" fillId="28" borderId="39" xfId="164" applyNumberFormat="1" applyFont="1" applyFill="1" applyBorder="1" applyAlignment="1" applyProtection="1">
      <alignment vertical="center"/>
    </xf>
    <xf numFmtId="37" fontId="46" fillId="0" borderId="40" xfId="164" applyNumberFormat="1" applyFont="1" applyFill="1" applyBorder="1" applyAlignment="1" applyProtection="1">
      <alignment vertical="center"/>
    </xf>
    <xf numFmtId="37" fontId="46" fillId="0" borderId="41" xfId="164" applyNumberFormat="1" applyFont="1" applyFill="1" applyBorder="1" applyAlignment="1" applyProtection="1">
      <alignment vertical="center"/>
    </xf>
    <xf numFmtId="37" fontId="46" fillId="0" borderId="42" xfId="164" applyNumberFormat="1" applyFont="1" applyFill="1" applyBorder="1" applyAlignment="1" applyProtection="1">
      <alignment vertical="center"/>
    </xf>
    <xf numFmtId="37" fontId="49" fillId="28" borderId="43" xfId="164" applyNumberFormat="1" applyFont="1" applyFill="1" applyBorder="1" applyAlignment="1" applyProtection="1">
      <alignment vertical="center"/>
    </xf>
    <xf numFmtId="37" fontId="46" fillId="0" borderId="30" xfId="164" applyNumberFormat="1" applyFont="1" applyFill="1" applyBorder="1" applyAlignment="1" applyProtection="1">
      <alignment vertical="center"/>
    </xf>
    <xf numFmtId="37" fontId="46" fillId="0" borderId="34" xfId="164" applyNumberFormat="1" applyFont="1" applyFill="1" applyBorder="1" applyAlignment="1" applyProtection="1">
      <alignment vertical="center"/>
    </xf>
    <xf numFmtId="37" fontId="51" fillId="0" borderId="0" xfId="164" applyNumberFormat="1" applyFont="1" applyFill="1" applyAlignment="1">
      <alignment vertical="center"/>
    </xf>
    <xf numFmtId="37" fontId="46" fillId="0" borderId="44" xfId="164" applyNumberFormat="1" applyFont="1" applyBorder="1" applyAlignment="1">
      <alignment horizontal="centerContinuous" vertical="center"/>
    </xf>
    <xf numFmtId="37" fontId="49" fillId="28" borderId="19" xfId="165" applyNumberFormat="1" applyFont="1" applyFill="1" applyBorder="1" applyAlignment="1" applyProtection="1">
      <alignment vertical="center"/>
    </xf>
    <xf numFmtId="37" fontId="49" fillId="28" borderId="45" xfId="164" applyNumberFormat="1" applyFont="1" applyFill="1" applyBorder="1" applyAlignment="1" applyProtection="1">
      <alignment vertical="center"/>
    </xf>
    <xf numFmtId="37" fontId="46" fillId="0" borderId="46" xfId="164" applyNumberFormat="1" applyFont="1" applyFill="1" applyBorder="1" applyAlignment="1" applyProtection="1">
      <alignment vertical="center"/>
    </xf>
    <xf numFmtId="37" fontId="46" fillId="0" borderId="47" xfId="164" applyNumberFormat="1" applyFont="1" applyFill="1" applyBorder="1" applyAlignment="1">
      <alignment vertical="center"/>
    </xf>
    <xf numFmtId="37" fontId="46" fillId="0" borderId="48" xfId="164" applyNumberFormat="1" applyFont="1" applyFill="1" applyBorder="1" applyAlignment="1" applyProtection="1">
      <alignment vertical="center"/>
    </xf>
    <xf numFmtId="37" fontId="46" fillId="0" borderId="49" xfId="164" applyNumberFormat="1" applyFont="1" applyFill="1" applyBorder="1" applyAlignment="1" applyProtection="1">
      <alignment vertical="center"/>
    </xf>
    <xf numFmtId="37" fontId="46" fillId="0" borderId="50" xfId="164" applyNumberFormat="1" applyFont="1" applyFill="1" applyBorder="1" applyAlignment="1" applyProtection="1">
      <alignment vertical="center"/>
    </xf>
    <xf numFmtId="37" fontId="46" fillId="0" borderId="44" xfId="164" applyNumberFormat="1" applyFont="1" applyFill="1" applyBorder="1" applyAlignment="1" applyProtection="1">
      <alignment vertical="center"/>
    </xf>
    <xf numFmtId="37" fontId="46" fillId="0" borderId="45" xfId="164" applyNumberFormat="1" applyFont="1" applyFill="1" applyBorder="1" applyAlignment="1" applyProtection="1">
      <alignment vertical="center"/>
    </xf>
    <xf numFmtId="37" fontId="46" fillId="0" borderId="51" xfId="164" applyNumberFormat="1" applyFont="1" applyBorder="1" applyAlignment="1">
      <alignment horizontal="centerContinuous" vertical="center"/>
    </xf>
    <xf numFmtId="37" fontId="49" fillId="28" borderId="52" xfId="164" applyNumberFormat="1" applyFont="1" applyFill="1" applyBorder="1" applyAlignment="1" applyProtection="1">
      <alignment vertical="center"/>
    </xf>
    <xf numFmtId="37" fontId="49" fillId="28" borderId="53" xfId="164" applyNumberFormat="1" applyFont="1" applyFill="1" applyBorder="1" applyAlignment="1" applyProtection="1">
      <alignment vertical="center"/>
    </xf>
    <xf numFmtId="37" fontId="46" fillId="0" borderId="54" xfId="164" applyNumberFormat="1" applyFont="1" applyFill="1" applyBorder="1" applyAlignment="1" applyProtection="1">
      <alignment vertical="center"/>
    </xf>
    <xf numFmtId="37" fontId="46" fillId="0" borderId="55" xfId="164" applyNumberFormat="1" applyFont="1" applyFill="1" applyBorder="1" applyAlignment="1" applyProtection="1">
      <alignment vertical="center"/>
    </xf>
    <xf numFmtId="37" fontId="46" fillId="0" borderId="56" xfId="164" applyNumberFormat="1" applyFont="1" applyFill="1" applyBorder="1" applyAlignment="1" applyProtection="1">
      <alignment vertical="center"/>
    </xf>
    <xf numFmtId="37" fontId="46" fillId="0" borderId="57" xfId="164" applyNumberFormat="1" applyFont="1" applyFill="1" applyBorder="1" applyAlignment="1" applyProtection="1">
      <alignment vertical="center"/>
    </xf>
    <xf numFmtId="37" fontId="46" fillId="0" borderId="58" xfId="164" applyNumberFormat="1" applyFont="1" applyFill="1" applyBorder="1" applyAlignment="1" applyProtection="1">
      <alignment vertical="center"/>
    </xf>
    <xf numFmtId="37" fontId="46" fillId="0" borderId="52" xfId="164" applyNumberFormat="1" applyFont="1" applyFill="1" applyBorder="1" applyAlignment="1" applyProtection="1">
      <alignment vertical="center"/>
    </xf>
    <xf numFmtId="37" fontId="46" fillId="0" borderId="59" xfId="164" applyNumberFormat="1" applyFont="1" applyFill="1" applyBorder="1" applyAlignment="1" applyProtection="1">
      <alignment vertical="center"/>
    </xf>
    <xf numFmtId="37" fontId="46" fillId="0" borderId="60" xfId="164" applyNumberFormat="1" applyFont="1" applyFill="1" applyBorder="1" applyAlignment="1" applyProtection="1">
      <alignment vertical="center"/>
    </xf>
    <xf numFmtId="37" fontId="46" fillId="0" borderId="51" xfId="164" applyNumberFormat="1" applyFont="1" applyFill="1" applyBorder="1" applyAlignment="1" applyProtection="1">
      <alignment vertical="center"/>
    </xf>
    <xf numFmtId="37" fontId="46" fillId="0" borderId="61" xfId="164" applyNumberFormat="1" applyFont="1" applyBorder="1" applyAlignment="1">
      <alignment horizontal="centerContinuous" vertical="center"/>
    </xf>
    <xf numFmtId="37" fontId="49" fillId="28" borderId="62" xfId="164" applyNumberFormat="1" applyFont="1" applyFill="1" applyBorder="1" applyAlignment="1">
      <alignment vertical="center"/>
    </xf>
    <xf numFmtId="38" fontId="46" fillId="0" borderId="35" xfId="209" applyFont="1" applyFill="1" applyBorder="1" applyAlignment="1">
      <alignment vertical="center"/>
    </xf>
    <xf numFmtId="37" fontId="46" fillId="0" borderId="63" xfId="164" applyNumberFormat="1" applyFont="1" applyFill="1" applyBorder="1" applyAlignment="1">
      <alignment vertical="center"/>
    </xf>
    <xf numFmtId="37" fontId="46" fillId="0" borderId="36" xfId="164" applyNumberFormat="1" applyFont="1" applyFill="1" applyBorder="1" applyAlignment="1">
      <alignment vertical="center"/>
    </xf>
    <xf numFmtId="37" fontId="46" fillId="0" borderId="28" xfId="164" applyNumberFormat="1" applyFont="1" applyFill="1" applyBorder="1" applyAlignment="1">
      <alignment vertical="center"/>
    </xf>
    <xf numFmtId="37" fontId="46" fillId="0" borderId="64" xfId="164" applyNumberFormat="1" applyFont="1" applyFill="1" applyBorder="1" applyAlignment="1">
      <alignment vertical="center"/>
    </xf>
    <xf numFmtId="37" fontId="46" fillId="0" borderId="31" xfId="164" applyNumberFormat="1" applyFont="1" applyFill="1" applyBorder="1" applyAlignment="1">
      <alignment vertical="center"/>
    </xf>
    <xf numFmtId="37" fontId="46" fillId="0" borderId="38" xfId="164" applyNumberFormat="1" applyFont="1" applyFill="1" applyBorder="1" applyAlignment="1">
      <alignment vertical="center"/>
    </xf>
    <xf numFmtId="37" fontId="49" fillId="28" borderId="33" xfId="164" applyNumberFormat="1" applyFont="1" applyFill="1" applyBorder="1" applyAlignment="1">
      <alignment vertical="center"/>
    </xf>
    <xf numFmtId="38" fontId="0" fillId="0" borderId="65" xfId="209" applyFont="1" applyFill="1" applyBorder="1" applyAlignment="1" applyProtection="1">
      <alignment vertical="center"/>
    </xf>
    <xf numFmtId="37" fontId="46" fillId="0" borderId="33" xfId="164" applyNumberFormat="1" applyFont="1" applyFill="1" applyBorder="1" applyAlignment="1">
      <alignment vertical="center"/>
    </xf>
    <xf numFmtId="37" fontId="46" fillId="0" borderId="35" xfId="164" applyNumberFormat="1" applyFont="1" applyFill="1" applyBorder="1" applyAlignment="1">
      <alignment vertical="center"/>
    </xf>
    <xf numFmtId="37" fontId="46" fillId="0" borderId="61" xfId="164" applyNumberFormat="1" applyFont="1" applyFill="1" applyBorder="1" applyAlignment="1">
      <alignment vertical="center"/>
    </xf>
    <xf numFmtId="37" fontId="46" fillId="0" borderId="42" xfId="164" applyNumberFormat="1" applyFont="1" applyBorder="1" applyAlignment="1">
      <alignment horizontal="centerContinuous" vertical="center"/>
    </xf>
    <xf numFmtId="37" fontId="49" fillId="28" borderId="45" xfId="164" applyNumberFormat="1" applyFont="1" applyFill="1" applyBorder="1" applyAlignment="1">
      <alignment vertical="center"/>
    </xf>
    <xf numFmtId="37" fontId="49" fillId="28" borderId="66" xfId="164" applyNumberFormat="1" applyFont="1" applyFill="1" applyBorder="1" applyAlignment="1" applyProtection="1">
      <alignment vertical="center"/>
    </xf>
    <xf numFmtId="37" fontId="46" fillId="0" borderId="67" xfId="164" applyNumberFormat="1" applyFont="1" applyFill="1" applyBorder="1" applyAlignment="1">
      <alignment vertical="center"/>
    </xf>
    <xf numFmtId="37" fontId="46" fillId="0" borderId="50" xfId="164" applyNumberFormat="1" applyFont="1" applyFill="1" applyBorder="1" applyAlignment="1">
      <alignment vertical="center"/>
    </xf>
    <xf numFmtId="37" fontId="46" fillId="0" borderId="68" xfId="164" applyNumberFormat="1" applyFont="1" applyFill="1" applyBorder="1" applyAlignment="1">
      <alignment vertical="center"/>
    </xf>
    <xf numFmtId="38" fontId="46" fillId="0" borderId="41" xfId="209" applyFont="1" applyFill="1" applyBorder="1" applyAlignment="1">
      <alignment vertical="center"/>
    </xf>
    <xf numFmtId="37" fontId="46" fillId="0" borderId="66" xfId="164" applyNumberFormat="1" applyFont="1" applyFill="1" applyBorder="1" applyAlignment="1">
      <alignment vertical="center"/>
    </xf>
    <xf numFmtId="37" fontId="46" fillId="0" borderId="41" xfId="164" applyNumberFormat="1" applyFont="1" applyFill="1" applyBorder="1" applyAlignment="1">
      <alignment vertical="center"/>
    </xf>
    <xf numFmtId="37" fontId="49" fillId="28" borderId="37" xfId="164" applyNumberFormat="1" applyFont="1" applyFill="1" applyBorder="1" applyAlignment="1">
      <alignment vertical="center"/>
    </xf>
    <xf numFmtId="37" fontId="46" fillId="0" borderId="69" xfId="164" applyNumberFormat="1" applyFont="1" applyFill="1" applyBorder="1" applyAlignment="1">
      <alignment vertical="center"/>
    </xf>
    <xf numFmtId="37" fontId="49" fillId="28" borderId="38" xfId="164" applyNumberFormat="1" applyFont="1" applyFill="1" applyBorder="1" applyAlignment="1">
      <alignment vertical="center"/>
    </xf>
    <xf numFmtId="37" fontId="46" fillId="0" borderId="45" xfId="164" applyNumberFormat="1" applyFont="1" applyFill="1" applyBorder="1" applyAlignment="1">
      <alignment vertical="center"/>
    </xf>
    <xf numFmtId="37" fontId="46" fillId="0" borderId="49" xfId="164" applyNumberFormat="1" applyFont="1" applyFill="1" applyBorder="1" applyAlignment="1">
      <alignment vertical="center"/>
    </xf>
    <xf numFmtId="37" fontId="46" fillId="0" borderId="44" xfId="164" applyNumberFormat="1" applyFont="1" applyFill="1" applyBorder="1" applyAlignment="1">
      <alignment vertical="center"/>
    </xf>
    <xf numFmtId="37" fontId="49" fillId="28" borderId="52" xfId="164" applyNumberFormat="1" applyFont="1" applyFill="1" applyBorder="1" applyAlignment="1">
      <alignment vertical="center"/>
    </xf>
    <xf numFmtId="37" fontId="46" fillId="0" borderId="59" xfId="164" applyNumberFormat="1" applyFont="1" applyFill="1" applyBorder="1" applyAlignment="1">
      <alignment vertical="center"/>
    </xf>
    <xf numFmtId="37" fontId="46" fillId="0" borderId="56" xfId="164" applyNumberFormat="1" applyFont="1" applyFill="1" applyBorder="1" applyAlignment="1">
      <alignment vertical="center"/>
    </xf>
    <xf numFmtId="37" fontId="46" fillId="0" borderId="55" xfId="164" applyNumberFormat="1" applyFont="1" applyFill="1" applyBorder="1" applyAlignment="1">
      <alignment vertical="center"/>
    </xf>
    <xf numFmtId="37" fontId="46" fillId="0" borderId="53" xfId="164" applyNumberFormat="1" applyFont="1" applyFill="1" applyBorder="1" applyAlignment="1">
      <alignment vertical="center"/>
    </xf>
    <xf numFmtId="37" fontId="46" fillId="0" borderId="70" xfId="164" applyNumberFormat="1" applyFont="1" applyFill="1" applyBorder="1" applyAlignment="1">
      <alignment vertical="center"/>
    </xf>
    <xf numFmtId="37" fontId="46" fillId="0" borderId="52" xfId="164" applyNumberFormat="1" applyFont="1" applyFill="1" applyBorder="1" applyAlignment="1">
      <alignment vertical="center"/>
    </xf>
    <xf numFmtId="37" fontId="46" fillId="0" borderId="71" xfId="164" applyNumberFormat="1" applyFont="1" applyFill="1" applyBorder="1" applyAlignment="1">
      <alignment vertical="center"/>
    </xf>
    <xf numFmtId="37" fontId="46" fillId="0" borderId="72" xfId="164" applyNumberFormat="1" applyFont="1" applyFill="1" applyBorder="1" applyAlignment="1">
      <alignment vertical="center"/>
    </xf>
    <xf numFmtId="37" fontId="46" fillId="0" borderId="73" xfId="164" applyNumberFormat="1" applyFont="1" applyFill="1" applyBorder="1" applyAlignment="1">
      <alignment vertical="center"/>
    </xf>
    <xf numFmtId="37" fontId="46" fillId="0" borderId="51" xfId="164" applyNumberFormat="1" applyFont="1" applyFill="1" applyBorder="1" applyAlignment="1">
      <alignment vertical="center"/>
    </xf>
    <xf numFmtId="176" fontId="49" fillId="28" borderId="38" xfId="210" applyNumberFormat="1" applyFont="1" applyFill="1" applyBorder="1" applyAlignment="1" applyProtection="1">
      <alignment vertical="center"/>
    </xf>
    <xf numFmtId="176" fontId="49" fillId="28" borderId="37" xfId="210" applyNumberFormat="1" applyFont="1" applyFill="1" applyBorder="1" applyAlignment="1" applyProtection="1">
      <alignment vertical="center"/>
    </xf>
    <xf numFmtId="176" fontId="46" fillId="0" borderId="30" xfId="210" applyNumberFormat="1" applyFont="1" applyFill="1" applyBorder="1" applyAlignment="1" applyProtection="1">
      <alignment vertical="center"/>
    </xf>
    <xf numFmtId="176" fontId="46" fillId="0" borderId="31" xfId="210" applyNumberFormat="1" applyFont="1" applyFill="1" applyBorder="1" applyAlignment="1" applyProtection="1">
      <alignment vertical="center"/>
    </xf>
    <xf numFmtId="176" fontId="46" fillId="0" borderId="38" xfId="210" applyNumberFormat="1" applyFont="1" applyFill="1" applyBorder="1" applyAlignment="1" applyProtection="1">
      <alignment vertical="center"/>
    </xf>
    <xf numFmtId="176" fontId="46" fillId="0" borderId="74" xfId="210" applyNumberFormat="1" applyFont="1" applyFill="1" applyBorder="1" applyAlignment="1" applyProtection="1">
      <alignment vertical="center"/>
    </xf>
    <xf numFmtId="176" fontId="46" fillId="0" borderId="37" xfId="210" applyNumberFormat="1" applyFont="1" applyFill="1" applyBorder="1" applyAlignment="1" applyProtection="1">
      <alignment vertical="center"/>
    </xf>
    <xf numFmtId="176" fontId="46" fillId="0" borderId="32" xfId="210" applyNumberFormat="1" applyFont="1" applyFill="1" applyBorder="1" applyAlignment="1" applyProtection="1">
      <alignment vertical="center"/>
    </xf>
    <xf numFmtId="176" fontId="49" fillId="28" borderId="43" xfId="210" applyNumberFormat="1" applyFont="1" applyFill="1" applyBorder="1" applyAlignment="1" applyProtection="1">
      <alignment vertical="center"/>
    </xf>
    <xf numFmtId="176" fontId="49" fillId="28" borderId="34" xfId="210" applyNumberFormat="1" applyFont="1" applyFill="1" applyBorder="1" applyAlignment="1" applyProtection="1">
      <alignment vertical="center"/>
    </xf>
    <xf numFmtId="176" fontId="46" fillId="0" borderId="40" xfId="210" applyNumberFormat="1" applyFont="1" applyFill="1" applyBorder="1" applyAlignment="1" applyProtection="1">
      <alignment vertical="center"/>
    </xf>
    <xf numFmtId="176" fontId="46" fillId="0" borderId="41" xfId="210" applyNumberFormat="1" applyFont="1" applyFill="1" applyBorder="1" applyAlignment="1" applyProtection="1">
      <alignment vertical="center"/>
    </xf>
    <xf numFmtId="176" fontId="46" fillId="0" borderId="43" xfId="210" applyNumberFormat="1" applyFont="1" applyFill="1" applyBorder="1" applyAlignment="1" applyProtection="1">
      <alignment vertical="center"/>
    </xf>
    <xf numFmtId="176" fontId="46" fillId="0" borderId="75" xfId="210" applyNumberFormat="1" applyFont="1" applyFill="1" applyBorder="1" applyAlignment="1" applyProtection="1">
      <alignment vertical="center"/>
    </xf>
    <xf numFmtId="176" fontId="46" fillId="0" borderId="34" xfId="210" applyNumberFormat="1" applyFont="1" applyFill="1" applyBorder="1" applyAlignment="1" applyProtection="1">
      <alignment vertical="center"/>
    </xf>
    <xf numFmtId="176" fontId="46" fillId="0" borderId="42" xfId="210" applyNumberFormat="1" applyFont="1" applyFill="1" applyBorder="1" applyAlignment="1" applyProtection="1">
      <alignment vertical="center"/>
    </xf>
    <xf numFmtId="37" fontId="46" fillId="0" borderId="0" xfId="164" applyNumberFormat="1" applyFont="1" applyAlignment="1">
      <alignment horizontal="right" vertical="center"/>
    </xf>
    <xf numFmtId="176" fontId="49" fillId="28" borderId="53" xfId="210" applyNumberFormat="1" applyFont="1" applyFill="1" applyBorder="1" applyAlignment="1" applyProtection="1">
      <alignment vertical="center"/>
    </xf>
    <xf numFmtId="176" fontId="49" fillId="28" borderId="52" xfId="210" applyNumberFormat="1" applyFont="1" applyFill="1" applyBorder="1" applyAlignment="1" applyProtection="1">
      <alignment vertical="center"/>
    </xf>
    <xf numFmtId="176" fontId="46" fillId="0" borderId="59" xfId="210" applyNumberFormat="1" applyFont="1" applyFill="1" applyBorder="1" applyAlignment="1" applyProtection="1">
      <alignment vertical="center"/>
    </xf>
    <xf numFmtId="176" fontId="46" fillId="0" borderId="56" xfId="210" applyNumberFormat="1" applyFont="1" applyFill="1" applyBorder="1" applyAlignment="1" applyProtection="1">
      <alignment vertical="center"/>
    </xf>
    <xf numFmtId="176" fontId="46" fillId="0" borderId="53" xfId="210" applyNumberFormat="1" applyFont="1" applyFill="1" applyBorder="1" applyAlignment="1" applyProtection="1">
      <alignment vertical="center"/>
    </xf>
    <xf numFmtId="176" fontId="46" fillId="0" borderId="70" xfId="210" applyNumberFormat="1" applyFont="1" applyFill="1" applyBorder="1" applyAlignment="1" applyProtection="1">
      <alignment vertical="center"/>
    </xf>
    <xf numFmtId="176" fontId="46" fillId="0" borderId="52" xfId="210" applyNumberFormat="1" applyFont="1" applyFill="1" applyBorder="1" applyAlignment="1" applyProtection="1">
      <alignment vertical="center"/>
    </xf>
    <xf numFmtId="176" fontId="46" fillId="0" borderId="51" xfId="210" applyNumberFormat="1" applyFont="1" applyFill="1" applyBorder="1" applyAlignment="1" applyProtection="1">
      <alignment vertical="center"/>
    </xf>
    <xf numFmtId="177" fontId="46" fillId="0" borderId="0" xfId="164" applyNumberFormat="1" applyFont="1" applyAlignment="1">
      <alignment vertical="center"/>
    </xf>
    <xf numFmtId="37" fontId="46" fillId="0" borderId="76" xfId="164" applyNumberFormat="1" applyFont="1" applyBorder="1" applyAlignment="1" applyProtection="1">
      <alignment vertical="center"/>
    </xf>
    <xf numFmtId="37" fontId="46" fillId="0" borderId="77" xfId="164" applyNumberFormat="1" applyFont="1" applyBorder="1" applyAlignment="1" applyProtection="1">
      <alignment vertical="center"/>
    </xf>
    <xf numFmtId="37" fontId="49" fillId="28" borderId="20" xfId="164" applyNumberFormat="1" applyFont="1" applyFill="1" applyBorder="1" applyAlignment="1" applyProtection="1">
      <alignment horizontal="center" vertical="center" wrapText="1"/>
    </xf>
    <xf numFmtId="37" fontId="49" fillId="28" borderId="78" xfId="164" applyNumberFormat="1" applyFont="1" applyFill="1" applyBorder="1" applyAlignment="1">
      <alignment vertical="center"/>
    </xf>
    <xf numFmtId="37" fontId="46" fillId="0" borderId="79" xfId="164" applyNumberFormat="1" applyFont="1" applyBorder="1" applyAlignment="1" applyProtection="1">
      <alignment vertical="center"/>
    </xf>
    <xf numFmtId="37" fontId="46" fillId="0" borderId="17" xfId="164" applyNumberFormat="1" applyFont="1" applyBorder="1" applyAlignment="1" applyProtection="1">
      <alignment vertical="center"/>
    </xf>
    <xf numFmtId="37" fontId="46" fillId="0" borderId="80" xfId="164" applyNumberFormat="1" applyFont="1" applyBorder="1" applyAlignment="1" applyProtection="1">
      <alignment vertical="center"/>
    </xf>
    <xf numFmtId="37" fontId="46" fillId="0" borderId="32" xfId="164" applyNumberFormat="1" applyFont="1" applyBorder="1" applyAlignment="1" applyProtection="1">
      <alignment vertical="center"/>
    </xf>
    <xf numFmtId="37" fontId="46" fillId="0" borderId="81" xfId="164" applyNumberFormat="1" applyFont="1" applyBorder="1" applyAlignment="1" applyProtection="1">
      <alignment vertical="center"/>
    </xf>
    <xf numFmtId="37" fontId="46" fillId="0" borderId="63" xfId="164" applyNumberFormat="1" applyFont="1" applyBorder="1" applyAlignment="1" applyProtection="1">
      <alignment vertical="center"/>
    </xf>
    <xf numFmtId="37" fontId="46" fillId="0" borderId="82" xfId="164" applyNumberFormat="1" applyFont="1" applyBorder="1" applyAlignment="1" applyProtection="1">
      <alignment vertical="center"/>
    </xf>
    <xf numFmtId="37" fontId="46" fillId="0" borderId="75" xfId="164" applyNumberFormat="1" applyFont="1" applyBorder="1" applyAlignment="1" applyProtection="1">
      <alignment vertical="center"/>
    </xf>
    <xf numFmtId="37" fontId="49" fillId="28" borderId="66" xfId="164" applyNumberFormat="1" applyFont="1" applyFill="1" applyBorder="1" applyAlignment="1">
      <alignment vertical="center"/>
    </xf>
    <xf numFmtId="37" fontId="46" fillId="0" borderId="83" xfId="164" applyNumberFormat="1" applyFont="1" applyBorder="1" applyAlignment="1" applyProtection="1">
      <alignment vertical="center"/>
    </xf>
    <xf numFmtId="37" fontId="46" fillId="0" borderId="84" xfId="164" applyNumberFormat="1" applyFont="1" applyBorder="1" applyAlignment="1" applyProtection="1">
      <alignment vertical="center"/>
    </xf>
    <xf numFmtId="37" fontId="46" fillId="0" borderId="85" xfId="164" applyNumberFormat="1" applyFont="1" applyBorder="1" applyAlignment="1" applyProtection="1">
      <alignment vertical="center"/>
    </xf>
    <xf numFmtId="37" fontId="46" fillId="0" borderId="67" xfId="164" applyNumberFormat="1" applyFont="1" applyBorder="1" applyAlignment="1" applyProtection="1">
      <alignment vertical="center"/>
    </xf>
    <xf numFmtId="37" fontId="49" fillId="28" borderId="71" xfId="164" applyNumberFormat="1" applyFont="1" applyFill="1" applyBorder="1" applyAlignment="1">
      <alignment vertical="center"/>
    </xf>
    <xf numFmtId="37" fontId="46" fillId="0" borderId="86" xfId="164" applyNumberFormat="1" applyFont="1" applyBorder="1" applyAlignment="1" applyProtection="1">
      <alignment vertical="center"/>
    </xf>
    <xf numFmtId="37" fontId="46" fillId="0" borderId="70" xfId="164" applyNumberFormat="1" applyFont="1" applyBorder="1" applyAlignment="1" applyProtection="1">
      <alignment vertical="center"/>
    </xf>
    <xf numFmtId="37" fontId="46" fillId="0" borderId="71" xfId="164" applyNumberFormat="1" applyFont="1" applyBorder="1" applyAlignment="1" applyProtection="1">
      <alignment vertical="center"/>
    </xf>
    <xf numFmtId="38" fontId="46" fillId="0" borderId="87" xfId="0" applyNumberFormat="1" applyFont="1" applyBorder="1" applyAlignment="1">
      <alignment vertical="center"/>
    </xf>
    <xf numFmtId="38" fontId="46" fillId="0" borderId="88" xfId="0" applyNumberFormat="1" applyFont="1" applyBorder="1" applyAlignment="1">
      <alignment vertical="center"/>
    </xf>
    <xf numFmtId="37" fontId="46" fillId="0" borderId="61" xfId="164" applyNumberFormat="1" applyFont="1" applyBorder="1" applyAlignment="1" applyProtection="1">
      <alignment vertical="center"/>
    </xf>
    <xf numFmtId="38" fontId="46" fillId="0" borderId="89" xfId="209" applyFont="1" applyBorder="1" applyAlignment="1">
      <alignment vertical="center"/>
    </xf>
    <xf numFmtId="37" fontId="46" fillId="0" borderId="90" xfId="164" applyNumberFormat="1" applyFont="1" applyBorder="1" applyAlignment="1" applyProtection="1">
      <alignment vertical="center"/>
    </xf>
    <xf numFmtId="37" fontId="46" fillId="0" borderId="91" xfId="164" applyNumberFormat="1" applyFont="1" applyBorder="1" applyAlignment="1" applyProtection="1">
      <alignment vertical="center"/>
    </xf>
    <xf numFmtId="38" fontId="46" fillId="0" borderId="0" xfId="0" applyNumberFormat="1" applyFont="1" applyAlignment="1">
      <alignment vertical="center"/>
    </xf>
    <xf numFmtId="37" fontId="46" fillId="0" borderId="74" xfId="164" applyNumberFormat="1" applyFont="1" applyBorder="1" applyAlignment="1" applyProtection="1">
      <alignment vertical="center"/>
    </xf>
    <xf numFmtId="37" fontId="46" fillId="0" borderId="40" xfId="164" applyNumberFormat="1" applyFont="1" applyBorder="1" applyAlignment="1">
      <alignment vertical="center"/>
    </xf>
    <xf numFmtId="37" fontId="46" fillId="0" borderId="62" xfId="164" applyNumberFormat="1" applyFont="1" applyBorder="1" applyAlignment="1">
      <alignment vertical="center"/>
    </xf>
    <xf numFmtId="37" fontId="46" fillId="0" borderId="60" xfId="164" applyNumberFormat="1" applyFont="1" applyBorder="1" applyAlignment="1">
      <alignment vertical="center"/>
    </xf>
    <xf numFmtId="176" fontId="46" fillId="0" borderId="35" xfId="210" applyNumberFormat="1" applyFont="1" applyFill="1" applyBorder="1" applyAlignment="1" applyProtection="1">
      <alignment vertical="center"/>
    </xf>
    <xf numFmtId="178" fontId="46" fillId="0" borderId="0" xfId="164" applyNumberFormat="1" applyFont="1" applyAlignment="1">
      <alignment vertical="center"/>
    </xf>
    <xf numFmtId="0" fontId="24" fillId="0" borderId="0" xfId="0" applyFont="1" applyAlignment="1">
      <alignment vertical="center"/>
    </xf>
    <xf numFmtId="38" fontId="24" fillId="0" borderId="0" xfId="0" applyNumberFormat="1" applyFont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209" applyNumberFormat="1" applyFont="1" applyBorder="1" applyAlignment="1">
      <alignment horizontal="center" vertical="center"/>
    </xf>
    <xf numFmtId="0" fontId="24" fillId="0" borderId="20" xfId="209" applyNumberFormat="1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77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76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38" fontId="46" fillId="0" borderId="0" xfId="164" applyNumberFormat="1" applyFont="1" applyAlignment="1" applyProtection="1">
      <alignment vertical="center"/>
    </xf>
    <xf numFmtId="38" fontId="53" fillId="0" borderId="0" xfId="0" applyNumberFormat="1" applyFont="1" applyAlignment="1">
      <alignment vertical="center"/>
    </xf>
    <xf numFmtId="0" fontId="54" fillId="0" borderId="0" xfId="0" applyFont="1" applyAlignment="1">
      <alignment vertical="center"/>
    </xf>
    <xf numFmtId="38" fontId="0" fillId="0" borderId="0" xfId="0" applyNumberFormat="1" applyAlignment="1">
      <alignment vertical="center" wrapText="1"/>
    </xf>
    <xf numFmtId="0" fontId="24" fillId="0" borderId="19" xfId="209" applyNumberFormat="1" applyFont="1" applyBorder="1" applyAlignment="1">
      <alignment horizontal="center" vertical="center"/>
    </xf>
    <xf numFmtId="38" fontId="24" fillId="0" borderId="37" xfId="209" applyFont="1" applyBorder="1" applyAlignment="1">
      <alignment horizontal="center" vertical="center" wrapText="1"/>
    </xf>
    <xf numFmtId="37" fontId="24" fillId="0" borderId="95" xfId="164" applyNumberFormat="1" applyFont="1" applyFill="1" applyBorder="1" applyAlignment="1" applyProtection="1">
      <alignment vertical="center"/>
    </xf>
    <xf numFmtId="3" fontId="24" fillId="0" borderId="82" xfId="0" applyNumberFormat="1" applyFont="1" applyBorder="1" applyAlignment="1">
      <alignment vertical="center"/>
    </xf>
    <xf numFmtId="3" fontId="24" fillId="0" borderId="0" xfId="0" applyNumberFormat="1" applyFont="1" applyAlignment="1">
      <alignment vertical="center"/>
    </xf>
    <xf numFmtId="38" fontId="54" fillId="0" borderId="0" xfId="0" applyNumberFormat="1" applyFont="1" applyAlignment="1">
      <alignment vertical="center"/>
    </xf>
    <xf numFmtId="38" fontId="24" fillId="0" borderId="34" xfId="209" applyFont="1" applyBorder="1" applyAlignment="1">
      <alignment horizontal="center" vertical="center" wrapText="1"/>
    </xf>
    <xf numFmtId="37" fontId="24" fillId="0" borderId="34" xfId="164" applyNumberFormat="1" applyFont="1" applyFill="1" applyBorder="1" applyAlignment="1">
      <alignment vertical="center"/>
    </xf>
    <xf numFmtId="37" fontId="24" fillId="0" borderId="0" xfId="209" applyNumberFormat="1" applyFont="1" applyBorder="1" applyAlignment="1">
      <alignment horizontal="right" vertical="center"/>
    </xf>
    <xf numFmtId="0" fontId="24" fillId="0" borderId="0" xfId="209" applyNumberFormat="1" applyFont="1" applyBorder="1" applyAlignment="1">
      <alignment horizontal="right" vertical="center"/>
    </xf>
    <xf numFmtId="0" fontId="24" fillId="0" borderId="52" xfId="209" applyNumberFormat="1" applyFont="1" applyBorder="1" applyAlignment="1">
      <alignment horizontal="center" vertical="center" wrapText="1"/>
    </xf>
    <xf numFmtId="176" fontId="24" fillId="0" borderId="52" xfId="210" applyNumberFormat="1" applyFont="1" applyBorder="1" applyAlignment="1">
      <alignment vertical="center"/>
    </xf>
    <xf numFmtId="10" fontId="24" fillId="0" borderId="0" xfId="0" applyNumberFormat="1" applyFont="1" applyAlignment="1">
      <alignment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24" fillId="0" borderId="19" xfId="0" applyFont="1" applyBorder="1" applyAlignment="1">
      <alignment horizontal="right" vertical="center"/>
    </xf>
    <xf numFmtId="176" fontId="24" fillId="0" borderId="24" xfId="210" applyNumberFormat="1" applyFont="1" applyBorder="1" applyAlignment="1">
      <alignment horizontal="distributed" vertical="center"/>
    </xf>
    <xf numFmtId="176" fontId="24" fillId="0" borderId="77" xfId="210" applyNumberFormat="1" applyFont="1" applyBorder="1" applyAlignment="1">
      <alignment horizontal="distributed" vertical="center"/>
    </xf>
    <xf numFmtId="176" fontId="24" fillId="0" borderId="25" xfId="210" applyNumberFormat="1" applyFont="1" applyBorder="1" applyAlignment="1">
      <alignment horizontal="distributed" vertical="center"/>
    </xf>
    <xf numFmtId="176" fontId="24" fillId="0" borderId="26" xfId="210" applyNumberFormat="1" applyFont="1" applyBorder="1" applyAlignment="1">
      <alignment horizontal="distributed" vertical="center"/>
    </xf>
    <xf numFmtId="176" fontId="24" fillId="0" borderId="97" xfId="210" applyNumberFormat="1" applyFont="1" applyBorder="1" applyAlignment="1">
      <alignment horizontal="distributed" vertical="center"/>
    </xf>
    <xf numFmtId="176" fontId="24" fillId="0" borderId="54" xfId="210" applyNumberFormat="1" applyFont="1" applyBorder="1" applyAlignment="1">
      <alignment horizontal="distributed" vertical="center"/>
    </xf>
    <xf numFmtId="176" fontId="24" fillId="0" borderId="55" xfId="210" applyNumberFormat="1" applyFont="1" applyBorder="1" applyAlignment="1">
      <alignment horizontal="distributed" vertical="center"/>
    </xf>
    <xf numFmtId="176" fontId="24" fillId="0" borderId="22" xfId="210" applyNumberFormat="1" applyFont="1" applyBorder="1" applyAlignment="1">
      <alignment horizontal="distributed" vertical="center"/>
    </xf>
    <xf numFmtId="176" fontId="24" fillId="0" borderId="93" xfId="210" applyNumberFormat="1" applyFont="1" applyBorder="1" applyAlignment="1">
      <alignment horizontal="distributed" vertical="center"/>
    </xf>
    <xf numFmtId="0" fontId="24" fillId="0" borderId="45" xfId="0" applyFont="1" applyFill="1" applyBorder="1" applyAlignment="1">
      <alignment horizontal="distributed" vertical="center"/>
    </xf>
    <xf numFmtId="0" fontId="24" fillId="0" borderId="0" xfId="167" applyNumberFormat="1" applyFont="1" applyBorder="1" applyAlignment="1" applyProtection="1">
      <alignment horizontal="distributed" vertical="center"/>
    </xf>
    <xf numFmtId="176" fontId="24" fillId="0" borderId="20" xfId="0" applyNumberFormat="1" applyFont="1" applyBorder="1" applyAlignment="1">
      <alignment horizontal="center" vertical="center"/>
    </xf>
    <xf numFmtId="176" fontId="24" fillId="0" borderId="24" xfId="210" applyNumberFormat="1" applyFont="1" applyBorder="1" applyAlignment="1">
      <alignment vertical="center"/>
    </xf>
    <xf numFmtId="176" fontId="24" fillId="0" borderId="25" xfId="210" applyNumberFormat="1" applyFont="1" applyBorder="1" applyAlignment="1">
      <alignment vertical="center"/>
    </xf>
    <xf numFmtId="176" fontId="24" fillId="0" borderId="26" xfId="210" applyNumberFormat="1" applyFont="1" applyBorder="1" applyAlignment="1">
      <alignment vertical="center"/>
    </xf>
    <xf numFmtId="176" fontId="24" fillId="0" borderId="27" xfId="210" applyNumberFormat="1" applyFont="1" applyBorder="1" applyAlignment="1">
      <alignment vertical="center"/>
    </xf>
    <xf numFmtId="176" fontId="24" fillId="0" borderId="77" xfId="210" applyNumberFormat="1" applyFont="1" applyBorder="1" applyAlignment="1">
      <alignment vertical="center"/>
    </xf>
    <xf numFmtId="176" fontId="24" fillId="0" borderId="20" xfId="210" applyNumberFormat="1" applyFont="1" applyBorder="1" applyAlignment="1">
      <alignment vertical="center"/>
    </xf>
    <xf numFmtId="176" fontId="24" fillId="0" borderId="0" xfId="210" applyNumberFormat="1" applyFont="1" applyBorder="1" applyAlignment="1">
      <alignment horizontal="right" vertical="center"/>
    </xf>
    <xf numFmtId="176" fontId="24" fillId="0" borderId="0" xfId="0" applyNumberFormat="1" applyFont="1" applyBorder="1" applyAlignment="1">
      <alignment horizontal="center" vertical="center"/>
    </xf>
    <xf numFmtId="176" fontId="24" fillId="0" borderId="22" xfId="0" applyNumberFormat="1" applyFont="1" applyBorder="1" applyAlignment="1">
      <alignment horizontal="center" vertical="center"/>
    </xf>
    <xf numFmtId="176" fontId="24" fillId="0" borderId="76" xfId="210" applyNumberFormat="1" applyFont="1" applyBorder="1" applyAlignment="1">
      <alignment horizontal="distributed" vertical="center"/>
    </xf>
    <xf numFmtId="0" fontId="48" fillId="0" borderId="0" xfId="209" applyNumberFormat="1" applyFont="1" applyBorder="1" applyAlignment="1">
      <alignment vertical="center"/>
    </xf>
    <xf numFmtId="0" fontId="24" fillId="0" borderId="55" xfId="0" applyFont="1" applyBorder="1" applyAlignment="1">
      <alignment horizontal="center" vertical="center"/>
    </xf>
    <xf numFmtId="0" fontId="24" fillId="0" borderId="94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0" fontId="24" fillId="0" borderId="97" xfId="0" applyFont="1" applyBorder="1" applyAlignment="1">
      <alignment horizontal="center" vertical="center"/>
    </xf>
    <xf numFmtId="0" fontId="24" fillId="0" borderId="93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6" fillId="0" borderId="27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46" fillId="0" borderId="107" xfId="0" applyFont="1" applyBorder="1" applyAlignment="1">
      <alignment horizontal="center" vertical="center"/>
    </xf>
    <xf numFmtId="0" fontId="46" fillId="0" borderId="108" xfId="0" applyFont="1" applyBorder="1" applyAlignment="1">
      <alignment horizontal="center" vertical="center"/>
    </xf>
    <xf numFmtId="0" fontId="46" fillId="0" borderId="0" xfId="0" applyFont="1" applyAlignment="1">
      <alignment horizontal="right" vertical="center"/>
    </xf>
    <xf numFmtId="0" fontId="46" fillId="0" borderId="0" xfId="0" applyFont="1" applyAlignment="1">
      <alignment horizontal="center" vertical="center"/>
    </xf>
    <xf numFmtId="179" fontId="46" fillId="0" borderId="111" xfId="0" applyNumberFormat="1" applyFont="1" applyBorder="1" applyAlignment="1">
      <alignment vertical="center"/>
    </xf>
    <xf numFmtId="179" fontId="46" fillId="0" borderId="20" xfId="0" applyNumberFormat="1" applyFont="1" applyBorder="1" applyAlignment="1">
      <alignment vertical="center"/>
    </xf>
    <xf numFmtId="179" fontId="46" fillId="0" borderId="19" xfId="0" applyNumberFormat="1" applyFont="1" applyBorder="1" applyAlignment="1">
      <alignment vertical="center"/>
    </xf>
    <xf numFmtId="179" fontId="46" fillId="0" borderId="108" xfId="0" applyNumberFormat="1" applyFont="1" applyBorder="1" applyAlignment="1">
      <alignment vertical="center"/>
    </xf>
    <xf numFmtId="0" fontId="46" fillId="29" borderId="113" xfId="0" applyFont="1" applyFill="1" applyBorder="1" applyAlignment="1">
      <alignment horizontal="center" vertical="center"/>
    </xf>
    <xf numFmtId="179" fontId="46" fillId="0" borderId="107" xfId="0" applyNumberFormat="1" applyFont="1" applyBorder="1" applyAlignment="1">
      <alignment vertical="center"/>
    </xf>
    <xf numFmtId="0" fontId="46" fillId="29" borderId="115" xfId="0" applyFont="1" applyFill="1" applyBorder="1" applyAlignment="1">
      <alignment horizontal="center" vertical="center"/>
    </xf>
    <xf numFmtId="176" fontId="46" fillId="0" borderId="107" xfId="0" applyNumberFormat="1" applyFont="1" applyBorder="1" applyAlignment="1">
      <alignment vertical="center"/>
    </xf>
    <xf numFmtId="176" fontId="46" fillId="0" borderId="20" xfId="0" applyNumberFormat="1" applyFont="1" applyBorder="1" applyAlignment="1">
      <alignment vertical="center"/>
    </xf>
    <xf numFmtId="0" fontId="49" fillId="0" borderId="108" xfId="0" quotePrefix="1" applyNumberFormat="1" applyFont="1" applyBorder="1" applyAlignment="1">
      <alignment horizontal="center" vertical="center"/>
    </xf>
    <xf numFmtId="0" fontId="46" fillId="0" borderId="117" xfId="0" applyFont="1" applyBorder="1" applyAlignment="1">
      <alignment vertical="center"/>
    </xf>
    <xf numFmtId="179" fontId="46" fillId="0" borderId="109" xfId="0" applyNumberFormat="1" applyFont="1" applyBorder="1" applyAlignment="1">
      <alignment vertical="center"/>
    </xf>
    <xf numFmtId="0" fontId="46" fillId="29" borderId="120" xfId="0" applyFont="1" applyFill="1" applyBorder="1" applyAlignment="1">
      <alignment horizontal="center" vertical="center"/>
    </xf>
    <xf numFmtId="176" fontId="46" fillId="0" borderId="121" xfId="0" applyNumberFormat="1" applyFont="1" applyBorder="1" applyAlignment="1">
      <alignment vertical="center"/>
    </xf>
    <xf numFmtId="176" fontId="46" fillId="0" borderId="122" xfId="0" applyNumberFormat="1" applyFont="1" applyFill="1" applyBorder="1" applyAlignment="1">
      <alignment vertical="center"/>
    </xf>
    <xf numFmtId="0" fontId="49" fillId="0" borderId="123" xfId="0" quotePrefix="1" applyNumberFormat="1" applyFont="1" applyBorder="1" applyAlignment="1">
      <alignment horizontal="center" vertical="center"/>
    </xf>
    <xf numFmtId="179" fontId="46" fillId="0" borderId="0" xfId="0" applyNumberFormat="1" applyFont="1" applyAlignment="1">
      <alignment vertical="center"/>
    </xf>
    <xf numFmtId="0" fontId="46" fillId="0" borderId="0" xfId="0" applyFont="1" applyBorder="1" applyAlignment="1">
      <alignment vertical="center"/>
    </xf>
    <xf numFmtId="0" fontId="46" fillId="0" borderId="102" xfId="0" applyFont="1" applyBorder="1" applyAlignment="1">
      <alignment vertical="center"/>
    </xf>
    <xf numFmtId="0" fontId="46" fillId="0" borderId="125" xfId="0" applyFont="1" applyBorder="1" applyAlignment="1">
      <alignment vertical="center"/>
    </xf>
    <xf numFmtId="0" fontId="46" fillId="0" borderId="126" xfId="0" applyFont="1" applyBorder="1" applyAlignment="1">
      <alignment vertical="center"/>
    </xf>
    <xf numFmtId="0" fontId="46" fillId="0" borderId="99" xfId="0" applyFont="1" applyBorder="1" applyAlignment="1">
      <alignment vertical="center"/>
    </xf>
    <xf numFmtId="0" fontId="46" fillId="0" borderId="127" xfId="0" applyFont="1" applyBorder="1" applyAlignment="1">
      <alignment vertical="center"/>
    </xf>
    <xf numFmtId="0" fontId="46" fillId="0" borderId="128" xfId="0" applyFont="1" applyBorder="1" applyAlignment="1">
      <alignment vertical="center"/>
    </xf>
    <xf numFmtId="0" fontId="46" fillId="0" borderId="129" xfId="0" applyFont="1" applyBorder="1" applyAlignment="1">
      <alignment vertical="center"/>
    </xf>
    <xf numFmtId="0" fontId="46" fillId="0" borderId="130" xfId="0" applyFont="1" applyBorder="1" applyAlignment="1">
      <alignment vertical="center"/>
    </xf>
    <xf numFmtId="0" fontId="46" fillId="0" borderId="103" xfId="0" applyFont="1" applyBorder="1" applyAlignment="1">
      <alignment vertical="center"/>
    </xf>
    <xf numFmtId="179" fontId="46" fillId="0" borderId="0" xfId="0" applyNumberFormat="1" applyFont="1" applyBorder="1" applyAlignment="1">
      <alignment vertical="center"/>
    </xf>
    <xf numFmtId="179" fontId="46" fillId="0" borderId="90" xfId="0" applyNumberFormat="1" applyFont="1" applyBorder="1" applyAlignment="1">
      <alignment vertical="center"/>
    </xf>
    <xf numFmtId="179" fontId="46" fillId="0" borderId="131" xfId="0" applyNumberFormat="1" applyFont="1" applyBorder="1" applyAlignment="1">
      <alignment vertical="center"/>
    </xf>
    <xf numFmtId="179" fontId="46" fillId="0" borderId="25" xfId="0" applyNumberFormat="1" applyFont="1" applyBorder="1" applyAlignment="1">
      <alignment vertical="center"/>
    </xf>
    <xf numFmtId="179" fontId="46" fillId="0" borderId="27" xfId="0" applyNumberFormat="1" applyFont="1" applyBorder="1" applyAlignment="1">
      <alignment vertical="center"/>
    </xf>
    <xf numFmtId="179" fontId="46" fillId="0" borderId="76" xfId="0" applyNumberFormat="1" applyFont="1" applyBorder="1" applyAlignment="1">
      <alignment vertical="center"/>
    </xf>
    <xf numFmtId="179" fontId="46" fillId="0" borderId="132" xfId="0" applyNumberFormat="1" applyFont="1" applyBorder="1" applyAlignment="1">
      <alignment vertical="center"/>
    </xf>
    <xf numFmtId="179" fontId="46" fillId="0" borderId="133" xfId="0" applyNumberFormat="1" applyFont="1" applyBorder="1" applyAlignment="1">
      <alignment vertical="center"/>
    </xf>
    <xf numFmtId="179" fontId="46" fillId="0" borderId="134" xfId="0" applyNumberFormat="1" applyFont="1" applyBorder="1" applyAlignment="1">
      <alignment vertical="center"/>
    </xf>
    <xf numFmtId="0" fontId="46" fillId="0" borderId="81" xfId="0" applyFont="1" applyBorder="1" applyAlignment="1">
      <alignment horizontal="center" vertical="center"/>
    </xf>
    <xf numFmtId="0" fontId="46" fillId="0" borderId="39" xfId="0" applyFont="1" applyBorder="1" applyAlignment="1">
      <alignment horizontal="center" vertical="center"/>
    </xf>
    <xf numFmtId="179" fontId="46" fillId="0" borderId="15" xfId="0" applyNumberFormat="1" applyFont="1" applyBorder="1" applyAlignment="1">
      <alignment vertical="center"/>
    </xf>
    <xf numFmtId="179" fontId="46" fillId="0" borderId="28" xfId="0" applyNumberFormat="1" applyFont="1" applyBorder="1" applyAlignment="1">
      <alignment vertical="center"/>
    </xf>
    <xf numFmtId="179" fontId="46" fillId="0" borderId="16" xfId="0" applyNumberFormat="1" applyFont="1" applyBorder="1" applyAlignment="1">
      <alignment vertical="center"/>
    </xf>
    <xf numFmtId="179" fontId="46" fillId="0" borderId="64" xfId="0" applyNumberFormat="1" applyFont="1" applyBorder="1" applyAlignment="1">
      <alignment vertical="center"/>
    </xf>
    <xf numFmtId="179" fontId="46" fillId="0" borderId="92" xfId="0" applyNumberFormat="1" applyFont="1" applyBorder="1" applyAlignment="1">
      <alignment vertical="center"/>
    </xf>
    <xf numFmtId="179" fontId="46" fillId="0" borderId="135" xfId="0" applyNumberFormat="1" applyFont="1" applyBorder="1" applyAlignment="1">
      <alignment vertical="center"/>
    </xf>
    <xf numFmtId="179" fontId="46" fillId="0" borderId="78" xfId="0" applyNumberFormat="1" applyFont="1" applyBorder="1" applyAlignment="1">
      <alignment vertical="center"/>
    </xf>
    <xf numFmtId="179" fontId="46" fillId="0" borderId="136" xfId="0" applyNumberFormat="1" applyFont="1" applyBorder="1" applyAlignment="1">
      <alignment vertical="center"/>
    </xf>
    <xf numFmtId="179" fontId="46" fillId="0" borderId="137" xfId="0" applyNumberFormat="1" applyFont="1" applyBorder="1" applyAlignment="1">
      <alignment vertical="center"/>
    </xf>
    <xf numFmtId="0" fontId="46" fillId="0" borderId="71" xfId="0" applyFont="1" applyBorder="1" applyAlignment="1">
      <alignment horizontal="center" vertical="center"/>
    </xf>
    <xf numFmtId="0" fontId="46" fillId="0" borderId="70" xfId="0" applyFont="1" applyBorder="1" applyAlignment="1">
      <alignment horizontal="center" vertical="center"/>
    </xf>
    <xf numFmtId="176" fontId="46" fillId="0" borderId="71" xfId="0" applyNumberFormat="1" applyFont="1" applyBorder="1" applyAlignment="1">
      <alignment vertical="center"/>
    </xf>
    <xf numFmtId="176" fontId="46" fillId="0" borderId="56" xfId="0" applyNumberFormat="1" applyFont="1" applyBorder="1" applyAlignment="1">
      <alignment vertical="center"/>
    </xf>
    <xf numFmtId="176" fontId="46" fillId="0" borderId="53" xfId="0" applyNumberFormat="1" applyFont="1" applyBorder="1" applyAlignment="1">
      <alignment vertical="center"/>
    </xf>
    <xf numFmtId="176" fontId="46" fillId="0" borderId="57" xfId="0" applyNumberFormat="1" applyFont="1" applyBorder="1" applyAlignment="1">
      <alignment vertical="center"/>
    </xf>
    <xf numFmtId="176" fontId="46" fillId="0" borderId="138" xfId="0" applyNumberFormat="1" applyFont="1" applyBorder="1" applyAlignment="1">
      <alignment vertical="center"/>
    </xf>
    <xf numFmtId="176" fontId="46" fillId="0" borderId="72" xfId="0" applyNumberFormat="1" applyFont="1" applyBorder="1" applyAlignment="1">
      <alignment vertical="center"/>
    </xf>
    <xf numFmtId="176" fontId="46" fillId="0" borderId="139" xfId="0" applyNumberFormat="1" applyFont="1" applyBorder="1" applyAlignment="1">
      <alignment vertical="center"/>
    </xf>
    <xf numFmtId="176" fontId="46" fillId="0" borderId="0" xfId="0" applyNumberFormat="1" applyFont="1" applyAlignment="1">
      <alignment vertical="center"/>
    </xf>
    <xf numFmtId="176" fontId="46" fillId="0" borderId="0" xfId="0" applyNumberFormat="1" applyFont="1" applyBorder="1" applyAlignment="1">
      <alignment vertical="center"/>
    </xf>
    <xf numFmtId="0" fontId="49" fillId="0" borderId="116" xfId="0" applyFont="1" applyBorder="1" applyAlignment="1">
      <alignment horizontal="centerContinuous" vertical="center"/>
    </xf>
    <xf numFmtId="176" fontId="46" fillId="0" borderId="140" xfId="0" applyNumberFormat="1" applyFont="1" applyBorder="1" applyAlignment="1">
      <alignment vertical="center"/>
    </xf>
    <xf numFmtId="179" fontId="46" fillId="0" borderId="36" xfId="0" applyNumberFormat="1" applyFont="1" applyBorder="1" applyAlignment="1">
      <alignment vertical="center"/>
    </xf>
    <xf numFmtId="0" fontId="49" fillId="0" borderId="118" xfId="0" applyFont="1" applyBorder="1" applyAlignment="1">
      <alignment horizontal="centerContinuous" vertical="center"/>
    </xf>
    <xf numFmtId="0" fontId="46" fillId="0" borderId="142" xfId="0" applyFont="1" applyBorder="1" applyAlignment="1">
      <alignment horizontal="center" vertical="center"/>
    </xf>
    <xf numFmtId="0" fontId="46" fillId="0" borderId="143" xfId="0" applyFont="1" applyBorder="1" applyAlignment="1">
      <alignment horizontal="center" vertical="center"/>
    </xf>
    <xf numFmtId="176" fontId="46" fillId="0" borderId="144" xfId="0" applyNumberFormat="1" applyFont="1" applyBorder="1" applyAlignment="1">
      <alignment vertical="center"/>
    </xf>
    <xf numFmtId="176" fontId="46" fillId="0" borderId="145" xfId="0" applyNumberFormat="1" applyFont="1" applyBorder="1" applyAlignment="1">
      <alignment vertical="center"/>
    </xf>
    <xf numFmtId="176" fontId="46" fillId="0" borderId="146" xfId="0" applyNumberFormat="1" applyFont="1" applyBorder="1" applyAlignment="1">
      <alignment vertical="center"/>
    </xf>
    <xf numFmtId="176" fontId="46" fillId="0" borderId="147" xfId="0" applyNumberFormat="1" applyFont="1" applyBorder="1" applyAlignment="1">
      <alignment vertical="center"/>
    </xf>
    <xf numFmtId="176" fontId="46" fillId="0" borderId="148" xfId="0" applyNumberFormat="1" applyFont="1" applyBorder="1" applyAlignment="1">
      <alignment vertical="center"/>
    </xf>
    <xf numFmtId="176" fontId="46" fillId="0" borderId="149" xfId="0" applyNumberFormat="1" applyFont="1" applyBorder="1" applyAlignment="1">
      <alignment vertical="center"/>
    </xf>
    <xf numFmtId="0" fontId="46" fillId="0" borderId="19" xfId="166" applyFont="1" applyBorder="1" applyAlignment="1">
      <alignment vertical="center"/>
    </xf>
    <xf numFmtId="0" fontId="46" fillId="0" borderId="29" xfId="166" applyFont="1" applyBorder="1" applyAlignment="1" applyProtection="1">
      <alignment horizontal="center" vertical="center"/>
    </xf>
    <xf numFmtId="0" fontId="46" fillId="0" borderId="150" xfId="166" applyFont="1" applyBorder="1" applyAlignment="1" applyProtection="1">
      <alignment vertical="center" wrapText="1"/>
    </xf>
    <xf numFmtId="37" fontId="49" fillId="28" borderId="17" xfId="166" applyNumberFormat="1" applyFont="1" applyFill="1" applyBorder="1" applyAlignment="1" applyProtection="1">
      <alignment horizontal="right" vertical="center"/>
    </xf>
    <xf numFmtId="37" fontId="49" fillId="28" borderId="95" xfId="166" applyNumberFormat="1" applyFont="1" applyFill="1" applyBorder="1" applyAlignment="1" applyProtection="1">
      <alignment vertical="center"/>
    </xf>
    <xf numFmtId="38" fontId="49" fillId="28" borderId="95" xfId="166" applyNumberFormat="1" applyFont="1" applyFill="1" applyBorder="1" applyAlignment="1">
      <alignment vertical="center"/>
    </xf>
    <xf numFmtId="37" fontId="46" fillId="0" borderId="96" xfId="166" applyNumberFormat="1" applyFont="1" applyFill="1" applyBorder="1" applyAlignment="1" applyProtection="1">
      <alignment vertical="center"/>
    </xf>
    <xf numFmtId="37" fontId="46" fillId="0" borderId="95" xfId="166" applyNumberFormat="1" applyFont="1" applyFill="1" applyBorder="1" applyAlignment="1" applyProtection="1">
      <alignment vertical="center"/>
    </xf>
    <xf numFmtId="37" fontId="49" fillId="28" borderId="15" xfId="166" applyNumberFormat="1" applyFont="1" applyFill="1" applyBorder="1" applyAlignment="1" applyProtection="1">
      <alignment vertical="center"/>
    </xf>
    <xf numFmtId="37" fontId="49" fillId="28" borderId="95" xfId="166" applyNumberFormat="1" applyFont="1" applyFill="1" applyBorder="1" applyAlignment="1" applyProtection="1">
      <alignment vertical="center"/>
      <protection locked="0"/>
    </xf>
    <xf numFmtId="37" fontId="46" fillId="0" borderId="79" xfId="166" applyNumberFormat="1" applyFont="1" applyFill="1" applyBorder="1" applyAlignment="1" applyProtection="1">
      <alignment vertical="center"/>
      <protection locked="0"/>
    </xf>
    <xf numFmtId="0" fontId="46" fillId="0" borderId="92" xfId="166" applyFont="1" applyBorder="1" applyAlignment="1">
      <alignment horizontal="center" vertical="center"/>
    </xf>
    <xf numFmtId="37" fontId="49" fillId="28" borderId="33" xfId="166" applyNumberFormat="1" applyFont="1" applyFill="1" applyBorder="1" applyAlignment="1" applyProtection="1">
      <alignment horizontal="right" vertical="center"/>
    </xf>
    <xf numFmtId="38" fontId="49" fillId="28" borderId="33" xfId="166" applyNumberFormat="1" applyFont="1" applyFill="1" applyBorder="1" applyAlignment="1">
      <alignment horizontal="right" vertical="center"/>
    </xf>
    <xf numFmtId="38" fontId="46" fillId="0" borderId="78" xfId="166" applyNumberFormat="1" applyFont="1" applyFill="1" applyBorder="1" applyAlignment="1">
      <alignment vertical="center"/>
    </xf>
    <xf numFmtId="38" fontId="46" fillId="0" borderId="36" xfId="166" applyNumberFormat="1" applyFont="1" applyFill="1" applyBorder="1" applyAlignment="1">
      <alignment vertical="center"/>
    </xf>
    <xf numFmtId="38" fontId="46" fillId="0" borderId="92" xfId="166" applyNumberFormat="1" applyFont="1" applyFill="1" applyBorder="1" applyAlignment="1">
      <alignment vertical="center"/>
    </xf>
    <xf numFmtId="38" fontId="46" fillId="0" borderId="63" xfId="166" applyNumberFormat="1" applyFont="1" applyFill="1" applyBorder="1" applyAlignment="1">
      <alignment vertical="center"/>
    </xf>
    <xf numFmtId="37" fontId="49" fillId="28" borderId="35" xfId="166" applyNumberFormat="1" applyFont="1" applyFill="1" applyBorder="1" applyAlignment="1" applyProtection="1">
      <alignment vertical="center"/>
    </xf>
    <xf numFmtId="38" fontId="49" fillId="28" borderId="35" xfId="166" applyNumberFormat="1" applyFont="1" applyFill="1" applyBorder="1" applyAlignment="1">
      <alignment vertical="center"/>
    </xf>
    <xf numFmtId="38" fontId="46" fillId="0" borderId="81" xfId="166" applyNumberFormat="1" applyFont="1" applyFill="1" applyBorder="1" applyAlignment="1">
      <alignment vertical="center"/>
    </xf>
    <xf numFmtId="38" fontId="46" fillId="0" borderId="61" xfId="166" applyNumberFormat="1" applyFont="1" applyFill="1" applyBorder="1" applyAlignment="1">
      <alignment vertical="center"/>
    </xf>
    <xf numFmtId="0" fontId="46" fillId="0" borderId="57" xfId="166" applyFont="1" applyBorder="1" applyAlignment="1">
      <alignment horizontal="center" vertical="center"/>
    </xf>
    <xf numFmtId="0" fontId="46" fillId="0" borderId="70" xfId="166" applyFont="1" applyBorder="1" applyAlignment="1">
      <alignment horizontal="center" vertical="center" wrapText="1"/>
    </xf>
    <xf numFmtId="176" fontId="49" fillId="28" borderId="52" xfId="210" applyNumberFormat="1" applyFont="1" applyFill="1" applyBorder="1" applyAlignment="1" applyProtection="1">
      <alignment horizontal="right" vertical="center"/>
    </xf>
    <xf numFmtId="176" fontId="46" fillId="0" borderId="51" xfId="210" applyNumberFormat="1" applyFont="1" applyFill="1" applyBorder="1" applyAlignment="1">
      <alignment vertical="center"/>
    </xf>
    <xf numFmtId="0" fontId="46" fillId="0" borderId="18" xfId="166" applyFont="1" applyBorder="1" applyAlignment="1">
      <alignment vertical="center"/>
    </xf>
    <xf numFmtId="0" fontId="46" fillId="0" borderId="78" xfId="166" applyFont="1" applyBorder="1" applyAlignment="1">
      <alignment horizontal="center" vertical="center"/>
    </xf>
    <xf numFmtId="38" fontId="49" fillId="28" borderId="95" xfId="166" applyNumberFormat="1" applyFont="1" applyFill="1" applyBorder="1" applyAlignment="1">
      <alignment horizontal="right" vertical="center"/>
    </xf>
    <xf numFmtId="38" fontId="49" fillId="28" borderId="33" xfId="166" applyNumberFormat="1" applyFont="1" applyFill="1" applyBorder="1" applyAlignment="1">
      <alignment vertical="center"/>
    </xf>
    <xf numFmtId="38" fontId="46" fillId="0" borderId="31" xfId="209" applyFont="1" applyFill="1" applyBorder="1" applyAlignment="1">
      <alignment vertical="center"/>
    </xf>
    <xf numFmtId="38" fontId="46" fillId="0" borderId="33" xfId="209" applyFont="1" applyFill="1" applyBorder="1" applyAlignment="1">
      <alignment vertical="center"/>
    </xf>
    <xf numFmtId="38" fontId="49" fillId="28" borderId="81" xfId="166" applyNumberFormat="1" applyFont="1" applyFill="1" applyBorder="1" applyAlignment="1">
      <alignment vertical="center"/>
    </xf>
    <xf numFmtId="0" fontId="46" fillId="0" borderId="43" xfId="166" applyFont="1" applyBorder="1" applyAlignment="1">
      <alignment horizontal="center" vertical="center"/>
    </xf>
    <xf numFmtId="0" fontId="46" fillId="0" borderId="75" xfId="166" applyFont="1" applyBorder="1" applyAlignment="1">
      <alignment horizontal="center" vertical="center"/>
    </xf>
    <xf numFmtId="38" fontId="49" fillId="28" borderId="45" xfId="166" applyNumberFormat="1" applyFont="1" applyFill="1" applyBorder="1" applyAlignment="1">
      <alignment horizontal="right" vertical="center"/>
    </xf>
    <xf numFmtId="38" fontId="49" fillId="28" borderId="34" xfId="166" applyNumberFormat="1" applyFont="1" applyFill="1" applyBorder="1" applyAlignment="1">
      <alignment vertical="center"/>
    </xf>
    <xf numFmtId="38" fontId="46" fillId="0" borderId="40" xfId="209" applyFont="1" applyFill="1" applyBorder="1" applyAlignment="1">
      <alignment vertical="center"/>
    </xf>
    <xf numFmtId="38" fontId="46" fillId="0" borderId="42" xfId="209" applyFont="1" applyFill="1" applyBorder="1" applyAlignment="1">
      <alignment vertical="center"/>
    </xf>
    <xf numFmtId="38" fontId="46" fillId="0" borderId="34" xfId="209" applyFont="1" applyFill="1" applyBorder="1" applyAlignment="1">
      <alignment vertical="center"/>
    </xf>
    <xf numFmtId="38" fontId="49" fillId="28" borderId="85" xfId="166" applyNumberFormat="1" applyFont="1" applyFill="1" applyBorder="1" applyAlignment="1">
      <alignment vertical="center"/>
    </xf>
    <xf numFmtId="38" fontId="46" fillId="0" borderId="43" xfId="209" applyFont="1" applyFill="1" applyBorder="1" applyAlignment="1">
      <alignment vertical="center"/>
    </xf>
    <xf numFmtId="0" fontId="46" fillId="0" borderId="75" xfId="166" applyFont="1" applyBorder="1" applyAlignment="1">
      <alignment horizontal="center" vertical="center" wrapText="1"/>
    </xf>
    <xf numFmtId="38" fontId="46" fillId="0" borderId="85" xfId="166" applyNumberFormat="1" applyFont="1" applyFill="1" applyBorder="1" applyAlignment="1">
      <alignment vertical="center"/>
    </xf>
    <xf numFmtId="38" fontId="46" fillId="0" borderId="46" xfId="166" applyNumberFormat="1" applyFont="1" applyFill="1" applyBorder="1" applyAlignment="1">
      <alignment vertical="center"/>
    </xf>
    <xf numFmtId="38" fontId="46" fillId="0" borderId="80" xfId="166" applyNumberFormat="1" applyFont="1" applyFill="1" applyBorder="1" applyAlignment="1">
      <alignment vertical="center"/>
    </xf>
    <xf numFmtId="38" fontId="49" fillId="28" borderId="40" xfId="166" applyNumberFormat="1" applyFont="1" applyFill="1" applyBorder="1" applyAlignment="1">
      <alignment vertical="center"/>
    </xf>
    <xf numFmtId="37" fontId="49" fillId="28" borderId="40" xfId="166" applyNumberFormat="1" applyFont="1" applyFill="1" applyBorder="1" applyAlignment="1" applyProtection="1">
      <alignment vertical="center"/>
    </xf>
    <xf numFmtId="0" fontId="46" fillId="0" borderId="66" xfId="166" applyFont="1" applyBorder="1" applyAlignment="1">
      <alignment horizontal="center" vertical="center"/>
    </xf>
    <xf numFmtId="0" fontId="46" fillId="0" borderId="152" xfId="166" applyFont="1" applyBorder="1" applyAlignment="1">
      <alignment horizontal="center" vertical="center" wrapText="1"/>
    </xf>
    <xf numFmtId="176" fontId="49" fillId="28" borderId="45" xfId="210" applyNumberFormat="1" applyFont="1" applyFill="1" applyBorder="1" applyAlignment="1">
      <alignment horizontal="right" vertical="center"/>
    </xf>
    <xf numFmtId="176" fontId="46" fillId="0" borderId="59" xfId="210" applyNumberFormat="1" applyFont="1" applyFill="1" applyBorder="1" applyAlignment="1">
      <alignment vertical="center"/>
    </xf>
    <xf numFmtId="176" fontId="46" fillId="0" borderId="62" xfId="210" applyNumberFormat="1" applyFont="1" applyFill="1" applyBorder="1" applyAlignment="1">
      <alignment vertical="center"/>
    </xf>
    <xf numFmtId="0" fontId="46" fillId="0" borderId="21" xfId="166" applyFont="1" applyBorder="1" applyAlignment="1">
      <alignment vertical="center"/>
    </xf>
    <xf numFmtId="0" fontId="46" fillId="0" borderId="53" xfId="166" applyFont="1" applyBorder="1" applyAlignment="1">
      <alignment horizontal="center" vertical="center"/>
    </xf>
    <xf numFmtId="176" fontId="49" fillId="28" borderId="52" xfId="210" applyNumberFormat="1" applyFont="1" applyFill="1" applyBorder="1" applyAlignment="1">
      <alignment horizontal="right" vertical="center"/>
    </xf>
    <xf numFmtId="176" fontId="46" fillId="0" borderId="60" xfId="210" applyNumberFormat="1" applyFont="1" applyFill="1" applyBorder="1" applyAlignment="1">
      <alignment vertical="center"/>
    </xf>
    <xf numFmtId="37" fontId="49" fillId="28" borderId="29" xfId="164" applyNumberFormat="1" applyFont="1" applyFill="1" applyBorder="1" applyAlignment="1" applyProtection="1">
      <alignment horizontal="center" vertical="center"/>
    </xf>
    <xf numFmtId="37" fontId="46" fillId="0" borderId="82" xfId="166" applyNumberFormat="1" applyFont="1" applyBorder="1" applyAlignment="1" applyProtection="1">
      <alignment vertical="center"/>
      <protection locked="0"/>
    </xf>
    <xf numFmtId="37" fontId="46" fillId="0" borderId="39" xfId="166" applyNumberFormat="1" applyFont="1" applyFill="1" applyBorder="1" applyAlignment="1" applyProtection="1">
      <alignment vertical="center"/>
    </xf>
    <xf numFmtId="37" fontId="46" fillId="0" borderId="63" xfId="166" applyNumberFormat="1" applyFont="1" applyBorder="1" applyAlignment="1" applyProtection="1">
      <alignment vertical="center"/>
      <protection locked="0"/>
    </xf>
    <xf numFmtId="37" fontId="49" fillId="28" borderId="34" xfId="166" applyNumberFormat="1" applyFont="1" applyFill="1" applyBorder="1" applyAlignment="1" applyProtection="1">
      <alignment horizontal="right" vertical="center"/>
    </xf>
    <xf numFmtId="37" fontId="46" fillId="0" borderId="80" xfId="166" applyNumberFormat="1" applyFont="1" applyBorder="1" applyAlignment="1" applyProtection="1">
      <alignment vertical="center"/>
      <protection locked="0"/>
    </xf>
    <xf numFmtId="37" fontId="49" fillId="28" borderId="19" xfId="166" applyNumberFormat="1" applyFont="1" applyFill="1" applyBorder="1" applyAlignment="1" applyProtection="1">
      <alignment horizontal="right" vertical="center"/>
    </xf>
    <xf numFmtId="38" fontId="46" fillId="0" borderId="91" xfId="166" applyNumberFormat="1" applyFont="1" applyBorder="1" applyAlignment="1">
      <alignment vertical="center"/>
    </xf>
    <xf numFmtId="38" fontId="46" fillId="0" borderId="38" xfId="166" applyNumberFormat="1" applyFont="1" applyBorder="1" applyAlignment="1">
      <alignment vertical="center"/>
    </xf>
    <xf numFmtId="38" fontId="46" fillId="0" borderId="32" xfId="166" applyNumberFormat="1" applyFont="1" applyBorder="1" applyAlignment="1">
      <alignment vertical="center"/>
    </xf>
    <xf numFmtId="38" fontId="46" fillId="0" borderId="30" xfId="166" applyNumberFormat="1" applyFont="1" applyBorder="1" applyAlignment="1">
      <alignment vertical="center"/>
    </xf>
    <xf numFmtId="176" fontId="46" fillId="0" borderId="66" xfId="210" applyNumberFormat="1" applyFont="1" applyBorder="1" applyAlignment="1">
      <alignment vertical="center"/>
    </xf>
    <xf numFmtId="176" fontId="46" fillId="0" borderId="153" xfId="210" applyNumberFormat="1" applyFont="1" applyBorder="1" applyAlignment="1">
      <alignment vertical="center"/>
    </xf>
    <xf numFmtId="38" fontId="46" fillId="0" borderId="0" xfId="209" applyFont="1" applyBorder="1" applyAlignment="1" applyProtection="1">
      <alignment vertical="center"/>
    </xf>
    <xf numFmtId="0" fontId="46" fillId="0" borderId="39" xfId="166" applyFont="1" applyBorder="1" applyAlignment="1">
      <alignment horizontal="center" vertical="center" wrapText="1"/>
    </xf>
    <xf numFmtId="0" fontId="46" fillId="0" borderId="43" xfId="166" applyFont="1" applyBorder="1" applyAlignment="1">
      <alignment horizontal="center" vertical="center" wrapText="1"/>
    </xf>
    <xf numFmtId="37" fontId="49" fillId="28" borderId="52" xfId="166" applyNumberFormat="1" applyFont="1" applyFill="1" applyBorder="1" applyAlignment="1" applyProtection="1">
      <alignment horizontal="right" vertical="center"/>
    </xf>
    <xf numFmtId="38" fontId="49" fillId="28" borderId="52" xfId="209" applyFont="1" applyFill="1" applyBorder="1" applyAlignment="1">
      <alignment horizontal="right" vertical="center"/>
    </xf>
    <xf numFmtId="38" fontId="46" fillId="0" borderId="56" xfId="209" applyFont="1" applyFill="1" applyBorder="1" applyAlignment="1">
      <alignment vertical="center"/>
    </xf>
    <xf numFmtId="38" fontId="46" fillId="0" borderId="51" xfId="209" applyFont="1" applyFill="1" applyBorder="1" applyAlignment="1">
      <alignment vertical="center"/>
    </xf>
    <xf numFmtId="38" fontId="46" fillId="0" borderId="53" xfId="209" applyFont="1" applyFill="1" applyBorder="1" applyAlignment="1">
      <alignment vertical="center"/>
    </xf>
    <xf numFmtId="38" fontId="46" fillId="0" borderId="59" xfId="209" applyFont="1" applyFill="1" applyBorder="1" applyAlignment="1">
      <alignment vertical="center"/>
    </xf>
    <xf numFmtId="37" fontId="46" fillId="0" borderId="64" xfId="166" applyNumberFormat="1" applyFont="1" applyFill="1" applyBorder="1" applyAlignment="1" applyProtection="1">
      <alignment vertical="center"/>
    </xf>
    <xf numFmtId="0" fontId="46" fillId="0" borderId="68" xfId="166" applyFont="1" applyBorder="1" applyAlignment="1">
      <alignment horizontal="center" vertical="center" wrapText="1"/>
    </xf>
    <xf numFmtId="38" fontId="49" fillId="28" borderId="45" xfId="166" applyNumberFormat="1" applyFont="1" applyFill="1" applyBorder="1" applyAlignment="1">
      <alignment vertical="center"/>
    </xf>
    <xf numFmtId="38" fontId="46" fillId="0" borderId="62" xfId="209" applyFont="1" applyFill="1" applyBorder="1" applyAlignment="1">
      <alignment vertical="center"/>
    </xf>
    <xf numFmtId="38" fontId="46" fillId="0" borderId="68" xfId="209" applyFont="1" applyFill="1" applyBorder="1" applyAlignment="1">
      <alignment vertical="center"/>
    </xf>
    <xf numFmtId="38" fontId="46" fillId="0" borderId="49" xfId="209" applyFont="1" applyFill="1" applyBorder="1" applyAlignment="1">
      <alignment vertical="center"/>
    </xf>
    <xf numFmtId="38" fontId="49" fillId="28" borderId="49" xfId="166" applyNumberFormat="1" applyFont="1" applyFill="1" applyBorder="1" applyAlignment="1">
      <alignment vertical="center"/>
    </xf>
    <xf numFmtId="38" fontId="46" fillId="0" borderId="50" xfId="209" applyFont="1" applyFill="1" applyBorder="1" applyAlignment="1">
      <alignment vertical="center"/>
    </xf>
    <xf numFmtId="38" fontId="46" fillId="0" borderId="153" xfId="209" applyFont="1" applyFill="1" applyBorder="1" applyAlignment="1">
      <alignment vertical="center"/>
    </xf>
    <xf numFmtId="38" fontId="46" fillId="0" borderId="66" xfId="209" applyFont="1" applyFill="1" applyBorder="1" applyAlignment="1">
      <alignment vertical="center"/>
    </xf>
    <xf numFmtId="38" fontId="46" fillId="0" borderId="44" xfId="209" applyFont="1" applyFill="1" applyBorder="1" applyAlignment="1">
      <alignment vertical="center"/>
    </xf>
    <xf numFmtId="37" fontId="49" fillId="28" borderId="49" xfId="166" applyNumberFormat="1" applyFont="1" applyFill="1" applyBorder="1" applyAlignment="1" applyProtection="1">
      <alignment vertical="center"/>
    </xf>
    <xf numFmtId="0" fontId="46" fillId="0" borderId="57" xfId="166" applyFont="1" applyBorder="1" applyAlignment="1">
      <alignment horizontal="center" vertical="center" wrapText="1"/>
    </xf>
    <xf numFmtId="38" fontId="49" fillId="28" borderId="52" xfId="166" applyNumberFormat="1" applyFont="1" applyFill="1" applyBorder="1" applyAlignment="1">
      <alignment vertical="center"/>
    </xf>
    <xf numFmtId="38" fontId="46" fillId="0" borderId="71" xfId="209" applyFont="1" applyFill="1" applyBorder="1" applyAlignment="1">
      <alignment vertical="center"/>
    </xf>
    <xf numFmtId="38" fontId="46" fillId="0" borderId="57" xfId="209" applyFont="1" applyFill="1" applyBorder="1" applyAlignment="1">
      <alignment vertical="center"/>
    </xf>
    <xf numFmtId="38" fontId="49" fillId="28" borderId="59" xfId="166" applyNumberFormat="1" applyFont="1" applyFill="1" applyBorder="1" applyAlignment="1">
      <alignment vertical="center"/>
    </xf>
    <xf numFmtId="38" fontId="46" fillId="0" borderId="60" xfId="209" applyFont="1" applyFill="1" applyBorder="1" applyAlignment="1">
      <alignment vertical="center"/>
    </xf>
    <xf numFmtId="37" fontId="49" fillId="28" borderId="59" xfId="166" applyNumberFormat="1" applyFont="1" applyFill="1" applyBorder="1" applyAlignment="1" applyProtection="1">
      <alignment vertical="center"/>
    </xf>
    <xf numFmtId="0" fontId="46" fillId="0" borderId="53" xfId="166" applyFont="1" applyBorder="1" applyAlignment="1">
      <alignment horizontal="center" vertical="center" wrapText="1"/>
    </xf>
    <xf numFmtId="0" fontId="46" fillId="0" borderId="38" xfId="166" applyFont="1" applyBorder="1" applyAlignment="1">
      <alignment horizontal="center" vertical="center"/>
    </xf>
    <xf numFmtId="0" fontId="46" fillId="0" borderId="74" xfId="166" applyFont="1" applyBorder="1" applyAlignment="1">
      <alignment horizontal="center" vertical="center" wrapText="1"/>
    </xf>
    <xf numFmtId="176" fontId="49" fillId="28" borderId="45" xfId="210" applyNumberFormat="1" applyFont="1" applyFill="1" applyBorder="1" applyAlignment="1" applyProtection="1">
      <alignment horizontal="right" vertical="center"/>
    </xf>
    <xf numFmtId="176" fontId="46" fillId="0" borderId="68" xfId="210" applyNumberFormat="1" applyFont="1" applyBorder="1" applyAlignment="1">
      <alignment vertical="center"/>
    </xf>
    <xf numFmtId="176" fontId="46" fillId="0" borderId="50" xfId="210" applyNumberFormat="1" applyFont="1" applyBorder="1" applyAlignment="1">
      <alignment vertical="center"/>
    </xf>
    <xf numFmtId="176" fontId="46" fillId="0" borderId="49" xfId="210" applyNumberFormat="1" applyFont="1" applyBorder="1" applyAlignment="1">
      <alignment vertical="center"/>
    </xf>
    <xf numFmtId="176" fontId="46" fillId="0" borderId="44" xfId="210" applyNumberFormat="1" applyFont="1" applyBorder="1" applyAlignment="1">
      <alignment vertical="center"/>
    </xf>
    <xf numFmtId="0" fontId="46" fillId="0" borderId="46" xfId="166" applyFont="1" applyBorder="1" applyAlignment="1">
      <alignment horizontal="center" vertical="center" wrapText="1"/>
    </xf>
    <xf numFmtId="176" fontId="46" fillId="0" borderId="22" xfId="210" applyNumberFormat="1" applyFont="1" applyBorder="1" applyAlignment="1">
      <alignment vertical="center"/>
    </xf>
    <xf numFmtId="176" fontId="46" fillId="0" borderId="94" xfId="210" applyNumberFormat="1" applyFont="1" applyBorder="1" applyAlignment="1">
      <alignment vertical="center"/>
    </xf>
    <xf numFmtId="176" fontId="46" fillId="0" borderId="55" xfId="210" applyNumberFormat="1" applyFont="1" applyBorder="1" applyAlignment="1">
      <alignment vertical="center"/>
    </xf>
    <xf numFmtId="176" fontId="46" fillId="0" borderId="93" xfId="210" applyNumberFormat="1" applyFont="1" applyBorder="1" applyAlignment="1">
      <alignment vertical="center"/>
    </xf>
    <xf numFmtId="176" fontId="49" fillId="28" borderId="58" xfId="210" applyNumberFormat="1" applyFont="1" applyFill="1" applyBorder="1" applyAlignment="1" applyProtection="1">
      <alignment horizontal="right" vertical="center"/>
    </xf>
    <xf numFmtId="176" fontId="46" fillId="0" borderId="54" xfId="210" applyNumberFormat="1" applyFont="1" applyBorder="1" applyAlignment="1">
      <alignment vertical="center"/>
    </xf>
    <xf numFmtId="176" fontId="46" fillId="0" borderId="97" xfId="210" applyNumberFormat="1" applyFont="1" applyBorder="1" applyAlignment="1">
      <alignment vertical="center"/>
    </xf>
    <xf numFmtId="37" fontId="49" fillId="28" borderId="37" xfId="166" applyNumberFormat="1" applyFont="1" applyFill="1" applyBorder="1" applyAlignment="1" applyProtection="1">
      <alignment horizontal="right" vertical="center"/>
    </xf>
    <xf numFmtId="38" fontId="49" fillId="28" borderId="37" xfId="166" applyNumberFormat="1" applyFont="1" applyFill="1" applyBorder="1" applyAlignment="1">
      <alignment vertical="center"/>
    </xf>
    <xf numFmtId="38" fontId="46" fillId="0" borderId="15" xfId="209" applyFont="1" applyBorder="1" applyAlignment="1">
      <alignment vertical="center"/>
    </xf>
    <xf numFmtId="38" fontId="46" fillId="0" borderId="64" xfId="209" applyFont="1" applyBorder="1" applyAlignment="1">
      <alignment vertical="center"/>
    </xf>
    <xf numFmtId="38" fontId="46" fillId="0" borderId="96" xfId="209" applyFont="1" applyBorder="1" applyAlignment="1">
      <alignment vertical="center"/>
    </xf>
    <xf numFmtId="176" fontId="46" fillId="0" borderId="70" xfId="210" applyNumberFormat="1" applyFont="1" applyBorder="1" applyAlignment="1">
      <alignment vertical="center"/>
    </xf>
    <xf numFmtId="0" fontId="46" fillId="0" borderId="155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179" fontId="46" fillId="0" borderId="29" xfId="0" applyNumberFormat="1" applyFont="1" applyBorder="1" applyAlignment="1">
      <alignment vertical="center"/>
    </xf>
    <xf numFmtId="179" fontId="46" fillId="0" borderId="107" xfId="0" applyNumberFormat="1" applyFont="1" applyBorder="1" applyAlignment="1">
      <alignment horizontal="center" vertical="center"/>
    </xf>
    <xf numFmtId="179" fontId="46" fillId="0" borderId="27" xfId="0" applyNumberFormat="1" applyFont="1" applyBorder="1" applyAlignment="1">
      <alignment horizontal="center" vertical="center"/>
    </xf>
    <xf numFmtId="179" fontId="46" fillId="0" borderId="20" xfId="0" applyNumberFormat="1" applyFont="1" applyBorder="1" applyAlignment="1">
      <alignment horizontal="center" vertical="center"/>
    </xf>
    <xf numFmtId="179" fontId="46" fillId="0" borderId="108" xfId="0" applyNumberFormat="1" applyFont="1" applyBorder="1" applyAlignment="1">
      <alignment horizontal="center" vertical="center"/>
    </xf>
    <xf numFmtId="179" fontId="46" fillId="0" borderId="0" xfId="0" applyNumberFormat="1" applyFont="1" applyBorder="1" applyAlignment="1">
      <alignment horizontal="center" vertical="center"/>
    </xf>
    <xf numFmtId="0" fontId="46" fillId="29" borderId="115" xfId="0" applyFont="1" applyFill="1" applyBorder="1" applyAlignment="1">
      <alignment horizontal="left" vertical="center" wrapText="1"/>
    </xf>
    <xf numFmtId="176" fontId="46" fillId="0" borderId="19" xfId="0" applyNumberFormat="1" applyFont="1" applyBorder="1" applyAlignment="1">
      <alignment vertical="center"/>
    </xf>
    <xf numFmtId="176" fontId="49" fillId="0" borderId="108" xfId="0" applyNumberFormat="1" applyFont="1" applyBorder="1" applyAlignment="1">
      <alignment horizontal="center" vertical="center"/>
    </xf>
    <xf numFmtId="179" fontId="46" fillId="0" borderId="48" xfId="0" applyNumberFormat="1" applyFont="1" applyBorder="1" applyAlignment="1">
      <alignment vertical="center"/>
    </xf>
    <xf numFmtId="179" fontId="46" fillId="0" borderId="0" xfId="0" applyNumberFormat="1" applyFont="1" applyBorder="1" applyAlignment="1">
      <alignment horizontal="right" vertical="center"/>
    </xf>
    <xf numFmtId="176" fontId="46" fillId="0" borderId="157" xfId="0" applyNumberFormat="1" applyFont="1" applyBorder="1" applyAlignment="1">
      <alignment vertical="center"/>
    </xf>
    <xf numFmtId="176" fontId="46" fillId="0" borderId="27" xfId="0" applyNumberFormat="1" applyFont="1" applyBorder="1" applyAlignment="1">
      <alignment vertical="center"/>
    </xf>
    <xf numFmtId="176" fontId="46" fillId="0" borderId="158" xfId="0" applyNumberFormat="1" applyFont="1" applyBorder="1" applyAlignment="1">
      <alignment vertical="center"/>
    </xf>
    <xf numFmtId="179" fontId="49" fillId="0" borderId="0" xfId="0" applyNumberFormat="1" applyFont="1" applyBorder="1" applyAlignment="1">
      <alignment horizontal="center" vertical="center"/>
    </xf>
    <xf numFmtId="10" fontId="46" fillId="0" borderId="0" xfId="0" applyNumberFormat="1" applyFont="1" applyAlignment="1">
      <alignment vertical="center"/>
    </xf>
    <xf numFmtId="0" fontId="51" fillId="29" borderId="120" xfId="0" applyFont="1" applyFill="1" applyBorder="1" applyAlignment="1">
      <alignment vertical="center" wrapText="1"/>
    </xf>
    <xf numFmtId="176" fontId="46" fillId="0" borderId="159" xfId="0" applyNumberFormat="1" applyFont="1" applyBorder="1" applyAlignment="1">
      <alignment vertical="center"/>
    </xf>
    <xf numFmtId="176" fontId="49" fillId="0" borderId="123" xfId="0" applyNumberFormat="1" applyFont="1" applyBorder="1" applyAlignment="1">
      <alignment horizontal="center" vertical="center"/>
    </xf>
    <xf numFmtId="176" fontId="46" fillId="0" borderId="160" xfId="0" applyNumberFormat="1" applyFont="1" applyBorder="1" applyAlignment="1">
      <alignment vertical="center"/>
    </xf>
    <xf numFmtId="176" fontId="46" fillId="0" borderId="161" xfId="0" applyNumberFormat="1" applyFont="1" applyBorder="1" applyAlignment="1">
      <alignment vertical="center"/>
    </xf>
    <xf numFmtId="176" fontId="49" fillId="0" borderId="0" xfId="0" applyNumberFormat="1" applyFont="1" applyBorder="1" applyAlignment="1">
      <alignment horizontal="center" vertical="center"/>
    </xf>
    <xf numFmtId="180" fontId="0" fillId="0" borderId="0" xfId="0" applyNumberFormat="1"/>
    <xf numFmtId="56" fontId="0" fillId="0" borderId="0" xfId="0" applyNumberFormat="1" applyAlignment="1">
      <alignment horizontal="right"/>
    </xf>
    <xf numFmtId="180" fontId="0" fillId="0" borderId="0" xfId="0" applyNumberFormat="1" applyAlignment="1">
      <alignment wrapText="1"/>
    </xf>
    <xf numFmtId="180" fontId="0" fillId="0" borderId="0" xfId="0" applyNumberFormat="1" applyAlignment="1">
      <alignment horizontal="right"/>
    </xf>
    <xf numFmtId="180" fontId="0" fillId="0" borderId="0" xfId="0" applyNumberFormat="1" applyAlignment="1">
      <alignment horizontal="right" wrapText="1"/>
    </xf>
    <xf numFmtId="37" fontId="45" fillId="0" borderId="16" xfId="164" applyNumberFormat="1" applyFont="1" applyBorder="1" applyAlignment="1" applyProtection="1">
      <alignment vertical="center"/>
    </xf>
    <xf numFmtId="37" fontId="45" fillId="0" borderId="0" xfId="164" applyNumberFormat="1" applyFont="1" applyAlignment="1">
      <alignment horizontal="right" vertical="center"/>
    </xf>
    <xf numFmtId="37" fontId="45" fillId="0" borderId="0" xfId="164" applyNumberFormat="1" applyFont="1" applyAlignment="1" applyProtection="1">
      <alignment vertical="center"/>
    </xf>
    <xf numFmtId="0" fontId="45" fillId="0" borderId="124" xfId="0" applyFont="1" applyBorder="1" applyAlignment="1">
      <alignment horizontal="center" vertical="center"/>
    </xf>
    <xf numFmtId="37" fontId="45" fillId="0" borderId="41" xfId="164" applyNumberFormat="1" applyFont="1" applyFill="1" applyBorder="1" applyAlignment="1">
      <alignment vertical="center"/>
    </xf>
    <xf numFmtId="37" fontId="45" fillId="0" borderId="25" xfId="164" applyNumberFormat="1" applyFont="1" applyFill="1" applyBorder="1" applyAlignment="1" applyProtection="1">
      <alignment vertical="center"/>
    </xf>
    <xf numFmtId="37" fontId="46" fillId="0" borderId="26" xfId="164" applyNumberFormat="1" applyFont="1" applyBorder="1" applyAlignment="1" applyProtection="1">
      <alignment vertical="center"/>
    </xf>
    <xf numFmtId="37" fontId="46" fillId="0" borderId="76" xfId="164" applyNumberFormat="1" applyFont="1" applyFill="1" applyBorder="1" applyAlignment="1" applyProtection="1">
      <alignment vertical="center"/>
    </xf>
    <xf numFmtId="37" fontId="46" fillId="0" borderId="133" xfId="164" applyNumberFormat="1" applyFont="1" applyBorder="1" applyAlignment="1" applyProtection="1">
      <alignment vertical="center"/>
    </xf>
    <xf numFmtId="37" fontId="46" fillId="0" borderId="24" xfId="164" applyNumberFormat="1" applyFont="1" applyBorder="1" applyAlignment="1" applyProtection="1">
      <alignment vertical="center"/>
    </xf>
    <xf numFmtId="3" fontId="24" fillId="0" borderId="79" xfId="0" applyNumberFormat="1" applyFont="1" applyBorder="1" applyAlignment="1">
      <alignment vertical="center"/>
    </xf>
    <xf numFmtId="37" fontId="46" fillId="0" borderId="132" xfId="164" applyNumberFormat="1" applyFont="1" applyFill="1" applyBorder="1" applyAlignment="1" applyProtection="1">
      <alignment vertical="center"/>
    </xf>
    <xf numFmtId="3" fontId="24" fillId="0" borderId="17" xfId="0" applyNumberFormat="1" applyFont="1" applyBorder="1" applyAlignment="1">
      <alignment vertical="center"/>
    </xf>
    <xf numFmtId="37" fontId="46" fillId="0" borderId="133" xfId="164" applyNumberFormat="1" applyFont="1" applyFill="1" applyBorder="1" applyAlignment="1" applyProtection="1">
      <alignment vertical="center"/>
    </xf>
    <xf numFmtId="37" fontId="46" fillId="0" borderId="150" xfId="164" applyNumberFormat="1" applyFont="1" applyFill="1" applyBorder="1" applyAlignment="1" applyProtection="1">
      <alignment vertical="center"/>
    </xf>
    <xf numFmtId="37" fontId="45" fillId="0" borderId="133" xfId="164" applyNumberFormat="1" applyFont="1" applyBorder="1" applyAlignment="1" applyProtection="1">
      <alignment vertical="center"/>
    </xf>
    <xf numFmtId="0" fontId="24" fillId="0" borderId="158" xfId="209" applyNumberFormat="1" applyFont="1" applyBorder="1" applyAlignment="1">
      <alignment horizontal="center" vertical="center"/>
    </xf>
    <xf numFmtId="0" fontId="24" fillId="0" borderId="158" xfId="167" applyNumberFormat="1" applyFont="1" applyBorder="1" applyAlignment="1" applyProtection="1">
      <alignment horizontal="center" vertical="center"/>
    </xf>
    <xf numFmtId="0" fontId="24" fillId="0" borderId="158" xfId="0" applyFont="1" applyFill="1" applyBorder="1" applyAlignment="1">
      <alignment horizontal="center" vertical="center"/>
    </xf>
    <xf numFmtId="0" fontId="24" fillId="0" borderId="158" xfId="0" applyFont="1" applyFill="1" applyBorder="1" applyAlignment="1">
      <alignment vertical="center"/>
    </xf>
    <xf numFmtId="0" fontId="24" fillId="0" borderId="132" xfId="0" applyFont="1" applyBorder="1" applyAlignment="1">
      <alignment horizontal="center" vertical="center"/>
    </xf>
    <xf numFmtId="37" fontId="46" fillId="0" borderId="132" xfId="164" applyNumberFormat="1" applyFont="1" applyBorder="1" applyAlignment="1" applyProtection="1">
      <alignment vertical="center"/>
    </xf>
    <xf numFmtId="0" fontId="24" fillId="0" borderId="16" xfId="0" applyFont="1" applyBorder="1" applyAlignment="1">
      <alignment vertical="center"/>
    </xf>
    <xf numFmtId="10" fontId="24" fillId="0" borderId="16" xfId="0" applyNumberFormat="1" applyFont="1" applyBorder="1" applyAlignment="1">
      <alignment vertical="center"/>
    </xf>
    <xf numFmtId="176" fontId="24" fillId="0" borderId="59" xfId="210" applyNumberFormat="1" applyFont="1" applyBorder="1" applyAlignment="1">
      <alignment vertical="center"/>
    </xf>
    <xf numFmtId="176" fontId="24" fillId="0" borderId="140" xfId="210" applyNumberFormat="1" applyFont="1" applyBorder="1" applyAlignment="1">
      <alignment vertical="center"/>
    </xf>
    <xf numFmtId="176" fontId="24" fillId="0" borderId="70" xfId="210" applyNumberFormat="1" applyFont="1" applyBorder="1" applyAlignment="1">
      <alignment vertical="center"/>
    </xf>
    <xf numFmtId="38" fontId="24" fillId="0" borderId="83" xfId="209" applyFont="1" applyBorder="1" applyAlignment="1">
      <alignment vertical="center"/>
    </xf>
    <xf numFmtId="38" fontId="24" fillId="0" borderId="84" xfId="209" applyFont="1" applyBorder="1" applyAlignment="1">
      <alignment vertical="center"/>
    </xf>
    <xf numFmtId="38" fontId="24" fillId="0" borderId="75" xfId="209" applyFont="1" applyBorder="1" applyAlignment="1">
      <alignment vertical="center"/>
    </xf>
    <xf numFmtId="37" fontId="47" fillId="0" borderId="0" xfId="164" applyNumberFormat="1" applyFont="1" applyAlignment="1" applyProtection="1">
      <alignment horizontal="center" vertical="center"/>
    </xf>
    <xf numFmtId="37" fontId="48" fillId="0" borderId="0" xfId="164" applyNumberFormat="1" applyFont="1" applyAlignment="1" applyProtection="1">
      <alignment horizontal="center" vertical="center"/>
    </xf>
    <xf numFmtId="37" fontId="46" fillId="0" borderId="24" xfId="164" applyNumberFormat="1" applyFont="1" applyBorder="1" applyAlignment="1" applyProtection="1">
      <alignment horizontal="center" vertical="center"/>
    </xf>
    <xf numFmtId="37" fontId="46" fillId="0" borderId="25" xfId="164" applyNumberFormat="1" applyFont="1" applyBorder="1" applyAlignment="1" applyProtection="1">
      <alignment horizontal="center" vertical="center"/>
    </xf>
    <xf numFmtId="37" fontId="46" fillId="0" borderId="26" xfId="164" applyNumberFormat="1" applyFont="1" applyBorder="1" applyAlignment="1" applyProtection="1">
      <alignment horizontal="center" vertical="center"/>
    </xf>
    <xf numFmtId="37" fontId="46" fillId="0" borderId="30" xfId="164" applyNumberFormat="1" applyFont="1" applyBorder="1" applyAlignment="1">
      <alignment horizontal="center" vertical="center" wrapText="1"/>
    </xf>
    <xf numFmtId="37" fontId="46" fillId="0" borderId="40" xfId="164" applyNumberFormat="1" applyFont="1" applyBorder="1" applyAlignment="1">
      <alignment horizontal="center" vertical="center"/>
    </xf>
    <xf numFmtId="37" fontId="46" fillId="0" borderId="49" xfId="164" applyNumberFormat="1" applyFont="1" applyBorder="1" applyAlignment="1">
      <alignment horizontal="center" vertical="center"/>
    </xf>
    <xf numFmtId="37" fontId="46" fillId="0" borderId="31" xfId="164" applyNumberFormat="1" applyFont="1" applyBorder="1" applyAlignment="1">
      <alignment horizontal="center" vertical="center"/>
    </xf>
    <xf numFmtId="37" fontId="46" fillId="0" borderId="41" xfId="164" applyNumberFormat="1" applyFont="1" applyBorder="1" applyAlignment="1">
      <alignment horizontal="center" vertical="center"/>
    </xf>
    <xf numFmtId="37" fontId="46" fillId="0" borderId="50" xfId="164" applyNumberFormat="1" applyFont="1" applyBorder="1" applyAlignment="1">
      <alignment horizontal="center" vertical="center"/>
    </xf>
    <xf numFmtId="37" fontId="46" fillId="0" borderId="35" xfId="164" applyNumberFormat="1" applyFont="1" applyBorder="1" applyAlignment="1">
      <alignment horizontal="center" vertical="center" wrapText="1"/>
    </xf>
    <xf numFmtId="37" fontId="46" fillId="0" borderId="59" xfId="164" applyNumberFormat="1" applyFont="1" applyBorder="1" applyAlignment="1">
      <alignment horizontal="center" vertical="center"/>
    </xf>
    <xf numFmtId="37" fontId="46" fillId="0" borderId="36" xfId="164" applyNumberFormat="1" applyFont="1" applyBorder="1" applyAlignment="1">
      <alignment horizontal="center" vertical="center"/>
    </xf>
    <xf numFmtId="37" fontId="46" fillId="0" borderId="56" xfId="164" applyNumberFormat="1" applyFont="1" applyBorder="1" applyAlignment="1">
      <alignment horizontal="center" vertical="center"/>
    </xf>
    <xf numFmtId="37" fontId="46" fillId="0" borderId="16" xfId="164" applyNumberFormat="1" applyFont="1" applyBorder="1" applyAlignment="1">
      <alignment vertical="center"/>
    </xf>
    <xf numFmtId="0" fontId="0" fillId="0" borderId="16" xfId="0" applyBorder="1" applyAlignment="1">
      <alignment vertical="center"/>
    </xf>
    <xf numFmtId="37" fontId="48" fillId="0" borderId="0" xfId="209" applyNumberFormat="1" applyFont="1" applyBorder="1" applyAlignment="1">
      <alignment horizontal="center" vertical="center"/>
    </xf>
    <xf numFmtId="0" fontId="48" fillId="0" borderId="0" xfId="209" applyNumberFormat="1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5" fillId="0" borderId="101" xfId="0" applyFont="1" applyBorder="1" applyAlignment="1">
      <alignment horizontal="center" vertical="center"/>
    </xf>
    <xf numFmtId="0" fontId="46" fillId="0" borderId="102" xfId="0" applyFont="1" applyBorder="1" applyAlignment="1">
      <alignment horizontal="center" vertical="center"/>
    </xf>
    <xf numFmtId="0" fontId="46" fillId="0" borderId="103" xfId="0" applyFont="1" applyBorder="1" applyAlignment="1">
      <alignment horizontal="center" vertical="center"/>
    </xf>
    <xf numFmtId="0" fontId="45" fillId="0" borderId="104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6" fillId="29" borderId="116" xfId="0" applyFont="1" applyFill="1" applyBorder="1" applyAlignment="1">
      <alignment horizontal="center" vertical="center"/>
    </xf>
    <xf numFmtId="0" fontId="46" fillId="29" borderId="118" xfId="0" applyFont="1" applyFill="1" applyBorder="1" applyAlignment="1">
      <alignment horizontal="center" vertical="center"/>
    </xf>
    <xf numFmtId="0" fontId="46" fillId="29" borderId="95" xfId="0" applyFont="1" applyFill="1" applyBorder="1" applyAlignment="1">
      <alignment horizontal="center" vertical="center"/>
    </xf>
    <xf numFmtId="0" fontId="46" fillId="29" borderId="58" xfId="0" applyFont="1" applyFill="1" applyBorder="1" applyAlignment="1">
      <alignment horizontal="center" vertical="center"/>
    </xf>
    <xf numFmtId="0" fontId="46" fillId="29" borderId="0" xfId="0" applyFont="1" applyFill="1" applyBorder="1" applyAlignment="1">
      <alignment horizontal="center" vertical="center"/>
    </xf>
    <xf numFmtId="0" fontId="46" fillId="29" borderId="119" xfId="0" applyFont="1" applyFill="1" applyBorder="1" applyAlignment="1">
      <alignment horizontal="center" vertical="center"/>
    </xf>
    <xf numFmtId="0" fontId="46" fillId="29" borderId="98" xfId="0" applyFont="1" applyFill="1" applyBorder="1" applyAlignment="1">
      <alignment horizontal="center" vertical="center"/>
    </xf>
    <xf numFmtId="0" fontId="46" fillId="29" borderId="105" xfId="0" applyFont="1" applyFill="1" applyBorder="1" applyAlignment="1">
      <alignment horizontal="center" vertical="center"/>
    </xf>
    <xf numFmtId="0" fontId="46" fillId="29" borderId="99" xfId="0" applyFont="1" applyFill="1" applyBorder="1" applyAlignment="1">
      <alignment horizontal="center" vertical="center"/>
    </xf>
    <xf numFmtId="0" fontId="46" fillId="29" borderId="22" xfId="0" applyFont="1" applyFill="1" applyBorder="1" applyAlignment="1">
      <alignment horizontal="center" vertical="center"/>
    </xf>
    <xf numFmtId="0" fontId="46" fillId="29" borderId="100" xfId="0" applyFont="1" applyFill="1" applyBorder="1" applyAlignment="1">
      <alignment horizontal="center" vertical="center"/>
    </xf>
    <xf numFmtId="0" fontId="46" fillId="29" borderId="106" xfId="0" applyFont="1" applyFill="1" applyBorder="1" applyAlignment="1">
      <alignment horizontal="center" vertical="center"/>
    </xf>
    <xf numFmtId="0" fontId="46" fillId="29" borderId="109" xfId="0" applyFont="1" applyFill="1" applyBorder="1" applyAlignment="1">
      <alignment horizontal="center" vertical="center" wrapText="1"/>
    </xf>
    <xf numFmtId="0" fontId="46" fillId="29" borderId="27" xfId="0" applyFont="1" applyFill="1" applyBorder="1" applyAlignment="1">
      <alignment horizontal="center" vertical="center"/>
    </xf>
    <xf numFmtId="0" fontId="46" fillId="29" borderId="110" xfId="0" applyFont="1" applyFill="1" applyBorder="1" applyAlignment="1">
      <alignment horizontal="center" vertical="center"/>
    </xf>
    <xf numFmtId="0" fontId="51" fillId="29" borderId="112" xfId="0" applyFont="1" applyFill="1" applyBorder="1" applyAlignment="1">
      <alignment horizontal="center" vertical="center" wrapText="1"/>
    </xf>
    <xf numFmtId="0" fontId="51" fillId="29" borderId="114" xfId="0" applyFont="1" applyFill="1" applyBorder="1" applyAlignment="1">
      <alignment horizontal="center" vertical="center" wrapText="1"/>
    </xf>
    <xf numFmtId="0" fontId="51" fillId="29" borderId="17" xfId="0" applyFont="1" applyFill="1" applyBorder="1" applyAlignment="1">
      <alignment horizontal="center" vertical="center" wrapText="1"/>
    </xf>
    <xf numFmtId="0" fontId="51" fillId="29" borderId="19" xfId="0" applyFont="1" applyFill="1" applyBorder="1" applyAlignment="1">
      <alignment horizontal="center" vertical="center" wrapText="1"/>
    </xf>
    <xf numFmtId="0" fontId="49" fillId="0" borderId="95" xfId="0" applyFont="1" applyBorder="1" applyAlignment="1">
      <alignment horizontal="center" vertical="center"/>
    </xf>
    <xf numFmtId="0" fontId="49" fillId="0" borderId="58" xfId="0" applyFont="1" applyBorder="1" applyAlignment="1">
      <alignment horizontal="center" vertical="center"/>
    </xf>
    <xf numFmtId="0" fontId="49" fillId="0" borderId="17" xfId="0" applyFont="1" applyBorder="1" applyAlignment="1">
      <alignment horizontal="center" vertical="center"/>
    </xf>
    <xf numFmtId="0" fontId="49" fillId="0" borderId="141" xfId="0" applyFont="1" applyBorder="1" applyAlignment="1">
      <alignment horizontal="center" vertical="center"/>
    </xf>
    <xf numFmtId="0" fontId="46" fillId="0" borderId="104" xfId="0" applyFont="1" applyBorder="1" applyAlignment="1">
      <alignment horizontal="center" vertical="center"/>
    </xf>
    <xf numFmtId="0" fontId="46" fillId="0" borderId="124" xfId="0" applyFont="1" applyBorder="1" applyAlignment="1">
      <alignment horizontal="center" vertical="center"/>
    </xf>
    <xf numFmtId="0" fontId="46" fillId="0" borderId="109" xfId="0" applyFont="1" applyBorder="1" applyAlignment="1">
      <alignment horizontal="center" vertical="center" wrapText="1"/>
    </xf>
    <xf numFmtId="0" fontId="46" fillId="0" borderId="27" xfId="0" applyFont="1" applyBorder="1" applyAlignment="1">
      <alignment horizontal="center" vertical="center"/>
    </xf>
    <xf numFmtId="0" fontId="46" fillId="0" borderId="29" xfId="0" applyFont="1" applyBorder="1" applyAlignment="1">
      <alignment horizontal="center" vertical="center"/>
    </xf>
    <xf numFmtId="0" fontId="49" fillId="0" borderId="112" xfId="0" applyFont="1" applyBorder="1" applyAlignment="1">
      <alignment horizontal="center" vertical="center"/>
    </xf>
    <xf numFmtId="0" fontId="49" fillId="0" borderId="114" xfId="0" applyFont="1" applyBorder="1" applyAlignment="1">
      <alignment horizontal="center" vertical="center"/>
    </xf>
    <xf numFmtId="0" fontId="49" fillId="0" borderId="23" xfId="0" applyFont="1" applyBorder="1" applyAlignment="1">
      <alignment horizontal="center" vertical="center"/>
    </xf>
    <xf numFmtId="0" fontId="48" fillId="0" borderId="0" xfId="166" applyFont="1" applyAlignment="1" applyProtection="1">
      <alignment horizontal="center" vertical="center"/>
      <protection locked="0"/>
    </xf>
    <xf numFmtId="0" fontId="46" fillId="0" borderId="35" xfId="166" applyFont="1" applyBorder="1" applyAlignment="1">
      <alignment horizontal="center" vertical="center"/>
    </xf>
    <xf numFmtId="0" fontId="46" fillId="0" borderId="40" xfId="166" applyFont="1" applyBorder="1" applyAlignment="1">
      <alignment horizontal="center" vertical="center"/>
    </xf>
    <xf numFmtId="0" fontId="46" fillId="0" borderId="59" xfId="166" applyFont="1" applyBorder="1" applyAlignment="1">
      <alignment horizontal="center" vertical="center"/>
    </xf>
    <xf numFmtId="0" fontId="46" fillId="0" borderId="150" xfId="166" applyFont="1" applyBorder="1" applyAlignment="1" applyProtection="1">
      <alignment horizontal="center" vertical="center"/>
    </xf>
    <xf numFmtId="0" fontId="46" fillId="0" borderId="27" xfId="166" applyFont="1" applyBorder="1" applyAlignment="1" applyProtection="1">
      <alignment horizontal="center" vertical="center"/>
    </xf>
    <xf numFmtId="0" fontId="46" fillId="0" borderId="29" xfId="166" applyFont="1" applyBorder="1" applyAlignment="1" applyProtection="1">
      <alignment horizontal="center" vertical="center"/>
    </xf>
    <xf numFmtId="0" fontId="46" fillId="0" borderId="15" xfId="166" applyFont="1" applyBorder="1" applyAlignment="1">
      <alignment horizontal="center" vertical="center" wrapText="1"/>
    </xf>
    <xf numFmtId="0" fontId="46" fillId="0" borderId="18" xfId="166" applyFont="1" applyBorder="1" applyAlignment="1">
      <alignment horizontal="center" vertical="center"/>
    </xf>
    <xf numFmtId="0" fontId="46" fillId="0" borderId="82" xfId="166" applyFont="1" applyBorder="1" applyAlignment="1">
      <alignment horizontal="center" vertical="center"/>
    </xf>
    <xf numFmtId="0" fontId="46" fillId="0" borderId="151" xfId="166" applyFont="1" applyBorder="1" applyAlignment="1">
      <alignment horizontal="center" vertical="center"/>
    </xf>
    <xf numFmtId="0" fontId="46" fillId="0" borderId="27" xfId="166" applyFont="1" applyBorder="1" applyAlignment="1" applyProtection="1">
      <alignment horizontal="center" vertical="center" wrapText="1"/>
    </xf>
    <xf numFmtId="37" fontId="48" fillId="0" borderId="0" xfId="166" applyNumberFormat="1" applyFont="1" applyAlignment="1" applyProtection="1">
      <alignment horizontal="center" vertical="center"/>
      <protection locked="0"/>
    </xf>
    <xf numFmtId="0" fontId="46" fillId="0" borderId="49" xfId="166" applyFont="1" applyBorder="1" applyAlignment="1">
      <alignment horizontal="center" vertical="center"/>
    </xf>
    <xf numFmtId="0" fontId="46" fillId="0" borderId="79" xfId="166" applyFont="1" applyBorder="1" applyAlignment="1">
      <alignment horizontal="center" vertical="center"/>
    </xf>
    <xf numFmtId="0" fontId="46" fillId="0" borderId="67" xfId="166" applyFont="1" applyBorder="1" applyAlignment="1">
      <alignment horizontal="center" vertical="center"/>
    </xf>
    <xf numFmtId="0" fontId="46" fillId="0" borderId="54" xfId="166" applyFont="1" applyBorder="1" applyAlignment="1">
      <alignment horizontal="center" vertical="center"/>
    </xf>
    <xf numFmtId="0" fontId="46" fillId="0" borderId="15" xfId="166" applyFont="1" applyBorder="1" applyAlignment="1">
      <alignment horizontal="center" vertical="center"/>
    </xf>
    <xf numFmtId="0" fontId="46" fillId="0" borderId="21" xfId="166" applyFont="1" applyBorder="1" applyAlignment="1">
      <alignment horizontal="center" vertical="center"/>
    </xf>
    <xf numFmtId="0" fontId="46" fillId="0" borderId="18" xfId="166" applyFont="1" applyBorder="1" applyAlignment="1">
      <alignment horizontal="center" vertical="center" wrapText="1"/>
    </xf>
    <xf numFmtId="0" fontId="46" fillId="0" borderId="82" xfId="166" applyFont="1" applyBorder="1" applyAlignment="1">
      <alignment horizontal="center" vertical="center" wrapText="1"/>
    </xf>
    <xf numFmtId="0" fontId="46" fillId="0" borderId="151" xfId="166" applyFont="1" applyBorder="1" applyAlignment="1">
      <alignment horizontal="center" vertical="center" wrapText="1"/>
    </xf>
    <xf numFmtId="37" fontId="48" fillId="0" borderId="0" xfId="0" applyNumberFormat="1" applyFont="1" applyAlignment="1">
      <alignment horizontal="center" vertical="center"/>
    </xf>
    <xf numFmtId="0" fontId="46" fillId="29" borderId="156" xfId="0" applyFont="1" applyFill="1" applyBorder="1" applyAlignment="1">
      <alignment horizontal="center" vertical="center"/>
    </xf>
    <xf numFmtId="0" fontId="46" fillId="29" borderId="111" xfId="0" applyFont="1" applyFill="1" applyBorder="1" applyAlignment="1">
      <alignment horizontal="center" vertical="center"/>
    </xf>
    <xf numFmtId="0" fontId="46" fillId="29" borderId="104" xfId="0" applyFont="1" applyFill="1" applyBorder="1" applyAlignment="1">
      <alignment horizontal="center" vertical="center"/>
    </xf>
    <xf numFmtId="0" fontId="46" fillId="29" borderId="154" xfId="0" applyFont="1" applyFill="1" applyBorder="1" applyAlignment="1">
      <alignment horizontal="center" vertical="center"/>
    </xf>
    <xf numFmtId="0" fontId="46" fillId="29" borderId="109" xfId="0" applyFont="1" applyFill="1" applyBorder="1" applyAlignment="1">
      <alignment horizontal="center" vertical="center"/>
    </xf>
  </cellXfs>
  <cellStyles count="211">
    <cellStyle name="20% - アクセント 1 2" xfId="1" xr:uid="{00000000-0005-0000-0000-000000000000}"/>
    <cellStyle name="20% - アクセント 1 2 2" xfId="2" xr:uid="{00000000-0005-0000-0000-000001000000}"/>
    <cellStyle name="20% - アクセント 1 2 3" xfId="3" xr:uid="{00000000-0005-0000-0000-000002000000}"/>
    <cellStyle name="20% - アクセント 1 2 4" xfId="4" xr:uid="{00000000-0005-0000-0000-000003000000}"/>
    <cellStyle name="20% - アクセント 1 3" xfId="5" xr:uid="{00000000-0005-0000-0000-000004000000}"/>
    <cellStyle name="20% - アクセント 2 2" xfId="6" xr:uid="{00000000-0005-0000-0000-000005000000}"/>
    <cellStyle name="20% - アクセント 2 2 2" xfId="7" xr:uid="{00000000-0005-0000-0000-000006000000}"/>
    <cellStyle name="20% - アクセント 2 2 3" xfId="8" xr:uid="{00000000-0005-0000-0000-000007000000}"/>
    <cellStyle name="20% - アクセント 2 2 4" xfId="9" xr:uid="{00000000-0005-0000-0000-000008000000}"/>
    <cellStyle name="20% - アクセント 2 3" xfId="10" xr:uid="{00000000-0005-0000-0000-000009000000}"/>
    <cellStyle name="20% - アクセント 3 2" xfId="11" xr:uid="{00000000-0005-0000-0000-00000A000000}"/>
    <cellStyle name="20% - アクセント 3 2 2" xfId="12" xr:uid="{00000000-0005-0000-0000-00000B000000}"/>
    <cellStyle name="20% - アクセント 3 2 3" xfId="13" xr:uid="{00000000-0005-0000-0000-00000C000000}"/>
    <cellStyle name="20% - アクセント 3 2 4" xfId="14" xr:uid="{00000000-0005-0000-0000-00000D000000}"/>
    <cellStyle name="20% - アクセント 3 3" xfId="15" xr:uid="{00000000-0005-0000-0000-00000E000000}"/>
    <cellStyle name="20% - アクセント 4 2" xfId="16" xr:uid="{00000000-0005-0000-0000-00000F000000}"/>
    <cellStyle name="20% - アクセント 4 2 2" xfId="17" xr:uid="{00000000-0005-0000-0000-000010000000}"/>
    <cellStyle name="20% - アクセント 4 2 3" xfId="18" xr:uid="{00000000-0005-0000-0000-000011000000}"/>
    <cellStyle name="20% - アクセント 4 2 4" xfId="19" xr:uid="{00000000-0005-0000-0000-000012000000}"/>
    <cellStyle name="20% - アクセント 4 3" xfId="20" xr:uid="{00000000-0005-0000-0000-000013000000}"/>
    <cellStyle name="20% - アクセント 5 2" xfId="21" xr:uid="{00000000-0005-0000-0000-000014000000}"/>
    <cellStyle name="20% - アクセント 5 2 2" xfId="22" xr:uid="{00000000-0005-0000-0000-000015000000}"/>
    <cellStyle name="20% - アクセント 5 2 3" xfId="23" xr:uid="{00000000-0005-0000-0000-000016000000}"/>
    <cellStyle name="20% - アクセント 6 2" xfId="24" xr:uid="{00000000-0005-0000-0000-000017000000}"/>
    <cellStyle name="20% - アクセント 6 2 2" xfId="25" xr:uid="{00000000-0005-0000-0000-000018000000}"/>
    <cellStyle name="20% - アクセント 6 2 3" xfId="26" xr:uid="{00000000-0005-0000-0000-000019000000}"/>
    <cellStyle name="20% - アクセント 6 2 4" xfId="27" xr:uid="{00000000-0005-0000-0000-00001A000000}"/>
    <cellStyle name="20% - アクセント 6 3" xfId="28" xr:uid="{00000000-0005-0000-0000-00001B000000}"/>
    <cellStyle name="40% - アクセント 1 2" xfId="29" xr:uid="{00000000-0005-0000-0000-00001C000000}"/>
    <cellStyle name="40% - アクセント 1 2 2" xfId="30" xr:uid="{00000000-0005-0000-0000-00001D000000}"/>
    <cellStyle name="40% - アクセント 1 2 3" xfId="31" xr:uid="{00000000-0005-0000-0000-00001E000000}"/>
    <cellStyle name="40% - アクセント 1 2 4" xfId="32" xr:uid="{00000000-0005-0000-0000-00001F000000}"/>
    <cellStyle name="40% - アクセント 1 3" xfId="33" xr:uid="{00000000-0005-0000-0000-000020000000}"/>
    <cellStyle name="40% - アクセント 2 2" xfId="34" xr:uid="{00000000-0005-0000-0000-000021000000}"/>
    <cellStyle name="40% - アクセント 2 2 2" xfId="35" xr:uid="{00000000-0005-0000-0000-000022000000}"/>
    <cellStyle name="40% - アクセント 2 2 3" xfId="36" xr:uid="{00000000-0005-0000-0000-000023000000}"/>
    <cellStyle name="40% - アクセント 3 2" xfId="37" xr:uid="{00000000-0005-0000-0000-000024000000}"/>
    <cellStyle name="40% - アクセント 3 2 2" xfId="38" xr:uid="{00000000-0005-0000-0000-000025000000}"/>
    <cellStyle name="40% - アクセント 3 2 3" xfId="39" xr:uid="{00000000-0005-0000-0000-000026000000}"/>
    <cellStyle name="40% - アクセント 3 2 4" xfId="40" xr:uid="{00000000-0005-0000-0000-000027000000}"/>
    <cellStyle name="40% - アクセント 3 3" xfId="41" xr:uid="{00000000-0005-0000-0000-000028000000}"/>
    <cellStyle name="40% - アクセント 4 2" xfId="42" xr:uid="{00000000-0005-0000-0000-000029000000}"/>
    <cellStyle name="40% - アクセント 4 2 2" xfId="43" xr:uid="{00000000-0005-0000-0000-00002A000000}"/>
    <cellStyle name="40% - アクセント 4 2 3" xfId="44" xr:uid="{00000000-0005-0000-0000-00002B000000}"/>
    <cellStyle name="40% - アクセント 4 2 4" xfId="45" xr:uid="{00000000-0005-0000-0000-00002C000000}"/>
    <cellStyle name="40% - アクセント 4 3" xfId="46" xr:uid="{00000000-0005-0000-0000-00002D000000}"/>
    <cellStyle name="40% - アクセント 5 2" xfId="47" xr:uid="{00000000-0005-0000-0000-00002E000000}"/>
    <cellStyle name="40% - アクセント 5 2 2" xfId="48" xr:uid="{00000000-0005-0000-0000-00002F000000}"/>
    <cellStyle name="40% - アクセント 5 2 3" xfId="49" xr:uid="{00000000-0005-0000-0000-000030000000}"/>
    <cellStyle name="40% - アクセント 5 2 4" xfId="50" xr:uid="{00000000-0005-0000-0000-000031000000}"/>
    <cellStyle name="40% - アクセント 5 3" xfId="51" xr:uid="{00000000-0005-0000-0000-000032000000}"/>
    <cellStyle name="40% - アクセント 6 2" xfId="52" xr:uid="{00000000-0005-0000-0000-000033000000}"/>
    <cellStyle name="40% - アクセント 6 2 2" xfId="53" xr:uid="{00000000-0005-0000-0000-000034000000}"/>
    <cellStyle name="40% - アクセント 6 2 3" xfId="54" xr:uid="{00000000-0005-0000-0000-000035000000}"/>
    <cellStyle name="40% - アクセント 6 2 4" xfId="55" xr:uid="{00000000-0005-0000-0000-000036000000}"/>
    <cellStyle name="40% - アクセント 6 3" xfId="56" xr:uid="{00000000-0005-0000-0000-000037000000}"/>
    <cellStyle name="60% - アクセント 1 2" xfId="57" xr:uid="{00000000-0005-0000-0000-000038000000}"/>
    <cellStyle name="60% - アクセント 1 2 2" xfId="58" xr:uid="{00000000-0005-0000-0000-000039000000}"/>
    <cellStyle name="60% - アクセント 1 2 3" xfId="59" xr:uid="{00000000-0005-0000-0000-00003A000000}"/>
    <cellStyle name="60% - アクセント 1 2 4" xfId="60" xr:uid="{00000000-0005-0000-0000-00003B000000}"/>
    <cellStyle name="60% - アクセント 1 3" xfId="61" xr:uid="{00000000-0005-0000-0000-00003C000000}"/>
    <cellStyle name="60% - アクセント 2 2" xfId="62" xr:uid="{00000000-0005-0000-0000-00003D000000}"/>
    <cellStyle name="60% - アクセント 2 2 2" xfId="63" xr:uid="{00000000-0005-0000-0000-00003E000000}"/>
    <cellStyle name="60% - アクセント 2 2 3" xfId="64" xr:uid="{00000000-0005-0000-0000-00003F000000}"/>
    <cellStyle name="60% - アクセント 2 2 4" xfId="65" xr:uid="{00000000-0005-0000-0000-000040000000}"/>
    <cellStyle name="60% - アクセント 2 3" xfId="66" xr:uid="{00000000-0005-0000-0000-000041000000}"/>
    <cellStyle name="60% - アクセント 3 2" xfId="67" xr:uid="{00000000-0005-0000-0000-000042000000}"/>
    <cellStyle name="60% - アクセント 3 2 2" xfId="68" xr:uid="{00000000-0005-0000-0000-000043000000}"/>
    <cellStyle name="60% - アクセント 3 2 3" xfId="69" xr:uid="{00000000-0005-0000-0000-000044000000}"/>
    <cellStyle name="60% - アクセント 3 2 4" xfId="70" xr:uid="{00000000-0005-0000-0000-000045000000}"/>
    <cellStyle name="60% - アクセント 3 3" xfId="71" xr:uid="{00000000-0005-0000-0000-000046000000}"/>
    <cellStyle name="60% - アクセント 4 2" xfId="72" xr:uid="{00000000-0005-0000-0000-000047000000}"/>
    <cellStyle name="60% - アクセント 4 2 2" xfId="73" xr:uid="{00000000-0005-0000-0000-000048000000}"/>
    <cellStyle name="60% - アクセント 4 2 3" xfId="74" xr:uid="{00000000-0005-0000-0000-000049000000}"/>
    <cellStyle name="60% - アクセント 4 2 4" xfId="75" xr:uid="{00000000-0005-0000-0000-00004A000000}"/>
    <cellStyle name="60% - アクセント 4 3" xfId="76" xr:uid="{00000000-0005-0000-0000-00004B000000}"/>
    <cellStyle name="60% - アクセント 5 2" xfId="77" xr:uid="{00000000-0005-0000-0000-00004C000000}"/>
    <cellStyle name="60% - アクセント 5 2 2" xfId="78" xr:uid="{00000000-0005-0000-0000-00004D000000}"/>
    <cellStyle name="60% - アクセント 5 2 3" xfId="79" xr:uid="{00000000-0005-0000-0000-00004E000000}"/>
    <cellStyle name="60% - アクセント 5 2 4" xfId="80" xr:uid="{00000000-0005-0000-0000-00004F000000}"/>
    <cellStyle name="60% - アクセント 5 3" xfId="81" xr:uid="{00000000-0005-0000-0000-000050000000}"/>
    <cellStyle name="60% - アクセント 6 2" xfId="82" xr:uid="{00000000-0005-0000-0000-000051000000}"/>
    <cellStyle name="60% - アクセント 6 2 2" xfId="83" xr:uid="{00000000-0005-0000-0000-000052000000}"/>
    <cellStyle name="60% - アクセント 6 2 3" xfId="84" xr:uid="{00000000-0005-0000-0000-000053000000}"/>
    <cellStyle name="60% - アクセント 6 2 4" xfId="85" xr:uid="{00000000-0005-0000-0000-000054000000}"/>
    <cellStyle name="60% - アクセント 6 3" xfId="86" xr:uid="{00000000-0005-0000-0000-000055000000}"/>
    <cellStyle name="アクセント 1 2" xfId="92" xr:uid="{00000000-0005-0000-0000-00005B000000}"/>
    <cellStyle name="アクセント 1 2 2" xfId="93" xr:uid="{00000000-0005-0000-0000-00005C000000}"/>
    <cellStyle name="アクセント 1 2 3" xfId="94" xr:uid="{00000000-0005-0000-0000-00005D000000}"/>
    <cellStyle name="アクセント 1 2 4" xfId="95" xr:uid="{00000000-0005-0000-0000-00005E000000}"/>
    <cellStyle name="アクセント 1 3" xfId="96" xr:uid="{00000000-0005-0000-0000-00005F000000}"/>
    <cellStyle name="アクセント 2 2" xfId="97" xr:uid="{00000000-0005-0000-0000-000060000000}"/>
    <cellStyle name="アクセント 2 2 2" xfId="98" xr:uid="{00000000-0005-0000-0000-000061000000}"/>
    <cellStyle name="アクセント 2 2 3" xfId="99" xr:uid="{00000000-0005-0000-0000-000062000000}"/>
    <cellStyle name="アクセント 2 2 4" xfId="100" xr:uid="{00000000-0005-0000-0000-000063000000}"/>
    <cellStyle name="アクセント 2 3" xfId="101" xr:uid="{00000000-0005-0000-0000-000064000000}"/>
    <cellStyle name="アクセント 3 2" xfId="102" xr:uid="{00000000-0005-0000-0000-000065000000}"/>
    <cellStyle name="アクセント 3 2 2" xfId="103" xr:uid="{00000000-0005-0000-0000-000066000000}"/>
    <cellStyle name="アクセント 3 2 3" xfId="104" xr:uid="{00000000-0005-0000-0000-000067000000}"/>
    <cellStyle name="アクセント 3 2 4" xfId="105" xr:uid="{00000000-0005-0000-0000-000068000000}"/>
    <cellStyle name="アクセント 3 3" xfId="106" xr:uid="{00000000-0005-0000-0000-000069000000}"/>
    <cellStyle name="アクセント 4 2" xfId="107" xr:uid="{00000000-0005-0000-0000-00006A000000}"/>
    <cellStyle name="アクセント 4 2 2" xfId="108" xr:uid="{00000000-0005-0000-0000-00006B000000}"/>
    <cellStyle name="アクセント 4 2 3" xfId="109" xr:uid="{00000000-0005-0000-0000-00006C000000}"/>
    <cellStyle name="アクセント 4 2 4" xfId="110" xr:uid="{00000000-0005-0000-0000-00006D000000}"/>
    <cellStyle name="アクセント 4 3" xfId="111" xr:uid="{00000000-0005-0000-0000-00006E000000}"/>
    <cellStyle name="アクセント 5 2" xfId="112" xr:uid="{00000000-0005-0000-0000-00006F000000}"/>
    <cellStyle name="アクセント 5 2 2" xfId="113" xr:uid="{00000000-0005-0000-0000-000070000000}"/>
    <cellStyle name="アクセント 5 2 3" xfId="114" xr:uid="{00000000-0005-0000-0000-000071000000}"/>
    <cellStyle name="アクセント 6 2" xfId="115" xr:uid="{00000000-0005-0000-0000-000072000000}"/>
    <cellStyle name="アクセント 6 2 2" xfId="116" xr:uid="{00000000-0005-0000-0000-000073000000}"/>
    <cellStyle name="アクセント 6 2 3" xfId="117" xr:uid="{00000000-0005-0000-0000-000074000000}"/>
    <cellStyle name="アクセント 6 2 4" xfId="118" xr:uid="{00000000-0005-0000-0000-000075000000}"/>
    <cellStyle name="アクセント 6 3" xfId="119" xr:uid="{00000000-0005-0000-0000-000076000000}"/>
    <cellStyle name="タイトル 2" xfId="120" xr:uid="{00000000-0005-0000-0000-000077000000}"/>
    <cellStyle name="タイトル 2 2" xfId="121" xr:uid="{00000000-0005-0000-0000-000078000000}"/>
    <cellStyle name="タイトル 3" xfId="122" xr:uid="{00000000-0005-0000-0000-000079000000}"/>
    <cellStyle name="チェック セル 2" xfId="123" xr:uid="{00000000-0005-0000-0000-00007A000000}"/>
    <cellStyle name="チェック セル 2 2" xfId="124" xr:uid="{00000000-0005-0000-0000-00007B000000}"/>
    <cellStyle name="チェック セル 2 3" xfId="125" xr:uid="{00000000-0005-0000-0000-00007C000000}"/>
    <cellStyle name="どちらでもない 2" xfId="87" xr:uid="{00000000-0005-0000-0000-000056000000}"/>
    <cellStyle name="どちらでもない 2 2" xfId="88" xr:uid="{00000000-0005-0000-0000-000057000000}"/>
    <cellStyle name="どちらでもない 2 3" xfId="89" xr:uid="{00000000-0005-0000-0000-000058000000}"/>
    <cellStyle name="どちらでもない 2 4" xfId="90" xr:uid="{00000000-0005-0000-0000-000059000000}"/>
    <cellStyle name="どちらでもない 3" xfId="91" xr:uid="{00000000-0005-0000-0000-00005A000000}"/>
    <cellStyle name="パーセント" xfId="210" builtinId="5"/>
    <cellStyle name="メモ 2" xfId="126" xr:uid="{00000000-0005-0000-0000-00007D000000}"/>
    <cellStyle name="リンク セル 2" xfId="127" xr:uid="{00000000-0005-0000-0000-00007E000000}"/>
    <cellStyle name="リンク セル 2 2" xfId="128" xr:uid="{00000000-0005-0000-0000-00007F000000}"/>
    <cellStyle name="リンク セル 2 3" xfId="129" xr:uid="{00000000-0005-0000-0000-000080000000}"/>
    <cellStyle name="リンク セル 2 4" xfId="130" xr:uid="{00000000-0005-0000-0000-000081000000}"/>
    <cellStyle name="リンク セル 3" xfId="131" xr:uid="{00000000-0005-0000-0000-000082000000}"/>
    <cellStyle name="悪い 2" xfId="142" xr:uid="{00000000-0005-0000-0000-00008D000000}"/>
    <cellStyle name="悪い 2 2" xfId="143" xr:uid="{00000000-0005-0000-0000-00008E000000}"/>
    <cellStyle name="悪い 2 3" xfId="144" xr:uid="{00000000-0005-0000-0000-00008F000000}"/>
    <cellStyle name="悪い 2 4" xfId="145" xr:uid="{00000000-0005-0000-0000-000090000000}"/>
    <cellStyle name="悪い 3" xfId="146" xr:uid="{00000000-0005-0000-0000-000091000000}"/>
    <cellStyle name="計算 2" xfId="193" xr:uid="{00000000-0005-0000-0000-0000C1000000}"/>
    <cellStyle name="計算 2 2" xfId="194" xr:uid="{00000000-0005-0000-0000-0000C2000000}"/>
    <cellStyle name="計算 2 3" xfId="195" xr:uid="{00000000-0005-0000-0000-0000C3000000}"/>
    <cellStyle name="計算 2 4" xfId="196" xr:uid="{00000000-0005-0000-0000-0000C4000000}"/>
    <cellStyle name="計算 3" xfId="197" xr:uid="{00000000-0005-0000-0000-0000C5000000}"/>
    <cellStyle name="警告文 2" xfId="201" xr:uid="{00000000-0005-0000-0000-0000C9000000}"/>
    <cellStyle name="警告文 2 2" xfId="202" xr:uid="{00000000-0005-0000-0000-0000CA000000}"/>
    <cellStyle name="警告文 2 3" xfId="203" xr:uid="{00000000-0005-0000-0000-0000CB000000}"/>
    <cellStyle name="桁区切り" xfId="209" builtinId="6"/>
    <cellStyle name="桁区切り 2" xfId="147" xr:uid="{00000000-0005-0000-0000-000092000000}"/>
    <cellStyle name="桁区切り 2 2" xfId="148" xr:uid="{00000000-0005-0000-0000-000093000000}"/>
    <cellStyle name="桁区切り 2 3" xfId="149" xr:uid="{00000000-0005-0000-0000-000094000000}"/>
    <cellStyle name="桁区切り 2 4" xfId="150" xr:uid="{00000000-0005-0000-0000-000095000000}"/>
    <cellStyle name="桁区切り 3" xfId="151" xr:uid="{00000000-0005-0000-0000-000096000000}"/>
    <cellStyle name="桁区切り 4" xfId="152" xr:uid="{00000000-0005-0000-0000-000097000000}"/>
    <cellStyle name="見出し 1 2" xfId="173" xr:uid="{00000000-0005-0000-0000-0000AD000000}"/>
    <cellStyle name="見出し 1 2 2" xfId="174" xr:uid="{00000000-0005-0000-0000-0000AE000000}"/>
    <cellStyle name="見出し 1 2 3" xfId="175" xr:uid="{00000000-0005-0000-0000-0000AF000000}"/>
    <cellStyle name="見出し 1 2 4" xfId="176" xr:uid="{00000000-0005-0000-0000-0000B0000000}"/>
    <cellStyle name="見出し 1 3" xfId="177" xr:uid="{00000000-0005-0000-0000-0000B1000000}"/>
    <cellStyle name="見出し 2 2" xfId="178" xr:uid="{00000000-0005-0000-0000-0000B2000000}"/>
    <cellStyle name="見出し 2 2 2" xfId="179" xr:uid="{00000000-0005-0000-0000-0000B3000000}"/>
    <cellStyle name="見出し 2 2 3" xfId="180" xr:uid="{00000000-0005-0000-0000-0000B4000000}"/>
    <cellStyle name="見出し 2 2 4" xfId="181" xr:uid="{00000000-0005-0000-0000-0000B5000000}"/>
    <cellStyle name="見出し 2 3" xfId="182" xr:uid="{00000000-0005-0000-0000-0000B6000000}"/>
    <cellStyle name="見出し 3 2" xfId="183" xr:uid="{00000000-0005-0000-0000-0000B7000000}"/>
    <cellStyle name="見出し 3 2 2" xfId="184" xr:uid="{00000000-0005-0000-0000-0000B8000000}"/>
    <cellStyle name="見出し 3 2 3" xfId="185" xr:uid="{00000000-0005-0000-0000-0000B9000000}"/>
    <cellStyle name="見出し 3 2 4" xfId="186" xr:uid="{00000000-0005-0000-0000-0000BA000000}"/>
    <cellStyle name="見出し 3 3" xfId="187" xr:uid="{00000000-0005-0000-0000-0000BB000000}"/>
    <cellStyle name="見出し 4 2" xfId="188" xr:uid="{00000000-0005-0000-0000-0000BC000000}"/>
    <cellStyle name="見出し 4 2 2" xfId="189" xr:uid="{00000000-0005-0000-0000-0000BD000000}"/>
    <cellStyle name="見出し 4 2 3" xfId="190" xr:uid="{00000000-0005-0000-0000-0000BE000000}"/>
    <cellStyle name="見出し 4 2 4" xfId="191" xr:uid="{00000000-0005-0000-0000-0000BF000000}"/>
    <cellStyle name="見出し 4 3" xfId="192" xr:uid="{00000000-0005-0000-0000-0000C0000000}"/>
    <cellStyle name="集計 2" xfId="204" xr:uid="{00000000-0005-0000-0000-0000CC000000}"/>
    <cellStyle name="集計 2 2" xfId="205" xr:uid="{00000000-0005-0000-0000-0000CD000000}"/>
    <cellStyle name="集計 2 3" xfId="206" xr:uid="{00000000-0005-0000-0000-0000CE000000}"/>
    <cellStyle name="集計 2 4" xfId="207" xr:uid="{00000000-0005-0000-0000-0000CF000000}"/>
    <cellStyle name="集計 3" xfId="208" xr:uid="{00000000-0005-0000-0000-0000D0000000}"/>
    <cellStyle name="出力 2" xfId="137" xr:uid="{00000000-0005-0000-0000-000088000000}"/>
    <cellStyle name="出力 2 2" xfId="138" xr:uid="{00000000-0005-0000-0000-000089000000}"/>
    <cellStyle name="出力 2 3" xfId="139" xr:uid="{00000000-0005-0000-0000-00008A000000}"/>
    <cellStyle name="出力 2 4" xfId="140" xr:uid="{00000000-0005-0000-0000-00008B000000}"/>
    <cellStyle name="出力 3" xfId="141" xr:uid="{00000000-0005-0000-0000-00008C000000}"/>
    <cellStyle name="説明文 2" xfId="198" xr:uid="{00000000-0005-0000-0000-0000C6000000}"/>
    <cellStyle name="説明文 2 2" xfId="199" xr:uid="{00000000-0005-0000-0000-0000C7000000}"/>
    <cellStyle name="説明文 2 3" xfId="200" xr:uid="{00000000-0005-0000-0000-0000C8000000}"/>
    <cellStyle name="入力 2" xfId="132" xr:uid="{00000000-0005-0000-0000-000083000000}"/>
    <cellStyle name="入力 2 2" xfId="133" xr:uid="{00000000-0005-0000-0000-000084000000}"/>
    <cellStyle name="入力 2 3" xfId="134" xr:uid="{00000000-0005-0000-0000-000085000000}"/>
    <cellStyle name="入力 2 4" xfId="135" xr:uid="{00000000-0005-0000-0000-000086000000}"/>
    <cellStyle name="入力 3" xfId="136" xr:uid="{00000000-0005-0000-0000-000087000000}"/>
    <cellStyle name="標準" xfId="0" builtinId="0"/>
    <cellStyle name="標準 2" xfId="153" xr:uid="{00000000-0005-0000-0000-000099000000}"/>
    <cellStyle name="標準 2 2" xfId="154" xr:uid="{00000000-0005-0000-0000-00009A000000}"/>
    <cellStyle name="標準 2 2 2" xfId="155" xr:uid="{00000000-0005-0000-0000-00009B000000}"/>
    <cellStyle name="標準 2 2 3" xfId="156" xr:uid="{00000000-0005-0000-0000-00009C000000}"/>
    <cellStyle name="標準 2 3" xfId="157" xr:uid="{00000000-0005-0000-0000-00009D000000}"/>
    <cellStyle name="標準 2 4" xfId="158" xr:uid="{00000000-0005-0000-0000-00009E000000}"/>
    <cellStyle name="標準 2 5" xfId="159" xr:uid="{00000000-0005-0000-0000-00009F000000}"/>
    <cellStyle name="標準 3" xfId="160" xr:uid="{00000000-0005-0000-0000-0000A0000000}"/>
    <cellStyle name="標準 3 2" xfId="161" xr:uid="{00000000-0005-0000-0000-0000A1000000}"/>
    <cellStyle name="標準 3 3" xfId="162" xr:uid="{00000000-0005-0000-0000-0000A2000000}"/>
    <cellStyle name="標準 4" xfId="163" xr:uid="{00000000-0005-0000-0000-0000A3000000}"/>
    <cellStyle name="標準_H16.4.JIN.確報版" xfId="164" xr:uid="{00000000-0005-0000-0000-0000A4000000}"/>
    <cellStyle name="標準_H16.4.JIN.確報版 2" xfId="165" xr:uid="{00000000-0005-0000-0000-0000A5000000}"/>
    <cellStyle name="標準_H16.4.SET.確報版" xfId="166" xr:uid="{00000000-0005-0000-0000-0000A6000000}"/>
    <cellStyle name="標準_第６表" xfId="167" xr:uid="{00000000-0005-0000-0000-0000A7000000}"/>
    <cellStyle name="良い 2" xfId="168" xr:uid="{00000000-0005-0000-0000-0000A8000000}"/>
    <cellStyle name="良い 2 2" xfId="169" xr:uid="{00000000-0005-0000-0000-0000A9000000}"/>
    <cellStyle name="良い 2 3" xfId="170" xr:uid="{00000000-0005-0000-0000-0000AA000000}"/>
    <cellStyle name="良い 2 4" xfId="171" xr:uid="{00000000-0005-0000-0000-0000AB000000}"/>
    <cellStyle name="良い 3" xfId="172" xr:uid="{00000000-0005-0000-0000-0000A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4FFA0"/>
      <color rgb="FFA3FFA0"/>
      <color rgb="FFA0FF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39147049291"/>
          <c:y val="0.14782650539658457"/>
          <c:w val="0.78260980328606655"/>
          <c:h val="0.733335409124233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人口推移ｸﾞﾗﾌ!$B$2</c:f>
              <c:strCache>
                <c:ptCount val="1"/>
                <c:pt idx="0">
                  <c:v>H19人口(H18.10～H19.9)</c:v>
                </c:pt>
              </c:strCache>
            </c:strRef>
          </c:tx>
          <c:spPr>
            <a:pattFill prst="lgCheck">
              <a:fgClr>
                <a:srgbClr val="C0C0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人口推移ｸﾞﾗﾌ!$A$3:$A$14</c:f>
              <c:strCache>
                <c:ptCount val="12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人口推移ｸﾞﾗﾌ!$B$3:$B$14</c:f>
              <c:numCache>
                <c:formatCode>#,##0;"▲ "#,##0</c:formatCode>
                <c:ptCount val="12"/>
                <c:pt idx="0">
                  <c:v>1134.0360000000001</c:v>
                </c:pt>
                <c:pt idx="1">
                  <c:v>1133.394</c:v>
                </c:pt>
                <c:pt idx="2">
                  <c:v>1132.692</c:v>
                </c:pt>
                <c:pt idx="3">
                  <c:v>1132.0820000000001</c:v>
                </c:pt>
                <c:pt idx="4">
                  <c:v>1131.096</c:v>
                </c:pt>
                <c:pt idx="5">
                  <c:v>1130.3019999999999</c:v>
                </c:pt>
                <c:pt idx="6">
                  <c:v>1125.222</c:v>
                </c:pt>
                <c:pt idx="7">
                  <c:v>1124.7470000000001</c:v>
                </c:pt>
                <c:pt idx="8">
                  <c:v>1123.98</c:v>
                </c:pt>
                <c:pt idx="9">
                  <c:v>1123.2049999999999</c:v>
                </c:pt>
                <c:pt idx="10">
                  <c:v>1122.616</c:v>
                </c:pt>
                <c:pt idx="11">
                  <c:v>1122.1079999999999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ED-492E-9B06-098B78EA7386}"/>
            </c:ext>
          </c:extLst>
        </c:ser>
        <c:ser>
          <c:idx val="0"/>
          <c:order val="1"/>
          <c:tx>
            <c:strRef>
              <c:f>人口推移ｸﾞﾗﾌ!$C$2</c:f>
              <c:strCache>
                <c:ptCount val="1"/>
                <c:pt idx="0">
                  <c:v>H20人口(H19.10～H20.7)</c:v>
                </c:pt>
              </c:strCache>
            </c:strRef>
          </c:tx>
          <c:spPr>
            <a:pattFill prst="dkUpDiag">
              <a:fgClr>
                <a:srgbClr val="FF808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人口推移ｸﾞﾗﾌ!$A$3:$A$14</c:f>
              <c:strCache>
                <c:ptCount val="12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人口推移ｸﾞﾗﾌ!$C$3:$C$14</c:f>
              <c:numCache>
                <c:formatCode>#,##0;"▲ "#,##0</c:formatCode>
                <c:ptCount val="12"/>
                <c:pt idx="0">
                  <c:v>1121.3</c:v>
                </c:pt>
                <c:pt idx="1">
                  <c:v>1120.7819999999999</c:v>
                </c:pt>
                <c:pt idx="2">
                  <c:v>1119.971</c:v>
                </c:pt>
                <c:pt idx="3">
                  <c:v>1119.231</c:v>
                </c:pt>
                <c:pt idx="4">
                  <c:v>1118.1780000000001</c:v>
                </c:pt>
                <c:pt idx="5">
                  <c:v>1117.0989999999999</c:v>
                </c:pt>
                <c:pt idx="6">
                  <c:v>1112.1880000000001</c:v>
                </c:pt>
                <c:pt idx="7">
                  <c:v>1111.652</c:v>
                </c:pt>
                <c:pt idx="8">
                  <c:v>1110.9380000000001</c:v>
                </c:pt>
                <c:pt idx="9">
                  <c:v>1110.4590000000001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ED-492E-9B06-098B78EA7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人口推移ｸﾞﾗﾌ!$D$2</c:f>
              <c:strCache>
                <c:ptCount val="1"/>
                <c:pt idx="0">
                  <c:v>H19(世帯)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人口推移ｸﾞﾗﾌ!$A$3:$A$14</c:f>
              <c:strCache>
                <c:ptCount val="12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人口推移ｸﾞﾗﾌ!$D$3:$D$14</c:f>
              <c:numCache>
                <c:formatCode>#,##0;"▲ "#,##0</c:formatCode>
                <c:ptCount val="12"/>
                <c:pt idx="0">
                  <c:v>394.911</c:v>
                </c:pt>
                <c:pt idx="1">
                  <c:v>394.98399999999998</c:v>
                </c:pt>
                <c:pt idx="2">
                  <c:v>394.99</c:v>
                </c:pt>
                <c:pt idx="3">
                  <c:v>395.09100000000001</c:v>
                </c:pt>
                <c:pt idx="4">
                  <c:v>395.01600000000002</c:v>
                </c:pt>
                <c:pt idx="5">
                  <c:v>394.88900000000001</c:v>
                </c:pt>
                <c:pt idx="6">
                  <c:v>393.90499999999997</c:v>
                </c:pt>
                <c:pt idx="7">
                  <c:v>395.50799999999998</c:v>
                </c:pt>
                <c:pt idx="8">
                  <c:v>395.63499999999999</c:v>
                </c:pt>
                <c:pt idx="9">
                  <c:v>395.65699999999998</c:v>
                </c:pt>
                <c:pt idx="10">
                  <c:v>395.77499999999998</c:v>
                </c:pt>
                <c:pt idx="11">
                  <c:v>395.88900000000001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ED-492E-9B06-098B78EA7386}"/>
            </c:ext>
          </c:extLst>
        </c:ser>
        <c:ser>
          <c:idx val="3"/>
          <c:order val="3"/>
          <c:tx>
            <c:strRef>
              <c:f>人口推移ｸﾞﾗﾌ!$E$2</c:f>
              <c:strCache>
                <c:ptCount val="1"/>
                <c:pt idx="0">
                  <c:v>H20(世帯)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9966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人口推移ｸﾞﾗﾌ!$A$3:$A$14</c:f>
              <c:strCache>
                <c:ptCount val="12"/>
                <c:pt idx="0">
                  <c:v>10月</c:v>
                </c:pt>
                <c:pt idx="1">
                  <c:v>11月</c:v>
                </c:pt>
                <c:pt idx="2">
                  <c:v>12月</c:v>
                </c:pt>
                <c:pt idx="3">
                  <c:v>1月</c:v>
                </c:pt>
                <c:pt idx="4">
                  <c:v>2月</c:v>
                </c:pt>
                <c:pt idx="5">
                  <c:v>3月</c:v>
                </c:pt>
                <c:pt idx="6">
                  <c:v>4月</c:v>
                </c:pt>
                <c:pt idx="7">
                  <c:v>5月</c:v>
                </c:pt>
                <c:pt idx="8">
                  <c:v>6月</c:v>
                </c:pt>
                <c:pt idx="9">
                  <c:v>7月</c:v>
                </c:pt>
                <c:pt idx="10">
                  <c:v>8月</c:v>
                </c:pt>
                <c:pt idx="11">
                  <c:v>9月</c:v>
                </c:pt>
              </c:strCache>
            </c:strRef>
          </c:cat>
          <c:val>
            <c:numRef>
              <c:f>人口推移ｸﾞﾗﾌ!$E$3:$E$14</c:f>
              <c:numCache>
                <c:formatCode>#,##0;"▲ "#,##0</c:formatCode>
                <c:ptCount val="12"/>
                <c:pt idx="0">
                  <c:v>395.822</c:v>
                </c:pt>
                <c:pt idx="1">
                  <c:v>395.99900000000002</c:v>
                </c:pt>
                <c:pt idx="2">
                  <c:v>395.971</c:v>
                </c:pt>
                <c:pt idx="3">
                  <c:v>395.95299999999997</c:v>
                </c:pt>
                <c:pt idx="4">
                  <c:v>395.79899999999998</c:v>
                </c:pt>
                <c:pt idx="5">
                  <c:v>395.70299999999997</c:v>
                </c:pt>
                <c:pt idx="6">
                  <c:v>394.95699999999999</c:v>
                </c:pt>
                <c:pt idx="7">
                  <c:v>396.40499999999997</c:v>
                </c:pt>
                <c:pt idx="8">
                  <c:v>396.536</c:v>
                </c:pt>
                <c:pt idx="9">
                  <c:v>396.56900000000002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9ED-492E-9B06-098B78EA7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1104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1149"/>
          <c:min val="11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 b="1">
                    <a:solidFill>
                      <a:srgbClr val="000000"/>
                    </a:solidFill>
                  </a:defRPr>
                </a:pPr>
                <a:r>
                  <a:rPr lang="ja-JP" altLang="en-US"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人口（単位：千人）</a:t>
                </a:r>
              </a:p>
            </c:rich>
          </c:tx>
          <c:layout>
            <c:manualLayout>
              <c:xMode val="edge"/>
              <c:yMode val="edge"/>
              <c:x val="2.318840579710145E-2"/>
              <c:y val="0.324638594088782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 val="autoZero"/>
        <c:auto val="0"/>
        <c:lblAlgn val="ctr"/>
        <c:lblOffset val="100"/>
        <c:noMultiLvlLbl val="0"/>
      </c:catAx>
      <c:valAx>
        <c:axId val="12"/>
        <c:scaling>
          <c:orientation val="minMax"/>
          <c:max val="401"/>
          <c:min val="392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 b="1">
                    <a:solidFill>
                      <a:srgbClr val="000000"/>
                    </a:solidFill>
                  </a:defRPr>
                </a:pPr>
                <a:r>
                  <a:rPr lang="ja-JP" altLang="en-US"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世帯（単位：千）</a:t>
                </a:r>
              </a:p>
            </c:rich>
          </c:tx>
          <c:layout>
            <c:manualLayout>
              <c:xMode val="edge"/>
              <c:yMode val="edge"/>
              <c:x val="0.95507383316215921"/>
              <c:y val="0.344928449161246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▲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1014507969112557"/>
          <c:y val="5.5072768077903303E-2"/>
          <c:w val="0.78985613754802386"/>
          <c:h val="6.086986952717866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920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421564250046623"/>
          <c:y val="0.1394103701647984"/>
          <c:w val="0.71315427610120652"/>
          <c:h val="0.6890089448529459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動態推移ｸﾞﾗﾌ!$B$2</c:f>
              <c:strCache>
                <c:ptCount val="1"/>
                <c:pt idx="0">
                  <c:v>自然増減</c:v>
                </c:pt>
              </c:strCache>
            </c:strRef>
          </c:tx>
          <c:spPr>
            <a:pattFill prst="wdUpDiag">
              <a:fgClr>
                <a:srgbClr val="80206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動態推移ｸﾞﾗﾌ!$A$3:$A$14</c:f>
              <c:strCache>
                <c:ptCount val="12"/>
                <c:pt idx="0">
                  <c:v>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1月</c:v>
                </c:pt>
                <c:pt idx="7">
                  <c:v>2月</c:v>
                </c:pt>
                <c:pt idx="8">
                  <c:v>3月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</c:strCache>
            </c:strRef>
          </c:cat>
          <c:val>
            <c:numRef>
              <c:f>動態推移ｸﾞﾗﾌ!$B$3:$B$14</c:f>
              <c:numCache>
                <c:formatCode>#,##0;"▲ "#,##0</c:formatCode>
                <c:ptCount val="12"/>
                <c:pt idx="0">
                  <c:v>-379</c:v>
                </c:pt>
                <c:pt idx="1">
                  <c:v>-355</c:v>
                </c:pt>
                <c:pt idx="2">
                  <c:v>-393</c:v>
                </c:pt>
                <c:pt idx="3">
                  <c:v>-496</c:v>
                </c:pt>
                <c:pt idx="4">
                  <c:v>-592</c:v>
                </c:pt>
                <c:pt idx="5">
                  <c:v>-656</c:v>
                </c:pt>
                <c:pt idx="6">
                  <c:v>-723</c:v>
                </c:pt>
                <c:pt idx="7">
                  <c:v>-587</c:v>
                </c:pt>
                <c:pt idx="8">
                  <c:v>-635</c:v>
                </c:pt>
                <c:pt idx="9">
                  <c:v>-493</c:v>
                </c:pt>
                <c:pt idx="10">
                  <c:v>-460</c:v>
                </c:pt>
                <c:pt idx="11">
                  <c:v>-397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CB-4F41-94B8-09BC996B7051}"/>
            </c:ext>
          </c:extLst>
        </c:ser>
        <c:ser>
          <c:idx val="0"/>
          <c:order val="1"/>
          <c:tx>
            <c:strRef>
              <c:f>動態推移ｸﾞﾗﾌ!$C$2</c:f>
              <c:strCache>
                <c:ptCount val="1"/>
                <c:pt idx="0">
                  <c:v>社会増減</c:v>
                </c:pt>
              </c:strCache>
            </c:strRef>
          </c:tx>
          <c:spPr>
            <a:pattFill prst="trellis">
              <a:fgClr>
                <a:srgbClr val="8080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動態推移ｸﾞﾗﾌ!$A$3:$A$14</c:f>
              <c:strCache>
                <c:ptCount val="12"/>
                <c:pt idx="0">
                  <c:v>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1月</c:v>
                </c:pt>
                <c:pt idx="7">
                  <c:v>2月</c:v>
                </c:pt>
                <c:pt idx="8">
                  <c:v>3月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</c:strCache>
            </c:strRef>
          </c:cat>
          <c:val>
            <c:numRef>
              <c:f>動態推移ｸﾞﾗﾌ!$C$3:$C$14</c:f>
              <c:numCache>
                <c:formatCode>#,##0;"▲ "#,##0</c:formatCode>
                <c:ptCount val="12"/>
                <c:pt idx="0">
                  <c:v>-210</c:v>
                </c:pt>
                <c:pt idx="1">
                  <c:v>-153</c:v>
                </c:pt>
                <c:pt idx="2">
                  <c:v>-415</c:v>
                </c:pt>
                <c:pt idx="3">
                  <c:v>-22</c:v>
                </c:pt>
                <c:pt idx="4">
                  <c:v>-219</c:v>
                </c:pt>
                <c:pt idx="5">
                  <c:v>-84</c:v>
                </c:pt>
                <c:pt idx="6">
                  <c:v>-330</c:v>
                </c:pt>
                <c:pt idx="7">
                  <c:v>-492</c:v>
                </c:pt>
                <c:pt idx="8">
                  <c:v>-4276</c:v>
                </c:pt>
                <c:pt idx="9">
                  <c:v>-43</c:v>
                </c:pt>
                <c:pt idx="10">
                  <c:v>-254</c:v>
                </c:pt>
                <c:pt idx="11">
                  <c:v>-82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CB-4F41-94B8-09BC996B7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lineChart>
        <c:grouping val="standard"/>
        <c:varyColors val="0"/>
        <c:ser>
          <c:idx val="2"/>
          <c:order val="2"/>
          <c:tx>
            <c:strRef>
              <c:f>動態推移ｸﾞﾗﾌ!$D$2</c:f>
              <c:strCache>
                <c:ptCount val="1"/>
                <c:pt idx="0">
                  <c:v>人口増減</c:v>
                </c:pt>
              </c:strCache>
            </c:strRef>
          </c:tx>
          <c:spPr>
            <a:ln w="12700">
              <a:solidFill>
                <a:srgbClr val="996666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996666"/>
              </a:solidFill>
              <a:ln>
                <a:solidFill>
                  <a:srgbClr val="996666"/>
                </a:solidFill>
                <a:prstDash val="solid"/>
              </a:ln>
            </c:spPr>
          </c:marker>
          <c:cat>
            <c:strRef>
              <c:f>動態推移ｸﾞﾗﾌ!$A$3:$A$14</c:f>
              <c:strCache>
                <c:ptCount val="12"/>
                <c:pt idx="0">
                  <c:v>7月</c:v>
                </c:pt>
                <c:pt idx="1">
                  <c:v>8月</c:v>
                </c:pt>
                <c:pt idx="2">
                  <c:v>9月</c:v>
                </c:pt>
                <c:pt idx="3">
                  <c:v>10月</c:v>
                </c:pt>
                <c:pt idx="4">
                  <c:v>11月</c:v>
                </c:pt>
                <c:pt idx="5">
                  <c:v>12月</c:v>
                </c:pt>
                <c:pt idx="6">
                  <c:v>1月</c:v>
                </c:pt>
                <c:pt idx="7">
                  <c:v>2月</c:v>
                </c:pt>
                <c:pt idx="8">
                  <c:v>3月</c:v>
                </c:pt>
                <c:pt idx="9">
                  <c:v>４月</c:v>
                </c:pt>
                <c:pt idx="10">
                  <c:v>５月</c:v>
                </c:pt>
                <c:pt idx="11">
                  <c:v>６月</c:v>
                </c:pt>
              </c:strCache>
            </c:strRef>
          </c:cat>
          <c:val>
            <c:numRef>
              <c:f>動態推移ｸﾞﾗﾌ!$D$3:$D$14</c:f>
              <c:numCache>
                <c:formatCode>#,##0;"▲ "#,##0</c:formatCode>
                <c:ptCount val="12"/>
                <c:pt idx="0">
                  <c:v>-589</c:v>
                </c:pt>
                <c:pt idx="1">
                  <c:v>-508</c:v>
                </c:pt>
                <c:pt idx="2">
                  <c:v>-808</c:v>
                </c:pt>
                <c:pt idx="3">
                  <c:v>-518</c:v>
                </c:pt>
                <c:pt idx="4">
                  <c:v>-811</c:v>
                </c:pt>
                <c:pt idx="5">
                  <c:v>-740</c:v>
                </c:pt>
                <c:pt idx="6">
                  <c:v>-1053</c:v>
                </c:pt>
                <c:pt idx="7">
                  <c:v>-1079</c:v>
                </c:pt>
                <c:pt idx="8">
                  <c:v>-4911</c:v>
                </c:pt>
                <c:pt idx="9">
                  <c:v>-536</c:v>
                </c:pt>
                <c:pt idx="10">
                  <c:v>-714</c:v>
                </c:pt>
                <c:pt idx="11">
                  <c:v>-479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DCB-4F41-94B8-09BC996B70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cross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2"/>
        <c:crossesAt val="0"/>
        <c:auto val="0"/>
        <c:lblAlgn val="ctr"/>
        <c:lblOffset val="100"/>
        <c:tickLblSkip val="1"/>
        <c:noMultiLvlLbl val="0"/>
      </c:catAx>
      <c:valAx>
        <c:axId val="2"/>
        <c:scaling>
          <c:orientation val="minMax"/>
          <c:max val="500"/>
          <c:min val="-5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 b="1">
                    <a:solidFill>
                      <a:srgbClr val="000000"/>
                    </a:solidFill>
                  </a:defRPr>
                </a:pPr>
                <a:r>
                  <a:rPr lang="ja-JP" altLang="en-US"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自然増減、社会増減（単位：人）</a:t>
                </a:r>
              </a:p>
            </c:rich>
          </c:tx>
          <c:layout>
            <c:manualLayout>
              <c:xMode val="edge"/>
              <c:yMode val="edge"/>
              <c:x val="3.328050713153724E-2"/>
              <c:y val="0.1957107372302322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50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"/>
        <c:crossesAt val="0"/>
        <c:auto val="0"/>
        <c:lblAlgn val="ctr"/>
        <c:lblOffset val="100"/>
        <c:noMultiLvlLbl val="0"/>
      </c:catAx>
      <c:valAx>
        <c:axId val="12"/>
        <c:scaling>
          <c:orientation val="minMax"/>
          <c:max val="500"/>
          <c:min val="-5500"/>
        </c:scaling>
        <c:delete val="0"/>
        <c:axPos val="r"/>
        <c:title>
          <c:tx>
            <c:rich>
              <a:bodyPr horzOverflow="overflow" vert="wordArtVertRtl" anchor="ctr" anchorCtr="1"/>
              <a:lstStyle/>
              <a:p>
                <a:pPr algn="ctr" rtl="0">
                  <a:defRPr sz="800" b="1">
                    <a:solidFill>
                      <a:srgbClr val="000000"/>
                    </a:solidFill>
                  </a:defRPr>
                </a:pPr>
                <a:r>
                  <a:rPr lang="ja-JP" altLang="en-US" sz="8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rPr>
                  <a:t>人口増減（単位：人）</a:t>
                </a:r>
              </a:p>
            </c:rich>
          </c:tx>
          <c:layout>
            <c:manualLayout>
              <c:xMode val="edge"/>
              <c:yMode val="edge"/>
              <c:x val="0.9429483675871736"/>
              <c:y val="0.289544517391090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000">
                <a:solidFill>
                  <a:srgbClr val="000000"/>
                </a:solidFill>
              </a:defRPr>
            </a:pPr>
            <a:endParaRPr lang="ja-JP"/>
          </a:p>
        </c:txPr>
        <c:crossAx val="11"/>
        <c:crosses val="max"/>
        <c:crossBetween val="between"/>
        <c:majorUnit val="5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4580048333894871"/>
          <c:y val="4.2895442359249331E-2"/>
          <c:w val="0.40729034861133639"/>
          <c:h val="5.36193029490616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 horzOverflow="overflow" anchor="ctr" anchorCtr="1"/>
        <a:lstStyle/>
        <a:p>
          <a:pPr algn="l" rtl="0">
            <a:defRPr sz="825">
              <a:solidFill>
                <a:srgbClr val="000000"/>
              </a:solidFill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 paperSize="9" orientation="landscape"/>
  </c:printSettings>
  <c:userShapes r:id="rId1"/>
  <c:extLst/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92848</xdr:colOff>
      <xdr:row>35</xdr:row>
      <xdr:rowOff>22031</xdr:rowOff>
    </xdr:from>
    <xdr:to>
      <xdr:col>17</xdr:col>
      <xdr:colOff>871386</xdr:colOff>
      <xdr:row>38</xdr:row>
      <xdr:rowOff>18221</xdr:rowOff>
    </xdr:to>
    <xdr:sp macro="" textlink="">
      <xdr:nvSpPr>
        <xdr:cNvPr id="43009" name="Rectangle 1">
          <a:extLst>
            <a:ext uri="{FF2B5EF4-FFF2-40B4-BE49-F238E27FC236}">
              <a16:creationId xmlns:a16="http://schemas.microsoft.com/office/drawing/2014/main" id="{00000000-0008-0000-0400-000001A80000}"/>
            </a:ext>
          </a:extLst>
        </xdr:cNvPr>
        <xdr:cNvSpPr>
          <a:spLocks noChangeArrowheads="1"/>
        </xdr:cNvSpPr>
      </xdr:nvSpPr>
      <xdr:spPr>
        <a:xfrm>
          <a:off x="5476544" y="7385270"/>
          <a:ext cx="7015342" cy="617386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コメント：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・令和５年７月１日現在と比較して、小坂町と横手市、東成瀬村を除く市町村で高齢化率が上昇している。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・令和４年度から上位５市町村の高齢化率は５０％を超え、上位２０市町村の高齢化率も４０％を超えた。</a:t>
          </a:r>
        </a:p>
      </xdr:txBody>
    </xdr:sp>
    <xdr:clientData/>
  </xdr:twoCellAnchor>
  <xdr:twoCellAnchor>
    <xdr:from>
      <xdr:col>11</xdr:col>
      <xdr:colOff>22225</xdr:colOff>
      <xdr:row>5</xdr:row>
      <xdr:rowOff>88900</xdr:rowOff>
    </xdr:from>
    <xdr:to>
      <xdr:col>11</xdr:col>
      <xdr:colOff>253365</xdr:colOff>
      <xdr:row>7</xdr:row>
      <xdr:rowOff>126365</xdr:rowOff>
    </xdr:to>
    <xdr:sp macro="" textlink="">
      <xdr:nvSpPr>
        <xdr:cNvPr id="12853" name="AutoShape 8">
          <a:extLst>
            <a:ext uri="{FF2B5EF4-FFF2-40B4-BE49-F238E27FC236}">
              <a16:creationId xmlns:a16="http://schemas.microsoft.com/office/drawing/2014/main" id="{00000000-0008-0000-0400-000035320000}"/>
            </a:ext>
          </a:extLst>
        </xdr:cNvPr>
        <xdr:cNvSpPr>
          <a:spLocks noChangeArrowheads="1"/>
        </xdr:cNvSpPr>
      </xdr:nvSpPr>
      <xdr:spPr>
        <a:xfrm>
          <a:off x="5165725" y="1279525"/>
          <a:ext cx="231140" cy="456565"/>
        </a:xfrm>
        <a:prstGeom prst="leftArrow">
          <a:avLst>
            <a:gd name="adj1" fmla="val 58333"/>
            <a:gd name="adj2" fmla="val 4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22225</xdr:colOff>
      <xdr:row>5</xdr:row>
      <xdr:rowOff>106045</xdr:rowOff>
    </xdr:from>
    <xdr:to>
      <xdr:col>15</xdr:col>
      <xdr:colOff>253365</xdr:colOff>
      <xdr:row>7</xdr:row>
      <xdr:rowOff>143510</xdr:rowOff>
    </xdr:to>
    <xdr:sp macro="" textlink="">
      <xdr:nvSpPr>
        <xdr:cNvPr id="43012" name="AutoShape 8">
          <a:extLst>
            <a:ext uri="{FF2B5EF4-FFF2-40B4-BE49-F238E27FC236}">
              <a16:creationId xmlns:a16="http://schemas.microsoft.com/office/drawing/2014/main" id="{00000000-0008-0000-0400-000004A80000}"/>
            </a:ext>
          </a:extLst>
        </xdr:cNvPr>
        <xdr:cNvSpPr>
          <a:spLocks noChangeArrowheads="1"/>
        </xdr:cNvSpPr>
      </xdr:nvSpPr>
      <xdr:spPr>
        <a:xfrm>
          <a:off x="7927975" y="1296670"/>
          <a:ext cx="231140" cy="456565"/>
        </a:xfrm>
        <a:prstGeom prst="leftArrow">
          <a:avLst>
            <a:gd name="adj1" fmla="val 58333"/>
            <a:gd name="adj2" fmla="val 4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41275</xdr:colOff>
      <xdr:row>5</xdr:row>
      <xdr:rowOff>109220</xdr:rowOff>
    </xdr:from>
    <xdr:to>
      <xdr:col>7</xdr:col>
      <xdr:colOff>271780</xdr:colOff>
      <xdr:row>7</xdr:row>
      <xdr:rowOff>147320</xdr:rowOff>
    </xdr:to>
    <xdr:sp macro="" textlink="">
      <xdr:nvSpPr>
        <xdr:cNvPr id="43017" name="AutoShape 13">
          <a:extLst>
            <a:ext uri="{FF2B5EF4-FFF2-40B4-BE49-F238E27FC236}">
              <a16:creationId xmlns:a16="http://schemas.microsoft.com/office/drawing/2014/main" id="{00000000-0008-0000-0400-000009A80000}"/>
            </a:ext>
          </a:extLst>
        </xdr:cNvPr>
        <xdr:cNvSpPr>
          <a:spLocks noChangeArrowheads="1"/>
        </xdr:cNvSpPr>
      </xdr:nvSpPr>
      <xdr:spPr>
        <a:xfrm>
          <a:off x="2413000" y="1299845"/>
          <a:ext cx="230505" cy="457200"/>
        </a:xfrm>
        <a:prstGeom prst="leftArrow">
          <a:avLst>
            <a:gd name="adj1" fmla="val 58333"/>
            <a:gd name="adj2" fmla="val 4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41275</xdr:colOff>
      <xdr:row>5</xdr:row>
      <xdr:rowOff>109220</xdr:rowOff>
    </xdr:from>
    <xdr:to>
      <xdr:col>3</xdr:col>
      <xdr:colOff>271780</xdr:colOff>
      <xdr:row>7</xdr:row>
      <xdr:rowOff>147320</xdr:rowOff>
    </xdr:to>
    <xdr:sp macro="" textlink="">
      <xdr:nvSpPr>
        <xdr:cNvPr id="2" name="AutoShape 13">
          <a:extLst>
            <a:ext uri="{FF2B5EF4-FFF2-40B4-BE49-F238E27FC236}">
              <a16:creationId xmlns:a16="http://schemas.microsoft.com/office/drawing/2014/main" id="{73329F24-2B1C-4073-95B5-C4CFBF7326F6}"/>
            </a:ext>
          </a:extLst>
        </xdr:cNvPr>
        <xdr:cNvSpPr>
          <a:spLocks noChangeArrowheads="1"/>
        </xdr:cNvSpPr>
      </xdr:nvSpPr>
      <xdr:spPr>
        <a:xfrm>
          <a:off x="5159927" y="1293633"/>
          <a:ext cx="230505" cy="452230"/>
        </a:xfrm>
        <a:prstGeom prst="leftArrow">
          <a:avLst>
            <a:gd name="adj1" fmla="val 58333"/>
            <a:gd name="adj2" fmla="val 46667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53</xdr:row>
      <xdr:rowOff>114300</xdr:rowOff>
    </xdr:from>
    <xdr:to>
      <xdr:col>7</xdr:col>
      <xdr:colOff>723900</xdr:colOff>
      <xdr:row>60</xdr:row>
      <xdr:rowOff>0</xdr:rowOff>
    </xdr:to>
    <xdr:sp macro="" textlink="">
      <xdr:nvSpPr>
        <xdr:cNvPr id="45057" name="Rectangle 1">
          <a:extLst>
            <a:ext uri="{FF2B5EF4-FFF2-40B4-BE49-F238E27FC236}">
              <a16:creationId xmlns:a16="http://schemas.microsoft.com/office/drawing/2014/main" id="{00000000-0008-0000-0600-000001B00000}"/>
            </a:ext>
          </a:extLst>
        </xdr:cNvPr>
        <xdr:cNvSpPr>
          <a:spLocks noChangeArrowheads="1"/>
        </xdr:cNvSpPr>
      </xdr:nvSpPr>
      <xdr:spPr>
        <a:xfrm>
          <a:off x="47625" y="10972800"/>
          <a:ext cx="6305550" cy="952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コメント：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記録が残っている昭和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年以降で、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歳以上の総人口に対する割合は上昇し続けている。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歳未満の人口は、平成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年をピークに減少していたが、平成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年以降再び上昇に転じている。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75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歳以上の人口と、総人口に対する割合は令和６年度に過去最高となった。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16</xdr:row>
      <xdr:rowOff>76200</xdr:rowOff>
    </xdr:from>
    <xdr:to>
      <xdr:col>9</xdr:col>
      <xdr:colOff>628650</xdr:colOff>
      <xdr:row>35</xdr:row>
      <xdr:rowOff>104775</xdr:rowOff>
    </xdr:to>
    <xdr:graphicFrame macro="">
      <xdr:nvGraphicFramePr>
        <xdr:cNvPr id="18738" name="グラフ 1">
          <a:extLst>
            <a:ext uri="{FF2B5EF4-FFF2-40B4-BE49-F238E27FC236}">
              <a16:creationId xmlns:a16="http://schemas.microsoft.com/office/drawing/2014/main" id="{00000000-0008-0000-0D00-00003249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9</xdr:row>
      <xdr:rowOff>9525</xdr:rowOff>
    </xdr:from>
    <xdr:to>
      <xdr:col>12</xdr:col>
      <xdr:colOff>628650</xdr:colOff>
      <xdr:row>29</xdr:row>
      <xdr:rowOff>133350</xdr:rowOff>
    </xdr:to>
    <xdr:graphicFrame macro="">
      <xdr:nvGraphicFramePr>
        <xdr:cNvPr id="20786" name="グラフ 1">
          <a:extLst>
            <a:ext uri="{FF2B5EF4-FFF2-40B4-BE49-F238E27FC236}">
              <a16:creationId xmlns:a16="http://schemas.microsoft.com/office/drawing/2014/main" id="{00000000-0008-0000-0E00-00003251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0.64025</cdr:x>
      <cdr:y>0.0455</cdr:y>
    </cdr:from>
    <cdr:to>
      <cdr:x>0.849</cdr:x>
      <cdr:y>0.10175</cdr:y>
    </cdr:to>
    <cdr:sp macro="" textlink="">
      <cdr:nvSpPr>
        <cdr:cNvPr id="21505" name="Text Box 1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3848078" y="161653"/>
          <a:ext cx="1254644" cy="1998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horzOverflow="overflow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H19.5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H20.6)</a:t>
          </a:r>
        </a:p>
        <a:p xmlns:a="http://schemas.openxmlformats.org/drawingml/2006/main">
          <a:pPr algn="l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 xmlns:a="http://schemas.openxmlformats.org/drawingml/2006/main">
          <a:pPr algn="l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 xmlns:a="http://schemas.openxmlformats.org/drawingml/2006/main">
          <a:pPr algn="l" rtl="0">
            <a:defRPr sz="1000"/>
          </a:pP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  <a:p xmlns:a="http://schemas.openxmlformats.org/drawingml/2006/main"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abSelected="1" view="pageBreakPreview" zoomScaleSheetLayoutView="100" workbookViewId="0">
      <selection activeCell="A3" sqref="A3"/>
    </sheetView>
  </sheetViews>
  <sheetFormatPr defaultRowHeight="23.25" customHeight="1"/>
  <cols>
    <col min="1" max="1" width="11.5" style="1" customWidth="1"/>
    <col min="2" max="8" width="9" style="2" customWidth="1"/>
    <col min="9" max="9" width="9.375" style="2" customWidth="1"/>
    <col min="10" max="10" width="3.375" style="2" customWidth="1"/>
    <col min="11" max="11" width="9" style="2" customWidth="1"/>
    <col min="12" max="16384" width="9" style="2"/>
  </cols>
  <sheetData>
    <row r="1" spans="1:10" ht="23.1" customHeight="1">
      <c r="B1" s="1"/>
      <c r="F1" s="9"/>
      <c r="I1" s="15" t="s">
        <v>197</v>
      </c>
    </row>
    <row r="2" spans="1:10" ht="13.5">
      <c r="F2" s="13"/>
      <c r="G2" s="13"/>
    </row>
    <row r="3" spans="1:10" ht="13.5"/>
    <row r="4" spans="1:10" ht="24" customHeight="1">
      <c r="A4" s="491" t="s">
        <v>302</v>
      </c>
      <c r="B4" s="491"/>
      <c r="C4" s="491"/>
      <c r="D4" s="491"/>
      <c r="E4" s="491"/>
      <c r="F4" s="491"/>
      <c r="G4" s="491"/>
      <c r="H4" s="491"/>
      <c r="I4" s="491"/>
      <c r="J4" s="491"/>
    </row>
    <row r="5" spans="1:10" ht="13.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ht="13.5"/>
    <row r="7" spans="1:10" ht="18.75" customHeight="1">
      <c r="A7" s="1" t="s">
        <v>303</v>
      </c>
    </row>
    <row r="8" spans="1:10" ht="18.75" customHeight="1">
      <c r="A8" s="1" t="s">
        <v>261</v>
      </c>
      <c r="B8" s="2" t="s">
        <v>305</v>
      </c>
    </row>
    <row r="9" spans="1:10" ht="18.75" customHeight="1">
      <c r="A9" s="1" t="s">
        <v>160</v>
      </c>
      <c r="B9" s="2" t="s">
        <v>306</v>
      </c>
    </row>
    <row r="10" spans="1:10" ht="18.75" customHeight="1">
      <c r="A10" s="1" t="s">
        <v>43</v>
      </c>
      <c r="B10" s="2" t="s">
        <v>307</v>
      </c>
    </row>
    <row r="11" spans="1:10" ht="18.75" customHeight="1">
      <c r="A11" s="1" t="s">
        <v>22</v>
      </c>
      <c r="B11" s="2" t="s">
        <v>46</v>
      </c>
    </row>
    <row r="12" spans="1:10" ht="18.75" customHeight="1"/>
    <row r="13" spans="1:10" ht="18.75" customHeight="1"/>
    <row r="14" spans="1:10" ht="18.75" customHeight="1">
      <c r="A14" s="1" t="s">
        <v>180</v>
      </c>
    </row>
    <row r="15" spans="1:10" ht="18.75" customHeight="1">
      <c r="A15" s="1" t="s">
        <v>15</v>
      </c>
      <c r="B15" s="2" t="s">
        <v>308</v>
      </c>
    </row>
    <row r="16" spans="1:10" ht="18.75" customHeight="1">
      <c r="A16" s="1" t="s">
        <v>262</v>
      </c>
      <c r="B16" s="2" t="s">
        <v>182</v>
      </c>
    </row>
    <row r="17" spans="1:9" ht="18.75" customHeight="1"/>
    <row r="18" spans="1:9" ht="18.75" customHeight="1"/>
    <row r="19" spans="1:9" ht="18.75" customHeight="1">
      <c r="A19" s="1" t="s">
        <v>304</v>
      </c>
    </row>
    <row r="20" spans="1:9" ht="18.75" customHeight="1">
      <c r="A20" s="1" t="s">
        <v>263</v>
      </c>
      <c r="B20" s="2" t="s">
        <v>311</v>
      </c>
    </row>
    <row r="21" spans="1:9" ht="18.75" customHeight="1">
      <c r="A21" s="1" t="s">
        <v>264</v>
      </c>
      <c r="B21" s="2" t="s">
        <v>312</v>
      </c>
    </row>
    <row r="22" spans="1:9" ht="18.75" customHeight="1">
      <c r="A22" s="1" t="s">
        <v>152</v>
      </c>
      <c r="B22" s="2" t="s">
        <v>313</v>
      </c>
    </row>
    <row r="23" spans="1:9" ht="18.75" customHeight="1">
      <c r="A23" s="1" t="s">
        <v>256</v>
      </c>
      <c r="B23" s="2" t="s">
        <v>314</v>
      </c>
    </row>
    <row r="24" spans="1:9" ht="18.75" customHeight="1">
      <c r="A24" s="1" t="s">
        <v>265</v>
      </c>
      <c r="B24" s="2" t="s">
        <v>315</v>
      </c>
    </row>
    <row r="25" spans="1:9" ht="18.75" customHeight="1"/>
    <row r="26" spans="1:9" ht="18.75" customHeight="1">
      <c r="A26" s="1" t="s">
        <v>157</v>
      </c>
    </row>
    <row r="27" spans="1:9" ht="18.75" customHeight="1">
      <c r="A27" s="1" t="s">
        <v>267</v>
      </c>
      <c r="B27" s="2" t="s">
        <v>316</v>
      </c>
    </row>
    <row r="28" spans="1:9" ht="13.5"/>
    <row r="29" spans="1:9" ht="13.5"/>
    <row r="30" spans="1:9" ht="13.5"/>
    <row r="31" spans="1:9" s="3" customFormat="1" ht="14.25" customHeight="1">
      <c r="A31" s="5" t="s">
        <v>268</v>
      </c>
      <c r="B31" s="10"/>
      <c r="C31" s="10"/>
      <c r="D31" s="10"/>
      <c r="E31" s="10"/>
      <c r="F31" s="10"/>
      <c r="G31" s="10"/>
      <c r="H31" s="10"/>
      <c r="I31" s="16"/>
    </row>
    <row r="32" spans="1:9" s="3" customFormat="1" ht="14.25" customHeight="1">
      <c r="A32" s="6" t="s">
        <v>19</v>
      </c>
      <c r="I32" s="17"/>
    </row>
    <row r="33" spans="1:9" s="3" customFormat="1" ht="14.25" customHeight="1">
      <c r="A33" s="461" t="s">
        <v>309</v>
      </c>
      <c r="I33" s="17"/>
    </row>
    <row r="34" spans="1:9" s="3" customFormat="1" ht="14.25" customHeight="1">
      <c r="A34" s="6" t="s">
        <v>140</v>
      </c>
      <c r="I34" s="17"/>
    </row>
    <row r="35" spans="1:9" s="3" customFormat="1" ht="14.25" customHeight="1">
      <c r="A35" s="461" t="s">
        <v>310</v>
      </c>
      <c r="I35" s="17"/>
    </row>
    <row r="36" spans="1:9" s="3" customFormat="1" ht="14.25" customHeight="1">
      <c r="A36" s="7" t="s">
        <v>269</v>
      </c>
      <c r="I36" s="17"/>
    </row>
    <row r="37" spans="1:9" s="3" customFormat="1" ht="14.25" customHeight="1">
      <c r="A37" s="7" t="s">
        <v>270</v>
      </c>
      <c r="I37" s="17"/>
    </row>
    <row r="38" spans="1:9" s="3" customFormat="1" ht="14.25" customHeight="1">
      <c r="A38" s="8" t="s">
        <v>200</v>
      </c>
      <c r="B38" s="11"/>
      <c r="C38" s="11"/>
      <c r="D38" s="11"/>
      <c r="E38" s="11"/>
      <c r="F38" s="11"/>
      <c r="G38" s="11"/>
      <c r="H38" s="11"/>
      <c r="I38" s="18"/>
    </row>
    <row r="39" spans="1:9" ht="13.5">
      <c r="A39" s="9" t="s">
        <v>259</v>
      </c>
      <c r="B39" s="9"/>
      <c r="C39" s="9"/>
      <c r="D39" s="9"/>
      <c r="E39" s="9"/>
      <c r="F39" s="9"/>
      <c r="G39" s="9"/>
      <c r="H39" s="9"/>
      <c r="I39" s="9"/>
    </row>
    <row r="40" spans="1:9" ht="13.5"/>
    <row r="41" spans="1:9" ht="13.5"/>
    <row r="42" spans="1:9" ht="13.5">
      <c r="D42" s="12"/>
      <c r="E42" s="12"/>
      <c r="G42" s="14" t="s">
        <v>338</v>
      </c>
      <c r="H42" s="14"/>
      <c r="I42" s="14"/>
    </row>
    <row r="43" spans="1:9" ht="13.5">
      <c r="D43" s="12"/>
      <c r="E43" s="12"/>
      <c r="G43" s="14" t="s">
        <v>45</v>
      </c>
      <c r="H43" s="14"/>
      <c r="I43" s="14"/>
    </row>
    <row r="44" spans="1:9" ht="13.5"/>
    <row r="45" spans="1:9" ht="13.5"/>
    <row r="46" spans="1:9" ht="13.5"/>
    <row r="47" spans="1:9" ht="13.5"/>
  </sheetData>
  <mergeCells count="1">
    <mergeCell ref="A4:J4"/>
  </mergeCells>
  <phoneticPr fontId="45"/>
  <printOptions horizontalCentered="1" verticalCentered="1"/>
  <pageMargins left="0.78740157480314965" right="0.27559055118110237" top="0.31496062992125984" bottom="0.31496062992125984" header="0.39370078740157483" footer="0.51181102362204722"/>
  <pageSetup paperSize="9" pageOrder="overThenDown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N48"/>
  <sheetViews>
    <sheetView view="pageBreakPreview" zoomScaleNormal="115" zoomScaleSheetLayoutView="100" workbookViewId="0">
      <pane ySplit="9" topLeftCell="A10" activePane="bottomLeft" state="frozen"/>
      <selection activeCell="N48" sqref="N48"/>
      <selection pane="bottomLeft" activeCell="A2" sqref="A2"/>
    </sheetView>
  </sheetViews>
  <sheetFormatPr defaultRowHeight="12"/>
  <cols>
    <col min="1" max="1" width="11" style="235" customWidth="1"/>
    <col min="2" max="8" width="9.125" style="235" customWidth="1"/>
    <col min="9" max="9" width="9.5" style="235" customWidth="1"/>
    <col min="10" max="10" width="9.375" style="235" customWidth="1"/>
    <col min="11" max="11" width="9" style="235" customWidth="1"/>
    <col min="12" max="13" width="9" style="166" customWidth="1"/>
    <col min="14" max="14" width="9" style="235" customWidth="1"/>
    <col min="15" max="16384" width="9" style="235"/>
  </cols>
  <sheetData>
    <row r="1" spans="1:10" ht="31.5" customHeight="1">
      <c r="A1" s="560" t="str">
        <f>表紙!B22</f>
        <v>令和６年度市町村別高齢者世帯における要支援・要介護世帯数（市郡別）</v>
      </c>
      <c r="B1" s="548"/>
      <c r="C1" s="548"/>
      <c r="D1" s="548"/>
      <c r="E1" s="548"/>
      <c r="F1" s="548"/>
      <c r="G1" s="548"/>
      <c r="H1" s="548"/>
      <c r="I1" s="548"/>
      <c r="J1" s="548"/>
    </row>
    <row r="2" spans="1:10" ht="20.25" customHeight="1">
      <c r="A2" s="312"/>
      <c r="B2" s="312"/>
      <c r="J2" s="129" t="str">
        <f>'表1-1'!J2</f>
        <v>令和６年７月１日現在</v>
      </c>
    </row>
    <row r="3" spans="1:10" ht="18" customHeight="1">
      <c r="A3" s="552" t="s">
        <v>33</v>
      </c>
      <c r="B3" s="314"/>
      <c r="C3" s="555" t="s">
        <v>178</v>
      </c>
      <c r="D3" s="556"/>
      <c r="E3" s="338"/>
      <c r="F3" s="338"/>
      <c r="G3" s="338"/>
      <c r="H3" s="338"/>
      <c r="I3" s="338"/>
      <c r="J3" s="365"/>
    </row>
    <row r="4" spans="1:10" ht="18" customHeight="1">
      <c r="A4" s="553"/>
      <c r="B4" s="559" t="s">
        <v>51</v>
      </c>
      <c r="C4" s="557"/>
      <c r="D4" s="558"/>
      <c r="E4" s="549" t="s">
        <v>176</v>
      </c>
      <c r="F4" s="550"/>
      <c r="G4" s="550"/>
      <c r="H4" s="561"/>
      <c r="I4" s="549" t="s">
        <v>171</v>
      </c>
      <c r="J4" s="551"/>
    </row>
    <row r="5" spans="1:10" ht="93.75" customHeight="1">
      <c r="A5" s="553"/>
      <c r="B5" s="559"/>
      <c r="C5" s="323" t="s">
        <v>165</v>
      </c>
      <c r="D5" s="384" t="s">
        <v>227</v>
      </c>
      <c r="E5" s="339" t="s">
        <v>167</v>
      </c>
      <c r="F5" s="345" t="s">
        <v>168</v>
      </c>
      <c r="G5" s="345" t="s">
        <v>35</v>
      </c>
      <c r="H5" s="392" t="s">
        <v>226</v>
      </c>
      <c r="I5" s="339" t="s">
        <v>165</v>
      </c>
      <c r="J5" s="403" t="s">
        <v>227</v>
      </c>
    </row>
    <row r="6" spans="1:10" ht="24">
      <c r="A6" s="554"/>
      <c r="B6" s="313" t="s">
        <v>184</v>
      </c>
      <c r="C6" s="383" t="s">
        <v>202</v>
      </c>
      <c r="D6" s="335" t="s">
        <v>201</v>
      </c>
      <c r="E6" s="279" t="s">
        <v>69</v>
      </c>
      <c r="F6" s="346" t="s">
        <v>90</v>
      </c>
      <c r="G6" s="354" t="s">
        <v>185</v>
      </c>
      <c r="H6" s="361" t="s">
        <v>13</v>
      </c>
      <c r="I6" s="279" t="s">
        <v>186</v>
      </c>
      <c r="J6" s="335" t="s">
        <v>111</v>
      </c>
    </row>
    <row r="7" spans="1:10" ht="18" customHeight="1">
      <c r="A7" s="22" t="s">
        <v>58</v>
      </c>
      <c r="B7" s="315">
        <f t="shared" ref="B7:J7" si="0">SUM(B8:B9)</f>
        <v>384732</v>
      </c>
      <c r="C7" s="324">
        <f t="shared" si="0"/>
        <v>141880</v>
      </c>
      <c r="D7" s="385">
        <f t="shared" si="0"/>
        <v>38640</v>
      </c>
      <c r="E7" s="340">
        <f t="shared" si="0"/>
        <v>25204</v>
      </c>
      <c r="F7" s="347">
        <f t="shared" si="0"/>
        <v>55650</v>
      </c>
      <c r="G7" s="347">
        <f t="shared" si="0"/>
        <v>80854</v>
      </c>
      <c r="H7" s="347">
        <f t="shared" si="0"/>
        <v>24854</v>
      </c>
      <c r="I7" s="340">
        <f t="shared" si="0"/>
        <v>61026</v>
      </c>
      <c r="J7" s="386">
        <f t="shared" si="0"/>
        <v>13786</v>
      </c>
    </row>
    <row r="8" spans="1:10" ht="18" customHeight="1">
      <c r="A8" s="23" t="s">
        <v>60</v>
      </c>
      <c r="B8" s="316">
        <f t="shared" ref="B8:J8" si="1">SUM(B10:B22)</f>
        <v>353609</v>
      </c>
      <c r="C8" s="34">
        <f t="shared" si="1"/>
        <v>129987</v>
      </c>
      <c r="D8" s="62">
        <f t="shared" si="1"/>
        <v>35380</v>
      </c>
      <c r="E8" s="341">
        <f t="shared" si="1"/>
        <v>22871</v>
      </c>
      <c r="F8" s="348">
        <f t="shared" si="1"/>
        <v>51441</v>
      </c>
      <c r="G8" s="348">
        <f t="shared" si="1"/>
        <v>74312</v>
      </c>
      <c r="H8" s="393">
        <f t="shared" si="1"/>
        <v>22925</v>
      </c>
      <c r="I8" s="341">
        <f t="shared" si="1"/>
        <v>55675</v>
      </c>
      <c r="J8" s="404">
        <f t="shared" si="1"/>
        <v>12455</v>
      </c>
    </row>
    <row r="9" spans="1:10" ht="18" customHeight="1">
      <c r="A9" s="23" t="s">
        <v>62</v>
      </c>
      <c r="B9" s="317">
        <f>SUM(B23,B25,B27,B31,B36,B38)</f>
        <v>31123</v>
      </c>
      <c r="C9" s="325">
        <f>G9+I9</f>
        <v>11893</v>
      </c>
      <c r="D9" s="386">
        <f>H9+J9</f>
        <v>3260</v>
      </c>
      <c r="E9" s="317">
        <f t="shared" ref="E9:J9" si="2">SUM(E23,E25,E27,E31,E36,E38)</f>
        <v>2333</v>
      </c>
      <c r="F9" s="348">
        <f t="shared" si="2"/>
        <v>4209</v>
      </c>
      <c r="G9" s="348">
        <f t="shared" si="2"/>
        <v>6542</v>
      </c>
      <c r="H9" s="393">
        <f t="shared" si="2"/>
        <v>1929</v>
      </c>
      <c r="I9" s="317">
        <f t="shared" si="2"/>
        <v>5351</v>
      </c>
      <c r="J9" s="404">
        <f t="shared" si="2"/>
        <v>1331</v>
      </c>
    </row>
    <row r="10" spans="1:10" ht="18" customHeight="1">
      <c r="A10" s="24" t="s">
        <v>85</v>
      </c>
      <c r="B10" s="24">
        <f>'表3-1'!B10</f>
        <v>138904</v>
      </c>
      <c r="C10" s="75">
        <f t="shared" ref="C10:C22" si="3">SUM(E10,F10,I10)</f>
        <v>48363</v>
      </c>
      <c r="D10" s="387">
        <f t="shared" ref="D10:D40" si="4">H10+J10</f>
        <v>14008</v>
      </c>
      <c r="E10" s="143">
        <f>'表3-1'!E10</f>
        <v>7857</v>
      </c>
      <c r="F10" s="44">
        <f>'表3-1'!F10</f>
        <v>20617</v>
      </c>
      <c r="G10" s="355">
        <f t="shared" ref="G10:G22" si="5">E10+F10</f>
        <v>28474</v>
      </c>
      <c r="H10" s="394">
        <v>9593</v>
      </c>
      <c r="I10" s="75">
        <f>'表3-1'!I10</f>
        <v>19889</v>
      </c>
      <c r="J10" s="405">
        <v>4415</v>
      </c>
    </row>
    <row r="11" spans="1:10" ht="18" customHeight="1">
      <c r="A11" s="25" t="s">
        <v>64</v>
      </c>
      <c r="B11" s="25">
        <f>'表3-1'!B11</f>
        <v>20818</v>
      </c>
      <c r="C11" s="326">
        <f t="shared" si="3"/>
        <v>9887</v>
      </c>
      <c r="D11" s="387">
        <f t="shared" si="4"/>
        <v>2674</v>
      </c>
      <c r="E11" s="26">
        <f>'表3-1'!E11</f>
        <v>1698</v>
      </c>
      <c r="F11" s="45">
        <f>'表3-1'!F11</f>
        <v>4521</v>
      </c>
      <c r="G11" s="356">
        <f t="shared" si="5"/>
        <v>6219</v>
      </c>
      <c r="H11" s="395">
        <v>1888</v>
      </c>
      <c r="I11" s="327">
        <f>'表3-1'!I11</f>
        <v>3668</v>
      </c>
      <c r="J11" s="406">
        <v>786</v>
      </c>
    </row>
    <row r="12" spans="1:10" ht="18" customHeight="1">
      <c r="A12" s="25" t="s">
        <v>4</v>
      </c>
      <c r="B12" s="25">
        <f>'表3-1'!B12</f>
        <v>30750</v>
      </c>
      <c r="C12" s="327">
        <f t="shared" si="3"/>
        <v>11041</v>
      </c>
      <c r="D12" s="387">
        <f t="shared" si="4"/>
        <v>2885</v>
      </c>
      <c r="E12" s="26">
        <f>'表3-1'!E12</f>
        <v>2054</v>
      </c>
      <c r="F12" s="45">
        <f>'表3-1'!F12</f>
        <v>3847</v>
      </c>
      <c r="G12" s="356">
        <f t="shared" si="5"/>
        <v>5901</v>
      </c>
      <c r="H12" s="395">
        <v>1647</v>
      </c>
      <c r="I12" s="327">
        <f>'表3-1'!I12</f>
        <v>5140</v>
      </c>
      <c r="J12" s="406">
        <v>1238</v>
      </c>
    </row>
    <row r="13" spans="1:10" ht="18" customHeight="1">
      <c r="A13" s="25" t="s">
        <v>66</v>
      </c>
      <c r="B13" s="25">
        <f>'表3-1'!B13</f>
        <v>27656</v>
      </c>
      <c r="C13" s="327">
        <f t="shared" si="3"/>
        <v>9129</v>
      </c>
      <c r="D13" s="387">
        <f t="shared" si="4"/>
        <v>2061</v>
      </c>
      <c r="E13" s="26">
        <f>'表3-1'!E13</f>
        <v>1590</v>
      </c>
      <c r="F13" s="45">
        <f>'表3-1'!F13</f>
        <v>2937</v>
      </c>
      <c r="G13" s="93">
        <f t="shared" si="5"/>
        <v>4527</v>
      </c>
      <c r="H13" s="395">
        <v>1049</v>
      </c>
      <c r="I13" s="327">
        <f>'表3-1'!I13</f>
        <v>4602</v>
      </c>
      <c r="J13" s="406">
        <v>1012</v>
      </c>
    </row>
    <row r="14" spans="1:10" ht="18" customHeight="1">
      <c r="A14" s="25" t="s">
        <v>72</v>
      </c>
      <c r="B14" s="25">
        <f>'表3-1'!B14</f>
        <v>9988</v>
      </c>
      <c r="C14" s="327">
        <f t="shared" si="3"/>
        <v>4451</v>
      </c>
      <c r="D14" s="387">
        <f t="shared" si="4"/>
        <v>1251</v>
      </c>
      <c r="E14" s="26">
        <f>'表3-1'!E14</f>
        <v>767</v>
      </c>
      <c r="F14" s="45">
        <f>'表3-1'!F14</f>
        <v>1428</v>
      </c>
      <c r="G14" s="353">
        <f t="shared" si="5"/>
        <v>2195</v>
      </c>
      <c r="H14" s="395">
        <v>671</v>
      </c>
      <c r="I14" s="327">
        <f>'表3-1'!I14</f>
        <v>2256</v>
      </c>
      <c r="J14" s="406">
        <v>580</v>
      </c>
    </row>
    <row r="15" spans="1:10" ht="18" customHeight="1">
      <c r="A15" s="25" t="s">
        <v>73</v>
      </c>
      <c r="B15" s="25">
        <f>'表3-1'!B15</f>
        <v>16481</v>
      </c>
      <c r="C15" s="327">
        <f t="shared" si="3"/>
        <v>6035</v>
      </c>
      <c r="D15" s="387">
        <f t="shared" si="4"/>
        <v>1398</v>
      </c>
      <c r="E15" s="26">
        <f>'表3-1'!E15</f>
        <v>1254</v>
      </c>
      <c r="F15" s="45">
        <f>'表3-1'!F15</f>
        <v>2221</v>
      </c>
      <c r="G15" s="356">
        <f t="shared" si="5"/>
        <v>3475</v>
      </c>
      <c r="H15" s="395">
        <v>902</v>
      </c>
      <c r="I15" s="327">
        <f>'表3-1'!I15</f>
        <v>2560</v>
      </c>
      <c r="J15" s="406">
        <v>496</v>
      </c>
    </row>
    <row r="16" spans="1:10" ht="18" customHeight="1">
      <c r="A16" s="25" t="s">
        <v>76</v>
      </c>
      <c r="B16" s="25">
        <f>'表3-1'!B16</f>
        <v>10594</v>
      </c>
      <c r="C16" s="327">
        <f t="shared" si="3"/>
        <v>3475</v>
      </c>
      <c r="D16" s="387">
        <f t="shared" si="4"/>
        <v>545</v>
      </c>
      <c r="E16" s="26">
        <f>'表3-1'!E16</f>
        <v>718</v>
      </c>
      <c r="F16" s="45">
        <f>'表3-1'!F16</f>
        <v>1215</v>
      </c>
      <c r="G16" s="93">
        <f t="shared" si="5"/>
        <v>1933</v>
      </c>
      <c r="H16" s="395">
        <v>282</v>
      </c>
      <c r="I16" s="327">
        <f>'表3-1'!I16</f>
        <v>1542</v>
      </c>
      <c r="J16" s="406">
        <v>263</v>
      </c>
    </row>
    <row r="17" spans="1:10" ht="18" customHeight="1">
      <c r="A17" s="25" t="s">
        <v>75</v>
      </c>
      <c r="B17" s="25">
        <f>'表3-1'!B17</f>
        <v>28650</v>
      </c>
      <c r="C17" s="327">
        <f t="shared" si="3"/>
        <v>10112</v>
      </c>
      <c r="D17" s="387">
        <f t="shared" si="4"/>
        <v>3062</v>
      </c>
      <c r="E17" s="26">
        <f>'表3-1'!E17</f>
        <v>1893</v>
      </c>
      <c r="F17" s="45">
        <f>'表3-1'!F17</f>
        <v>3839</v>
      </c>
      <c r="G17" s="93">
        <f t="shared" si="5"/>
        <v>5732</v>
      </c>
      <c r="H17" s="395">
        <v>2024</v>
      </c>
      <c r="I17" s="327">
        <f>'表3-1'!I17</f>
        <v>4380</v>
      </c>
      <c r="J17" s="406">
        <v>1038</v>
      </c>
    </row>
    <row r="18" spans="1:10" ht="18" customHeight="1">
      <c r="A18" s="25" t="s">
        <v>11</v>
      </c>
      <c r="B18" s="25">
        <f>'表3-1'!B18</f>
        <v>12600</v>
      </c>
      <c r="C18" s="327">
        <f t="shared" si="3"/>
        <v>4704</v>
      </c>
      <c r="D18" s="387">
        <f t="shared" si="4"/>
        <v>1097</v>
      </c>
      <c r="E18" s="26">
        <f>'表3-1'!E18</f>
        <v>824</v>
      </c>
      <c r="F18" s="45">
        <f>'表3-1'!F18</f>
        <v>1908</v>
      </c>
      <c r="G18" s="93">
        <f t="shared" si="5"/>
        <v>2732</v>
      </c>
      <c r="H18" s="395">
        <v>725</v>
      </c>
      <c r="I18" s="327">
        <f>'表3-1'!I18</f>
        <v>1972</v>
      </c>
      <c r="J18" s="406">
        <v>372</v>
      </c>
    </row>
    <row r="19" spans="1:10" ht="18" customHeight="1">
      <c r="A19" s="25" t="s">
        <v>96</v>
      </c>
      <c r="B19" s="25">
        <f>'表3-1'!B19</f>
        <v>28417</v>
      </c>
      <c r="C19" s="327">
        <f t="shared" si="3"/>
        <v>10608</v>
      </c>
      <c r="D19" s="387">
        <f t="shared" si="4"/>
        <v>3116</v>
      </c>
      <c r="E19" s="26">
        <f>'表3-1'!E19</f>
        <v>1969</v>
      </c>
      <c r="F19" s="45">
        <f>'表3-1'!F19</f>
        <v>4129</v>
      </c>
      <c r="G19" s="353">
        <f t="shared" si="5"/>
        <v>6098</v>
      </c>
      <c r="H19" s="395">
        <v>1992</v>
      </c>
      <c r="I19" s="327">
        <f>'表3-1'!I19</f>
        <v>4510</v>
      </c>
      <c r="J19" s="406">
        <v>1124</v>
      </c>
    </row>
    <row r="20" spans="1:10" ht="18" customHeight="1">
      <c r="A20" s="25" t="s">
        <v>48</v>
      </c>
      <c r="B20" s="25">
        <f>'表3-1'!B20</f>
        <v>11237</v>
      </c>
      <c r="C20" s="327">
        <f t="shared" si="3"/>
        <v>5033</v>
      </c>
      <c r="D20" s="387">
        <f t="shared" si="4"/>
        <v>1638</v>
      </c>
      <c r="E20" s="26">
        <f>'表3-1'!E20</f>
        <v>913</v>
      </c>
      <c r="F20" s="45">
        <f>'表3-1'!F20</f>
        <v>1990</v>
      </c>
      <c r="G20" s="93">
        <f t="shared" si="5"/>
        <v>2903</v>
      </c>
      <c r="H20" s="395">
        <v>1021</v>
      </c>
      <c r="I20" s="327">
        <f>'表3-1'!I20</f>
        <v>2130</v>
      </c>
      <c r="J20" s="406">
        <v>617</v>
      </c>
    </row>
    <row r="21" spans="1:10" ht="18" customHeight="1">
      <c r="A21" s="25" t="s">
        <v>80</v>
      </c>
      <c r="B21" s="25">
        <f>'表3-1'!B21</f>
        <v>8509</v>
      </c>
      <c r="C21" s="327">
        <f t="shared" si="3"/>
        <v>3027</v>
      </c>
      <c r="D21" s="387">
        <f t="shared" si="4"/>
        <v>742</v>
      </c>
      <c r="E21" s="391">
        <f>'表3-1'!E21</f>
        <v>537</v>
      </c>
      <c r="F21" s="45">
        <f>'表3-1'!F21</f>
        <v>1094</v>
      </c>
      <c r="G21" s="357">
        <f t="shared" si="5"/>
        <v>1631</v>
      </c>
      <c r="H21" s="395">
        <v>428</v>
      </c>
      <c r="I21" s="327">
        <f>'表3-1'!I21</f>
        <v>1396</v>
      </c>
      <c r="J21" s="406">
        <v>314</v>
      </c>
    </row>
    <row r="22" spans="1:10" ht="18" customHeight="1">
      <c r="A22" s="30" t="s">
        <v>88</v>
      </c>
      <c r="B22" s="30">
        <f>'表3-1'!B22</f>
        <v>9005</v>
      </c>
      <c r="C22" s="327">
        <f t="shared" si="3"/>
        <v>4122</v>
      </c>
      <c r="D22" s="388">
        <f t="shared" si="4"/>
        <v>903</v>
      </c>
      <c r="E22" s="318">
        <f>'表3-1'!E22</f>
        <v>797</v>
      </c>
      <c r="F22" s="46">
        <f>'表3-1'!F22</f>
        <v>1695</v>
      </c>
      <c r="G22" s="357">
        <f t="shared" si="5"/>
        <v>2492</v>
      </c>
      <c r="H22" s="395">
        <v>703</v>
      </c>
      <c r="I22" s="333">
        <f>'表3-1'!I22</f>
        <v>1630</v>
      </c>
      <c r="J22" s="406">
        <v>200</v>
      </c>
    </row>
    <row r="23" spans="1:10" ht="18" customHeight="1">
      <c r="A23" s="22" t="s">
        <v>77</v>
      </c>
      <c r="B23" s="316">
        <f>SUM(B24)</f>
        <v>1927</v>
      </c>
      <c r="C23" s="330">
        <f>SUM(C24)</f>
        <v>719</v>
      </c>
      <c r="D23" s="386">
        <f t="shared" si="4"/>
        <v>75</v>
      </c>
      <c r="E23" s="341">
        <f t="shared" ref="E23:J23" si="6">SUM(E24)</f>
        <v>142</v>
      </c>
      <c r="F23" s="348">
        <f t="shared" si="6"/>
        <v>270</v>
      </c>
      <c r="G23" s="358">
        <f t="shared" si="6"/>
        <v>412</v>
      </c>
      <c r="H23" s="393">
        <f t="shared" si="6"/>
        <v>24</v>
      </c>
      <c r="I23" s="341">
        <f t="shared" si="6"/>
        <v>307</v>
      </c>
      <c r="J23" s="407">
        <f t="shared" si="6"/>
        <v>51</v>
      </c>
    </row>
    <row r="24" spans="1:10" ht="18" customHeight="1">
      <c r="A24" s="29" t="s">
        <v>52</v>
      </c>
      <c r="B24" s="30">
        <f>'表3-1'!B24</f>
        <v>1927</v>
      </c>
      <c r="C24" s="75">
        <f>G24+I24</f>
        <v>719</v>
      </c>
      <c r="D24" s="389">
        <f t="shared" si="4"/>
        <v>75</v>
      </c>
      <c r="E24" s="143">
        <f>'表3-1'!E24</f>
        <v>142</v>
      </c>
      <c r="F24" s="46">
        <f>'表3-1'!F24</f>
        <v>270</v>
      </c>
      <c r="G24" s="349">
        <f>E24+F24</f>
        <v>412</v>
      </c>
      <c r="H24" s="396">
        <v>24</v>
      </c>
      <c r="I24" s="332">
        <f>'表3-1'!I24</f>
        <v>307</v>
      </c>
      <c r="J24" s="390">
        <v>51</v>
      </c>
    </row>
    <row r="25" spans="1:10" ht="18" customHeight="1">
      <c r="A25" s="22" t="s">
        <v>40</v>
      </c>
      <c r="B25" s="316">
        <f>SUM(B26)</f>
        <v>790</v>
      </c>
      <c r="C25" s="330">
        <f>SUM(C26)</f>
        <v>470</v>
      </c>
      <c r="D25" s="386">
        <f t="shared" si="4"/>
        <v>93</v>
      </c>
      <c r="E25" s="341">
        <f t="shared" ref="E25:J25" si="7">SUM(E26)</f>
        <v>110</v>
      </c>
      <c r="F25" s="348">
        <f t="shared" si="7"/>
        <v>194</v>
      </c>
      <c r="G25" s="358">
        <f t="shared" si="7"/>
        <v>304</v>
      </c>
      <c r="H25" s="397">
        <f t="shared" si="7"/>
        <v>83</v>
      </c>
      <c r="I25" s="341">
        <f t="shared" si="7"/>
        <v>166</v>
      </c>
      <c r="J25" s="407">
        <f t="shared" si="7"/>
        <v>10</v>
      </c>
    </row>
    <row r="26" spans="1:10" ht="18" customHeight="1">
      <c r="A26" s="29" t="s">
        <v>70</v>
      </c>
      <c r="B26" s="30">
        <f>'表3-1'!B26</f>
        <v>790</v>
      </c>
      <c r="C26" s="75">
        <f>G26+I26</f>
        <v>470</v>
      </c>
      <c r="D26" s="389">
        <f t="shared" si="4"/>
        <v>93</v>
      </c>
      <c r="E26" s="143">
        <f>'表3-1'!E26</f>
        <v>110</v>
      </c>
      <c r="F26" s="46">
        <f>'表3-1'!F26</f>
        <v>194</v>
      </c>
      <c r="G26" s="349">
        <f>E26+F26</f>
        <v>304</v>
      </c>
      <c r="H26" s="396">
        <v>83</v>
      </c>
      <c r="I26" s="332">
        <f>'表3-1'!I26</f>
        <v>166</v>
      </c>
      <c r="J26" s="390">
        <v>10</v>
      </c>
    </row>
    <row r="27" spans="1:10" ht="18" customHeight="1">
      <c r="A27" s="22" t="s">
        <v>3</v>
      </c>
      <c r="B27" s="320">
        <f>SUM(B28:B30)</f>
        <v>9148</v>
      </c>
      <c r="C27" s="331">
        <f>SUM(C28:C30)</f>
        <v>3619</v>
      </c>
      <c r="D27" s="386">
        <f t="shared" si="4"/>
        <v>1131</v>
      </c>
      <c r="E27" s="344">
        <f t="shared" ref="E27:J27" si="8">SUM(E28:E30)</f>
        <v>721</v>
      </c>
      <c r="F27" s="352">
        <f t="shared" si="8"/>
        <v>1252</v>
      </c>
      <c r="G27" s="358">
        <f t="shared" si="8"/>
        <v>1973</v>
      </c>
      <c r="H27" s="397">
        <f t="shared" si="8"/>
        <v>623</v>
      </c>
      <c r="I27" s="344">
        <f t="shared" si="8"/>
        <v>1646</v>
      </c>
      <c r="J27" s="407">
        <f t="shared" si="8"/>
        <v>508</v>
      </c>
    </row>
    <row r="28" spans="1:10" ht="18" customHeight="1">
      <c r="A28" s="24" t="s">
        <v>8</v>
      </c>
      <c r="B28" s="24">
        <f>'表3-1'!B28</f>
        <v>1075</v>
      </c>
      <c r="C28" s="332">
        <f>G28+I28</f>
        <v>529</v>
      </c>
      <c r="D28" s="390">
        <f t="shared" si="4"/>
        <v>165</v>
      </c>
      <c r="E28" s="143">
        <f>'表3-1'!E28</f>
        <v>122</v>
      </c>
      <c r="F28" s="44">
        <f>'表3-1'!F28</f>
        <v>197</v>
      </c>
      <c r="G28" s="349">
        <f>E28+F28</f>
        <v>319</v>
      </c>
      <c r="H28" s="394">
        <v>106</v>
      </c>
      <c r="I28" s="75">
        <f>'表3-1'!I28</f>
        <v>210</v>
      </c>
      <c r="J28" s="390">
        <v>59</v>
      </c>
    </row>
    <row r="29" spans="1:10" ht="18" customHeight="1">
      <c r="A29" s="25" t="s">
        <v>2</v>
      </c>
      <c r="B29" s="25">
        <f>'表3-1'!B29</f>
        <v>5565</v>
      </c>
      <c r="C29" s="328">
        <f>G29+I29</f>
        <v>2127</v>
      </c>
      <c r="D29" s="387">
        <f t="shared" si="4"/>
        <v>755</v>
      </c>
      <c r="E29" s="26">
        <f>'表3-1'!E29</f>
        <v>388</v>
      </c>
      <c r="F29" s="45">
        <f>'表3-1'!F29</f>
        <v>739</v>
      </c>
      <c r="G29" s="353">
        <f>E29+F29</f>
        <v>1127</v>
      </c>
      <c r="H29" s="398">
        <v>383</v>
      </c>
      <c r="I29" s="327">
        <f>'表3-1'!I29</f>
        <v>1000</v>
      </c>
      <c r="J29" s="389">
        <v>372</v>
      </c>
    </row>
    <row r="30" spans="1:10" ht="18" customHeight="1">
      <c r="A30" s="30" t="s">
        <v>86</v>
      </c>
      <c r="B30" s="30">
        <f>'表3-1'!B30</f>
        <v>2508</v>
      </c>
      <c r="C30" s="333">
        <f>G30+I30</f>
        <v>963</v>
      </c>
      <c r="D30" s="388">
        <f t="shared" si="4"/>
        <v>211</v>
      </c>
      <c r="E30" s="318">
        <f>'表3-1'!E30</f>
        <v>211</v>
      </c>
      <c r="F30" s="46">
        <f>'表3-1'!F30</f>
        <v>316</v>
      </c>
      <c r="G30" s="350">
        <f>E30+F30</f>
        <v>527</v>
      </c>
      <c r="H30" s="399">
        <v>134</v>
      </c>
      <c r="I30" s="333">
        <f>'表3-1'!I30</f>
        <v>436</v>
      </c>
      <c r="J30" s="388">
        <v>77</v>
      </c>
    </row>
    <row r="31" spans="1:10" ht="18" customHeight="1">
      <c r="A31" s="22" t="s">
        <v>68</v>
      </c>
      <c r="B31" s="321">
        <f>SUM(B32:B35)</f>
        <v>7593</v>
      </c>
      <c r="C31" s="331">
        <f>SUM(C32:C35)</f>
        <v>3489</v>
      </c>
      <c r="D31" s="386">
        <f t="shared" si="4"/>
        <v>1029</v>
      </c>
      <c r="E31" s="341">
        <f t="shared" ref="E31:J31" si="9">SUM(E32:E35)</f>
        <v>590</v>
      </c>
      <c r="F31" s="348">
        <f t="shared" si="9"/>
        <v>1364</v>
      </c>
      <c r="G31" s="358">
        <f t="shared" si="9"/>
        <v>1954</v>
      </c>
      <c r="H31" s="397">
        <f t="shared" si="9"/>
        <v>686</v>
      </c>
      <c r="I31" s="341">
        <f t="shared" si="9"/>
        <v>1535</v>
      </c>
      <c r="J31" s="407">
        <f t="shared" si="9"/>
        <v>343</v>
      </c>
    </row>
    <row r="32" spans="1:10" ht="18" customHeight="1">
      <c r="A32" s="24" t="s">
        <v>59</v>
      </c>
      <c r="B32" s="24">
        <f>'表3-1'!B32</f>
        <v>3167</v>
      </c>
      <c r="C32" s="332">
        <f>G32+I32</f>
        <v>1671</v>
      </c>
      <c r="D32" s="390">
        <f t="shared" si="4"/>
        <v>545</v>
      </c>
      <c r="E32" s="143">
        <f>'表3-1'!E32</f>
        <v>314</v>
      </c>
      <c r="F32" s="44">
        <f>'表3-1'!F32</f>
        <v>689</v>
      </c>
      <c r="G32" s="349">
        <f>E32+F32</f>
        <v>1003</v>
      </c>
      <c r="H32" s="396">
        <v>370</v>
      </c>
      <c r="I32" s="75">
        <f>'表3-1'!I32</f>
        <v>668</v>
      </c>
      <c r="J32" s="390">
        <v>175</v>
      </c>
    </row>
    <row r="33" spans="1:14" ht="18" customHeight="1">
      <c r="A33" s="25" t="s">
        <v>81</v>
      </c>
      <c r="B33" s="25">
        <f>'表3-1'!B33</f>
        <v>2101</v>
      </c>
      <c r="C33" s="327">
        <f>G33+I33</f>
        <v>1081</v>
      </c>
      <c r="D33" s="387">
        <f t="shared" si="4"/>
        <v>297</v>
      </c>
      <c r="E33" s="26">
        <f>'表3-1'!E33</f>
        <v>154</v>
      </c>
      <c r="F33" s="45">
        <f>'表3-1'!F33</f>
        <v>426</v>
      </c>
      <c r="G33" s="357">
        <f>E33+F33</f>
        <v>580</v>
      </c>
      <c r="H33" s="398">
        <v>198</v>
      </c>
      <c r="I33" s="327">
        <f>'表3-1'!I33</f>
        <v>501</v>
      </c>
      <c r="J33" s="389">
        <v>99</v>
      </c>
    </row>
    <row r="34" spans="1:14" ht="18" customHeight="1">
      <c r="A34" s="25" t="s">
        <v>36</v>
      </c>
      <c r="B34" s="25">
        <f>'表3-1'!B34</f>
        <v>1461</v>
      </c>
      <c r="C34" s="327">
        <f>G34+I34</f>
        <v>569</v>
      </c>
      <c r="D34" s="387">
        <f t="shared" si="4"/>
        <v>162</v>
      </c>
      <c r="E34" s="26">
        <f>'表3-1'!E34</f>
        <v>97</v>
      </c>
      <c r="F34" s="45">
        <f>'表3-1'!F34</f>
        <v>198</v>
      </c>
      <c r="G34" s="357">
        <f>E34+F34</f>
        <v>295</v>
      </c>
      <c r="H34" s="400">
        <v>99</v>
      </c>
      <c r="I34" s="327">
        <f>'表3-1'!I34</f>
        <v>274</v>
      </c>
      <c r="J34" s="387">
        <v>63</v>
      </c>
    </row>
    <row r="35" spans="1:14" ht="18" customHeight="1">
      <c r="A35" s="30" t="s">
        <v>83</v>
      </c>
      <c r="B35" s="30">
        <f>'表3-1'!B35</f>
        <v>864</v>
      </c>
      <c r="C35" s="329">
        <f>G35+I35</f>
        <v>168</v>
      </c>
      <c r="D35" s="388">
        <f t="shared" si="4"/>
        <v>25</v>
      </c>
      <c r="E35" s="318">
        <f>'表3-1'!E35</f>
        <v>25</v>
      </c>
      <c r="F35" s="46">
        <f>'表3-1'!F35</f>
        <v>51</v>
      </c>
      <c r="G35" s="357">
        <f>E35+F35</f>
        <v>76</v>
      </c>
      <c r="H35" s="401">
        <v>19</v>
      </c>
      <c r="I35" s="333">
        <f>'表3-1'!I35</f>
        <v>92</v>
      </c>
      <c r="J35" s="408">
        <v>6</v>
      </c>
    </row>
    <row r="36" spans="1:14" ht="18" customHeight="1">
      <c r="A36" s="22" t="s">
        <v>24</v>
      </c>
      <c r="B36" s="316">
        <f>SUM(B37)</f>
        <v>5998</v>
      </c>
      <c r="C36" s="330">
        <f>SUM(C37)</f>
        <v>2096</v>
      </c>
      <c r="D36" s="386">
        <f t="shared" si="4"/>
        <v>572</v>
      </c>
      <c r="E36" s="341">
        <f t="shared" ref="E36:J36" si="10">SUM(E37)</f>
        <v>422</v>
      </c>
      <c r="F36" s="348">
        <f t="shared" si="10"/>
        <v>723</v>
      </c>
      <c r="G36" s="358">
        <f t="shared" si="10"/>
        <v>1145</v>
      </c>
      <c r="H36" s="397">
        <f t="shared" si="10"/>
        <v>331</v>
      </c>
      <c r="I36" s="341">
        <f t="shared" si="10"/>
        <v>951</v>
      </c>
      <c r="J36" s="407">
        <f t="shared" si="10"/>
        <v>241</v>
      </c>
    </row>
    <row r="37" spans="1:14" ht="18" customHeight="1">
      <c r="A37" s="29" t="s">
        <v>84</v>
      </c>
      <c r="B37" s="30">
        <f>'表3-1'!B37</f>
        <v>5998</v>
      </c>
      <c r="C37" s="75">
        <f>G37+I37</f>
        <v>2096</v>
      </c>
      <c r="D37" s="389">
        <f t="shared" si="4"/>
        <v>572</v>
      </c>
      <c r="E37" s="143">
        <f>'表3-1'!E37</f>
        <v>422</v>
      </c>
      <c r="F37" s="46">
        <f>'表3-1'!F37</f>
        <v>723</v>
      </c>
      <c r="G37" s="349">
        <f>E37+F37</f>
        <v>1145</v>
      </c>
      <c r="H37" s="396">
        <v>331</v>
      </c>
      <c r="I37" s="327">
        <f>'表3-1'!I37</f>
        <v>951</v>
      </c>
      <c r="J37" s="390">
        <v>241</v>
      </c>
    </row>
    <row r="38" spans="1:14" ht="18" customHeight="1">
      <c r="A38" s="22" t="s">
        <v>23</v>
      </c>
      <c r="B38" s="316">
        <f>SUM(B39:B40)</f>
        <v>5667</v>
      </c>
      <c r="C38" s="331">
        <f>SUM(C39:C40)</f>
        <v>1500</v>
      </c>
      <c r="D38" s="386">
        <f t="shared" si="4"/>
        <v>360</v>
      </c>
      <c r="E38" s="34">
        <f t="shared" ref="E38:J38" si="11">SUM(E39:E40)</f>
        <v>348</v>
      </c>
      <c r="F38" s="35">
        <f t="shared" si="11"/>
        <v>406</v>
      </c>
      <c r="G38" s="359">
        <f t="shared" si="11"/>
        <v>754</v>
      </c>
      <c r="H38" s="402">
        <f t="shared" si="11"/>
        <v>182</v>
      </c>
      <c r="I38" s="34">
        <f t="shared" si="11"/>
        <v>746</v>
      </c>
      <c r="J38" s="409">
        <f t="shared" si="11"/>
        <v>178</v>
      </c>
    </row>
    <row r="39" spans="1:14" ht="18" customHeight="1">
      <c r="A39" s="24" t="s">
        <v>49</v>
      </c>
      <c r="B39" s="24">
        <f>'表3-1'!B39</f>
        <v>4434</v>
      </c>
      <c r="C39" s="75">
        <f>G39+I39</f>
        <v>1228</v>
      </c>
      <c r="D39" s="390">
        <f t="shared" si="4"/>
        <v>307</v>
      </c>
      <c r="E39" s="36">
        <f>'表3-1'!E39</f>
        <v>298</v>
      </c>
      <c r="F39" s="44">
        <f>'表3-1'!F39</f>
        <v>326</v>
      </c>
      <c r="G39" s="349">
        <f>E39+F39</f>
        <v>624</v>
      </c>
      <c r="H39" s="394">
        <v>156</v>
      </c>
      <c r="I39" s="327">
        <f>'表3-1'!I39</f>
        <v>604</v>
      </c>
      <c r="J39" s="390">
        <v>151</v>
      </c>
    </row>
    <row r="40" spans="1:14" ht="18" customHeight="1">
      <c r="A40" s="30" t="s">
        <v>97</v>
      </c>
      <c r="B40" s="28">
        <f>'表3-1'!B40</f>
        <v>1233</v>
      </c>
      <c r="C40" s="333">
        <f>G40+I40</f>
        <v>272</v>
      </c>
      <c r="D40" s="388">
        <f t="shared" si="4"/>
        <v>53</v>
      </c>
      <c r="E40" s="162">
        <f>'表3-1'!E40</f>
        <v>50</v>
      </c>
      <c r="F40" s="46">
        <f>'表3-1'!F40</f>
        <v>80</v>
      </c>
      <c r="G40" s="350">
        <f>E40+F40</f>
        <v>130</v>
      </c>
      <c r="H40" s="401">
        <v>26</v>
      </c>
      <c r="I40" s="333">
        <f>'表3-1'!I40</f>
        <v>142</v>
      </c>
      <c r="J40" s="388">
        <v>27</v>
      </c>
    </row>
    <row r="41" spans="1:14" ht="18" customHeight="1">
      <c r="A41" s="19"/>
      <c r="B41" s="3"/>
      <c r="C41" s="3"/>
      <c r="D41" s="3"/>
      <c r="E41" s="3"/>
      <c r="F41" s="3"/>
      <c r="G41" s="3"/>
      <c r="H41" s="3"/>
      <c r="I41" s="3"/>
      <c r="J41" s="3"/>
      <c r="K41" s="3"/>
      <c r="N41" s="3"/>
    </row>
    <row r="42" spans="1:14" ht="18" customHeight="1">
      <c r="A42" s="463" t="s">
        <v>326</v>
      </c>
      <c r="B42" s="50"/>
      <c r="C42" s="50"/>
      <c r="D42" s="50"/>
      <c r="E42" s="3"/>
      <c r="F42" s="3"/>
      <c r="G42" s="3"/>
      <c r="H42" s="3"/>
      <c r="I42" s="3"/>
      <c r="J42" s="3"/>
      <c r="K42" s="3"/>
      <c r="N42" s="3"/>
    </row>
    <row r="43" spans="1:14" ht="18" customHeight="1">
      <c r="A43" s="19" t="s">
        <v>284</v>
      </c>
      <c r="B43" s="3"/>
      <c r="C43" s="3"/>
      <c r="D43" s="3"/>
      <c r="E43" s="3"/>
      <c r="F43" s="3"/>
      <c r="G43" s="3"/>
      <c r="H43" s="3"/>
      <c r="I43" s="3"/>
      <c r="J43" s="3"/>
      <c r="K43" s="3"/>
      <c r="N43" s="3"/>
    </row>
    <row r="44" spans="1:14" ht="18" customHeight="1">
      <c r="F44" s="3"/>
      <c r="G44" s="3"/>
      <c r="H44" s="3"/>
      <c r="I44" s="3"/>
      <c r="J44" s="3"/>
      <c r="K44" s="3"/>
      <c r="N44" s="3"/>
    </row>
    <row r="45" spans="1:14">
      <c r="A45" s="19"/>
      <c r="B45" s="3"/>
      <c r="C45" s="3"/>
      <c r="D45" s="3"/>
      <c r="E45" s="3"/>
      <c r="F45" s="3"/>
      <c r="G45" s="3"/>
      <c r="H45" s="3"/>
      <c r="I45" s="3"/>
      <c r="J45" s="3"/>
      <c r="K45" s="3"/>
      <c r="N45" s="3"/>
    </row>
    <row r="46" spans="1:14">
      <c r="A46" s="19"/>
      <c r="B46" s="3"/>
      <c r="C46" s="3"/>
      <c r="D46" s="3"/>
      <c r="E46" s="3"/>
      <c r="F46" s="39"/>
      <c r="G46" s="39"/>
      <c r="H46" s="39"/>
      <c r="I46" s="39"/>
      <c r="J46" s="39"/>
      <c r="K46" s="39"/>
      <c r="L46" s="382"/>
      <c r="M46" s="382"/>
      <c r="N46" s="39"/>
    </row>
    <row r="48" spans="1:14">
      <c r="A48" s="19"/>
      <c r="B48" s="3"/>
    </row>
  </sheetData>
  <mergeCells count="6">
    <mergeCell ref="A1:J1"/>
    <mergeCell ref="E4:H4"/>
    <mergeCell ref="I4:J4"/>
    <mergeCell ref="A3:A6"/>
    <mergeCell ref="C3:D4"/>
    <mergeCell ref="B4:B5"/>
  </mergeCells>
  <phoneticPr fontId="45"/>
  <printOptions horizontalCentered="1"/>
  <pageMargins left="0.51181102362204722" right="0.47244094488188976" top="0.74803149606299213" bottom="0.51181102362204722" header="0.51181102362204722" footer="0.31496062992125984"/>
  <pageSetup paperSize="9" scale="93" orientation="portrait" r:id="rId1"/>
  <headerFooter alignWithMargins="0">
    <oddHeader>&amp;L表3-3</oddHeader>
    <oddFooter>&amp;C9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49"/>
  <sheetViews>
    <sheetView view="pageBreakPreview" zoomScaleNormal="110" zoomScaleSheetLayoutView="100" workbookViewId="0">
      <selection activeCell="A2" sqref="A2"/>
    </sheetView>
  </sheetViews>
  <sheetFormatPr defaultRowHeight="12"/>
  <cols>
    <col min="1" max="1" width="12.875" style="235" customWidth="1"/>
    <col min="2" max="2" width="9.75" style="235" customWidth="1"/>
    <col min="3" max="5" width="9.5" style="235" customWidth="1"/>
    <col min="6" max="6" width="9.375" style="235" customWidth="1"/>
    <col min="7" max="7" width="9.5" style="235" customWidth="1"/>
    <col min="8" max="8" width="9.125" style="235" customWidth="1"/>
    <col min="9" max="9" width="9.5" style="235" customWidth="1"/>
    <col min="10" max="10" width="9.875" style="235" customWidth="1"/>
    <col min="11" max="12" width="9" style="166" customWidth="1"/>
    <col min="13" max="13" width="9" style="235" customWidth="1"/>
    <col min="14" max="16384" width="9" style="235"/>
  </cols>
  <sheetData>
    <row r="1" spans="1:10" ht="31.5" customHeight="1">
      <c r="A1" s="560" t="str">
        <f>表紙!B23</f>
        <v>令和６年度市町村別高齢者世帯に占める要支援・要介護世帯数割合（市郡別）</v>
      </c>
      <c r="B1" s="548"/>
      <c r="C1" s="548"/>
      <c r="D1" s="548"/>
      <c r="E1" s="548"/>
      <c r="F1" s="548"/>
      <c r="G1" s="548"/>
      <c r="H1" s="548"/>
      <c r="I1" s="548"/>
      <c r="J1" s="548"/>
    </row>
    <row r="2" spans="1:10" ht="20.25" customHeight="1">
      <c r="A2" s="312"/>
      <c r="J2" s="129" t="str">
        <f>'表1-1'!J2</f>
        <v>令和６年７月１日現在</v>
      </c>
    </row>
    <row r="3" spans="1:10" ht="18" customHeight="1">
      <c r="A3" s="552" t="s">
        <v>33</v>
      </c>
      <c r="B3" s="555" t="s">
        <v>178</v>
      </c>
      <c r="C3" s="567"/>
      <c r="D3" s="567"/>
      <c r="E3" s="338"/>
      <c r="F3" s="338"/>
      <c r="G3" s="338"/>
      <c r="H3" s="338"/>
      <c r="I3" s="338"/>
      <c r="J3" s="365"/>
    </row>
    <row r="4" spans="1:10" ht="18" customHeight="1">
      <c r="A4" s="553"/>
      <c r="B4" s="568"/>
      <c r="C4" s="569"/>
      <c r="D4" s="569"/>
      <c r="E4" s="562" t="s">
        <v>176</v>
      </c>
      <c r="F4" s="563"/>
      <c r="G4" s="564"/>
      <c r="H4" s="565" t="s">
        <v>171</v>
      </c>
      <c r="I4" s="556"/>
      <c r="J4" s="566"/>
    </row>
    <row r="5" spans="1:10" ht="90.75" customHeight="1">
      <c r="A5" s="553"/>
      <c r="B5" s="339" t="s">
        <v>165</v>
      </c>
      <c r="C5" s="384" t="s">
        <v>227</v>
      </c>
      <c r="D5" s="410" t="s">
        <v>203</v>
      </c>
      <c r="E5" s="411" t="s">
        <v>35</v>
      </c>
      <c r="F5" s="392" t="s">
        <v>226</v>
      </c>
      <c r="G5" s="403" t="s">
        <v>203</v>
      </c>
      <c r="H5" s="323" t="s">
        <v>165</v>
      </c>
      <c r="I5" s="418" t="s">
        <v>227</v>
      </c>
      <c r="J5" s="403" t="s">
        <v>203</v>
      </c>
    </row>
    <row r="6" spans="1:10" ht="40.5" customHeight="1">
      <c r="A6" s="554"/>
      <c r="B6" s="383" t="s">
        <v>202</v>
      </c>
      <c r="C6" s="354" t="s">
        <v>201</v>
      </c>
      <c r="D6" s="335" t="s">
        <v>204</v>
      </c>
      <c r="E6" s="412" t="s">
        <v>193</v>
      </c>
      <c r="F6" s="361" t="s">
        <v>13</v>
      </c>
      <c r="G6" s="361" t="s">
        <v>205</v>
      </c>
      <c r="H6" s="279" t="s">
        <v>186</v>
      </c>
      <c r="I6" s="354" t="s">
        <v>111</v>
      </c>
      <c r="J6" s="335" t="s">
        <v>206</v>
      </c>
    </row>
    <row r="7" spans="1:10" ht="18" customHeight="1">
      <c r="A7" s="22" t="s">
        <v>58</v>
      </c>
      <c r="B7" s="324">
        <f>SUM(B8:B9)</f>
        <v>141880</v>
      </c>
      <c r="C7" s="373">
        <f>SUM(C8:C9)</f>
        <v>38640</v>
      </c>
      <c r="D7" s="336">
        <f t="shared" ref="D7:D40" si="0">C7/B7</f>
        <v>0.2723428249224697</v>
      </c>
      <c r="E7" s="324">
        <f>SUM(E8:E9)</f>
        <v>80854</v>
      </c>
      <c r="F7" s="373">
        <f>SUM(F8:F9)</f>
        <v>24854</v>
      </c>
      <c r="G7" s="413">
        <f t="shared" ref="G7:G40" si="1">F7/E7</f>
        <v>0.30739357360180075</v>
      </c>
      <c r="H7" s="324">
        <f>SUM(H8:H9)</f>
        <v>61026</v>
      </c>
      <c r="I7" s="373">
        <f>SUM(I8:I9)</f>
        <v>13786</v>
      </c>
      <c r="J7" s="336">
        <f t="shared" ref="J7:J40" si="2">I7/H7</f>
        <v>0.22590371317143512</v>
      </c>
    </row>
    <row r="8" spans="1:10" ht="18" customHeight="1">
      <c r="A8" s="23" t="s">
        <v>60</v>
      </c>
      <c r="B8" s="34">
        <f>SUM(B10:B22)</f>
        <v>129987</v>
      </c>
      <c r="C8" s="35">
        <f>SUM(C10:C22)</f>
        <v>35380</v>
      </c>
      <c r="D8" s="336">
        <f t="shared" si="0"/>
        <v>0.27218106426027217</v>
      </c>
      <c r="E8" s="34">
        <f>SUM(E10:E22)</f>
        <v>74312</v>
      </c>
      <c r="F8" s="35">
        <f>SUM(F10:F22)</f>
        <v>22925</v>
      </c>
      <c r="G8" s="413">
        <f t="shared" si="1"/>
        <v>0.30849660889223812</v>
      </c>
      <c r="H8" s="34">
        <f>SUM(H10:H22)</f>
        <v>55675</v>
      </c>
      <c r="I8" s="35">
        <f>SUM(I10:I22)</f>
        <v>12455</v>
      </c>
      <c r="J8" s="336">
        <f t="shared" si="2"/>
        <v>0.2237090255949708</v>
      </c>
    </row>
    <row r="9" spans="1:10" ht="18" customHeight="1">
      <c r="A9" s="23" t="s">
        <v>62</v>
      </c>
      <c r="B9" s="325">
        <f>B23+B25+B27+B31+B36+B38</f>
        <v>11893</v>
      </c>
      <c r="C9" s="348">
        <f>SUM(C23,C25,C27,C31,C36,C38)</f>
        <v>3260</v>
      </c>
      <c r="D9" s="336">
        <f t="shared" si="0"/>
        <v>0.27411082149163374</v>
      </c>
      <c r="E9" s="341">
        <f>SUM(E23,E25,E27,E31,E36,E38)</f>
        <v>6542</v>
      </c>
      <c r="F9" s="348">
        <f>SUM(F23,F25,F27,F31,F36,F38)</f>
        <v>1929</v>
      </c>
      <c r="G9" s="413">
        <f t="shared" si="1"/>
        <v>0.29486395597676551</v>
      </c>
      <c r="H9" s="341">
        <f>SUM(H23,H25,H27,H31,H36,H38)</f>
        <v>5351</v>
      </c>
      <c r="I9" s="348">
        <f>SUM(I23,I25,I27,I31,I36,I38)</f>
        <v>1331</v>
      </c>
      <c r="J9" s="336">
        <f t="shared" si="2"/>
        <v>0.24873855354139413</v>
      </c>
    </row>
    <row r="10" spans="1:10" ht="18" customHeight="1">
      <c r="A10" s="24" t="s">
        <v>85</v>
      </c>
      <c r="B10" s="75">
        <f t="shared" ref="B10:C22" si="3">E10+H10</f>
        <v>48363</v>
      </c>
      <c r="C10" s="93">
        <f t="shared" si="3"/>
        <v>14008</v>
      </c>
      <c r="D10" s="293">
        <f t="shared" si="0"/>
        <v>0.28964290883526661</v>
      </c>
      <c r="E10" s="75">
        <f>'表3-1'!G10</f>
        <v>28474</v>
      </c>
      <c r="F10" s="349">
        <f>'表3-3'!H10</f>
        <v>9593</v>
      </c>
      <c r="G10" s="380">
        <f t="shared" si="1"/>
        <v>0.33690384210156632</v>
      </c>
      <c r="H10" s="75">
        <f>'表3-1'!I10</f>
        <v>19889</v>
      </c>
      <c r="I10" s="349">
        <f>'表3-3'!J10</f>
        <v>4415</v>
      </c>
      <c r="J10" s="419">
        <f t="shared" si="2"/>
        <v>0.2219820001005581</v>
      </c>
    </row>
    <row r="11" spans="1:10" ht="18" customHeight="1">
      <c r="A11" s="25" t="s">
        <v>64</v>
      </c>
      <c r="B11" s="327">
        <f t="shared" si="3"/>
        <v>9887</v>
      </c>
      <c r="C11" s="93">
        <f t="shared" si="3"/>
        <v>2674</v>
      </c>
      <c r="D11" s="294">
        <f t="shared" si="0"/>
        <v>0.27045615454637401</v>
      </c>
      <c r="E11" s="327">
        <f>'表3-1'!G11</f>
        <v>6219</v>
      </c>
      <c r="F11" s="93">
        <f>'表3-3'!H11</f>
        <v>1888</v>
      </c>
      <c r="G11" s="414">
        <f t="shared" si="1"/>
        <v>0.30358578549606047</v>
      </c>
      <c r="H11" s="327">
        <f>'表3-1'!I11</f>
        <v>3668</v>
      </c>
      <c r="I11" s="93">
        <f>'表3-3'!J11</f>
        <v>786</v>
      </c>
      <c r="J11" s="420">
        <f t="shared" si="2"/>
        <v>0.21428571428571427</v>
      </c>
    </row>
    <row r="12" spans="1:10" ht="18" customHeight="1">
      <c r="A12" s="25" t="s">
        <v>4</v>
      </c>
      <c r="B12" s="327">
        <f t="shared" si="3"/>
        <v>11041</v>
      </c>
      <c r="C12" s="93">
        <f t="shared" si="3"/>
        <v>2885</v>
      </c>
      <c r="D12" s="294">
        <f t="shared" si="0"/>
        <v>0.2612987953989675</v>
      </c>
      <c r="E12" s="327">
        <f>'表3-1'!G12</f>
        <v>5901</v>
      </c>
      <c r="F12" s="93">
        <f>'表3-3'!H12</f>
        <v>1647</v>
      </c>
      <c r="G12" s="414">
        <f t="shared" si="1"/>
        <v>0.27910523640061008</v>
      </c>
      <c r="H12" s="327">
        <f>'表3-1'!I12</f>
        <v>5140</v>
      </c>
      <c r="I12" s="93">
        <f>'表3-3'!J12</f>
        <v>1238</v>
      </c>
      <c r="J12" s="420">
        <f t="shared" si="2"/>
        <v>0.24085603112840467</v>
      </c>
    </row>
    <row r="13" spans="1:10" ht="18" customHeight="1">
      <c r="A13" s="25" t="s">
        <v>66</v>
      </c>
      <c r="B13" s="327">
        <f t="shared" si="3"/>
        <v>9129</v>
      </c>
      <c r="C13" s="93">
        <f t="shared" si="3"/>
        <v>2061</v>
      </c>
      <c r="D13" s="292">
        <f t="shared" si="0"/>
        <v>0.22576404863621427</v>
      </c>
      <c r="E13" s="327">
        <f>'表3-1'!G13</f>
        <v>4527</v>
      </c>
      <c r="F13" s="93">
        <f>'表3-3'!H13</f>
        <v>1049</v>
      </c>
      <c r="G13" s="415">
        <f t="shared" si="1"/>
        <v>0.23172078639275459</v>
      </c>
      <c r="H13" s="327">
        <f>'表3-1'!I13</f>
        <v>4602</v>
      </c>
      <c r="I13" s="93">
        <f>'表3-3'!J13</f>
        <v>1012</v>
      </c>
      <c r="J13" s="421">
        <f t="shared" si="2"/>
        <v>0.21990438939591481</v>
      </c>
    </row>
    <row r="14" spans="1:10" ht="18" customHeight="1">
      <c r="A14" s="25" t="s">
        <v>72</v>
      </c>
      <c r="B14" s="327">
        <f t="shared" si="3"/>
        <v>4451</v>
      </c>
      <c r="C14" s="93">
        <f t="shared" si="3"/>
        <v>1251</v>
      </c>
      <c r="D14" s="293">
        <f t="shared" si="0"/>
        <v>0.28106043585711077</v>
      </c>
      <c r="E14" s="327">
        <f>'表3-1'!G14</f>
        <v>2195</v>
      </c>
      <c r="F14" s="93">
        <f>'表3-3'!H14</f>
        <v>671</v>
      </c>
      <c r="G14" s="380">
        <f t="shared" si="1"/>
        <v>0.30569476082004554</v>
      </c>
      <c r="H14" s="327">
        <f>'表3-1'!I14</f>
        <v>2256</v>
      </c>
      <c r="I14" s="93">
        <f>'表3-3'!J14</f>
        <v>580</v>
      </c>
      <c r="J14" s="419">
        <f t="shared" si="2"/>
        <v>0.25709219858156029</v>
      </c>
    </row>
    <row r="15" spans="1:10" ht="18" customHeight="1">
      <c r="A15" s="25" t="s">
        <v>73</v>
      </c>
      <c r="B15" s="327">
        <f t="shared" si="3"/>
        <v>6035</v>
      </c>
      <c r="C15" s="93">
        <f t="shared" si="3"/>
        <v>1398</v>
      </c>
      <c r="D15" s="294">
        <f t="shared" si="0"/>
        <v>0.23164871582435792</v>
      </c>
      <c r="E15" s="327">
        <f>'表3-1'!G15</f>
        <v>3475</v>
      </c>
      <c r="F15" s="93">
        <f>'表3-3'!H15</f>
        <v>902</v>
      </c>
      <c r="G15" s="414">
        <f t="shared" si="1"/>
        <v>0.25956834532374101</v>
      </c>
      <c r="H15" s="327">
        <f>'表3-1'!I15</f>
        <v>2560</v>
      </c>
      <c r="I15" s="93">
        <f>'表3-3'!J15</f>
        <v>496</v>
      </c>
      <c r="J15" s="420">
        <f t="shared" si="2"/>
        <v>0.19375000000000001</v>
      </c>
    </row>
    <row r="16" spans="1:10" ht="18" customHeight="1">
      <c r="A16" s="25" t="s">
        <v>76</v>
      </c>
      <c r="B16" s="327">
        <f t="shared" si="3"/>
        <v>3475</v>
      </c>
      <c r="C16" s="93">
        <f t="shared" si="3"/>
        <v>545</v>
      </c>
      <c r="D16" s="292">
        <f t="shared" si="0"/>
        <v>0.15683453237410072</v>
      </c>
      <c r="E16" s="327">
        <f>'表3-1'!G16</f>
        <v>1933</v>
      </c>
      <c r="F16" s="93">
        <f>'表3-3'!H16</f>
        <v>282</v>
      </c>
      <c r="G16" s="415">
        <f t="shared" si="1"/>
        <v>0.14588722193481635</v>
      </c>
      <c r="H16" s="327">
        <f>'表3-1'!I16</f>
        <v>1542</v>
      </c>
      <c r="I16" s="93">
        <f>'表3-3'!J16</f>
        <v>263</v>
      </c>
      <c r="J16" s="421">
        <f t="shared" si="2"/>
        <v>0.17055771725032426</v>
      </c>
    </row>
    <row r="17" spans="1:10" ht="18" customHeight="1">
      <c r="A17" s="25" t="s">
        <v>75</v>
      </c>
      <c r="B17" s="327">
        <f t="shared" si="3"/>
        <v>10112</v>
      </c>
      <c r="C17" s="93">
        <f t="shared" si="3"/>
        <v>3062</v>
      </c>
      <c r="D17" s="292">
        <f t="shared" si="0"/>
        <v>0.30280854430379744</v>
      </c>
      <c r="E17" s="327">
        <f>'表3-1'!G17</f>
        <v>5732</v>
      </c>
      <c r="F17" s="93">
        <f>'表3-3'!H17</f>
        <v>2024</v>
      </c>
      <c r="G17" s="415">
        <f t="shared" si="1"/>
        <v>0.35310537334263781</v>
      </c>
      <c r="H17" s="327">
        <f>'表3-1'!I17</f>
        <v>4380</v>
      </c>
      <c r="I17" s="93">
        <f>'表3-3'!J17</f>
        <v>1038</v>
      </c>
      <c r="J17" s="421">
        <f t="shared" si="2"/>
        <v>0.23698630136986301</v>
      </c>
    </row>
    <row r="18" spans="1:10" ht="18" customHeight="1">
      <c r="A18" s="25" t="s">
        <v>11</v>
      </c>
      <c r="B18" s="327">
        <f t="shared" si="3"/>
        <v>4704</v>
      </c>
      <c r="C18" s="93">
        <f t="shared" si="3"/>
        <v>1097</v>
      </c>
      <c r="D18" s="292">
        <f t="shared" si="0"/>
        <v>0.23320578231292516</v>
      </c>
      <c r="E18" s="327">
        <f>'表3-1'!G18</f>
        <v>2732</v>
      </c>
      <c r="F18" s="93">
        <f>'表3-3'!H18</f>
        <v>725</v>
      </c>
      <c r="G18" s="415">
        <f t="shared" si="1"/>
        <v>0.26537335285505126</v>
      </c>
      <c r="H18" s="327">
        <f>'表3-1'!I18</f>
        <v>1972</v>
      </c>
      <c r="I18" s="93">
        <f>'表3-3'!J18</f>
        <v>372</v>
      </c>
      <c r="J18" s="421">
        <f t="shared" si="2"/>
        <v>0.18864097363083165</v>
      </c>
    </row>
    <row r="19" spans="1:10" ht="18" customHeight="1">
      <c r="A19" s="25" t="s">
        <v>96</v>
      </c>
      <c r="B19" s="327">
        <f t="shared" si="3"/>
        <v>10608</v>
      </c>
      <c r="C19" s="93">
        <f t="shared" si="3"/>
        <v>3116</v>
      </c>
      <c r="D19" s="293">
        <f t="shared" si="0"/>
        <v>0.29374057315233787</v>
      </c>
      <c r="E19" s="327">
        <f>'表3-1'!G19</f>
        <v>6098</v>
      </c>
      <c r="F19" s="93">
        <f>'表3-3'!H19</f>
        <v>1992</v>
      </c>
      <c r="G19" s="380">
        <f t="shared" si="1"/>
        <v>0.32666448015742866</v>
      </c>
      <c r="H19" s="327">
        <f>'表3-1'!I19</f>
        <v>4510</v>
      </c>
      <c r="I19" s="93">
        <f>'表3-3'!J19</f>
        <v>1124</v>
      </c>
      <c r="J19" s="419">
        <f t="shared" si="2"/>
        <v>0.24922394678492241</v>
      </c>
    </row>
    <row r="20" spans="1:10" ht="18" customHeight="1">
      <c r="A20" s="25" t="s">
        <v>48</v>
      </c>
      <c r="B20" s="327">
        <f t="shared" si="3"/>
        <v>5033</v>
      </c>
      <c r="C20" s="93">
        <f t="shared" si="3"/>
        <v>1638</v>
      </c>
      <c r="D20" s="292">
        <f t="shared" si="0"/>
        <v>0.32545201668984702</v>
      </c>
      <c r="E20" s="327">
        <f>'表3-1'!G20</f>
        <v>2903</v>
      </c>
      <c r="F20" s="93">
        <f>'表3-3'!H20</f>
        <v>1021</v>
      </c>
      <c r="G20" s="415">
        <f t="shared" si="1"/>
        <v>0.35170513262142611</v>
      </c>
      <c r="H20" s="327">
        <f>'表3-1'!I20</f>
        <v>2130</v>
      </c>
      <c r="I20" s="93">
        <f>'表3-3'!J20</f>
        <v>617</v>
      </c>
      <c r="J20" s="421">
        <f t="shared" si="2"/>
        <v>0.2896713615023474</v>
      </c>
    </row>
    <row r="21" spans="1:10" ht="18" customHeight="1">
      <c r="A21" s="25" t="s">
        <v>80</v>
      </c>
      <c r="B21" s="327">
        <f t="shared" si="3"/>
        <v>3027</v>
      </c>
      <c r="C21" s="93">
        <f t="shared" si="3"/>
        <v>742</v>
      </c>
      <c r="D21" s="368">
        <f t="shared" si="0"/>
        <v>0.24512718863561281</v>
      </c>
      <c r="E21" s="327">
        <f>'表3-1'!G21</f>
        <v>1631</v>
      </c>
      <c r="F21" s="93">
        <f>'表3-3'!H21</f>
        <v>428</v>
      </c>
      <c r="G21" s="381">
        <f t="shared" si="1"/>
        <v>0.26241569589209074</v>
      </c>
      <c r="H21" s="327">
        <f>'表3-1'!I21</f>
        <v>1396</v>
      </c>
      <c r="I21" s="93">
        <f>'表3-3'!J21</f>
        <v>314</v>
      </c>
      <c r="J21" s="422">
        <f t="shared" si="2"/>
        <v>0.22492836676217765</v>
      </c>
    </row>
    <row r="22" spans="1:10" ht="18" customHeight="1">
      <c r="A22" s="30" t="s">
        <v>88</v>
      </c>
      <c r="B22" s="333">
        <f t="shared" si="3"/>
        <v>4122</v>
      </c>
      <c r="C22" s="93">
        <f t="shared" si="3"/>
        <v>903</v>
      </c>
      <c r="D22" s="293">
        <f t="shared" si="0"/>
        <v>0.2190684133915575</v>
      </c>
      <c r="E22" s="333">
        <f>'表3-1'!G22</f>
        <v>2492</v>
      </c>
      <c r="F22" s="350">
        <f>'表3-3'!H22</f>
        <v>703</v>
      </c>
      <c r="G22" s="380">
        <f t="shared" si="1"/>
        <v>0.2821027287319422</v>
      </c>
      <c r="H22" s="333">
        <f>'表3-1'!I22</f>
        <v>1630</v>
      </c>
      <c r="I22" s="350">
        <f>'表3-3'!J22</f>
        <v>200</v>
      </c>
      <c r="J22" s="419">
        <f t="shared" si="2"/>
        <v>0.12269938650306748</v>
      </c>
    </row>
    <row r="23" spans="1:10" ht="18" customHeight="1">
      <c r="A23" s="22" t="s">
        <v>77</v>
      </c>
      <c r="B23" s="341">
        <f>SUM(B24)</f>
        <v>719</v>
      </c>
      <c r="C23" s="348">
        <f>SUM(C24)</f>
        <v>75</v>
      </c>
      <c r="D23" s="336">
        <f t="shared" si="0"/>
        <v>0.10431154381084839</v>
      </c>
      <c r="E23" s="341">
        <f>SUM(E24)</f>
        <v>412</v>
      </c>
      <c r="F23" s="358">
        <f>SUM(F24)</f>
        <v>24</v>
      </c>
      <c r="G23" s="413">
        <f t="shared" si="1"/>
        <v>5.8252427184466021E-2</v>
      </c>
      <c r="H23" s="341">
        <f>SUM(H24)</f>
        <v>307</v>
      </c>
      <c r="I23" s="358">
        <f>SUM(I24)</f>
        <v>51</v>
      </c>
      <c r="J23" s="336">
        <f t="shared" si="2"/>
        <v>0.16612377850162866</v>
      </c>
    </row>
    <row r="24" spans="1:10" ht="18" customHeight="1">
      <c r="A24" s="29" t="s">
        <v>52</v>
      </c>
      <c r="B24" s="75">
        <f>E24+H24</f>
        <v>719</v>
      </c>
      <c r="C24" s="93">
        <f>F24+I24</f>
        <v>75</v>
      </c>
      <c r="D24" s="293">
        <f t="shared" si="0"/>
        <v>0.10431154381084839</v>
      </c>
      <c r="E24" s="327">
        <f>'表3-1'!G24</f>
        <v>412</v>
      </c>
      <c r="F24" s="394">
        <f>'表3-3'!H24</f>
        <v>24</v>
      </c>
      <c r="G24" s="380">
        <f t="shared" si="1"/>
        <v>5.8252427184466021E-2</v>
      </c>
      <c r="H24" s="332">
        <f>'表3-1'!I24</f>
        <v>307</v>
      </c>
      <c r="I24" s="355">
        <f>'表3-3'!J24</f>
        <v>51</v>
      </c>
      <c r="J24" s="419">
        <f t="shared" si="2"/>
        <v>0.16612377850162866</v>
      </c>
    </row>
    <row r="25" spans="1:10" ht="18" customHeight="1">
      <c r="A25" s="22" t="s">
        <v>40</v>
      </c>
      <c r="B25" s="341">
        <f>SUM(B26)</f>
        <v>470</v>
      </c>
      <c r="C25" s="348">
        <f>SUM(C26)</f>
        <v>93</v>
      </c>
      <c r="D25" s="336">
        <f t="shared" si="0"/>
        <v>0.19787234042553192</v>
      </c>
      <c r="E25" s="341">
        <f>SUM(E26)</f>
        <v>304</v>
      </c>
      <c r="F25" s="358">
        <f>SUM(F26)</f>
        <v>83</v>
      </c>
      <c r="G25" s="413">
        <f t="shared" si="1"/>
        <v>0.27302631578947367</v>
      </c>
      <c r="H25" s="341">
        <f>SUM(H26)</f>
        <v>166</v>
      </c>
      <c r="I25" s="358">
        <f>SUM(I26)</f>
        <v>10</v>
      </c>
      <c r="J25" s="336">
        <f t="shared" si="2"/>
        <v>6.0240963855421686E-2</v>
      </c>
    </row>
    <row r="26" spans="1:10" ht="18" customHeight="1">
      <c r="A26" s="29" t="s">
        <v>70</v>
      </c>
      <c r="B26" s="75">
        <f>E26+H26</f>
        <v>470</v>
      </c>
      <c r="C26" s="93">
        <f>F26+I26</f>
        <v>93</v>
      </c>
      <c r="D26" s="293">
        <f t="shared" si="0"/>
        <v>0.19787234042553192</v>
      </c>
      <c r="E26" s="327">
        <f>'表3-1'!G26</f>
        <v>304</v>
      </c>
      <c r="F26" s="394">
        <f>'表3-3'!H26</f>
        <v>83</v>
      </c>
      <c r="G26" s="380">
        <f t="shared" si="1"/>
        <v>0.27302631578947367</v>
      </c>
      <c r="H26" s="332">
        <f>'表3-1'!I26</f>
        <v>166</v>
      </c>
      <c r="I26" s="355">
        <f>'表3-3'!J26</f>
        <v>10</v>
      </c>
      <c r="J26" s="419">
        <f t="shared" si="2"/>
        <v>6.0240963855421686E-2</v>
      </c>
    </row>
    <row r="27" spans="1:10" ht="18" customHeight="1">
      <c r="A27" s="22" t="s">
        <v>3</v>
      </c>
      <c r="B27" s="344">
        <f>SUM(B28:B30)</f>
        <v>3619</v>
      </c>
      <c r="C27" s="348">
        <f>SUM(C28:C30)</f>
        <v>1131</v>
      </c>
      <c r="D27" s="336">
        <f t="shared" si="0"/>
        <v>0.31251726996407847</v>
      </c>
      <c r="E27" s="344">
        <f>SUM(E28:E30)</f>
        <v>1973</v>
      </c>
      <c r="F27" s="348">
        <f>SUM(F28:F30)</f>
        <v>623</v>
      </c>
      <c r="G27" s="413">
        <f t="shared" si="1"/>
        <v>0.31576279776989358</v>
      </c>
      <c r="H27" s="344">
        <f>SUM(H28:H30)</f>
        <v>1646</v>
      </c>
      <c r="I27" s="348">
        <f>SUM(I28:I30)</f>
        <v>508</v>
      </c>
      <c r="J27" s="423">
        <f t="shared" si="2"/>
        <v>0.30862697448359661</v>
      </c>
    </row>
    <row r="28" spans="1:10" ht="18" customHeight="1">
      <c r="A28" s="24" t="s">
        <v>8</v>
      </c>
      <c r="B28" s="75">
        <f t="shared" ref="B28:C30" si="4">E28+H28</f>
        <v>529</v>
      </c>
      <c r="C28" s="93">
        <f t="shared" si="4"/>
        <v>165</v>
      </c>
      <c r="D28" s="363">
        <f t="shared" si="0"/>
        <v>0.31190926275992437</v>
      </c>
      <c r="E28" s="75">
        <f>'表3-1'!G28</f>
        <v>319</v>
      </c>
      <c r="F28" s="349">
        <f>'表3-3'!H28</f>
        <v>106</v>
      </c>
      <c r="G28" s="416">
        <f t="shared" si="1"/>
        <v>0.33228840125391851</v>
      </c>
      <c r="H28" s="75">
        <f>'表3-1'!I28</f>
        <v>210</v>
      </c>
      <c r="I28" s="349">
        <f>'表3-3'!J28</f>
        <v>59</v>
      </c>
      <c r="J28" s="424">
        <f t="shared" si="2"/>
        <v>0.28095238095238095</v>
      </c>
    </row>
    <row r="29" spans="1:10" ht="18" customHeight="1">
      <c r="A29" s="25" t="s">
        <v>2</v>
      </c>
      <c r="B29" s="327">
        <f t="shared" si="4"/>
        <v>2127</v>
      </c>
      <c r="C29" s="93">
        <f t="shared" si="4"/>
        <v>755</v>
      </c>
      <c r="D29" s="293">
        <f t="shared" si="0"/>
        <v>0.35496003761165962</v>
      </c>
      <c r="E29" s="327">
        <f>'表3-1'!G29</f>
        <v>1127</v>
      </c>
      <c r="F29" s="93">
        <f>'表3-3'!H29</f>
        <v>383</v>
      </c>
      <c r="G29" s="380">
        <f t="shared" si="1"/>
        <v>0.33984028393966281</v>
      </c>
      <c r="H29" s="327">
        <f>'表3-1'!I29</f>
        <v>1000</v>
      </c>
      <c r="I29" s="93">
        <f>'表3-3'!J29</f>
        <v>372</v>
      </c>
      <c r="J29" s="419">
        <f t="shared" si="2"/>
        <v>0.372</v>
      </c>
    </row>
    <row r="30" spans="1:10" ht="18" customHeight="1">
      <c r="A30" s="30" t="s">
        <v>86</v>
      </c>
      <c r="B30" s="333">
        <f t="shared" si="4"/>
        <v>963</v>
      </c>
      <c r="C30" s="93">
        <f t="shared" si="4"/>
        <v>211</v>
      </c>
      <c r="D30" s="337">
        <f t="shared" si="0"/>
        <v>0.21910695742471442</v>
      </c>
      <c r="E30" s="327">
        <f>'表3-1'!G30</f>
        <v>527</v>
      </c>
      <c r="F30" s="350">
        <f>'表3-3'!H30</f>
        <v>134</v>
      </c>
      <c r="G30" s="417">
        <f t="shared" si="1"/>
        <v>0.25426944971537002</v>
      </c>
      <c r="H30" s="333">
        <f>'表3-1'!I30</f>
        <v>436</v>
      </c>
      <c r="I30" s="350">
        <f>'表3-3'!J30</f>
        <v>77</v>
      </c>
      <c r="J30" s="425">
        <f t="shared" si="2"/>
        <v>0.17660550458715596</v>
      </c>
    </row>
    <row r="31" spans="1:10" ht="18" customHeight="1">
      <c r="A31" s="22" t="s">
        <v>68</v>
      </c>
      <c r="B31" s="341">
        <f>SUM(B32:B35)</f>
        <v>3489</v>
      </c>
      <c r="C31" s="352">
        <f>SUM(C32:C35)</f>
        <v>1029</v>
      </c>
      <c r="D31" s="336">
        <f t="shared" si="0"/>
        <v>0.29492691315563196</v>
      </c>
      <c r="E31" s="341">
        <f>SUM(E32:E35)</f>
        <v>1954</v>
      </c>
      <c r="F31" s="358">
        <f>SUM(F32:F35)</f>
        <v>686</v>
      </c>
      <c r="G31" s="413">
        <f t="shared" si="1"/>
        <v>0.35107471852610028</v>
      </c>
      <c r="H31" s="341">
        <f>SUM(H32:H35)</f>
        <v>1535</v>
      </c>
      <c r="I31" s="358">
        <f>SUM(I32:I35)</f>
        <v>343</v>
      </c>
      <c r="J31" s="336">
        <f t="shared" si="2"/>
        <v>0.2234527687296417</v>
      </c>
    </row>
    <row r="32" spans="1:10" ht="18" customHeight="1">
      <c r="A32" s="24" t="s">
        <v>59</v>
      </c>
      <c r="B32" s="75">
        <f t="shared" ref="B32:C35" si="5">E32+H32</f>
        <v>1671</v>
      </c>
      <c r="C32" s="349">
        <f t="shared" si="5"/>
        <v>545</v>
      </c>
      <c r="D32" s="363">
        <f t="shared" si="0"/>
        <v>0.32615200478755235</v>
      </c>
      <c r="E32" s="327">
        <f>'表3-1'!G32</f>
        <v>1003</v>
      </c>
      <c r="F32" s="349">
        <f>'表3-3'!H32</f>
        <v>370</v>
      </c>
      <c r="G32" s="416">
        <f t="shared" si="1"/>
        <v>0.36889332003988035</v>
      </c>
      <c r="H32" s="75">
        <f>'表3-1'!I32</f>
        <v>668</v>
      </c>
      <c r="I32" s="349">
        <f>'表3-3'!J32</f>
        <v>175</v>
      </c>
      <c r="J32" s="424">
        <f t="shared" si="2"/>
        <v>0.2619760479041916</v>
      </c>
    </row>
    <row r="33" spans="1:13" ht="18" customHeight="1">
      <c r="A33" s="25" t="s">
        <v>81</v>
      </c>
      <c r="B33" s="327">
        <f t="shared" si="5"/>
        <v>1081</v>
      </c>
      <c r="C33" s="93">
        <f t="shared" si="5"/>
        <v>297</v>
      </c>
      <c r="D33" s="368">
        <f t="shared" si="0"/>
        <v>0.27474560592044406</v>
      </c>
      <c r="E33" s="327">
        <f>'表3-1'!G33</f>
        <v>580</v>
      </c>
      <c r="F33" s="93">
        <f>'表3-3'!H33</f>
        <v>198</v>
      </c>
      <c r="G33" s="381">
        <f t="shared" si="1"/>
        <v>0.3413793103448276</v>
      </c>
      <c r="H33" s="327">
        <f>'表3-1'!I33</f>
        <v>501</v>
      </c>
      <c r="I33" s="93">
        <f>'表3-3'!J33</f>
        <v>99</v>
      </c>
      <c r="J33" s="422">
        <f t="shared" si="2"/>
        <v>0.19760479041916168</v>
      </c>
    </row>
    <row r="34" spans="1:13" ht="18" customHeight="1">
      <c r="A34" s="25" t="s">
        <v>36</v>
      </c>
      <c r="B34" s="327">
        <f t="shared" si="5"/>
        <v>569</v>
      </c>
      <c r="C34" s="93">
        <f t="shared" si="5"/>
        <v>162</v>
      </c>
      <c r="D34" s="368">
        <f t="shared" si="0"/>
        <v>0.28471001757469244</v>
      </c>
      <c r="E34" s="327">
        <f>'表3-1'!G34</f>
        <v>295</v>
      </c>
      <c r="F34" s="93">
        <f>'表3-3'!H34</f>
        <v>99</v>
      </c>
      <c r="G34" s="381">
        <f t="shared" si="1"/>
        <v>0.33559322033898303</v>
      </c>
      <c r="H34" s="327">
        <f>'表3-1'!I34</f>
        <v>274</v>
      </c>
      <c r="I34" s="93">
        <f>'表3-3'!J34</f>
        <v>63</v>
      </c>
      <c r="J34" s="422">
        <f t="shared" si="2"/>
        <v>0.22992700729927007</v>
      </c>
    </row>
    <row r="35" spans="1:13" ht="18" customHeight="1">
      <c r="A35" s="30" t="s">
        <v>83</v>
      </c>
      <c r="B35" s="333">
        <f t="shared" si="5"/>
        <v>168</v>
      </c>
      <c r="C35" s="93">
        <f t="shared" si="5"/>
        <v>25</v>
      </c>
      <c r="D35" s="293">
        <f t="shared" si="0"/>
        <v>0.14880952380952381</v>
      </c>
      <c r="E35" s="327">
        <f>'表3-1'!G35</f>
        <v>76</v>
      </c>
      <c r="F35" s="350">
        <f>'表3-3'!H35</f>
        <v>19</v>
      </c>
      <c r="G35" s="380">
        <f t="shared" si="1"/>
        <v>0.25</v>
      </c>
      <c r="H35" s="333">
        <f>'表3-1'!I35</f>
        <v>92</v>
      </c>
      <c r="I35" s="350">
        <f>'表3-3'!J35</f>
        <v>6</v>
      </c>
      <c r="J35" s="419">
        <f t="shared" si="2"/>
        <v>6.5217391304347824E-2</v>
      </c>
    </row>
    <row r="36" spans="1:13" ht="18" customHeight="1">
      <c r="A36" s="22" t="s">
        <v>24</v>
      </c>
      <c r="B36" s="341">
        <f>SUM(B37)</f>
        <v>2096</v>
      </c>
      <c r="C36" s="348">
        <f>SUM(C37)</f>
        <v>572</v>
      </c>
      <c r="D36" s="336">
        <f t="shared" si="0"/>
        <v>0.27290076335877861</v>
      </c>
      <c r="E36" s="341">
        <f>SUM(E37)</f>
        <v>1145</v>
      </c>
      <c r="F36" s="358">
        <f>SUM(F37)</f>
        <v>331</v>
      </c>
      <c r="G36" s="413">
        <f t="shared" si="1"/>
        <v>0.28908296943231443</v>
      </c>
      <c r="H36" s="341">
        <f>SUM(H37)</f>
        <v>951</v>
      </c>
      <c r="I36" s="358">
        <f>SUM(I37)</f>
        <v>241</v>
      </c>
      <c r="J36" s="336">
        <f t="shared" si="2"/>
        <v>0.25341745531019977</v>
      </c>
    </row>
    <row r="37" spans="1:13" ht="18" customHeight="1">
      <c r="A37" s="29" t="s">
        <v>84</v>
      </c>
      <c r="B37" s="75">
        <f>E37+H37</f>
        <v>2096</v>
      </c>
      <c r="C37" s="93">
        <f>F37+I37</f>
        <v>572</v>
      </c>
      <c r="D37" s="293">
        <f t="shared" si="0"/>
        <v>0.27290076335877861</v>
      </c>
      <c r="E37" s="327">
        <f>'表3-1'!G37</f>
        <v>1145</v>
      </c>
      <c r="F37" s="394">
        <f>'表3-3'!H37</f>
        <v>331</v>
      </c>
      <c r="G37" s="380">
        <f t="shared" si="1"/>
        <v>0.28908296943231443</v>
      </c>
      <c r="H37" s="332">
        <f>'表3-1'!I37</f>
        <v>951</v>
      </c>
      <c r="I37" s="355">
        <f>'表3-3'!J37</f>
        <v>241</v>
      </c>
      <c r="J37" s="419">
        <f t="shared" si="2"/>
        <v>0.25341745531019977</v>
      </c>
    </row>
    <row r="38" spans="1:13" ht="18" customHeight="1">
      <c r="A38" s="22" t="s">
        <v>23</v>
      </c>
      <c r="B38" s="34">
        <f>SUM(B39:B40)</f>
        <v>1500</v>
      </c>
      <c r="C38" s="35">
        <f>SUM(C39:C40)</f>
        <v>360</v>
      </c>
      <c r="D38" s="336">
        <f t="shared" si="0"/>
        <v>0.24</v>
      </c>
      <c r="E38" s="34">
        <f>SUM(E39:E40)</f>
        <v>754</v>
      </c>
      <c r="F38" s="35">
        <f>SUM(F39:F40)</f>
        <v>182</v>
      </c>
      <c r="G38" s="413">
        <f t="shared" si="1"/>
        <v>0.2413793103448276</v>
      </c>
      <c r="H38" s="34">
        <f>SUM(H39:H40)</f>
        <v>746</v>
      </c>
      <c r="I38" s="35">
        <f>SUM(I39:I40)</f>
        <v>178</v>
      </c>
      <c r="J38" s="423">
        <f t="shared" si="2"/>
        <v>0.23860589812332439</v>
      </c>
    </row>
    <row r="39" spans="1:13" ht="18" customHeight="1">
      <c r="A39" s="24" t="s">
        <v>49</v>
      </c>
      <c r="B39" s="75">
        <f>E39+H39</f>
        <v>1228</v>
      </c>
      <c r="C39" s="349">
        <f>F39+I39</f>
        <v>307</v>
      </c>
      <c r="D39" s="363">
        <f t="shared" si="0"/>
        <v>0.25</v>
      </c>
      <c r="E39" s="75">
        <f>'表3-1'!G39</f>
        <v>624</v>
      </c>
      <c r="F39" s="349">
        <f>'表3-3'!H39</f>
        <v>156</v>
      </c>
      <c r="G39" s="416">
        <f t="shared" si="1"/>
        <v>0.25</v>
      </c>
      <c r="H39" s="75">
        <f>'表3-1'!I39</f>
        <v>604</v>
      </c>
      <c r="I39" s="349">
        <f>'表3-3'!J39</f>
        <v>151</v>
      </c>
      <c r="J39" s="424">
        <f t="shared" si="2"/>
        <v>0.25</v>
      </c>
    </row>
    <row r="40" spans="1:13" ht="18" customHeight="1">
      <c r="A40" s="30" t="s">
        <v>97</v>
      </c>
      <c r="B40" s="333">
        <f>E40+H40</f>
        <v>272</v>
      </c>
      <c r="C40" s="350">
        <f>F40+I40</f>
        <v>53</v>
      </c>
      <c r="D40" s="337">
        <f t="shared" si="0"/>
        <v>0.19485294117647059</v>
      </c>
      <c r="E40" s="333">
        <f>'表3-1'!G40</f>
        <v>130</v>
      </c>
      <c r="F40" s="350">
        <f>'表3-3'!H40</f>
        <v>26</v>
      </c>
      <c r="G40" s="417">
        <f t="shared" si="1"/>
        <v>0.2</v>
      </c>
      <c r="H40" s="333">
        <f>'表3-1'!I40</f>
        <v>142</v>
      </c>
      <c r="I40" s="350">
        <f>'表3-3'!J40</f>
        <v>27</v>
      </c>
      <c r="J40" s="425">
        <f t="shared" si="2"/>
        <v>0.19014084507042253</v>
      </c>
    </row>
    <row r="41" spans="1:13" ht="18" customHeight="1">
      <c r="A41" s="19"/>
      <c r="B41" s="3"/>
      <c r="C41" s="3"/>
      <c r="D41" s="3"/>
      <c r="E41" s="3"/>
      <c r="F41" s="3"/>
      <c r="G41" s="3"/>
      <c r="H41" s="3"/>
      <c r="I41" s="3"/>
      <c r="J41" s="3"/>
      <c r="M41" s="3"/>
    </row>
    <row r="42" spans="1:13" ht="18" customHeight="1">
      <c r="A42" s="463" t="s">
        <v>337</v>
      </c>
      <c r="B42" s="3"/>
      <c r="C42" s="3"/>
      <c r="D42" s="3"/>
      <c r="E42" s="3"/>
      <c r="F42" s="3"/>
      <c r="G42" s="3"/>
      <c r="H42" s="3"/>
      <c r="I42" s="3"/>
      <c r="J42" s="3"/>
      <c r="M42" s="3"/>
    </row>
    <row r="43" spans="1:13" ht="18" customHeight="1">
      <c r="A43" s="19"/>
      <c r="B43" s="3"/>
      <c r="C43" s="3"/>
      <c r="D43" s="3"/>
      <c r="E43" s="3"/>
      <c r="F43" s="3"/>
      <c r="G43" s="3"/>
      <c r="H43" s="3"/>
      <c r="I43" s="3"/>
      <c r="J43" s="3"/>
      <c r="M43" s="3"/>
    </row>
    <row r="44" spans="1:13" ht="18" customHeight="1">
      <c r="A44" s="19"/>
      <c r="B44" s="3"/>
      <c r="C44" s="3"/>
      <c r="D44" s="3"/>
      <c r="E44" s="3"/>
      <c r="F44" s="3"/>
      <c r="G44" s="3"/>
      <c r="H44" s="3"/>
      <c r="I44" s="3"/>
      <c r="J44" s="3"/>
      <c r="M44" s="3"/>
    </row>
    <row r="45" spans="1:13" ht="18" customHeight="1">
      <c r="A45" s="19"/>
      <c r="E45" s="3"/>
      <c r="F45" s="3"/>
      <c r="G45" s="3"/>
      <c r="H45" s="3"/>
      <c r="I45" s="3"/>
      <c r="J45" s="3"/>
      <c r="M45" s="3"/>
    </row>
    <row r="46" spans="1:13">
      <c r="A46" s="19"/>
      <c r="B46" s="3"/>
      <c r="C46" s="3"/>
      <c r="D46" s="3"/>
      <c r="E46" s="3"/>
      <c r="F46" s="3"/>
      <c r="G46" s="3"/>
      <c r="H46" s="3"/>
      <c r="I46" s="3"/>
      <c r="J46" s="3"/>
      <c r="M46" s="3"/>
    </row>
    <row r="47" spans="1:13">
      <c r="A47" s="19"/>
      <c r="B47" s="3"/>
      <c r="C47" s="3"/>
      <c r="D47" s="3"/>
      <c r="E47" s="39"/>
      <c r="F47" s="39"/>
      <c r="G47" s="39"/>
      <c r="H47" s="39"/>
      <c r="I47" s="39"/>
      <c r="J47" s="39"/>
      <c r="K47" s="382"/>
      <c r="L47" s="382"/>
      <c r="M47" s="39"/>
    </row>
    <row r="49" spans="1:1">
      <c r="A49" s="19"/>
    </row>
  </sheetData>
  <mergeCells count="5">
    <mergeCell ref="A1:J1"/>
    <mergeCell ref="E4:G4"/>
    <mergeCell ref="H4:J4"/>
    <mergeCell ref="A3:A6"/>
    <mergeCell ref="B3:D4"/>
  </mergeCells>
  <phoneticPr fontId="52"/>
  <pageMargins left="0.72" right="0.27559055118110237" top="0.74803149606299213" bottom="0.51181102362204722" header="0.51181102362204722" footer="0.51181102362204722"/>
  <pageSetup paperSize="9" scale="93" orientation="portrait" r:id="rId1"/>
  <headerFooter alignWithMargins="0">
    <oddHeader>&amp;L表3-4</oddHeader>
    <oddFooter>&amp;C10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49"/>
  <sheetViews>
    <sheetView view="pageBreakPreview" zoomScaleSheetLayoutView="100" workbookViewId="0">
      <selection activeCell="A2" sqref="A2"/>
    </sheetView>
  </sheetViews>
  <sheetFormatPr defaultRowHeight="12"/>
  <cols>
    <col min="1" max="1" width="12.875" style="235" customWidth="1"/>
    <col min="2" max="2" width="9.375" style="235" customWidth="1"/>
    <col min="3" max="3" width="9.625" style="235" customWidth="1"/>
    <col min="4" max="4" width="9.5" style="235" customWidth="1"/>
    <col min="5" max="5" width="9.375" style="235" customWidth="1"/>
    <col min="6" max="6" width="9.125" style="235" customWidth="1"/>
    <col min="7" max="7" width="9.625" style="235" customWidth="1"/>
    <col min="8" max="8" width="9.5" style="235" customWidth="1"/>
    <col min="9" max="9" width="9.375" style="235" customWidth="1"/>
    <col min="10" max="10" width="9.75" style="235" customWidth="1"/>
    <col min="11" max="12" width="9" style="166" customWidth="1"/>
    <col min="13" max="13" width="9" style="235" customWidth="1"/>
    <col min="14" max="16384" width="9" style="235"/>
  </cols>
  <sheetData>
    <row r="1" spans="1:10" ht="31.5" customHeight="1">
      <c r="A1" s="560" t="str">
        <f>表紙!B24</f>
        <v>令和６年度市町村別高齢者世帯に占める要支援・要介護世帯数割合（圏域別）</v>
      </c>
      <c r="B1" s="548"/>
      <c r="C1" s="548"/>
      <c r="D1" s="548"/>
      <c r="E1" s="548"/>
      <c r="F1" s="548"/>
      <c r="G1" s="548"/>
      <c r="H1" s="548"/>
      <c r="I1" s="548"/>
      <c r="J1" s="548"/>
    </row>
    <row r="2" spans="1:10" ht="20.25" customHeight="1">
      <c r="A2" s="312"/>
      <c r="J2" s="129" t="str">
        <f>'表1-1'!J2</f>
        <v>令和６年７月１日現在</v>
      </c>
    </row>
    <row r="3" spans="1:10" ht="18" customHeight="1">
      <c r="A3" s="552" t="s">
        <v>33</v>
      </c>
      <c r="B3" s="555" t="s">
        <v>178</v>
      </c>
      <c r="C3" s="567"/>
      <c r="D3" s="567"/>
      <c r="E3" s="338"/>
      <c r="F3" s="338"/>
      <c r="G3" s="338"/>
      <c r="H3" s="338"/>
      <c r="I3" s="338"/>
      <c r="J3" s="365"/>
    </row>
    <row r="4" spans="1:10" ht="18" customHeight="1">
      <c r="A4" s="553"/>
      <c r="B4" s="568"/>
      <c r="C4" s="569"/>
      <c r="D4" s="569"/>
      <c r="E4" s="562" t="s">
        <v>176</v>
      </c>
      <c r="F4" s="563"/>
      <c r="G4" s="564"/>
      <c r="H4" s="565" t="s">
        <v>171</v>
      </c>
      <c r="I4" s="556"/>
      <c r="J4" s="566"/>
    </row>
    <row r="5" spans="1:10" ht="91.5" customHeight="1">
      <c r="A5" s="553"/>
      <c r="B5" s="339" t="s">
        <v>165</v>
      </c>
      <c r="C5" s="384" t="s">
        <v>248</v>
      </c>
      <c r="D5" s="410" t="s">
        <v>203</v>
      </c>
      <c r="E5" s="411" t="s">
        <v>35</v>
      </c>
      <c r="F5" s="392" t="s">
        <v>226</v>
      </c>
      <c r="G5" s="403" t="s">
        <v>203</v>
      </c>
      <c r="H5" s="323" t="s">
        <v>165</v>
      </c>
      <c r="I5" s="418" t="s">
        <v>248</v>
      </c>
      <c r="J5" s="403" t="s">
        <v>203</v>
      </c>
    </row>
    <row r="6" spans="1:10" ht="24">
      <c r="A6" s="554"/>
      <c r="B6" s="383" t="s">
        <v>202</v>
      </c>
      <c r="C6" s="354" t="s">
        <v>201</v>
      </c>
      <c r="D6" s="335" t="s">
        <v>204</v>
      </c>
      <c r="E6" s="412" t="s">
        <v>193</v>
      </c>
      <c r="F6" s="361" t="s">
        <v>13</v>
      </c>
      <c r="G6" s="361" t="s">
        <v>205</v>
      </c>
      <c r="H6" s="279" t="s">
        <v>186</v>
      </c>
      <c r="I6" s="354" t="s">
        <v>111</v>
      </c>
      <c r="J6" s="335" t="s">
        <v>206</v>
      </c>
    </row>
    <row r="7" spans="1:10" ht="18" customHeight="1">
      <c r="A7" s="22" t="s">
        <v>58</v>
      </c>
      <c r="B7" s="324">
        <f>SUM(B8,B12,B15,B20,B28,B31,B35,B37)</f>
        <v>141880</v>
      </c>
      <c r="C7" s="426">
        <f>SUM(C8,C12,C15,C20,C28,C31,C35,C37)</f>
        <v>38640</v>
      </c>
      <c r="D7" s="336">
        <f t="shared" ref="D7:D40" si="0">C7/B7</f>
        <v>0.2723428249224697</v>
      </c>
      <c r="E7" s="324">
        <f>SUM(E8,E12,E15,E20,E28,E31,E35,E37)</f>
        <v>80854</v>
      </c>
      <c r="F7" s="426">
        <f>SUM(F8,F12,F15,F20,F28,F31,F35,F37)</f>
        <v>24854</v>
      </c>
      <c r="G7" s="413">
        <f t="shared" ref="G7:G40" si="1">F7/E7</f>
        <v>0.30739357360180075</v>
      </c>
      <c r="H7" s="324">
        <f>SUM(H8,H12,H15,H20,H28,H31,H35,H37)</f>
        <v>61026</v>
      </c>
      <c r="I7" s="426">
        <f>SUM(I8,I12,I15,I20,I28,I31,I35,I37)</f>
        <v>13786</v>
      </c>
      <c r="J7" s="336">
        <f t="shared" ref="J7:J40" si="2">I7/H7</f>
        <v>0.22590371317143512</v>
      </c>
    </row>
    <row r="8" spans="1:10" ht="18" customHeight="1">
      <c r="A8" s="23" t="s">
        <v>29</v>
      </c>
      <c r="B8" s="34">
        <f>SUM(B9:B11)</f>
        <v>13323</v>
      </c>
      <c r="C8" s="35">
        <f>SUM(C9:C11)</f>
        <v>2681</v>
      </c>
      <c r="D8" s="336">
        <f t="shared" si="0"/>
        <v>0.20123095398934174</v>
      </c>
      <c r="E8" s="34">
        <f>SUM(E9:E11)</f>
        <v>6872</v>
      </c>
      <c r="F8" s="40">
        <f>SUM(F9:F11)</f>
        <v>1355</v>
      </c>
      <c r="G8" s="413">
        <f t="shared" si="1"/>
        <v>0.19717694994179277</v>
      </c>
      <c r="H8" s="34">
        <f>SUM(H9:H11)</f>
        <v>6451</v>
      </c>
      <c r="I8" s="35">
        <f>SUM(I9:I11)</f>
        <v>1326</v>
      </c>
      <c r="J8" s="336">
        <f t="shared" si="2"/>
        <v>0.20554952720508449</v>
      </c>
    </row>
    <row r="9" spans="1:10" ht="18" customHeight="1">
      <c r="A9" s="25" t="s">
        <v>66</v>
      </c>
      <c r="B9" s="327">
        <f>'表3-2'!C9</f>
        <v>9129</v>
      </c>
      <c r="C9" s="93">
        <f>F9+I9</f>
        <v>2061</v>
      </c>
      <c r="D9" s="292">
        <f t="shared" si="0"/>
        <v>0.22576404863621427</v>
      </c>
      <c r="E9" s="342">
        <f>'表3-2'!G9</f>
        <v>4527</v>
      </c>
      <c r="F9" s="395">
        <f>'表3-3'!H13</f>
        <v>1049</v>
      </c>
      <c r="G9" s="415">
        <f t="shared" si="1"/>
        <v>0.23172078639275459</v>
      </c>
      <c r="H9" s="428">
        <f>'表3-3'!I13</f>
        <v>4602</v>
      </c>
      <c r="I9" s="394">
        <f>'表3-3'!J13</f>
        <v>1012</v>
      </c>
      <c r="J9" s="363">
        <f t="shared" si="2"/>
        <v>0.21990438939591481</v>
      </c>
    </row>
    <row r="10" spans="1:10" ht="18" customHeight="1">
      <c r="A10" s="25" t="s">
        <v>76</v>
      </c>
      <c r="B10" s="327">
        <f>'表3-2'!C10</f>
        <v>3475</v>
      </c>
      <c r="C10" s="93">
        <f>F10+I10</f>
        <v>545</v>
      </c>
      <c r="D10" s="292">
        <f t="shared" si="0"/>
        <v>0.15683453237410072</v>
      </c>
      <c r="E10" s="342">
        <f>'表3-2'!G10</f>
        <v>1933</v>
      </c>
      <c r="F10" s="395">
        <f>'表3-3'!H16</f>
        <v>282</v>
      </c>
      <c r="G10" s="415">
        <f t="shared" si="1"/>
        <v>0.14588722193481635</v>
      </c>
      <c r="H10" s="429">
        <f>'表3-3'!I16</f>
        <v>1542</v>
      </c>
      <c r="I10" s="395">
        <f>'表3-3'!J16</f>
        <v>263</v>
      </c>
      <c r="J10" s="292">
        <f t="shared" si="2"/>
        <v>0.17055771725032426</v>
      </c>
    </row>
    <row r="11" spans="1:10" ht="18" customHeight="1">
      <c r="A11" s="28" t="s">
        <v>52</v>
      </c>
      <c r="B11" s="327">
        <f>'表3-2'!C11</f>
        <v>719</v>
      </c>
      <c r="C11" s="93">
        <f>F11+I11</f>
        <v>75</v>
      </c>
      <c r="D11" s="293">
        <f t="shared" si="0"/>
        <v>0.10431154381084839</v>
      </c>
      <c r="E11" s="342">
        <f>'表3-2'!G11</f>
        <v>412</v>
      </c>
      <c r="F11" s="395">
        <f>'表3-3'!H24</f>
        <v>24</v>
      </c>
      <c r="G11" s="380">
        <f t="shared" si="1"/>
        <v>5.8252427184466021E-2</v>
      </c>
      <c r="H11" s="430">
        <f>'表3-3'!I24</f>
        <v>307</v>
      </c>
      <c r="I11" s="401">
        <f>'表3-3'!J24</f>
        <v>51</v>
      </c>
      <c r="J11" s="431">
        <f t="shared" si="2"/>
        <v>0.16612377850162866</v>
      </c>
    </row>
    <row r="12" spans="1:10" ht="18" customHeight="1">
      <c r="A12" s="23" t="s">
        <v>39</v>
      </c>
      <c r="B12" s="34">
        <f>SUM(B13:B14)</f>
        <v>5503</v>
      </c>
      <c r="C12" s="40">
        <f>SUM(C13:C14)</f>
        <v>1731</v>
      </c>
      <c r="D12" s="336">
        <f t="shared" si="0"/>
        <v>0.31455569689260404</v>
      </c>
      <c r="E12" s="34">
        <f>SUM(E13:E14)</f>
        <v>3207</v>
      </c>
      <c r="F12" s="40">
        <f>SUM(F13:F14)</f>
        <v>1104</v>
      </c>
      <c r="G12" s="413">
        <f t="shared" si="1"/>
        <v>0.34424695977549113</v>
      </c>
      <c r="H12" s="34">
        <f>SUM(H13:H14)</f>
        <v>2296</v>
      </c>
      <c r="I12" s="34">
        <f>SUM(I13:I14)</f>
        <v>627</v>
      </c>
      <c r="J12" s="336">
        <f t="shared" si="2"/>
        <v>0.2730836236933798</v>
      </c>
    </row>
    <row r="13" spans="1:10" ht="18" customHeight="1">
      <c r="A13" s="140" t="s">
        <v>48</v>
      </c>
      <c r="B13" s="327">
        <f>'表3-2'!C13</f>
        <v>5033</v>
      </c>
      <c r="C13" s="93">
        <f>F13+I13</f>
        <v>1638</v>
      </c>
      <c r="D13" s="368">
        <f t="shared" si="0"/>
        <v>0.32545201668984702</v>
      </c>
      <c r="E13" s="342">
        <f>'表3-2'!G13</f>
        <v>2903</v>
      </c>
      <c r="F13" s="395">
        <f>'表3-3'!H20</f>
        <v>1021</v>
      </c>
      <c r="G13" s="381">
        <f t="shared" si="1"/>
        <v>0.35170513262142611</v>
      </c>
      <c r="H13" s="327">
        <f>'表3-3'!I20</f>
        <v>2130</v>
      </c>
      <c r="I13" s="342">
        <f>'表3-3'!J20</f>
        <v>617</v>
      </c>
      <c r="J13" s="422">
        <f t="shared" si="2"/>
        <v>0.2896713615023474</v>
      </c>
    </row>
    <row r="14" spans="1:10" ht="18" customHeight="1">
      <c r="A14" s="28" t="s">
        <v>70</v>
      </c>
      <c r="B14" s="327">
        <f>'表3-2'!C14</f>
        <v>470</v>
      </c>
      <c r="C14" s="93">
        <f>F14+I14</f>
        <v>93</v>
      </c>
      <c r="D14" s="293">
        <f t="shared" si="0"/>
        <v>0.19787234042553192</v>
      </c>
      <c r="E14" s="342">
        <f>'表3-2'!G14</f>
        <v>304</v>
      </c>
      <c r="F14" s="395">
        <f>'表3-3'!H26</f>
        <v>83</v>
      </c>
      <c r="G14" s="380">
        <f t="shared" si="1"/>
        <v>0.27302631578947367</v>
      </c>
      <c r="H14" s="327">
        <f>'表3-3'!I26</f>
        <v>166</v>
      </c>
      <c r="I14" s="342">
        <f>'表3-3'!J26</f>
        <v>10</v>
      </c>
      <c r="J14" s="419">
        <f t="shared" si="2"/>
        <v>6.0240963855421686E-2</v>
      </c>
    </row>
    <row r="15" spans="1:10" ht="18" customHeight="1">
      <c r="A15" s="23" t="s">
        <v>224</v>
      </c>
      <c r="B15" s="34">
        <f>SUM(B16:B19)</f>
        <v>13506</v>
      </c>
      <c r="C15" s="40">
        <f>SUM(C16:C19)</f>
        <v>3805</v>
      </c>
      <c r="D15" s="336">
        <f t="shared" si="0"/>
        <v>0.28172664001184661</v>
      </c>
      <c r="E15" s="34">
        <f>SUM(E16:E19)</f>
        <v>8192</v>
      </c>
      <c r="F15" s="40">
        <f>SUM(F16:F19)</f>
        <v>2511</v>
      </c>
      <c r="G15" s="413">
        <f t="shared" si="1"/>
        <v>0.3065185546875</v>
      </c>
      <c r="H15" s="34">
        <f>SUM(H16:H19)</f>
        <v>5314</v>
      </c>
      <c r="I15" s="40">
        <f>SUM(I16:I19)</f>
        <v>1294</v>
      </c>
      <c r="J15" s="336">
        <f t="shared" si="2"/>
        <v>0.24350771546857358</v>
      </c>
    </row>
    <row r="16" spans="1:10" ht="18" customHeight="1">
      <c r="A16" s="140" t="s">
        <v>64</v>
      </c>
      <c r="B16" s="327">
        <f>'表3-2'!C16</f>
        <v>9887</v>
      </c>
      <c r="C16" s="93">
        <f>F16+I16</f>
        <v>2674</v>
      </c>
      <c r="D16" s="368">
        <f t="shared" si="0"/>
        <v>0.27045615454637401</v>
      </c>
      <c r="E16" s="342">
        <f>'表3-2'!G16</f>
        <v>6219</v>
      </c>
      <c r="F16" s="395">
        <f>'表3-3'!H11</f>
        <v>1888</v>
      </c>
      <c r="G16" s="381">
        <f t="shared" si="1"/>
        <v>0.30358578549606047</v>
      </c>
      <c r="H16" s="327">
        <f>'表3-3'!I11</f>
        <v>3668</v>
      </c>
      <c r="I16" s="342">
        <f>'表3-3'!J11</f>
        <v>786</v>
      </c>
      <c r="J16" s="422">
        <f t="shared" si="2"/>
        <v>0.21428571428571427</v>
      </c>
    </row>
    <row r="17" spans="1:13" ht="18" customHeight="1">
      <c r="A17" s="140" t="s">
        <v>8</v>
      </c>
      <c r="B17" s="327">
        <f>'表3-2'!C17</f>
        <v>529</v>
      </c>
      <c r="C17" s="93">
        <f>F17+I17</f>
        <v>165</v>
      </c>
      <c r="D17" s="368">
        <f t="shared" si="0"/>
        <v>0.31190926275992437</v>
      </c>
      <c r="E17" s="342">
        <f>'表3-2'!G17</f>
        <v>319</v>
      </c>
      <c r="F17" s="395">
        <f>'表3-3'!H28</f>
        <v>106</v>
      </c>
      <c r="G17" s="381">
        <f t="shared" si="1"/>
        <v>0.33228840125391851</v>
      </c>
      <c r="H17" s="327">
        <f>'表3-3'!I28</f>
        <v>210</v>
      </c>
      <c r="I17" s="342">
        <f>'表3-3'!J28</f>
        <v>59</v>
      </c>
      <c r="J17" s="422">
        <f t="shared" si="2"/>
        <v>0.28095238095238095</v>
      </c>
    </row>
    <row r="18" spans="1:13" ht="18" customHeight="1">
      <c r="A18" s="25" t="s">
        <v>2</v>
      </c>
      <c r="B18" s="327">
        <f>'表3-2'!C18</f>
        <v>2127</v>
      </c>
      <c r="C18" s="93">
        <f>F18+I18</f>
        <v>755</v>
      </c>
      <c r="D18" s="293">
        <f t="shared" si="0"/>
        <v>0.35496003761165962</v>
      </c>
      <c r="E18" s="342">
        <f>'表3-2'!G18</f>
        <v>1127</v>
      </c>
      <c r="F18" s="395">
        <f>'表3-3'!H29</f>
        <v>383</v>
      </c>
      <c r="G18" s="380">
        <f t="shared" si="1"/>
        <v>0.33984028393966281</v>
      </c>
      <c r="H18" s="327">
        <f>'表3-3'!I29</f>
        <v>1000</v>
      </c>
      <c r="I18" s="342">
        <f>'表3-3'!J29</f>
        <v>372</v>
      </c>
      <c r="J18" s="419">
        <f t="shared" si="2"/>
        <v>0.372</v>
      </c>
    </row>
    <row r="19" spans="1:13" ht="18" customHeight="1">
      <c r="A19" s="30" t="s">
        <v>86</v>
      </c>
      <c r="B19" s="327">
        <f>'表3-2'!C19</f>
        <v>963</v>
      </c>
      <c r="C19" s="93">
        <f>F19+I19</f>
        <v>211</v>
      </c>
      <c r="D19" s="337">
        <f t="shared" si="0"/>
        <v>0.21910695742471442</v>
      </c>
      <c r="E19" s="342">
        <f>'表3-2'!G19</f>
        <v>527</v>
      </c>
      <c r="F19" s="395">
        <f>'表3-3'!H30</f>
        <v>134</v>
      </c>
      <c r="G19" s="417">
        <f t="shared" si="1"/>
        <v>0.25426944971537002</v>
      </c>
      <c r="H19" s="327">
        <f>'表3-3'!I30</f>
        <v>436</v>
      </c>
      <c r="I19" s="342">
        <f>'表3-3'!J30</f>
        <v>77</v>
      </c>
      <c r="J19" s="425">
        <f t="shared" si="2"/>
        <v>0.17660550458715596</v>
      </c>
    </row>
    <row r="20" spans="1:13" ht="18" customHeight="1">
      <c r="A20" s="22" t="s">
        <v>225</v>
      </c>
      <c r="B20" s="34">
        <f>SUM(B21:B27)</f>
        <v>61007</v>
      </c>
      <c r="C20" s="40">
        <f>SUM(C21:C27)</f>
        <v>17385</v>
      </c>
      <c r="D20" s="336">
        <f t="shared" si="0"/>
        <v>0.28496729883455996</v>
      </c>
      <c r="E20" s="34">
        <f>SUM(E21:E27)</f>
        <v>35355</v>
      </c>
      <c r="F20" s="40">
        <f>SUM(F21:F27)</f>
        <v>11675</v>
      </c>
      <c r="G20" s="413">
        <f t="shared" si="1"/>
        <v>0.33022203365860558</v>
      </c>
      <c r="H20" s="34">
        <f>SUM(H21:H27)</f>
        <v>25652</v>
      </c>
      <c r="I20" s="40">
        <f>SUM(I21:I27)</f>
        <v>5710</v>
      </c>
      <c r="J20" s="336">
        <f t="shared" si="2"/>
        <v>0.22259472945579292</v>
      </c>
    </row>
    <row r="21" spans="1:13" ht="18" customHeight="1">
      <c r="A21" s="24" t="s">
        <v>85</v>
      </c>
      <c r="B21" s="327">
        <f>'表3-2'!C21</f>
        <v>48363</v>
      </c>
      <c r="C21" s="93">
        <f t="shared" ref="C21:C27" si="3">F21+I21</f>
        <v>14008</v>
      </c>
      <c r="D21" s="363">
        <f t="shared" si="0"/>
        <v>0.28964290883526661</v>
      </c>
      <c r="E21" s="342">
        <f>'表3-2'!G21</f>
        <v>28474</v>
      </c>
      <c r="F21" s="395">
        <f>'表3-3'!H10</f>
        <v>9593</v>
      </c>
      <c r="G21" s="416">
        <f t="shared" si="1"/>
        <v>0.33690384210156632</v>
      </c>
      <c r="H21" s="327">
        <f>'表3-3'!I10</f>
        <v>19889</v>
      </c>
      <c r="I21" s="342">
        <f>'表3-3'!J10</f>
        <v>4415</v>
      </c>
      <c r="J21" s="419">
        <f t="shared" si="2"/>
        <v>0.2219820001005581</v>
      </c>
    </row>
    <row r="22" spans="1:13" ht="18" customHeight="1">
      <c r="A22" s="25" t="s">
        <v>72</v>
      </c>
      <c r="B22" s="327">
        <f>'表3-2'!C22</f>
        <v>4451</v>
      </c>
      <c r="C22" s="93">
        <f t="shared" si="3"/>
        <v>1251</v>
      </c>
      <c r="D22" s="293">
        <f t="shared" si="0"/>
        <v>0.28106043585711077</v>
      </c>
      <c r="E22" s="342">
        <f>'表3-2'!G22</f>
        <v>2195</v>
      </c>
      <c r="F22" s="395">
        <f>'表3-3'!H14</f>
        <v>671</v>
      </c>
      <c r="G22" s="380">
        <f t="shared" si="1"/>
        <v>0.30569476082004554</v>
      </c>
      <c r="H22" s="327">
        <f>'表3-3'!I14</f>
        <v>2256</v>
      </c>
      <c r="I22" s="342">
        <f>'表3-3'!J14</f>
        <v>580</v>
      </c>
      <c r="J22" s="292">
        <f t="shared" si="2"/>
        <v>0.25709219858156029</v>
      </c>
    </row>
    <row r="23" spans="1:13" ht="18" customHeight="1">
      <c r="A23" s="25" t="s">
        <v>11</v>
      </c>
      <c r="B23" s="327">
        <f>'表3-2'!C23</f>
        <v>4704</v>
      </c>
      <c r="C23" s="93">
        <f t="shared" si="3"/>
        <v>1097</v>
      </c>
      <c r="D23" s="292">
        <f t="shared" si="0"/>
        <v>0.23320578231292516</v>
      </c>
      <c r="E23" s="342">
        <f>'表3-2'!G23</f>
        <v>2732</v>
      </c>
      <c r="F23" s="395">
        <f>'表3-3'!H18</f>
        <v>725</v>
      </c>
      <c r="G23" s="415">
        <f t="shared" si="1"/>
        <v>0.26537335285505126</v>
      </c>
      <c r="H23" s="327">
        <f>'表3-3'!I18</f>
        <v>1972</v>
      </c>
      <c r="I23" s="342">
        <f>'表3-3'!J18</f>
        <v>372</v>
      </c>
      <c r="J23" s="421">
        <f t="shared" si="2"/>
        <v>0.18864097363083165</v>
      </c>
    </row>
    <row r="24" spans="1:13" ht="18" customHeight="1">
      <c r="A24" s="140" t="s">
        <v>59</v>
      </c>
      <c r="B24" s="327">
        <f>'表3-2'!C24</f>
        <v>1671</v>
      </c>
      <c r="C24" s="93">
        <f t="shared" si="3"/>
        <v>545</v>
      </c>
      <c r="D24" s="368">
        <f t="shared" si="0"/>
        <v>0.32615200478755235</v>
      </c>
      <c r="E24" s="342">
        <f>'表3-2'!G24</f>
        <v>1003</v>
      </c>
      <c r="F24" s="395">
        <f>'表3-3'!H32</f>
        <v>370</v>
      </c>
      <c r="G24" s="381">
        <f t="shared" si="1"/>
        <v>0.36889332003988035</v>
      </c>
      <c r="H24" s="327">
        <f>'表3-3'!I32</f>
        <v>668</v>
      </c>
      <c r="I24" s="342">
        <f>'表3-3'!J32</f>
        <v>175</v>
      </c>
      <c r="J24" s="422">
        <f t="shared" si="2"/>
        <v>0.2619760479041916</v>
      </c>
    </row>
    <row r="25" spans="1:13" ht="18" customHeight="1">
      <c r="A25" s="25" t="s">
        <v>81</v>
      </c>
      <c r="B25" s="327">
        <f>'表3-2'!C25</f>
        <v>1081</v>
      </c>
      <c r="C25" s="93">
        <f t="shared" si="3"/>
        <v>297</v>
      </c>
      <c r="D25" s="368">
        <f t="shared" si="0"/>
        <v>0.27474560592044406</v>
      </c>
      <c r="E25" s="342">
        <f>'表3-2'!G25</f>
        <v>580</v>
      </c>
      <c r="F25" s="395">
        <f>'表3-3'!H33</f>
        <v>198</v>
      </c>
      <c r="G25" s="381">
        <f t="shared" si="1"/>
        <v>0.3413793103448276</v>
      </c>
      <c r="H25" s="327">
        <f>'表3-3'!I33</f>
        <v>501</v>
      </c>
      <c r="I25" s="342">
        <f>'表3-3'!J33</f>
        <v>99</v>
      </c>
      <c r="J25" s="422">
        <f t="shared" si="2"/>
        <v>0.19760479041916168</v>
      </c>
    </row>
    <row r="26" spans="1:13" ht="18" customHeight="1">
      <c r="A26" s="25" t="s">
        <v>36</v>
      </c>
      <c r="B26" s="327">
        <f>'表3-2'!C26</f>
        <v>569</v>
      </c>
      <c r="C26" s="93">
        <f t="shared" si="3"/>
        <v>162</v>
      </c>
      <c r="D26" s="368">
        <f t="shared" si="0"/>
        <v>0.28471001757469244</v>
      </c>
      <c r="E26" s="342">
        <f>'表3-2'!G26</f>
        <v>295</v>
      </c>
      <c r="F26" s="395">
        <f>'表3-3'!H34</f>
        <v>99</v>
      </c>
      <c r="G26" s="381">
        <f t="shared" si="1"/>
        <v>0.33559322033898303</v>
      </c>
      <c r="H26" s="327">
        <f>'表3-3'!I34</f>
        <v>274</v>
      </c>
      <c r="I26" s="342">
        <f>'表3-3'!J34</f>
        <v>63</v>
      </c>
      <c r="J26" s="422">
        <f t="shared" si="2"/>
        <v>0.22992700729927007</v>
      </c>
    </row>
    <row r="27" spans="1:13" ht="18" customHeight="1">
      <c r="A27" s="30" t="s">
        <v>83</v>
      </c>
      <c r="B27" s="327">
        <f>'表3-2'!C27</f>
        <v>168</v>
      </c>
      <c r="C27" s="93">
        <f t="shared" si="3"/>
        <v>25</v>
      </c>
      <c r="D27" s="293">
        <f t="shared" si="0"/>
        <v>0.14880952380952381</v>
      </c>
      <c r="E27" s="342">
        <f>'表3-2'!G27</f>
        <v>76</v>
      </c>
      <c r="F27" s="395">
        <f>'表3-3'!H35</f>
        <v>19</v>
      </c>
      <c r="G27" s="380">
        <f t="shared" si="1"/>
        <v>0.25</v>
      </c>
      <c r="H27" s="327">
        <f>'表3-3'!I35</f>
        <v>92</v>
      </c>
      <c r="I27" s="342">
        <f>'表3-3'!J35</f>
        <v>6</v>
      </c>
      <c r="J27" s="419">
        <f t="shared" si="2"/>
        <v>6.5217391304347824E-2</v>
      </c>
    </row>
    <row r="28" spans="1:13" s="166" customFormat="1" ht="24" customHeight="1">
      <c r="A28" s="141" t="s">
        <v>223</v>
      </c>
      <c r="B28" s="34">
        <f>SUM(B29:B30)</f>
        <v>13139</v>
      </c>
      <c r="C28" s="40">
        <f>SUM(C29:C30)</f>
        <v>3804</v>
      </c>
      <c r="D28" s="336">
        <f t="shared" si="0"/>
        <v>0.28951975036151917</v>
      </c>
      <c r="E28" s="34">
        <f>SUM(E29:E30)</f>
        <v>7363</v>
      </c>
      <c r="F28" s="40">
        <f>SUM(F29:F30)</f>
        <v>2452</v>
      </c>
      <c r="G28" s="413">
        <f t="shared" si="1"/>
        <v>0.33301643351894611</v>
      </c>
      <c r="H28" s="34">
        <f>SUM(H29:H30)</f>
        <v>5776</v>
      </c>
      <c r="I28" s="40">
        <f>SUM(I29:I30)</f>
        <v>1352</v>
      </c>
      <c r="J28" s="336">
        <f t="shared" si="2"/>
        <v>0.23407202216066483</v>
      </c>
      <c r="M28" s="235"/>
    </row>
    <row r="29" spans="1:13" s="166" customFormat="1" ht="18" customHeight="1">
      <c r="A29" s="140" t="s">
        <v>75</v>
      </c>
      <c r="B29" s="327">
        <f>'表3-2'!C29</f>
        <v>10112</v>
      </c>
      <c r="C29" s="93">
        <f>F29+I29</f>
        <v>3062</v>
      </c>
      <c r="D29" s="368">
        <f t="shared" si="0"/>
        <v>0.30280854430379744</v>
      </c>
      <c r="E29" s="342">
        <f>'表3-2'!G29</f>
        <v>5732</v>
      </c>
      <c r="F29" s="395">
        <f>'表3-3'!H17</f>
        <v>2024</v>
      </c>
      <c r="G29" s="381">
        <f t="shared" si="1"/>
        <v>0.35310537334263781</v>
      </c>
      <c r="H29" s="327">
        <f>'表3-3'!I17</f>
        <v>4380</v>
      </c>
      <c r="I29" s="342">
        <f>'表3-3'!J17</f>
        <v>1038</v>
      </c>
      <c r="J29" s="422">
        <f t="shared" si="2"/>
        <v>0.23698630136986301</v>
      </c>
      <c r="M29" s="235"/>
    </row>
    <row r="30" spans="1:13" ht="18" customHeight="1">
      <c r="A30" s="30" t="s">
        <v>80</v>
      </c>
      <c r="B30" s="327">
        <f>'表3-2'!C30</f>
        <v>3027</v>
      </c>
      <c r="C30" s="93">
        <f>F30+I30</f>
        <v>742</v>
      </c>
      <c r="D30" s="368">
        <f t="shared" si="0"/>
        <v>0.24512718863561281</v>
      </c>
      <c r="E30" s="342">
        <f>'表3-2'!G30</f>
        <v>1631</v>
      </c>
      <c r="F30" s="395">
        <f>'表3-3'!H21</f>
        <v>428</v>
      </c>
      <c r="G30" s="381">
        <f t="shared" si="1"/>
        <v>0.26241569589209074</v>
      </c>
      <c r="H30" s="327">
        <f>'表3-3'!I21</f>
        <v>1396</v>
      </c>
      <c r="I30" s="342">
        <f>'表3-3'!J21</f>
        <v>314</v>
      </c>
      <c r="J30" s="422">
        <f t="shared" si="2"/>
        <v>0.22492836676217765</v>
      </c>
    </row>
    <row r="31" spans="1:13" ht="18" customHeight="1">
      <c r="A31" s="369" t="s">
        <v>222</v>
      </c>
      <c r="B31" s="34">
        <f>SUM(B32:B34)</f>
        <v>16826</v>
      </c>
      <c r="C31" s="40">
        <f>SUM(C32:C34)</f>
        <v>4591</v>
      </c>
      <c r="D31" s="336">
        <f t="shared" si="0"/>
        <v>0.27285153928444073</v>
      </c>
      <c r="E31" s="34">
        <f>SUM(E32:E34)</f>
        <v>9735</v>
      </c>
      <c r="F31" s="40">
        <f>SUM(F32:F34)</f>
        <v>3026</v>
      </c>
      <c r="G31" s="413">
        <f t="shared" si="1"/>
        <v>0.31083718541345662</v>
      </c>
      <c r="H31" s="34">
        <f>SUM(H32:H34)</f>
        <v>7091</v>
      </c>
      <c r="I31" s="40">
        <f>SUM(I32:I34)</f>
        <v>1565</v>
      </c>
      <c r="J31" s="423">
        <f t="shared" si="2"/>
        <v>0.22070229868847835</v>
      </c>
    </row>
    <row r="32" spans="1:13" ht="18" customHeight="1">
      <c r="A32" s="140" t="s">
        <v>96</v>
      </c>
      <c r="B32" s="327">
        <f>'表3-2'!C32</f>
        <v>10608</v>
      </c>
      <c r="C32" s="93">
        <f>F32+I32</f>
        <v>3116</v>
      </c>
      <c r="D32" s="368">
        <f t="shared" si="0"/>
        <v>0.29374057315233787</v>
      </c>
      <c r="E32" s="342">
        <f>'表3-2'!G32</f>
        <v>6098</v>
      </c>
      <c r="F32" s="395">
        <f>'表3-3'!H19</f>
        <v>1992</v>
      </c>
      <c r="G32" s="381">
        <f t="shared" si="1"/>
        <v>0.32666448015742866</v>
      </c>
      <c r="H32" s="327">
        <f>'表3-3'!I19</f>
        <v>4510</v>
      </c>
      <c r="I32" s="342">
        <f>'表3-3'!J19</f>
        <v>1124</v>
      </c>
      <c r="J32" s="363">
        <f t="shared" si="2"/>
        <v>0.24922394678492241</v>
      </c>
    </row>
    <row r="33" spans="1:13" ht="18" customHeight="1">
      <c r="A33" s="25" t="s">
        <v>88</v>
      </c>
      <c r="B33" s="327">
        <f>'表3-2'!C33</f>
        <v>4122</v>
      </c>
      <c r="C33" s="93">
        <f>F33+I33</f>
        <v>903</v>
      </c>
      <c r="D33" s="368">
        <f t="shared" si="0"/>
        <v>0.2190684133915575</v>
      </c>
      <c r="E33" s="342">
        <f>'表3-2'!G33</f>
        <v>2492</v>
      </c>
      <c r="F33" s="395">
        <f>'表3-3'!H22</f>
        <v>703</v>
      </c>
      <c r="G33" s="381">
        <f t="shared" si="1"/>
        <v>0.2821027287319422</v>
      </c>
      <c r="H33" s="327">
        <f>'表3-3'!I22</f>
        <v>1630</v>
      </c>
      <c r="I33" s="342">
        <f>'表3-3'!J22</f>
        <v>200</v>
      </c>
      <c r="J33" s="292">
        <f t="shared" si="2"/>
        <v>0.12269938650306748</v>
      </c>
    </row>
    <row r="34" spans="1:13" ht="18" customHeight="1">
      <c r="A34" s="28" t="s">
        <v>84</v>
      </c>
      <c r="B34" s="327">
        <f>'表3-2'!C34</f>
        <v>2096</v>
      </c>
      <c r="C34" s="93">
        <f>F34+I34</f>
        <v>572</v>
      </c>
      <c r="D34" s="293">
        <f t="shared" si="0"/>
        <v>0.27290076335877861</v>
      </c>
      <c r="E34" s="342">
        <f>'表3-2'!G34</f>
        <v>1145</v>
      </c>
      <c r="F34" s="395">
        <f>'表3-3'!H37</f>
        <v>331</v>
      </c>
      <c r="G34" s="380">
        <f t="shared" si="1"/>
        <v>0.28908296943231443</v>
      </c>
      <c r="H34" s="327">
        <f>'表3-3'!I37</f>
        <v>951</v>
      </c>
      <c r="I34" s="342">
        <f>'表3-3'!J37</f>
        <v>241</v>
      </c>
      <c r="J34" s="419">
        <f t="shared" si="2"/>
        <v>0.25341745531019977</v>
      </c>
    </row>
    <row r="35" spans="1:13" ht="18" customHeight="1">
      <c r="A35" s="23" t="s">
        <v>221</v>
      </c>
      <c r="B35" s="341">
        <f>SUM(B36)</f>
        <v>11041</v>
      </c>
      <c r="C35" s="427">
        <f>SUM(C36)</f>
        <v>2885</v>
      </c>
      <c r="D35" s="336">
        <f t="shared" si="0"/>
        <v>0.2612987953989675</v>
      </c>
      <c r="E35" s="341">
        <f>SUM(E36)</f>
        <v>5901</v>
      </c>
      <c r="F35" s="427">
        <f>SUM(F36)</f>
        <v>1647</v>
      </c>
      <c r="G35" s="413">
        <f t="shared" si="1"/>
        <v>0.27910523640061008</v>
      </c>
      <c r="H35" s="341">
        <f>SUM(H36)</f>
        <v>5140</v>
      </c>
      <c r="I35" s="348">
        <f>SUM(I36)</f>
        <v>1238</v>
      </c>
      <c r="J35" s="336">
        <f t="shared" si="2"/>
        <v>0.24085603112840467</v>
      </c>
    </row>
    <row r="36" spans="1:13" ht="18" customHeight="1">
      <c r="A36" s="29" t="s">
        <v>4</v>
      </c>
      <c r="B36" s="327">
        <f>'表3-2'!C36</f>
        <v>11041</v>
      </c>
      <c r="C36" s="93">
        <f>F36+I36</f>
        <v>2885</v>
      </c>
      <c r="D36" s="294">
        <f t="shared" si="0"/>
        <v>0.2612987953989675</v>
      </c>
      <c r="E36" s="342">
        <f>'表3-2'!G36</f>
        <v>5901</v>
      </c>
      <c r="F36" s="395">
        <f>'表3-3'!H12</f>
        <v>1647</v>
      </c>
      <c r="G36" s="414">
        <f t="shared" si="1"/>
        <v>0.27910523640061008</v>
      </c>
      <c r="H36" s="327">
        <f>'表3-3'!I12</f>
        <v>5140</v>
      </c>
      <c r="I36" s="342">
        <f>'表3-3'!J12</f>
        <v>1238</v>
      </c>
      <c r="J36" s="420">
        <f t="shared" si="2"/>
        <v>0.24085603112840467</v>
      </c>
    </row>
    <row r="37" spans="1:13" ht="18" customHeight="1">
      <c r="A37" s="369" t="s">
        <v>220</v>
      </c>
      <c r="B37" s="34">
        <f>SUM(B38:B40)</f>
        <v>7535</v>
      </c>
      <c r="C37" s="40">
        <f>SUM(C38:C40)</f>
        <v>1758</v>
      </c>
      <c r="D37" s="336">
        <f t="shared" si="0"/>
        <v>0.23331121433311214</v>
      </c>
      <c r="E37" s="34">
        <f>SUM(E38:E40)</f>
        <v>4229</v>
      </c>
      <c r="F37" s="40">
        <f>SUM(F38:F40)</f>
        <v>1084</v>
      </c>
      <c r="G37" s="413">
        <f t="shared" si="1"/>
        <v>0.25632537242847009</v>
      </c>
      <c r="H37" s="34">
        <f>SUM(H38:H40)</f>
        <v>3306</v>
      </c>
      <c r="I37" s="40">
        <f>SUM(I38:I40)</f>
        <v>674</v>
      </c>
      <c r="J37" s="423">
        <f t="shared" si="2"/>
        <v>0.20387174833635813</v>
      </c>
    </row>
    <row r="38" spans="1:13" ht="18" customHeight="1">
      <c r="A38" s="140" t="s">
        <v>73</v>
      </c>
      <c r="B38" s="327">
        <f>'表3-2'!C38</f>
        <v>6035</v>
      </c>
      <c r="C38" s="93">
        <f>F38+I38</f>
        <v>1398</v>
      </c>
      <c r="D38" s="368">
        <f t="shared" si="0"/>
        <v>0.23164871582435792</v>
      </c>
      <c r="E38" s="342">
        <f>'表3-2'!G38</f>
        <v>3475</v>
      </c>
      <c r="F38" s="395">
        <f>'表3-3'!H15</f>
        <v>902</v>
      </c>
      <c r="G38" s="381">
        <f t="shared" si="1"/>
        <v>0.25956834532374101</v>
      </c>
      <c r="H38" s="327">
        <f>'表3-3'!I15</f>
        <v>2560</v>
      </c>
      <c r="I38" s="342">
        <f>'表3-3'!J15</f>
        <v>496</v>
      </c>
      <c r="J38" s="422">
        <f t="shared" si="2"/>
        <v>0.19375000000000001</v>
      </c>
    </row>
    <row r="39" spans="1:13" ht="18" customHeight="1">
      <c r="A39" s="140" t="s">
        <v>49</v>
      </c>
      <c r="B39" s="327">
        <f>'表3-2'!C39</f>
        <v>1228</v>
      </c>
      <c r="C39" s="93">
        <f>F39+I39</f>
        <v>307</v>
      </c>
      <c r="D39" s="368">
        <f t="shared" si="0"/>
        <v>0.25</v>
      </c>
      <c r="E39" s="342">
        <f>'表3-2'!G39</f>
        <v>624</v>
      </c>
      <c r="F39" s="395">
        <f>'表3-3'!H39</f>
        <v>156</v>
      </c>
      <c r="G39" s="381">
        <f t="shared" si="1"/>
        <v>0.25</v>
      </c>
      <c r="H39" s="327">
        <f>'表3-3'!I39</f>
        <v>604</v>
      </c>
      <c r="I39" s="342">
        <f>'表3-3'!J39</f>
        <v>151</v>
      </c>
      <c r="J39" s="422">
        <f t="shared" si="2"/>
        <v>0.25</v>
      </c>
    </row>
    <row r="40" spans="1:13" ht="18" customHeight="1">
      <c r="A40" s="30" t="s">
        <v>97</v>
      </c>
      <c r="B40" s="333">
        <f>'表3-2'!C40</f>
        <v>272</v>
      </c>
      <c r="C40" s="350">
        <f>F40+I40</f>
        <v>53</v>
      </c>
      <c r="D40" s="337">
        <f t="shared" si="0"/>
        <v>0.19485294117647059</v>
      </c>
      <c r="E40" s="333">
        <f>'表3-2'!G40</f>
        <v>130</v>
      </c>
      <c r="F40" s="350">
        <f>'表3-3'!H40</f>
        <v>26</v>
      </c>
      <c r="G40" s="417">
        <f t="shared" si="1"/>
        <v>0.2</v>
      </c>
      <c r="H40" s="333">
        <f>'表3-3'!I40</f>
        <v>142</v>
      </c>
      <c r="I40" s="350">
        <f>'表3-3'!J40</f>
        <v>27</v>
      </c>
      <c r="J40" s="425">
        <f t="shared" si="2"/>
        <v>0.19014084507042253</v>
      </c>
    </row>
    <row r="41" spans="1:13" ht="18" customHeight="1">
      <c r="A41" s="19"/>
      <c r="B41" s="3"/>
      <c r="C41" s="3"/>
      <c r="D41" s="3"/>
      <c r="E41" s="3"/>
      <c r="F41" s="3"/>
      <c r="G41" s="3"/>
      <c r="H41" s="3"/>
      <c r="I41" s="3"/>
      <c r="J41" s="3"/>
      <c r="M41" s="3"/>
    </row>
    <row r="42" spans="1:13" ht="18" customHeight="1">
      <c r="A42" s="463" t="s">
        <v>337</v>
      </c>
      <c r="B42" s="3"/>
      <c r="C42" s="3"/>
      <c r="D42" s="3"/>
      <c r="E42" s="3"/>
      <c r="F42" s="3"/>
      <c r="G42" s="3"/>
      <c r="H42" s="3"/>
      <c r="I42" s="3"/>
      <c r="J42" s="3"/>
      <c r="M42" s="3"/>
    </row>
    <row r="43" spans="1:13" ht="18" customHeight="1">
      <c r="A43" s="19"/>
      <c r="B43" s="3"/>
      <c r="C43" s="3"/>
      <c r="D43" s="3"/>
      <c r="E43" s="3"/>
      <c r="F43" s="3"/>
      <c r="G43" s="3"/>
      <c r="H43" s="3"/>
      <c r="I43" s="3"/>
      <c r="J43" s="3"/>
      <c r="M43" s="3"/>
    </row>
    <row r="44" spans="1:13" ht="18" customHeight="1">
      <c r="A44" s="19"/>
      <c r="B44" s="3"/>
      <c r="C44" s="3"/>
      <c r="D44" s="3"/>
      <c r="E44" s="3"/>
      <c r="F44" s="3"/>
      <c r="G44" s="3"/>
      <c r="H44" s="3"/>
      <c r="I44" s="3"/>
      <c r="J44" s="3"/>
      <c r="M44" s="3"/>
    </row>
    <row r="45" spans="1:13" ht="18" customHeight="1">
      <c r="A45" s="19"/>
      <c r="E45" s="3"/>
      <c r="F45" s="3"/>
      <c r="G45" s="3"/>
      <c r="H45" s="3"/>
      <c r="I45" s="3"/>
      <c r="J45" s="3"/>
      <c r="M45" s="3"/>
    </row>
    <row r="46" spans="1:13">
      <c r="A46" s="19"/>
      <c r="B46" s="3"/>
      <c r="C46" s="3"/>
      <c r="D46" s="3"/>
      <c r="E46" s="3"/>
      <c r="F46" s="3"/>
      <c r="G46" s="3"/>
      <c r="H46" s="3"/>
      <c r="I46" s="3"/>
      <c r="J46" s="3"/>
      <c r="M46" s="3"/>
    </row>
    <row r="47" spans="1:13">
      <c r="A47" s="19"/>
      <c r="B47" s="3"/>
      <c r="C47" s="3"/>
      <c r="D47" s="3"/>
      <c r="E47" s="39"/>
      <c r="F47" s="39"/>
      <c r="G47" s="39"/>
      <c r="H47" s="39"/>
      <c r="I47" s="39"/>
      <c r="J47" s="39"/>
      <c r="K47" s="382"/>
      <c r="L47" s="382"/>
      <c r="M47" s="39"/>
    </row>
    <row r="49" spans="1:1">
      <c r="A49" s="19"/>
    </row>
  </sheetData>
  <mergeCells count="5">
    <mergeCell ref="A1:J1"/>
    <mergeCell ref="E4:G4"/>
    <mergeCell ref="H4:J4"/>
    <mergeCell ref="A3:A6"/>
    <mergeCell ref="B3:D4"/>
  </mergeCells>
  <phoneticPr fontId="52"/>
  <pageMargins left="0.61" right="0.47244094488188976" top="0.6692913385826772" bottom="0.23622047244094488" header="0.39370078740157483" footer="0.43307086614173218"/>
  <pageSetup paperSize="9" scale="94" orientation="portrait" r:id="rId1"/>
  <headerFooter alignWithMargins="0">
    <oddHeader>&amp;L表3-5</oddHeader>
    <oddFooter>&amp;C11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C00000"/>
  </sheetPr>
  <dimension ref="A1:I45"/>
  <sheetViews>
    <sheetView view="pageBreakPreview" zoomScaleNormal="120" zoomScaleSheetLayoutView="100" workbookViewId="0">
      <selection activeCell="A2" sqref="A2"/>
    </sheetView>
  </sheetViews>
  <sheetFormatPr defaultRowHeight="12"/>
  <cols>
    <col min="1" max="1" width="14.625" style="235" customWidth="1"/>
    <col min="2" max="7" width="16.625" style="235" customWidth="1"/>
    <col min="8" max="8" width="9" style="235" customWidth="1"/>
    <col min="9" max="16384" width="9" style="235"/>
  </cols>
  <sheetData>
    <row r="1" spans="1:9" ht="23.25" customHeight="1">
      <c r="A1" s="570" t="str">
        <f>表紙!B27</f>
        <v>令和６年度高齢者世帯数・高齢者世帯割合の前年度比較</v>
      </c>
      <c r="B1" s="516"/>
      <c r="C1" s="516"/>
      <c r="D1" s="516"/>
      <c r="E1" s="516"/>
      <c r="F1" s="516"/>
      <c r="G1" s="516"/>
      <c r="I1" s="241"/>
    </row>
    <row r="2" spans="1:9" ht="16.5" customHeight="1"/>
    <row r="3" spans="1:9" ht="24.75" customHeight="1">
      <c r="A3" s="235" t="s">
        <v>166</v>
      </c>
      <c r="G3" s="129" t="s">
        <v>285</v>
      </c>
    </row>
    <row r="4" spans="1:9" ht="30" customHeight="1">
      <c r="A4" s="573" t="s">
        <v>106</v>
      </c>
      <c r="B4" s="529" t="s">
        <v>231</v>
      </c>
      <c r="C4" s="571" t="s">
        <v>0</v>
      </c>
      <c r="D4" s="572"/>
      <c r="E4" s="571" t="s">
        <v>144</v>
      </c>
      <c r="F4" s="517"/>
      <c r="G4" s="518"/>
    </row>
    <row r="5" spans="1:9" ht="30" customHeight="1">
      <c r="A5" s="574"/>
      <c r="B5" s="531"/>
      <c r="C5" s="246" t="s">
        <v>232</v>
      </c>
      <c r="D5" s="440" t="s">
        <v>150</v>
      </c>
      <c r="E5" s="246" t="s">
        <v>233</v>
      </c>
      <c r="F5" s="440" t="s">
        <v>162</v>
      </c>
      <c r="G5" s="450" t="s">
        <v>239</v>
      </c>
    </row>
    <row r="6" spans="1:9" ht="27.75" customHeight="1">
      <c r="A6" s="464" t="s">
        <v>327</v>
      </c>
      <c r="B6" s="434">
        <v>385717</v>
      </c>
      <c r="C6" s="434">
        <v>140313</v>
      </c>
      <c r="D6" s="441">
        <f>C6/B6</f>
        <v>0.36377188456821968</v>
      </c>
      <c r="E6" s="434">
        <v>79078</v>
      </c>
      <c r="F6" s="441">
        <v>0.20499999999999999</v>
      </c>
      <c r="G6" s="451">
        <f>E6/C6</f>
        <v>0.56358284692081273</v>
      </c>
    </row>
    <row r="7" spans="1:9" ht="27.75" customHeight="1">
      <c r="A7" s="464" t="s">
        <v>323</v>
      </c>
      <c r="B7" s="434">
        <v>384732</v>
      </c>
      <c r="C7" s="434">
        <f>'表3-1'!C7</f>
        <v>141880</v>
      </c>
      <c r="D7" s="441">
        <f>C7/B7</f>
        <v>0.36877618706008336</v>
      </c>
      <c r="E7" s="434">
        <f>'表3-1'!G7</f>
        <v>80854</v>
      </c>
      <c r="F7" s="441">
        <f>E7/B7</f>
        <v>0.21015668049447409</v>
      </c>
      <c r="G7" s="451">
        <f>E7/C7</f>
        <v>0.56987595150831694</v>
      </c>
    </row>
    <row r="8" spans="1:9" ht="27.75" customHeight="1">
      <c r="A8" s="432" t="s">
        <v>112</v>
      </c>
      <c r="B8" s="245">
        <f>B7-B6</f>
        <v>-985</v>
      </c>
      <c r="C8" s="245">
        <f>C7-C6</f>
        <v>1567</v>
      </c>
      <c r="D8" s="442" t="s">
        <v>298</v>
      </c>
      <c r="E8" s="245">
        <f>E7-E6</f>
        <v>1776</v>
      </c>
      <c r="F8" s="442" t="s">
        <v>298</v>
      </c>
      <c r="G8" s="452" t="s">
        <v>242</v>
      </c>
    </row>
    <row r="10" spans="1:9" ht="24" customHeight="1">
      <c r="A10" s="235" t="s">
        <v>207</v>
      </c>
    </row>
    <row r="11" spans="1:9" ht="26.25" customHeight="1">
      <c r="A11" s="523" t="s">
        <v>209</v>
      </c>
      <c r="B11" s="524"/>
      <c r="C11" s="529" t="s">
        <v>234</v>
      </c>
      <c r="D11" s="575" t="s">
        <v>235</v>
      </c>
      <c r="E11" s="571" t="s">
        <v>37</v>
      </c>
      <c r="F11" s="517"/>
      <c r="G11" s="518"/>
    </row>
    <row r="12" spans="1:9" ht="26.25" customHeight="1">
      <c r="A12" s="527"/>
      <c r="B12" s="528"/>
      <c r="C12" s="531"/>
      <c r="D12" s="531"/>
      <c r="E12" s="246" t="s">
        <v>236</v>
      </c>
      <c r="F12" s="440" t="s">
        <v>79</v>
      </c>
      <c r="G12" s="450" t="s">
        <v>61</v>
      </c>
    </row>
    <row r="13" spans="1:9" ht="26.25" customHeight="1">
      <c r="A13" s="512" t="s">
        <v>328</v>
      </c>
      <c r="B13" s="435" t="s">
        <v>116</v>
      </c>
      <c r="C13" s="253">
        <v>433048</v>
      </c>
      <c r="D13" s="247">
        <v>150588</v>
      </c>
      <c r="E13" s="253">
        <v>24326</v>
      </c>
      <c r="F13" s="445">
        <f t="shared" ref="F13:F18" si="0">E13/C13</f>
        <v>5.6173911437069332E-2</v>
      </c>
      <c r="G13" s="453">
        <f t="shared" ref="G13:G18" si="1">E13/D13</f>
        <v>0.16154009615640025</v>
      </c>
    </row>
    <row r="14" spans="1:9" ht="26.25" customHeight="1">
      <c r="A14" s="513"/>
      <c r="B14" s="436" t="s">
        <v>210</v>
      </c>
      <c r="C14" s="243">
        <v>483461</v>
      </c>
      <c r="D14" s="443">
        <v>209666</v>
      </c>
      <c r="E14" s="243">
        <v>54752</v>
      </c>
      <c r="F14" s="446">
        <f t="shared" si="0"/>
        <v>0.11325008635650032</v>
      </c>
      <c r="G14" s="454">
        <f t="shared" si="1"/>
        <v>0.26113914511651865</v>
      </c>
    </row>
    <row r="15" spans="1:9" ht="26.25" customHeight="1">
      <c r="A15" s="514"/>
      <c r="B15" s="437" t="s">
        <v>212</v>
      </c>
      <c r="C15" s="243">
        <f>SUM(C13:C14)</f>
        <v>916509</v>
      </c>
      <c r="D15" s="243">
        <f>SUM(D13:D14)</f>
        <v>360254</v>
      </c>
      <c r="E15" s="243">
        <f>SUM(E13:E14)</f>
        <v>79078</v>
      </c>
      <c r="F15" s="447">
        <f t="shared" si="0"/>
        <v>8.6281749551832002E-2</v>
      </c>
      <c r="G15" s="451">
        <f t="shared" si="1"/>
        <v>0.21950623726592905</v>
      </c>
    </row>
    <row r="16" spans="1:9" ht="26.25" customHeight="1">
      <c r="A16" s="515" t="s">
        <v>323</v>
      </c>
      <c r="B16" s="435" t="s">
        <v>116</v>
      </c>
      <c r="C16" s="253">
        <f>'表1-1'!B6</f>
        <v>425286</v>
      </c>
      <c r="D16" s="247">
        <f>'表1-1'!E6</f>
        <v>149485</v>
      </c>
      <c r="E16" s="253">
        <f>'表3-1'!E7</f>
        <v>25204</v>
      </c>
      <c r="F16" s="249">
        <f t="shared" si="0"/>
        <v>5.9263648462446444E-2</v>
      </c>
      <c r="G16" s="255">
        <f t="shared" si="1"/>
        <v>0.16860554570692712</v>
      </c>
    </row>
    <row r="17" spans="1:7" ht="26.25" customHeight="1">
      <c r="A17" s="513"/>
      <c r="B17" s="436" t="s">
        <v>210</v>
      </c>
      <c r="C17" s="243">
        <f>'表1-1'!C6</f>
        <v>474028</v>
      </c>
      <c r="D17" s="243">
        <f>'表1-1'!F6</f>
        <v>207982</v>
      </c>
      <c r="E17" s="243">
        <f>'表3-1'!F7</f>
        <v>55650</v>
      </c>
      <c r="F17" s="250">
        <f t="shared" si="0"/>
        <v>0.11739812838060198</v>
      </c>
      <c r="G17" s="451">
        <f t="shared" si="1"/>
        <v>0.26757123212585704</v>
      </c>
    </row>
    <row r="18" spans="1:7" ht="26.25" customHeight="1">
      <c r="A18" s="513"/>
      <c r="B18" s="437" t="s">
        <v>212</v>
      </c>
      <c r="C18" s="243">
        <f>SUM(C16:C17)</f>
        <v>899314</v>
      </c>
      <c r="D18" s="243">
        <f>SUM(D16:D17)</f>
        <v>357467</v>
      </c>
      <c r="E18" s="243">
        <f>SUM(E16:E17)</f>
        <v>80854</v>
      </c>
      <c r="F18" s="299">
        <f t="shared" si="0"/>
        <v>8.9906306362405125E-2</v>
      </c>
      <c r="G18" s="451">
        <f t="shared" si="1"/>
        <v>0.22618591366475788</v>
      </c>
    </row>
    <row r="19" spans="1:7" ht="26.25" customHeight="1">
      <c r="A19" s="514"/>
      <c r="B19" s="438" t="s">
        <v>112</v>
      </c>
      <c r="C19" s="245">
        <f>C18-C15</f>
        <v>-17195</v>
      </c>
      <c r="D19" s="245">
        <f>D18-D15</f>
        <v>-2787</v>
      </c>
      <c r="E19" s="245">
        <f>E18-E15</f>
        <v>1776</v>
      </c>
      <c r="F19" s="442" t="s">
        <v>333</v>
      </c>
      <c r="G19" s="452" t="s">
        <v>242</v>
      </c>
    </row>
    <row r="20" spans="1:7" ht="17.25" customHeight="1">
      <c r="A20" s="433"/>
      <c r="B20" s="439"/>
      <c r="C20" s="269"/>
      <c r="D20" s="444"/>
      <c r="E20" s="269"/>
      <c r="F20" s="448"/>
      <c r="G20" s="455"/>
    </row>
    <row r="21" spans="1:7" ht="19.5" customHeight="1">
      <c r="B21" s="19" t="s">
        <v>283</v>
      </c>
    </row>
    <row r="22" spans="1:7" ht="19.5" customHeight="1">
      <c r="B22" s="19" t="s">
        <v>276</v>
      </c>
    </row>
    <row r="23" spans="1:7">
      <c r="B23" s="19"/>
      <c r="C23" s="3"/>
      <c r="D23" s="3"/>
      <c r="E23" s="3"/>
      <c r="F23" s="3"/>
      <c r="G23" s="3"/>
    </row>
    <row r="45" spans="6:6">
      <c r="F45" s="449"/>
    </row>
  </sheetData>
  <mergeCells count="11">
    <mergeCell ref="A13:A15"/>
    <mergeCell ref="A16:A19"/>
    <mergeCell ref="A1:G1"/>
    <mergeCell ref="C4:D4"/>
    <mergeCell ref="E4:G4"/>
    <mergeCell ref="E11:G11"/>
    <mergeCell ref="A4:A5"/>
    <mergeCell ref="B4:B5"/>
    <mergeCell ref="A11:B12"/>
    <mergeCell ref="C11:C12"/>
    <mergeCell ref="D11:D12"/>
  </mergeCells>
  <phoneticPr fontId="55"/>
  <printOptions horizontalCentered="1" verticalCentered="1"/>
  <pageMargins left="0.78740157480314965" right="0.78740157480314965" top="0.55000000000000004" bottom="0.23622047244094488" header="0.36" footer="0.31496062992125984"/>
  <pageSetup paperSize="9" scale="96" orientation="landscape" r:id="rId1"/>
  <headerFooter alignWithMargins="0">
    <oddHeader>&amp;R表4-1</oddHeader>
    <oddFooter>&amp;C12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4"/>
  <sheetViews>
    <sheetView workbookViewId="0">
      <selection activeCell="B12" sqref="B12"/>
    </sheetView>
  </sheetViews>
  <sheetFormatPr defaultRowHeight="13.5"/>
  <cols>
    <col min="1" max="1" width="9" style="456" customWidth="1"/>
    <col min="2" max="2" width="9.375" style="456" customWidth="1"/>
    <col min="3" max="5" width="9" style="456" customWidth="1"/>
    <col min="6" max="7" width="9.25" style="456" bestFit="1" customWidth="1"/>
    <col min="8" max="8" width="9" style="456" customWidth="1"/>
    <col min="9" max="16384" width="9" style="456"/>
  </cols>
  <sheetData>
    <row r="1" spans="1:9">
      <c r="A1" s="456" t="s">
        <v>26</v>
      </c>
    </row>
    <row r="2" spans="1:9" ht="40.5">
      <c r="B2" s="458" t="s">
        <v>63</v>
      </c>
      <c r="C2" s="458" t="s">
        <v>93</v>
      </c>
      <c r="D2" s="456" t="s">
        <v>78</v>
      </c>
      <c r="E2" s="456" t="s">
        <v>91</v>
      </c>
      <c r="F2" s="456" t="s">
        <v>55</v>
      </c>
      <c r="G2" s="456" t="s">
        <v>89</v>
      </c>
      <c r="H2" s="456" t="s">
        <v>78</v>
      </c>
      <c r="I2" s="456" t="s">
        <v>91</v>
      </c>
    </row>
    <row r="3" spans="1:9">
      <c r="A3" s="457" t="s">
        <v>27</v>
      </c>
      <c r="B3" s="456">
        <f t="shared" ref="B3:E12" si="0">F3/1000</f>
        <v>1134.0360000000001</v>
      </c>
      <c r="C3" s="456">
        <f t="shared" si="0"/>
        <v>1121.3</v>
      </c>
      <c r="D3" s="456">
        <f t="shared" si="0"/>
        <v>394.911</v>
      </c>
      <c r="E3" s="456">
        <f t="shared" si="0"/>
        <v>395.822</v>
      </c>
      <c r="F3" s="456">
        <v>1134036</v>
      </c>
      <c r="G3" s="456">
        <v>1121300</v>
      </c>
      <c r="H3" s="456">
        <v>394911</v>
      </c>
      <c r="I3" s="456">
        <v>395822</v>
      </c>
    </row>
    <row r="4" spans="1:9">
      <c r="A4" s="457" t="s">
        <v>31</v>
      </c>
      <c r="B4" s="456">
        <f t="shared" si="0"/>
        <v>1133.394</v>
      </c>
      <c r="C4" s="456">
        <f t="shared" si="0"/>
        <v>1120.7819999999999</v>
      </c>
      <c r="D4" s="456">
        <f t="shared" si="0"/>
        <v>394.98399999999998</v>
      </c>
      <c r="E4" s="456">
        <f t="shared" si="0"/>
        <v>395.99900000000002</v>
      </c>
      <c r="F4" s="456">
        <v>1133394</v>
      </c>
      <c r="G4" s="456">
        <v>1120782</v>
      </c>
      <c r="H4" s="456">
        <v>394984</v>
      </c>
      <c r="I4" s="456">
        <v>395999</v>
      </c>
    </row>
    <row r="5" spans="1:9">
      <c r="A5" s="457" t="s">
        <v>34</v>
      </c>
      <c r="B5" s="456">
        <f t="shared" si="0"/>
        <v>1132.692</v>
      </c>
      <c r="C5" s="456">
        <f t="shared" si="0"/>
        <v>1119.971</v>
      </c>
      <c r="D5" s="456">
        <f t="shared" si="0"/>
        <v>394.99</v>
      </c>
      <c r="E5" s="456">
        <f t="shared" si="0"/>
        <v>395.971</v>
      </c>
      <c r="F5" s="456">
        <v>1132692</v>
      </c>
      <c r="G5" s="456">
        <v>1119971</v>
      </c>
      <c r="H5" s="456">
        <v>394990</v>
      </c>
      <c r="I5" s="456">
        <v>395971</v>
      </c>
    </row>
    <row r="6" spans="1:9">
      <c r="A6" s="457" t="s">
        <v>1</v>
      </c>
      <c r="B6" s="456">
        <f t="shared" si="0"/>
        <v>1132.0820000000001</v>
      </c>
      <c r="C6" s="456">
        <f t="shared" si="0"/>
        <v>1119.231</v>
      </c>
      <c r="D6" s="456">
        <f t="shared" si="0"/>
        <v>395.09100000000001</v>
      </c>
      <c r="E6" s="456">
        <f t="shared" si="0"/>
        <v>395.95299999999997</v>
      </c>
      <c r="F6" s="456">
        <v>1132082</v>
      </c>
      <c r="G6" s="456">
        <v>1119231</v>
      </c>
      <c r="H6" s="456">
        <v>395091</v>
      </c>
      <c r="I6" s="456">
        <v>395953</v>
      </c>
    </row>
    <row r="7" spans="1:9">
      <c r="A7" s="457" t="s">
        <v>5</v>
      </c>
      <c r="B7" s="456">
        <f t="shared" si="0"/>
        <v>1131.096</v>
      </c>
      <c r="C7" s="456">
        <f t="shared" si="0"/>
        <v>1118.1780000000001</v>
      </c>
      <c r="D7" s="456">
        <f t="shared" si="0"/>
        <v>395.01600000000002</v>
      </c>
      <c r="E7" s="456">
        <f t="shared" si="0"/>
        <v>395.79899999999998</v>
      </c>
      <c r="F7" s="456">
        <v>1131096</v>
      </c>
      <c r="G7" s="456">
        <v>1118178</v>
      </c>
      <c r="H7" s="456">
        <v>395016</v>
      </c>
      <c r="I7" s="456">
        <v>395799</v>
      </c>
    </row>
    <row r="8" spans="1:9">
      <c r="A8" s="457" t="s">
        <v>12</v>
      </c>
      <c r="B8" s="456">
        <f t="shared" si="0"/>
        <v>1130.3019999999999</v>
      </c>
      <c r="C8" s="456">
        <f t="shared" si="0"/>
        <v>1117.0989999999999</v>
      </c>
      <c r="D8" s="456">
        <f t="shared" si="0"/>
        <v>394.88900000000001</v>
      </c>
      <c r="E8" s="456">
        <f t="shared" si="0"/>
        <v>395.70299999999997</v>
      </c>
      <c r="F8" s="456">
        <v>1130302</v>
      </c>
      <c r="G8" s="456">
        <v>1117099</v>
      </c>
      <c r="H8" s="456">
        <v>394889</v>
      </c>
      <c r="I8" s="456">
        <v>395703</v>
      </c>
    </row>
    <row r="9" spans="1:9">
      <c r="A9" s="457" t="s">
        <v>18</v>
      </c>
      <c r="B9" s="456">
        <f t="shared" si="0"/>
        <v>1125.222</v>
      </c>
      <c r="C9" s="456">
        <f t="shared" si="0"/>
        <v>1112.1880000000001</v>
      </c>
      <c r="D9" s="456">
        <f t="shared" si="0"/>
        <v>393.90499999999997</v>
      </c>
      <c r="E9" s="456">
        <f t="shared" si="0"/>
        <v>394.95699999999999</v>
      </c>
      <c r="F9" s="456">
        <v>1125222</v>
      </c>
      <c r="G9" s="456">
        <v>1112188</v>
      </c>
      <c r="H9" s="456">
        <v>393905</v>
      </c>
      <c r="I9" s="456">
        <v>394957</v>
      </c>
    </row>
    <row r="10" spans="1:9">
      <c r="A10" s="457" t="s">
        <v>21</v>
      </c>
      <c r="B10" s="456">
        <f t="shared" si="0"/>
        <v>1124.7470000000001</v>
      </c>
      <c r="C10" s="456">
        <f t="shared" si="0"/>
        <v>1111.652</v>
      </c>
      <c r="D10" s="456">
        <f t="shared" si="0"/>
        <v>395.50799999999998</v>
      </c>
      <c r="E10" s="456">
        <f t="shared" si="0"/>
        <v>396.40499999999997</v>
      </c>
      <c r="F10" s="456">
        <v>1124747</v>
      </c>
      <c r="G10" s="456">
        <v>1111652</v>
      </c>
      <c r="H10" s="456">
        <v>395508</v>
      </c>
      <c r="I10" s="456">
        <v>396405</v>
      </c>
    </row>
    <row r="11" spans="1:9">
      <c r="A11" s="457" t="s">
        <v>25</v>
      </c>
      <c r="B11" s="456">
        <f t="shared" si="0"/>
        <v>1123.98</v>
      </c>
      <c r="C11" s="456">
        <f t="shared" si="0"/>
        <v>1110.9380000000001</v>
      </c>
      <c r="D11" s="456">
        <f t="shared" si="0"/>
        <v>395.63499999999999</v>
      </c>
      <c r="E11" s="456">
        <f t="shared" si="0"/>
        <v>396.536</v>
      </c>
      <c r="F11" s="456">
        <v>1123980</v>
      </c>
      <c r="G11" s="456">
        <v>1110938</v>
      </c>
      <c r="H11" s="456">
        <v>395635</v>
      </c>
      <c r="I11" s="456">
        <v>396536</v>
      </c>
    </row>
    <row r="12" spans="1:9">
      <c r="A12" s="457" t="s">
        <v>16</v>
      </c>
      <c r="B12" s="456">
        <f t="shared" si="0"/>
        <v>1123.2049999999999</v>
      </c>
      <c r="C12" s="456">
        <f t="shared" si="0"/>
        <v>1110.4590000000001</v>
      </c>
      <c r="D12" s="456">
        <f t="shared" si="0"/>
        <v>395.65699999999998</v>
      </c>
      <c r="E12" s="456">
        <f t="shared" si="0"/>
        <v>396.56900000000002</v>
      </c>
      <c r="F12" s="456">
        <v>1123205</v>
      </c>
      <c r="G12" s="456">
        <v>1110459</v>
      </c>
      <c r="H12" s="456">
        <v>395657</v>
      </c>
      <c r="I12" s="456">
        <v>396569</v>
      </c>
    </row>
    <row r="13" spans="1:9">
      <c r="A13" s="457" t="s">
        <v>14</v>
      </c>
      <c r="B13" s="456">
        <f t="shared" ref="B13:D14" si="1">F13/1000</f>
        <v>1122.616</v>
      </c>
      <c r="C13" s="456">
        <f t="shared" si="1"/>
        <v>0</v>
      </c>
      <c r="D13" s="456">
        <f t="shared" si="1"/>
        <v>395.77499999999998</v>
      </c>
      <c r="F13" s="456">
        <v>1122616</v>
      </c>
      <c r="H13" s="456">
        <v>395775</v>
      </c>
    </row>
    <row r="14" spans="1:9">
      <c r="A14" s="457" t="s">
        <v>17</v>
      </c>
      <c r="B14" s="456">
        <f t="shared" si="1"/>
        <v>1122.1079999999999</v>
      </c>
      <c r="C14" s="456">
        <f t="shared" si="1"/>
        <v>0</v>
      </c>
      <c r="D14" s="456">
        <f t="shared" si="1"/>
        <v>395.88900000000001</v>
      </c>
      <c r="E14" s="456">
        <f>I14/1000</f>
        <v>0</v>
      </c>
      <c r="F14" s="456">
        <v>1122108</v>
      </c>
      <c r="H14" s="456">
        <v>395889</v>
      </c>
    </row>
  </sheetData>
  <phoneticPr fontId="57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D14"/>
  <sheetViews>
    <sheetView workbookViewId="0">
      <selection activeCell="D14" sqref="D14"/>
    </sheetView>
  </sheetViews>
  <sheetFormatPr defaultRowHeight="13.5"/>
  <cols>
    <col min="1" max="1" width="9" style="456" customWidth="1"/>
    <col min="2" max="16384" width="9" style="456"/>
  </cols>
  <sheetData>
    <row r="2" spans="1:4">
      <c r="A2" s="459"/>
      <c r="B2" s="456" t="s">
        <v>38</v>
      </c>
      <c r="C2" s="456" t="s">
        <v>42</v>
      </c>
      <c r="D2" s="456" t="s">
        <v>44</v>
      </c>
    </row>
    <row r="3" spans="1:4" ht="14.25" customHeight="1">
      <c r="A3" s="460" t="s">
        <v>16</v>
      </c>
      <c r="B3" s="456">
        <v>-379</v>
      </c>
      <c r="C3" s="456">
        <v>-210</v>
      </c>
      <c r="D3" s="456">
        <v>-589</v>
      </c>
    </row>
    <row r="4" spans="1:4">
      <c r="A4" s="460" t="s">
        <v>14</v>
      </c>
      <c r="B4" s="456">
        <v>-355</v>
      </c>
      <c r="C4" s="456">
        <v>-153</v>
      </c>
      <c r="D4" s="456">
        <v>-508</v>
      </c>
    </row>
    <row r="5" spans="1:4">
      <c r="A5" s="460" t="s">
        <v>17</v>
      </c>
      <c r="B5" s="456">
        <v>-393</v>
      </c>
      <c r="C5" s="456">
        <v>-415</v>
      </c>
      <c r="D5" s="456">
        <v>-808</v>
      </c>
    </row>
    <row r="6" spans="1:4">
      <c r="A6" s="459" t="s">
        <v>27</v>
      </c>
      <c r="B6" s="456">
        <v>-496</v>
      </c>
      <c r="C6" s="456">
        <v>-22</v>
      </c>
      <c r="D6" s="456">
        <v>-518</v>
      </c>
    </row>
    <row r="7" spans="1:4">
      <c r="A7" s="459" t="s">
        <v>31</v>
      </c>
      <c r="B7" s="456">
        <v>-592</v>
      </c>
      <c r="C7" s="456">
        <v>-219</v>
      </c>
      <c r="D7" s="456">
        <v>-811</v>
      </c>
    </row>
    <row r="8" spans="1:4">
      <c r="A8" s="459" t="s">
        <v>34</v>
      </c>
      <c r="B8" s="456">
        <v>-656</v>
      </c>
      <c r="C8" s="456">
        <v>-84</v>
      </c>
      <c r="D8" s="456">
        <v>-740</v>
      </c>
    </row>
    <row r="9" spans="1:4">
      <c r="A9" s="459" t="s">
        <v>1</v>
      </c>
      <c r="B9" s="456">
        <v>-723</v>
      </c>
      <c r="C9" s="456">
        <v>-330</v>
      </c>
      <c r="D9" s="456">
        <v>-1053</v>
      </c>
    </row>
    <row r="10" spans="1:4">
      <c r="A10" s="459" t="s">
        <v>5</v>
      </c>
      <c r="B10" s="456">
        <v>-587</v>
      </c>
      <c r="C10" s="456">
        <v>-492</v>
      </c>
      <c r="D10" s="456">
        <v>-1079</v>
      </c>
    </row>
    <row r="11" spans="1:4">
      <c r="A11" s="459" t="s">
        <v>12</v>
      </c>
      <c r="B11" s="456">
        <v>-635</v>
      </c>
      <c r="C11" s="456">
        <v>-4276</v>
      </c>
      <c r="D11" s="456">
        <v>-4911</v>
      </c>
    </row>
    <row r="12" spans="1:4">
      <c r="A12" s="459" t="s">
        <v>57</v>
      </c>
      <c r="B12" s="456">
        <v>-493</v>
      </c>
      <c r="C12" s="456">
        <v>-43</v>
      </c>
      <c r="D12" s="456">
        <v>-536</v>
      </c>
    </row>
    <row r="13" spans="1:4">
      <c r="A13" s="459" t="s">
        <v>92</v>
      </c>
      <c r="B13" s="456">
        <v>-460</v>
      </c>
      <c r="C13" s="456">
        <v>-254</v>
      </c>
      <c r="D13" s="456">
        <v>-714</v>
      </c>
    </row>
    <row r="14" spans="1:4">
      <c r="A14" s="459" t="s">
        <v>94</v>
      </c>
      <c r="B14" s="456">
        <v>-397</v>
      </c>
      <c r="C14" s="456">
        <v>-82</v>
      </c>
      <c r="D14" s="456">
        <v>-479</v>
      </c>
    </row>
  </sheetData>
  <phoneticPr fontId="57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</sheetPr>
  <dimension ref="A1:K46"/>
  <sheetViews>
    <sheetView view="pageBreakPreview" zoomScaleNormal="110" zoomScaleSheetLayoutView="100" workbookViewId="0">
      <pane ySplit="5" topLeftCell="A6" activePane="bottomLeft" state="frozen"/>
      <selection activeCell="N48" sqref="N48"/>
      <selection pane="bottomLeft" activeCell="A2" sqref="A2"/>
    </sheetView>
  </sheetViews>
  <sheetFormatPr defaultRowHeight="18" customHeight="1"/>
  <cols>
    <col min="1" max="1" width="11.875" style="19" customWidth="1"/>
    <col min="2" max="3" width="9" style="3" customWidth="1"/>
    <col min="4" max="4" width="10.625" style="3" customWidth="1"/>
    <col min="5" max="5" width="10.75" style="3" customWidth="1"/>
    <col min="6" max="7" width="10.5" style="3" customWidth="1"/>
    <col min="8" max="8" width="9" style="3" customWidth="1"/>
    <col min="9" max="16384" width="9" style="3"/>
  </cols>
  <sheetData>
    <row r="1" spans="1:11" s="20" customFormat="1" ht="18" customHeight="1">
      <c r="A1" s="492" t="s">
        <v>305</v>
      </c>
      <c r="B1" s="492"/>
      <c r="C1" s="492"/>
      <c r="D1" s="492"/>
      <c r="E1" s="492"/>
      <c r="F1" s="492"/>
      <c r="G1" s="492"/>
      <c r="H1" s="492"/>
      <c r="I1" s="492"/>
      <c r="J1" s="492"/>
    </row>
    <row r="2" spans="1:11" ht="18" customHeight="1">
      <c r="B2" s="32"/>
      <c r="J2" s="462" t="s">
        <v>317</v>
      </c>
    </row>
    <row r="3" spans="1:11" ht="18" customHeight="1">
      <c r="A3" s="493" t="s">
        <v>33</v>
      </c>
      <c r="B3" s="496" t="s">
        <v>101</v>
      </c>
      <c r="C3" s="497"/>
      <c r="D3" s="498"/>
      <c r="E3" s="502" t="s">
        <v>173</v>
      </c>
      <c r="F3" s="497"/>
      <c r="G3" s="503"/>
      <c r="H3" s="502" t="s">
        <v>174</v>
      </c>
      <c r="I3" s="497"/>
      <c r="J3" s="503"/>
    </row>
    <row r="4" spans="1:11" ht="18" customHeight="1">
      <c r="A4" s="494"/>
      <c r="B4" s="499"/>
      <c r="C4" s="500"/>
      <c r="D4" s="501"/>
      <c r="E4" s="504"/>
      <c r="F4" s="500"/>
      <c r="G4" s="505"/>
      <c r="H4" s="504"/>
      <c r="I4" s="500"/>
      <c r="J4" s="505"/>
    </row>
    <row r="5" spans="1:11" ht="18" customHeight="1">
      <c r="A5" s="495"/>
      <c r="B5" s="33" t="s">
        <v>47</v>
      </c>
      <c r="C5" s="51" t="s">
        <v>54</v>
      </c>
      <c r="D5" s="61" t="s">
        <v>172</v>
      </c>
      <c r="E5" s="73" t="s">
        <v>47</v>
      </c>
      <c r="F5" s="87" t="s">
        <v>54</v>
      </c>
      <c r="G5" s="61" t="s">
        <v>172</v>
      </c>
      <c r="H5" s="73" t="s">
        <v>47</v>
      </c>
      <c r="I5" s="87" t="s">
        <v>54</v>
      </c>
      <c r="J5" s="61" t="s">
        <v>172</v>
      </c>
    </row>
    <row r="6" spans="1:11" ht="18" customHeight="1">
      <c r="A6" s="22" t="s">
        <v>58</v>
      </c>
      <c r="B6" s="34">
        <v>425286</v>
      </c>
      <c r="C6" s="52">
        <v>474028</v>
      </c>
      <c r="D6" s="62">
        <f>SUM(B6:C6)</f>
        <v>899314</v>
      </c>
      <c r="E6" s="74">
        <f>SUM(E7:E8)</f>
        <v>149485</v>
      </c>
      <c r="F6" s="88">
        <f>SUM(F7:F8)</f>
        <v>207982</v>
      </c>
      <c r="G6" s="102">
        <f>SUM(G7:G8)</f>
        <v>357467</v>
      </c>
      <c r="H6" s="113">
        <f t="shared" ref="H6:J39" si="0">E6/B6</f>
        <v>0.35149287773404253</v>
      </c>
      <c r="I6" s="121">
        <f t="shared" si="0"/>
        <v>0.43875467271975493</v>
      </c>
      <c r="J6" s="130">
        <f t="shared" si="0"/>
        <v>0.39748853014631153</v>
      </c>
      <c r="K6" s="138"/>
    </row>
    <row r="7" spans="1:11" ht="18" customHeight="1">
      <c r="A7" s="23" t="s">
        <v>60</v>
      </c>
      <c r="B7" s="35">
        <v>387358</v>
      </c>
      <c r="C7" s="53">
        <v>431798</v>
      </c>
      <c r="D7" s="62">
        <f>SUM(D9:D21)</f>
        <v>819156</v>
      </c>
      <c r="E7" s="34">
        <f>SUM(E9:E21)</f>
        <v>133672</v>
      </c>
      <c r="F7" s="53">
        <f>SUM(F9:F21)</f>
        <v>186199</v>
      </c>
      <c r="G7" s="62">
        <f>SUM(G9:G21)</f>
        <v>319871</v>
      </c>
      <c r="H7" s="114">
        <f t="shared" si="0"/>
        <v>0.3450864574889379</v>
      </c>
      <c r="I7" s="122">
        <f t="shared" si="0"/>
        <v>0.43121783797053254</v>
      </c>
      <c r="J7" s="131">
        <f t="shared" si="0"/>
        <v>0.39048850280044339</v>
      </c>
    </row>
    <row r="8" spans="1:11" ht="18" customHeight="1">
      <c r="A8" s="22" t="s">
        <v>62</v>
      </c>
      <c r="B8" s="34">
        <v>37961</v>
      </c>
      <c r="C8" s="35">
        <v>42263</v>
      </c>
      <c r="D8" s="63">
        <f>SUM(D22,D24,D26,D30,D35,D37)</f>
        <v>80224</v>
      </c>
      <c r="E8" s="47">
        <f>SUM(E22,E24,E26,E30,E35,E37)</f>
        <v>15813</v>
      </c>
      <c r="F8" s="89">
        <f>SUM(F22,F24,F26,F30,F35,F37)</f>
        <v>21783</v>
      </c>
      <c r="G8" s="63">
        <f>SUM(G22,G24,G26,G30,G35,G37)</f>
        <v>37596</v>
      </c>
      <c r="H8" s="113">
        <f t="shared" si="0"/>
        <v>0.41655910012907982</v>
      </c>
      <c r="I8" s="121">
        <f t="shared" si="0"/>
        <v>0.51541537515084113</v>
      </c>
      <c r="J8" s="130">
        <f t="shared" si="0"/>
        <v>0.46863781412046268</v>
      </c>
    </row>
    <row r="9" spans="1:11" s="21" customFormat="1" ht="18" customHeight="1">
      <c r="A9" s="24" t="s">
        <v>85</v>
      </c>
      <c r="B9" s="36">
        <v>140304</v>
      </c>
      <c r="C9" s="44">
        <v>156535</v>
      </c>
      <c r="D9" s="64">
        <f t="shared" ref="D9:D21" si="1">SUM(B9:C9)</f>
        <v>296839</v>
      </c>
      <c r="E9" s="75">
        <v>41057</v>
      </c>
      <c r="F9" s="90">
        <v>56978</v>
      </c>
      <c r="G9" s="103">
        <f t="shared" ref="G9:G21" si="2">SUM(E9:F9)</f>
        <v>98035</v>
      </c>
      <c r="H9" s="115">
        <f t="shared" si="0"/>
        <v>0.29262886304025543</v>
      </c>
      <c r="I9" s="123">
        <f t="shared" si="0"/>
        <v>0.36399527262273612</v>
      </c>
      <c r="J9" s="132">
        <f t="shared" si="0"/>
        <v>0.33026320665411218</v>
      </c>
    </row>
    <row r="10" spans="1:11" s="21" customFormat="1" ht="18" customHeight="1">
      <c r="A10" s="25" t="s">
        <v>64</v>
      </c>
      <c r="B10" s="37">
        <v>21266</v>
      </c>
      <c r="C10" s="45">
        <v>24779</v>
      </c>
      <c r="D10" s="65">
        <f t="shared" si="1"/>
        <v>46045</v>
      </c>
      <c r="E10" s="76">
        <v>8116</v>
      </c>
      <c r="F10" s="91">
        <v>12045</v>
      </c>
      <c r="G10" s="104">
        <f t="shared" si="2"/>
        <v>20161</v>
      </c>
      <c r="H10" s="116">
        <f t="shared" si="0"/>
        <v>0.3816420577447569</v>
      </c>
      <c r="I10" s="124">
        <f t="shared" si="0"/>
        <v>0.48609709834940878</v>
      </c>
      <c r="J10" s="133">
        <f t="shared" si="0"/>
        <v>0.43785427299381041</v>
      </c>
    </row>
    <row r="11" spans="1:11" s="21" customFormat="1" ht="18" customHeight="1">
      <c r="A11" s="25" t="s">
        <v>4</v>
      </c>
      <c r="B11" s="37">
        <v>37429</v>
      </c>
      <c r="C11" s="45">
        <v>41731</v>
      </c>
      <c r="D11" s="65">
        <f t="shared" si="1"/>
        <v>79160</v>
      </c>
      <c r="E11" s="77">
        <v>14196</v>
      </c>
      <c r="F11" s="91">
        <v>19087</v>
      </c>
      <c r="G11" s="104">
        <f t="shared" si="2"/>
        <v>33283</v>
      </c>
      <c r="H11" s="116">
        <f t="shared" si="0"/>
        <v>0.37927809986908545</v>
      </c>
      <c r="I11" s="124">
        <f t="shared" si="0"/>
        <v>0.45738180249694471</v>
      </c>
      <c r="J11" s="133">
        <f t="shared" si="0"/>
        <v>0.42045224861040931</v>
      </c>
    </row>
    <row r="12" spans="1:11" s="21" customFormat="1" ht="18" customHeight="1">
      <c r="A12" s="25" t="s">
        <v>66</v>
      </c>
      <c r="B12" s="37">
        <v>30474</v>
      </c>
      <c r="C12" s="45">
        <v>34068</v>
      </c>
      <c r="D12" s="65">
        <f t="shared" si="1"/>
        <v>64542</v>
      </c>
      <c r="E12" s="77">
        <v>10963</v>
      </c>
      <c r="F12" s="91">
        <v>15749</v>
      </c>
      <c r="G12" s="104">
        <f t="shared" si="2"/>
        <v>26712</v>
      </c>
      <c r="H12" s="116">
        <f t="shared" si="0"/>
        <v>0.35974929448054077</v>
      </c>
      <c r="I12" s="124">
        <f t="shared" si="0"/>
        <v>0.46228131971351416</v>
      </c>
      <c r="J12" s="133">
        <f t="shared" si="0"/>
        <v>0.41387003811471601</v>
      </c>
    </row>
    <row r="13" spans="1:11" s="21" customFormat="1" ht="18" customHeight="1">
      <c r="A13" s="25" t="s">
        <v>72</v>
      </c>
      <c r="B13" s="37">
        <v>10597</v>
      </c>
      <c r="C13" s="45">
        <v>11877</v>
      </c>
      <c r="D13" s="65">
        <f t="shared" si="1"/>
        <v>22474</v>
      </c>
      <c r="E13" s="77">
        <v>5023</v>
      </c>
      <c r="F13" s="92">
        <v>6719</v>
      </c>
      <c r="G13" s="104">
        <f t="shared" si="2"/>
        <v>11742</v>
      </c>
      <c r="H13" s="116">
        <f t="shared" si="0"/>
        <v>0.47400207605926203</v>
      </c>
      <c r="I13" s="124">
        <f t="shared" si="0"/>
        <v>0.56571524795823858</v>
      </c>
      <c r="J13" s="133">
        <f t="shared" si="0"/>
        <v>0.5224704102518466</v>
      </c>
    </row>
    <row r="14" spans="1:11" s="21" customFormat="1" ht="18" customHeight="1">
      <c r="A14" s="25" t="s">
        <v>73</v>
      </c>
      <c r="B14" s="37">
        <v>18465</v>
      </c>
      <c r="C14" s="45">
        <v>20019</v>
      </c>
      <c r="D14" s="65">
        <f t="shared" si="1"/>
        <v>38484</v>
      </c>
      <c r="E14" s="78">
        <v>7330</v>
      </c>
      <c r="F14" s="93">
        <v>9720</v>
      </c>
      <c r="G14" s="105">
        <f t="shared" si="2"/>
        <v>17050</v>
      </c>
      <c r="H14" s="116">
        <f t="shared" si="0"/>
        <v>0.39696723531004602</v>
      </c>
      <c r="I14" s="124">
        <f t="shared" si="0"/>
        <v>0.48553873819871124</v>
      </c>
      <c r="J14" s="133">
        <f t="shared" si="0"/>
        <v>0.44304126390188131</v>
      </c>
    </row>
    <row r="15" spans="1:11" s="21" customFormat="1" ht="18" customHeight="1">
      <c r="A15" s="25" t="s">
        <v>76</v>
      </c>
      <c r="B15" s="37">
        <v>12522</v>
      </c>
      <c r="C15" s="45">
        <v>13950</v>
      </c>
      <c r="D15" s="65">
        <f t="shared" si="1"/>
        <v>26472</v>
      </c>
      <c r="E15" s="78">
        <v>4778</v>
      </c>
      <c r="F15" s="93">
        <v>6819</v>
      </c>
      <c r="G15" s="105">
        <f t="shared" si="2"/>
        <v>11597</v>
      </c>
      <c r="H15" s="116">
        <f t="shared" si="0"/>
        <v>0.38156843954639835</v>
      </c>
      <c r="I15" s="124">
        <f t="shared" si="0"/>
        <v>0.48881720430107528</v>
      </c>
      <c r="J15" s="133">
        <f t="shared" si="0"/>
        <v>0.4380855243275914</v>
      </c>
    </row>
    <row r="16" spans="1:11" s="21" customFormat="1" ht="18" customHeight="1">
      <c r="A16" s="25" t="s">
        <v>75</v>
      </c>
      <c r="B16" s="37">
        <v>34200</v>
      </c>
      <c r="C16" s="45">
        <v>36323</v>
      </c>
      <c r="D16" s="65">
        <f t="shared" si="1"/>
        <v>70523</v>
      </c>
      <c r="E16" s="79">
        <v>11797</v>
      </c>
      <c r="F16" s="94">
        <v>16052</v>
      </c>
      <c r="G16" s="104">
        <f t="shared" si="2"/>
        <v>27849</v>
      </c>
      <c r="H16" s="116">
        <f t="shared" si="0"/>
        <v>0.34494152046783627</v>
      </c>
      <c r="I16" s="124">
        <f t="shared" si="0"/>
        <v>0.4419238499022658</v>
      </c>
      <c r="J16" s="133">
        <f t="shared" si="0"/>
        <v>0.39489244643591453</v>
      </c>
    </row>
    <row r="17" spans="1:10" s="21" customFormat="1" ht="18" customHeight="1">
      <c r="A17" s="466" t="s">
        <v>41</v>
      </c>
      <c r="B17" s="38">
        <v>14510</v>
      </c>
      <c r="C17" s="45">
        <v>16297</v>
      </c>
      <c r="D17" s="65">
        <f t="shared" si="1"/>
        <v>30807</v>
      </c>
      <c r="E17" s="77">
        <v>4688</v>
      </c>
      <c r="F17" s="465">
        <v>6544</v>
      </c>
      <c r="G17" s="104">
        <f t="shared" si="2"/>
        <v>11232</v>
      </c>
      <c r="H17" s="116">
        <f t="shared" si="0"/>
        <v>0.32308752584424533</v>
      </c>
      <c r="I17" s="124">
        <f t="shared" si="0"/>
        <v>0.40154629686445359</v>
      </c>
      <c r="J17" s="133">
        <f t="shared" si="0"/>
        <v>0.36459246275197194</v>
      </c>
    </row>
    <row r="18" spans="1:10" ht="18" customHeight="1">
      <c r="A18" s="25" t="s">
        <v>96</v>
      </c>
      <c r="B18" s="38">
        <v>34007</v>
      </c>
      <c r="C18" s="45">
        <v>38545</v>
      </c>
      <c r="D18" s="65">
        <f t="shared" si="1"/>
        <v>72552</v>
      </c>
      <c r="E18" s="77">
        <v>12275</v>
      </c>
      <c r="F18" s="91">
        <v>17452</v>
      </c>
      <c r="G18" s="104">
        <f t="shared" si="2"/>
        <v>29727</v>
      </c>
      <c r="H18" s="116">
        <f t="shared" si="0"/>
        <v>0.3609550974799306</v>
      </c>
      <c r="I18" s="124">
        <f t="shared" si="0"/>
        <v>0.45276949020625246</v>
      </c>
      <c r="J18" s="133">
        <f t="shared" si="0"/>
        <v>0.40973370823685079</v>
      </c>
    </row>
    <row r="19" spans="1:10" ht="18" customHeight="1">
      <c r="A19" s="25" t="s">
        <v>48</v>
      </c>
      <c r="B19" s="38">
        <v>12841</v>
      </c>
      <c r="C19" s="45">
        <v>14440</v>
      </c>
      <c r="D19" s="65">
        <f t="shared" si="1"/>
        <v>27281</v>
      </c>
      <c r="E19" s="77">
        <v>5366</v>
      </c>
      <c r="F19" s="91">
        <v>7690</v>
      </c>
      <c r="G19" s="104">
        <f t="shared" si="2"/>
        <v>13056</v>
      </c>
      <c r="H19" s="116">
        <f t="shared" si="0"/>
        <v>0.41788022739662017</v>
      </c>
      <c r="I19" s="124">
        <f t="shared" si="0"/>
        <v>0.5325484764542936</v>
      </c>
      <c r="J19" s="133">
        <f t="shared" si="0"/>
        <v>0.47857483230086872</v>
      </c>
    </row>
    <row r="20" spans="1:10" ht="18" customHeight="1">
      <c r="A20" s="26" t="s">
        <v>80</v>
      </c>
      <c r="B20" s="37">
        <v>10463</v>
      </c>
      <c r="C20" s="45">
        <v>11224</v>
      </c>
      <c r="D20" s="66">
        <f t="shared" si="1"/>
        <v>21687</v>
      </c>
      <c r="E20" s="80">
        <v>3792</v>
      </c>
      <c r="F20" s="95">
        <v>5206</v>
      </c>
      <c r="G20" s="104">
        <f t="shared" si="2"/>
        <v>8998</v>
      </c>
      <c r="H20" s="116">
        <f t="shared" si="0"/>
        <v>0.36241995603555388</v>
      </c>
      <c r="I20" s="124">
        <f t="shared" si="0"/>
        <v>0.46382751247327159</v>
      </c>
      <c r="J20" s="133">
        <f t="shared" si="0"/>
        <v>0.41490293724350996</v>
      </c>
    </row>
    <row r="21" spans="1:10" ht="18" customHeight="1">
      <c r="A21" s="27" t="s">
        <v>88</v>
      </c>
      <c r="B21" s="39">
        <v>10280</v>
      </c>
      <c r="C21" s="54">
        <v>12010</v>
      </c>
      <c r="D21" s="67">
        <f t="shared" si="1"/>
        <v>22290</v>
      </c>
      <c r="E21" s="81">
        <v>4291</v>
      </c>
      <c r="F21" s="94">
        <v>6138</v>
      </c>
      <c r="G21" s="106">
        <f t="shared" si="2"/>
        <v>10429</v>
      </c>
      <c r="H21" s="117">
        <f t="shared" si="0"/>
        <v>0.41741245136186772</v>
      </c>
      <c r="I21" s="125">
        <f t="shared" si="0"/>
        <v>0.51107410491257288</v>
      </c>
      <c r="J21" s="134">
        <f t="shared" si="0"/>
        <v>0.46787797218483623</v>
      </c>
    </row>
    <row r="22" spans="1:10" ht="18" customHeight="1">
      <c r="A22" s="23" t="s">
        <v>249</v>
      </c>
      <c r="B22" s="40">
        <v>2046</v>
      </c>
      <c r="C22" s="40">
        <v>2328</v>
      </c>
      <c r="D22" s="62">
        <f>B22+C22</f>
        <v>4374</v>
      </c>
      <c r="E22" s="82">
        <f>SUM(E23)</f>
        <v>818</v>
      </c>
      <c r="F22" s="96">
        <f>SUM(F23)</f>
        <v>1233</v>
      </c>
      <c r="G22" s="62">
        <f>E22+F22</f>
        <v>2051</v>
      </c>
      <c r="H22" s="114">
        <f t="shared" si="0"/>
        <v>0.39980449657869011</v>
      </c>
      <c r="I22" s="122">
        <f t="shared" si="0"/>
        <v>0.52963917525773196</v>
      </c>
      <c r="J22" s="131">
        <f t="shared" si="0"/>
        <v>0.46890717878372201</v>
      </c>
    </row>
    <row r="23" spans="1:10" ht="18" customHeight="1">
      <c r="A23" s="28" t="s">
        <v>52</v>
      </c>
      <c r="B23" s="8">
        <v>2046</v>
      </c>
      <c r="C23" s="55">
        <v>2328</v>
      </c>
      <c r="D23" s="68">
        <f>SUM(B23:C23)</f>
        <v>4374</v>
      </c>
      <c r="E23" s="83">
        <v>818</v>
      </c>
      <c r="F23" s="97">
        <v>1233</v>
      </c>
      <c r="G23" s="107">
        <f>SUM(E23:F23)</f>
        <v>2051</v>
      </c>
      <c r="H23" s="118">
        <f t="shared" si="0"/>
        <v>0.39980449657869011</v>
      </c>
      <c r="I23" s="126">
        <f t="shared" si="0"/>
        <v>0.52963917525773196</v>
      </c>
      <c r="J23" s="135">
        <f t="shared" si="0"/>
        <v>0.46890717878372201</v>
      </c>
    </row>
    <row r="24" spans="1:10" ht="18" customHeight="1">
      <c r="A24" s="22" t="s">
        <v>40</v>
      </c>
      <c r="B24" s="41">
        <v>866</v>
      </c>
      <c r="C24" s="41">
        <v>923</v>
      </c>
      <c r="D24" s="63">
        <f>B24+C24</f>
        <v>1789</v>
      </c>
      <c r="E24" s="82">
        <f>SUM(E25)</f>
        <v>410</v>
      </c>
      <c r="F24" s="98">
        <f>SUM(F25)</f>
        <v>645</v>
      </c>
      <c r="G24" s="63">
        <f>E24+F24</f>
        <v>1055</v>
      </c>
      <c r="H24" s="113">
        <f t="shared" si="0"/>
        <v>0.47344110854503463</v>
      </c>
      <c r="I24" s="121">
        <f t="shared" si="0"/>
        <v>0.69880823401950165</v>
      </c>
      <c r="J24" s="130">
        <f t="shared" si="0"/>
        <v>0.58971492453884855</v>
      </c>
    </row>
    <row r="25" spans="1:10" ht="18" customHeight="1">
      <c r="A25" s="29" t="s">
        <v>70</v>
      </c>
      <c r="B25" s="42">
        <v>866</v>
      </c>
      <c r="C25" s="56">
        <v>923</v>
      </c>
      <c r="D25" s="69">
        <f>SUM(B25:C25)</f>
        <v>1789</v>
      </c>
      <c r="E25" s="84">
        <v>410</v>
      </c>
      <c r="F25" s="99">
        <v>645</v>
      </c>
      <c r="G25" s="108">
        <f>SUM(E25:F25)</f>
        <v>1055</v>
      </c>
      <c r="H25" s="119">
        <f t="shared" si="0"/>
        <v>0.47344110854503463</v>
      </c>
      <c r="I25" s="127">
        <f t="shared" si="0"/>
        <v>0.69880823401950165</v>
      </c>
      <c r="J25" s="136">
        <f t="shared" si="0"/>
        <v>0.58971492453884855</v>
      </c>
    </row>
    <row r="26" spans="1:10" ht="18" customHeight="1">
      <c r="A26" s="22" t="s">
        <v>3</v>
      </c>
      <c r="B26" s="43">
        <v>10290</v>
      </c>
      <c r="C26" s="41">
        <v>11815</v>
      </c>
      <c r="D26" s="63">
        <f>B26+C26</f>
        <v>22105</v>
      </c>
      <c r="E26" s="82">
        <f>SUM(E27:E29)</f>
        <v>4747</v>
      </c>
      <c r="F26" s="98">
        <f>SUM(F27:F29)</f>
        <v>6612</v>
      </c>
      <c r="G26" s="63">
        <f>E26+F26</f>
        <v>11359</v>
      </c>
      <c r="H26" s="113">
        <f t="shared" si="0"/>
        <v>0.46132167152575315</v>
      </c>
      <c r="I26" s="121">
        <f t="shared" si="0"/>
        <v>0.5596275920440118</v>
      </c>
      <c r="J26" s="130">
        <f t="shared" si="0"/>
        <v>0.51386564125763401</v>
      </c>
    </row>
    <row r="27" spans="1:10" ht="18" customHeight="1">
      <c r="A27" s="24" t="s">
        <v>8</v>
      </c>
      <c r="B27" s="44">
        <v>1230</v>
      </c>
      <c r="C27" s="57">
        <v>1337</v>
      </c>
      <c r="D27" s="70">
        <f>SUM(B27:C27)</f>
        <v>2567</v>
      </c>
      <c r="E27" s="85">
        <v>584</v>
      </c>
      <c r="F27" s="100">
        <v>818</v>
      </c>
      <c r="G27" s="109">
        <f>SUM(E27:F27)</f>
        <v>1402</v>
      </c>
      <c r="H27" s="115">
        <f t="shared" si="0"/>
        <v>0.47479674796747967</v>
      </c>
      <c r="I27" s="123">
        <f t="shared" si="0"/>
        <v>0.61181750186985784</v>
      </c>
      <c r="J27" s="132">
        <f t="shared" si="0"/>
        <v>0.54616283599532534</v>
      </c>
    </row>
    <row r="28" spans="1:10" ht="18" customHeight="1">
      <c r="A28" s="25" t="s">
        <v>2</v>
      </c>
      <c r="B28" s="45">
        <v>6316</v>
      </c>
      <c r="C28" s="58">
        <v>7374</v>
      </c>
      <c r="D28" s="71">
        <f>SUM(B28:C28)</f>
        <v>13690</v>
      </c>
      <c r="E28" s="77">
        <v>2870</v>
      </c>
      <c r="F28" s="91">
        <v>4020</v>
      </c>
      <c r="G28" s="110">
        <f>SUM(E28:F28)</f>
        <v>6890</v>
      </c>
      <c r="H28" s="116">
        <f t="shared" si="0"/>
        <v>0.45440151994933503</v>
      </c>
      <c r="I28" s="124">
        <f t="shared" si="0"/>
        <v>0.54515866558177384</v>
      </c>
      <c r="J28" s="133">
        <f t="shared" si="0"/>
        <v>0.50328707085463842</v>
      </c>
    </row>
    <row r="29" spans="1:10" ht="18" customHeight="1">
      <c r="A29" s="30" t="s">
        <v>86</v>
      </c>
      <c r="B29" s="46">
        <v>2744</v>
      </c>
      <c r="C29" s="59">
        <v>3104</v>
      </c>
      <c r="D29" s="72">
        <f>SUM(B29:C29)</f>
        <v>5848</v>
      </c>
      <c r="E29" s="86">
        <v>1293</v>
      </c>
      <c r="F29" s="101">
        <v>1774</v>
      </c>
      <c r="G29" s="111">
        <f>SUM(E29:F29)</f>
        <v>3067</v>
      </c>
      <c r="H29" s="120">
        <f t="shared" si="0"/>
        <v>0.47120991253644318</v>
      </c>
      <c r="I29" s="128">
        <f t="shared" si="0"/>
        <v>0.571520618556701</v>
      </c>
      <c r="J29" s="137">
        <f t="shared" si="0"/>
        <v>0.52445280437756503</v>
      </c>
    </row>
    <row r="30" spans="1:10" ht="18" customHeight="1">
      <c r="A30" s="22" t="s">
        <v>68</v>
      </c>
      <c r="B30" s="47">
        <v>9217</v>
      </c>
      <c r="C30" s="47">
        <v>10541</v>
      </c>
      <c r="D30" s="63">
        <f>B30+C30</f>
        <v>19758</v>
      </c>
      <c r="E30" s="82">
        <f>SUM(E31:E34)</f>
        <v>3802</v>
      </c>
      <c r="F30" s="98">
        <f>SUM(F31:F34)</f>
        <v>5422</v>
      </c>
      <c r="G30" s="63">
        <f>E30+F30</f>
        <v>9224</v>
      </c>
      <c r="H30" s="113">
        <f t="shared" si="0"/>
        <v>0.41249864381035045</v>
      </c>
      <c r="I30" s="121">
        <f t="shared" si="0"/>
        <v>0.51437245043164781</v>
      </c>
      <c r="J30" s="130">
        <f t="shared" si="0"/>
        <v>0.46684887134325337</v>
      </c>
    </row>
    <row r="31" spans="1:10" ht="18" customHeight="1">
      <c r="A31" s="24" t="s">
        <v>59</v>
      </c>
      <c r="B31" s="48">
        <v>3557</v>
      </c>
      <c r="C31" s="57">
        <v>4045</v>
      </c>
      <c r="D31" s="70">
        <f>SUM(B31:C31)</f>
        <v>7602</v>
      </c>
      <c r="E31" s="85">
        <v>1641</v>
      </c>
      <c r="F31" s="100">
        <v>2321</v>
      </c>
      <c r="G31" s="103">
        <f>SUM(E31:F31)</f>
        <v>3962</v>
      </c>
      <c r="H31" s="115">
        <f t="shared" si="0"/>
        <v>0.46134382906944055</v>
      </c>
      <c r="I31" s="123">
        <f t="shared" si="0"/>
        <v>0.57379480840543884</v>
      </c>
      <c r="J31" s="132">
        <f t="shared" si="0"/>
        <v>0.52117863720073665</v>
      </c>
    </row>
    <row r="32" spans="1:10" ht="18" customHeight="1">
      <c r="A32" s="25" t="s">
        <v>81</v>
      </c>
      <c r="B32" s="45">
        <v>2325</v>
      </c>
      <c r="C32" s="58">
        <v>2814</v>
      </c>
      <c r="D32" s="66">
        <f>SUM(B32:C32)</f>
        <v>5139</v>
      </c>
      <c r="E32" s="77">
        <v>961</v>
      </c>
      <c r="F32" s="91">
        <v>1443</v>
      </c>
      <c r="G32" s="104">
        <f>SUM(E32:F32)</f>
        <v>2404</v>
      </c>
      <c r="H32" s="116">
        <f t="shared" si="0"/>
        <v>0.41333333333333333</v>
      </c>
      <c r="I32" s="124">
        <f t="shared" si="0"/>
        <v>0.51279317697228144</v>
      </c>
      <c r="J32" s="133">
        <f t="shared" si="0"/>
        <v>0.46779529091262889</v>
      </c>
    </row>
    <row r="33" spans="1:10" ht="18" customHeight="1">
      <c r="A33" s="25" t="s">
        <v>36</v>
      </c>
      <c r="B33" s="45">
        <v>1944</v>
      </c>
      <c r="C33" s="58">
        <v>2241</v>
      </c>
      <c r="D33" s="66">
        <f>SUM(B33:C33)</f>
        <v>4185</v>
      </c>
      <c r="E33" s="77">
        <v>785</v>
      </c>
      <c r="F33" s="91">
        <v>1094</v>
      </c>
      <c r="G33" s="104">
        <f>SUM(E33:F33)</f>
        <v>1879</v>
      </c>
      <c r="H33" s="116">
        <f t="shared" si="0"/>
        <v>0.4038065843621399</v>
      </c>
      <c r="I33" s="124">
        <f t="shared" si="0"/>
        <v>0.48817492190986167</v>
      </c>
      <c r="J33" s="133">
        <f t="shared" si="0"/>
        <v>0.44898446833930705</v>
      </c>
    </row>
    <row r="34" spans="1:10" ht="18" customHeight="1">
      <c r="A34" s="30" t="s">
        <v>83</v>
      </c>
      <c r="B34" s="46">
        <v>1391</v>
      </c>
      <c r="C34" s="59">
        <v>1441</v>
      </c>
      <c r="D34" s="72">
        <f>SUM(B34:C34)</f>
        <v>2832</v>
      </c>
      <c r="E34" s="86">
        <v>415</v>
      </c>
      <c r="F34" s="101">
        <v>564</v>
      </c>
      <c r="G34" s="112">
        <f>SUM(E34:F34)</f>
        <v>979</v>
      </c>
      <c r="H34" s="120">
        <f t="shared" si="0"/>
        <v>0.29834651329978434</v>
      </c>
      <c r="I34" s="128">
        <f t="shared" si="0"/>
        <v>0.39139486467730744</v>
      </c>
      <c r="J34" s="137">
        <f t="shared" si="0"/>
        <v>0.34569209039548021</v>
      </c>
    </row>
    <row r="35" spans="1:10" ht="18" customHeight="1">
      <c r="A35" s="22" t="s">
        <v>24</v>
      </c>
      <c r="B35" s="47">
        <v>8020</v>
      </c>
      <c r="C35" s="47">
        <v>9074</v>
      </c>
      <c r="D35" s="63">
        <f>B35+C35</f>
        <v>17094</v>
      </c>
      <c r="E35" s="82">
        <f>SUM(E36)</f>
        <v>3134</v>
      </c>
      <c r="F35" s="98">
        <f>SUM(F36)</f>
        <v>4207</v>
      </c>
      <c r="G35" s="63">
        <f>E35+F35</f>
        <v>7341</v>
      </c>
      <c r="H35" s="113">
        <f t="shared" si="0"/>
        <v>0.39077306733167083</v>
      </c>
      <c r="I35" s="121">
        <f t="shared" si="0"/>
        <v>0.46363235618249943</v>
      </c>
      <c r="J35" s="130">
        <f t="shared" si="0"/>
        <v>0.42944892944892943</v>
      </c>
    </row>
    <row r="36" spans="1:10" s="21" customFormat="1" ht="18" customHeight="1">
      <c r="A36" s="29" t="s">
        <v>84</v>
      </c>
      <c r="B36" s="49">
        <v>8020</v>
      </c>
      <c r="C36" s="60">
        <v>9074</v>
      </c>
      <c r="D36" s="69">
        <f>SUM(B36:C36)</f>
        <v>17094</v>
      </c>
      <c r="E36" s="84">
        <v>3134</v>
      </c>
      <c r="F36" s="99">
        <v>4207</v>
      </c>
      <c r="G36" s="108">
        <f>SUM(E36:F36)</f>
        <v>7341</v>
      </c>
      <c r="H36" s="119">
        <f t="shared" si="0"/>
        <v>0.39077306733167083</v>
      </c>
      <c r="I36" s="127">
        <f t="shared" si="0"/>
        <v>0.46363235618249943</v>
      </c>
      <c r="J36" s="136">
        <f t="shared" si="0"/>
        <v>0.42944892944892943</v>
      </c>
    </row>
    <row r="37" spans="1:10" ht="18" customHeight="1">
      <c r="A37" s="22" t="s">
        <v>23</v>
      </c>
      <c r="B37" s="47">
        <v>7522</v>
      </c>
      <c r="C37" s="47">
        <v>7582</v>
      </c>
      <c r="D37" s="63">
        <f>B37+C37</f>
        <v>15104</v>
      </c>
      <c r="E37" s="82">
        <f>SUM(E38:E39)</f>
        <v>2902</v>
      </c>
      <c r="F37" s="98">
        <f>SUM(F38:F39)</f>
        <v>3664</v>
      </c>
      <c r="G37" s="63">
        <f>E37+F37</f>
        <v>6566</v>
      </c>
      <c r="H37" s="113">
        <f t="shared" si="0"/>
        <v>0.38580164849773996</v>
      </c>
      <c r="I37" s="121">
        <f t="shared" si="0"/>
        <v>0.48324980216301766</v>
      </c>
      <c r="J37" s="130">
        <f t="shared" si="0"/>
        <v>0.43471927966101692</v>
      </c>
    </row>
    <row r="38" spans="1:10" ht="18" customHeight="1">
      <c r="A38" s="24" t="s">
        <v>49</v>
      </c>
      <c r="B38" s="44">
        <v>6057</v>
      </c>
      <c r="C38" s="57">
        <v>6511</v>
      </c>
      <c r="D38" s="70">
        <f>SUM(B38:C38)</f>
        <v>12568</v>
      </c>
      <c r="E38" s="85">
        <v>2491</v>
      </c>
      <c r="F38" s="100">
        <v>3105</v>
      </c>
      <c r="G38" s="109">
        <f>SUM(E38:F38)</f>
        <v>5596</v>
      </c>
      <c r="H38" s="115">
        <f t="shared" si="0"/>
        <v>0.41125969952121511</v>
      </c>
      <c r="I38" s="123">
        <f t="shared" si="0"/>
        <v>0.47688527107971124</v>
      </c>
      <c r="J38" s="132">
        <f t="shared" si="0"/>
        <v>0.44525779758115852</v>
      </c>
    </row>
    <row r="39" spans="1:10" ht="18" customHeight="1">
      <c r="A39" s="30" t="s">
        <v>97</v>
      </c>
      <c r="B39" s="46">
        <v>1465</v>
      </c>
      <c r="C39" s="59">
        <v>1071</v>
      </c>
      <c r="D39" s="72">
        <f>SUM(B39:C39)</f>
        <v>2536</v>
      </c>
      <c r="E39" s="86">
        <v>411</v>
      </c>
      <c r="F39" s="101">
        <v>559</v>
      </c>
      <c r="G39" s="112">
        <f>SUM(E39:F39)</f>
        <v>970</v>
      </c>
      <c r="H39" s="120">
        <f t="shared" si="0"/>
        <v>0.28054607508532425</v>
      </c>
      <c r="I39" s="128">
        <f t="shared" si="0"/>
        <v>0.52194211017740433</v>
      </c>
      <c r="J39" s="137">
        <f t="shared" si="0"/>
        <v>0.38249211356466878</v>
      </c>
    </row>
    <row r="41" spans="1:10" ht="18" customHeight="1">
      <c r="A41" s="463" t="s">
        <v>318</v>
      </c>
      <c r="B41" s="50"/>
      <c r="C41" s="50"/>
      <c r="D41" s="50"/>
    </row>
    <row r="42" spans="1:10" ht="18" customHeight="1">
      <c r="A42" s="19" t="s">
        <v>253</v>
      </c>
      <c r="B42" s="50"/>
      <c r="C42" s="50"/>
      <c r="D42" s="50"/>
    </row>
    <row r="43" spans="1:10" ht="18" customHeight="1">
      <c r="A43" s="19" t="s">
        <v>252</v>
      </c>
      <c r="B43" s="50"/>
      <c r="C43" s="50"/>
      <c r="D43" s="50"/>
    </row>
    <row r="45" spans="1:10" ht="18" customHeight="1">
      <c r="A45" s="31"/>
    </row>
    <row r="46" spans="1:10" ht="18" customHeight="1">
      <c r="B46" s="50"/>
      <c r="C46" s="50"/>
      <c r="D46" s="50"/>
    </row>
  </sheetData>
  <mergeCells count="5">
    <mergeCell ref="A1:J1"/>
    <mergeCell ref="A3:A5"/>
    <mergeCell ref="B3:D4"/>
    <mergeCell ref="E3:G4"/>
    <mergeCell ref="H3:J4"/>
  </mergeCells>
  <phoneticPr fontId="45"/>
  <printOptions horizontalCentered="1"/>
  <pageMargins left="0.31496062992125984" right="0.27559055118110237" top="0.82677165354330706" bottom="0.51181102362204722" header="0.39370078740157483" footer="0.51181102362204722"/>
  <pageSetup paperSize="9" pageOrder="overThenDown" orientation="portrait" r:id="rId1"/>
  <headerFooter alignWithMargins="0">
    <oddHeader xml:space="preserve">&amp;L表1-1
</oddHeader>
    <oddFooter>&amp;C1</oddFooter>
  </headerFooter>
  <rowBreaks count="1" manualBreakCount="1">
    <brk id="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2"/>
  <sheetViews>
    <sheetView view="pageBreakPreview" zoomScale="90" zoomScaleSheetLayoutView="90" workbookViewId="0">
      <selection activeCell="A2" sqref="A2"/>
    </sheetView>
  </sheetViews>
  <sheetFormatPr defaultRowHeight="18" customHeight="1"/>
  <cols>
    <col min="1" max="1" width="11.875" style="19" customWidth="1"/>
    <col min="2" max="2" width="11.625" style="3" customWidth="1"/>
    <col min="3" max="3" width="11.5" style="3" customWidth="1"/>
    <col min="4" max="4" width="12.5" style="3" customWidth="1"/>
    <col min="5" max="5" width="10.875" style="3" customWidth="1"/>
    <col min="6" max="6" width="11.375" style="3" customWidth="1"/>
    <col min="7" max="7" width="11" style="3" customWidth="1"/>
    <col min="8" max="10" width="9" style="3" customWidth="1"/>
    <col min="11" max="11" width="14.25" style="3" bestFit="1" customWidth="1"/>
    <col min="12" max="12" width="9" style="3" customWidth="1"/>
    <col min="13" max="16384" width="9" style="3"/>
  </cols>
  <sheetData>
    <row r="1" spans="1:11" s="20" customFormat="1" ht="18" customHeight="1">
      <c r="A1" s="492" t="str">
        <f>表紙!B9</f>
        <v>令和６年度市町村別高齢者数・高齢化率（圏域別）</v>
      </c>
      <c r="B1" s="492"/>
      <c r="C1" s="492"/>
      <c r="D1" s="492"/>
      <c r="E1" s="492"/>
      <c r="F1" s="492"/>
      <c r="G1" s="492"/>
      <c r="H1" s="492"/>
      <c r="I1" s="492"/>
      <c r="J1" s="492"/>
    </row>
    <row r="2" spans="1:11" ht="18" customHeight="1">
      <c r="B2" s="32"/>
      <c r="J2" s="129" t="str">
        <f>'表1-1'!J2</f>
        <v>令和６年７月１日現在</v>
      </c>
    </row>
    <row r="3" spans="1:11" ht="18" customHeight="1">
      <c r="A3" s="493" t="s">
        <v>33</v>
      </c>
      <c r="B3" s="496" t="s">
        <v>101</v>
      </c>
      <c r="C3" s="497"/>
      <c r="D3" s="503"/>
      <c r="E3" s="502" t="s">
        <v>173</v>
      </c>
      <c r="F3" s="497"/>
      <c r="G3" s="503"/>
      <c r="H3" s="502" t="s">
        <v>174</v>
      </c>
      <c r="I3" s="497"/>
      <c r="J3" s="503"/>
      <c r="K3" s="506" t="s">
        <v>115</v>
      </c>
    </row>
    <row r="4" spans="1:11" ht="18" customHeight="1">
      <c r="A4" s="494"/>
      <c r="B4" s="499"/>
      <c r="C4" s="500"/>
      <c r="D4" s="505"/>
      <c r="E4" s="504"/>
      <c r="F4" s="500"/>
      <c r="G4" s="505"/>
      <c r="H4" s="504"/>
      <c r="I4" s="500"/>
      <c r="J4" s="505"/>
      <c r="K4" s="507"/>
    </row>
    <row r="5" spans="1:11" ht="18" customHeight="1">
      <c r="A5" s="495"/>
      <c r="B5" s="33" t="s">
        <v>47</v>
      </c>
      <c r="C5" s="87" t="s">
        <v>54</v>
      </c>
      <c r="D5" s="61" t="s">
        <v>172</v>
      </c>
      <c r="E5" s="73" t="s">
        <v>47</v>
      </c>
      <c r="F5" s="87" t="s">
        <v>54</v>
      </c>
      <c r="G5" s="61" t="s">
        <v>172</v>
      </c>
      <c r="H5" s="73" t="s">
        <v>47</v>
      </c>
      <c r="I5" s="87" t="s">
        <v>54</v>
      </c>
      <c r="J5" s="61" t="s">
        <v>172</v>
      </c>
    </row>
    <row r="6" spans="1:11" ht="18" customHeight="1">
      <c r="A6" s="22" t="s">
        <v>58</v>
      </c>
      <c r="B6" s="142">
        <f>'表1-1'!B6</f>
        <v>425286</v>
      </c>
      <c r="C6" s="151">
        <f>'表1-1'!C6</f>
        <v>474028</v>
      </c>
      <c r="D6" s="156">
        <f>'表1-1'!D6</f>
        <v>899314</v>
      </c>
      <c r="E6" s="142">
        <f>E7+E11+E14+E19+E27+E30+E34+E36</f>
        <v>149485</v>
      </c>
      <c r="F6" s="151">
        <f>F7+F11+F14+F19+F27+F30+F34+F36</f>
        <v>207982</v>
      </c>
      <c r="G6" s="156">
        <f>G7+G11+G14+G19+G27+G30+G34+G36</f>
        <v>357467</v>
      </c>
      <c r="H6" s="114">
        <f t="shared" ref="H6:J39" si="0">E6/B6</f>
        <v>0.35149287773404253</v>
      </c>
      <c r="I6" s="122">
        <f t="shared" si="0"/>
        <v>0.43875467271975493</v>
      </c>
      <c r="J6" s="131">
        <f t="shared" si="0"/>
        <v>0.39748853014631153</v>
      </c>
    </row>
    <row r="7" spans="1:11" ht="18" customHeight="1">
      <c r="A7" s="23" t="s">
        <v>187</v>
      </c>
      <c r="B7" s="40">
        <f t="shared" ref="B7:G7" si="1">SUM(B8:B10)</f>
        <v>45042</v>
      </c>
      <c r="C7" s="35">
        <f t="shared" si="1"/>
        <v>50346</v>
      </c>
      <c r="D7" s="62">
        <f t="shared" si="1"/>
        <v>95388</v>
      </c>
      <c r="E7" s="34">
        <f t="shared" si="1"/>
        <v>16559</v>
      </c>
      <c r="F7" s="35">
        <f t="shared" si="1"/>
        <v>23801</v>
      </c>
      <c r="G7" s="62">
        <f t="shared" si="1"/>
        <v>40360</v>
      </c>
      <c r="H7" s="114">
        <f>E7/B7</f>
        <v>0.36763465210248214</v>
      </c>
      <c r="I7" s="122">
        <f t="shared" si="0"/>
        <v>0.47274857982759305</v>
      </c>
      <c r="J7" s="131">
        <f t="shared" si="0"/>
        <v>0.42311401853482616</v>
      </c>
    </row>
    <row r="8" spans="1:11" ht="18" customHeight="1">
      <c r="A8" s="25" t="s">
        <v>66</v>
      </c>
      <c r="B8" s="37">
        <f>'表1-1'!B12</f>
        <v>30474</v>
      </c>
      <c r="C8" s="152">
        <f>'表1-1'!C12</f>
        <v>34068</v>
      </c>
      <c r="D8" s="65">
        <f>SUM(B8:C8)</f>
        <v>64542</v>
      </c>
      <c r="E8" s="160">
        <f>'表1-1'!E12</f>
        <v>10963</v>
      </c>
      <c r="F8" s="166">
        <f>'表1-1'!F12</f>
        <v>15749</v>
      </c>
      <c r="G8" s="104">
        <f>SUM(E8:F8)</f>
        <v>26712</v>
      </c>
      <c r="H8" s="116">
        <f t="shared" si="0"/>
        <v>0.35974929448054077</v>
      </c>
      <c r="I8" s="124">
        <f t="shared" si="0"/>
        <v>0.46228131971351416</v>
      </c>
      <c r="J8" s="133">
        <f t="shared" si="0"/>
        <v>0.41387003811471601</v>
      </c>
      <c r="K8" s="172">
        <f>G8/D8</f>
        <v>0.41387003811471601</v>
      </c>
    </row>
    <row r="9" spans="1:11" ht="18" customHeight="1">
      <c r="A9" s="25" t="s">
        <v>76</v>
      </c>
      <c r="B9" s="37">
        <f>'表1-1'!B15</f>
        <v>12522</v>
      </c>
      <c r="C9" s="153">
        <f>'表1-1'!C15</f>
        <v>13950</v>
      </c>
      <c r="D9" s="157">
        <f>SUM(B9:C9)</f>
        <v>26472</v>
      </c>
      <c r="E9" s="161">
        <f>'表1-1'!E15</f>
        <v>4778</v>
      </c>
      <c r="F9" s="38">
        <f>'表1-1'!F15</f>
        <v>6819</v>
      </c>
      <c r="G9" s="104">
        <f>SUM(E9:F9)</f>
        <v>11597</v>
      </c>
      <c r="H9" s="116">
        <f t="shared" si="0"/>
        <v>0.38156843954639835</v>
      </c>
      <c r="I9" s="124">
        <f t="shared" si="0"/>
        <v>0.48881720430107528</v>
      </c>
      <c r="J9" s="133">
        <f t="shared" si="0"/>
        <v>0.4380855243275914</v>
      </c>
      <c r="K9" s="172">
        <f>G9/D9</f>
        <v>0.4380855243275914</v>
      </c>
    </row>
    <row r="10" spans="1:11" ht="18" customHeight="1">
      <c r="A10" s="25" t="s">
        <v>52</v>
      </c>
      <c r="B10" s="37">
        <f>'表1-1'!B23</f>
        <v>2046</v>
      </c>
      <c r="C10" s="145">
        <f>'表1-1'!C23</f>
        <v>2328</v>
      </c>
      <c r="D10" s="158">
        <f>SUM(B10:C10)</f>
        <v>4374</v>
      </c>
      <c r="E10" s="162">
        <f>'表1-1'!E23</f>
        <v>818</v>
      </c>
      <c r="F10" s="167">
        <f>'表1-1'!F23</f>
        <v>1233</v>
      </c>
      <c r="G10" s="104">
        <f>SUM(E10:F10)</f>
        <v>2051</v>
      </c>
      <c r="H10" s="120">
        <f t="shared" si="0"/>
        <v>0.39980449657869011</v>
      </c>
      <c r="I10" s="128">
        <f t="shared" si="0"/>
        <v>0.52963917525773196</v>
      </c>
      <c r="J10" s="137">
        <f t="shared" si="0"/>
        <v>0.46890717878372201</v>
      </c>
      <c r="K10" s="172">
        <f>G10/D10</f>
        <v>0.46890717878372201</v>
      </c>
    </row>
    <row r="11" spans="1:11" ht="18" customHeight="1">
      <c r="A11" s="23" t="s">
        <v>188</v>
      </c>
      <c r="B11" s="40">
        <f t="shared" ref="B11:G11" si="2">SUM(B12:B13)</f>
        <v>13707</v>
      </c>
      <c r="C11" s="35">
        <f t="shared" si="2"/>
        <v>15363</v>
      </c>
      <c r="D11" s="62">
        <f t="shared" si="2"/>
        <v>29070</v>
      </c>
      <c r="E11" s="34">
        <f t="shared" si="2"/>
        <v>5776</v>
      </c>
      <c r="F11" s="35">
        <f t="shared" si="2"/>
        <v>8335</v>
      </c>
      <c r="G11" s="62">
        <f t="shared" si="2"/>
        <v>14111</v>
      </c>
      <c r="H11" s="114">
        <f t="shared" si="0"/>
        <v>0.42139053038593421</v>
      </c>
      <c r="I11" s="122">
        <f t="shared" si="0"/>
        <v>0.54253726485712428</v>
      </c>
      <c r="J11" s="131">
        <f t="shared" si="0"/>
        <v>0.48541451668386654</v>
      </c>
    </row>
    <row r="12" spans="1:11" ht="18" customHeight="1">
      <c r="A12" s="25" t="s">
        <v>48</v>
      </c>
      <c r="B12" s="143">
        <f>'表1-1'!B19</f>
        <v>12841</v>
      </c>
      <c r="C12" s="44">
        <f>'表1-1'!C19</f>
        <v>14440</v>
      </c>
      <c r="D12" s="70">
        <f>SUM(B12:C12)</f>
        <v>27281</v>
      </c>
      <c r="E12" s="36">
        <f>'表1-1'!E19</f>
        <v>5366</v>
      </c>
      <c r="F12" s="48">
        <f>'表1-1'!F19</f>
        <v>7690</v>
      </c>
      <c r="G12" s="169">
        <f>SUM(E12:F12)</f>
        <v>13056</v>
      </c>
      <c r="H12" s="171">
        <f t="shared" si="0"/>
        <v>0.41788022739662017</v>
      </c>
      <c r="I12" s="123">
        <f t="shared" si="0"/>
        <v>0.5325484764542936</v>
      </c>
      <c r="J12" s="132">
        <f t="shared" si="0"/>
        <v>0.47857483230086872</v>
      </c>
      <c r="K12" s="172">
        <f>G12/D12</f>
        <v>0.47857483230086872</v>
      </c>
    </row>
    <row r="13" spans="1:11" ht="18" customHeight="1">
      <c r="A13" s="25" t="s">
        <v>70</v>
      </c>
      <c r="B13" s="144">
        <f>'表1-1'!B25</f>
        <v>866</v>
      </c>
      <c r="C13" s="46">
        <f>'表1-1'!C25</f>
        <v>923</v>
      </c>
      <c r="D13" s="72">
        <f>SUM(B13:C13)</f>
        <v>1789</v>
      </c>
      <c r="E13" s="162">
        <f>'表1-1'!E25</f>
        <v>410</v>
      </c>
      <c r="F13" s="167">
        <f>'表1-1'!F25</f>
        <v>645</v>
      </c>
      <c r="G13" s="112">
        <f>SUM(E13:F13)</f>
        <v>1055</v>
      </c>
      <c r="H13" s="120">
        <f t="shared" si="0"/>
        <v>0.47344110854503463</v>
      </c>
      <c r="I13" s="128">
        <f t="shared" si="0"/>
        <v>0.69880823401950165</v>
      </c>
      <c r="J13" s="137">
        <f t="shared" si="0"/>
        <v>0.58971492453884855</v>
      </c>
      <c r="K13" s="172">
        <f>G13/D13</f>
        <v>0.58971492453884855</v>
      </c>
    </row>
    <row r="14" spans="1:11" ht="18" customHeight="1">
      <c r="A14" s="23" t="s">
        <v>189</v>
      </c>
      <c r="B14" s="40">
        <f t="shared" ref="B14:G14" si="3">SUM(B15:B18)</f>
        <v>31556</v>
      </c>
      <c r="C14" s="35">
        <f t="shared" si="3"/>
        <v>36594</v>
      </c>
      <c r="D14" s="62">
        <f t="shared" si="3"/>
        <v>68150</v>
      </c>
      <c r="E14" s="34">
        <f t="shared" si="3"/>
        <v>12863</v>
      </c>
      <c r="F14" s="35">
        <f t="shared" si="3"/>
        <v>18657</v>
      </c>
      <c r="G14" s="62">
        <f t="shared" si="3"/>
        <v>31520</v>
      </c>
      <c r="H14" s="114">
        <f t="shared" si="0"/>
        <v>0.40762454049942959</v>
      </c>
      <c r="I14" s="122">
        <f t="shared" si="0"/>
        <v>0.50983767830791937</v>
      </c>
      <c r="J14" s="131">
        <f t="shared" si="0"/>
        <v>0.46250917094644167</v>
      </c>
    </row>
    <row r="15" spans="1:11" ht="18" customHeight="1">
      <c r="A15" s="25" t="s">
        <v>64</v>
      </c>
      <c r="B15" s="36">
        <f>'表1-1'!B10</f>
        <v>21266</v>
      </c>
      <c r="C15" s="44">
        <f>'表1-1'!C10</f>
        <v>24779</v>
      </c>
      <c r="D15" s="70">
        <f>SUM(B15:C15)</f>
        <v>46045</v>
      </c>
      <c r="E15" s="85">
        <f>'表1-1'!E10</f>
        <v>8116</v>
      </c>
      <c r="F15" s="168">
        <f>'表1-1'!F10</f>
        <v>12045</v>
      </c>
      <c r="G15" s="106">
        <f>SUM(E15:F15)</f>
        <v>20161</v>
      </c>
      <c r="H15" s="115">
        <f t="shared" si="0"/>
        <v>0.3816420577447569</v>
      </c>
      <c r="I15" s="123">
        <f t="shared" si="0"/>
        <v>0.48609709834940878</v>
      </c>
      <c r="J15" s="132">
        <f t="shared" si="0"/>
        <v>0.43785427299381041</v>
      </c>
      <c r="K15" s="172">
        <f>G15/D15</f>
        <v>0.43785427299381041</v>
      </c>
    </row>
    <row r="16" spans="1:11" ht="18" customHeight="1">
      <c r="A16" s="25" t="s">
        <v>8</v>
      </c>
      <c r="B16" s="145">
        <f>'表1-1'!B27</f>
        <v>1230</v>
      </c>
      <c r="C16" s="145">
        <f>'表1-1'!C27</f>
        <v>1337</v>
      </c>
      <c r="D16" s="66">
        <f>SUM(B16:C16)</f>
        <v>2567</v>
      </c>
      <c r="E16" s="37">
        <f>'表1-1'!E27</f>
        <v>584</v>
      </c>
      <c r="F16" s="45">
        <f>'表1-1'!F27</f>
        <v>818</v>
      </c>
      <c r="G16" s="104">
        <f>SUM(E16:F16)</f>
        <v>1402</v>
      </c>
      <c r="H16" s="116">
        <f t="shared" si="0"/>
        <v>0.47479674796747967</v>
      </c>
      <c r="I16" s="124">
        <f t="shared" si="0"/>
        <v>0.61181750186985784</v>
      </c>
      <c r="J16" s="133">
        <f t="shared" si="0"/>
        <v>0.54616283599532534</v>
      </c>
      <c r="K16" s="172">
        <f>G16/D16</f>
        <v>0.54616283599532534</v>
      </c>
    </row>
    <row r="17" spans="1:11" ht="18" customHeight="1">
      <c r="A17" s="25" t="s">
        <v>2</v>
      </c>
      <c r="B17" s="38">
        <f>'表1-1'!B28</f>
        <v>6316</v>
      </c>
      <c r="C17" s="45">
        <f>'表1-1'!C28</f>
        <v>7374</v>
      </c>
      <c r="D17" s="71">
        <f>SUM(B17:C17)</f>
        <v>13690</v>
      </c>
      <c r="E17" s="145">
        <f>'表1-1'!E28</f>
        <v>2870</v>
      </c>
      <c r="F17" s="145">
        <f>'表1-1'!F28</f>
        <v>4020</v>
      </c>
      <c r="G17" s="170">
        <f>SUM(E17:F17)</f>
        <v>6890</v>
      </c>
      <c r="H17" s="116">
        <f t="shared" si="0"/>
        <v>0.45440151994933503</v>
      </c>
      <c r="I17" s="124">
        <f t="shared" si="0"/>
        <v>0.54515866558177384</v>
      </c>
      <c r="J17" s="133">
        <f t="shared" si="0"/>
        <v>0.50328707085463842</v>
      </c>
      <c r="K17" s="172">
        <f>G17/D17</f>
        <v>0.50328707085463842</v>
      </c>
    </row>
    <row r="18" spans="1:11" ht="18" customHeight="1">
      <c r="A18" s="25" t="s">
        <v>86</v>
      </c>
      <c r="B18" s="146">
        <f>'表1-1'!B29</f>
        <v>2744</v>
      </c>
      <c r="C18" s="46">
        <f>'表1-1'!C29</f>
        <v>3104</v>
      </c>
      <c r="D18" s="71">
        <f>SUM(B18:C18)</f>
        <v>5848</v>
      </c>
      <c r="E18" s="46">
        <f>'表1-1'!E29</f>
        <v>1293</v>
      </c>
      <c r="F18" s="46">
        <f>'表1-1'!F29</f>
        <v>1774</v>
      </c>
      <c r="G18" s="170">
        <f>SUM(E18:F18)</f>
        <v>3067</v>
      </c>
      <c r="H18" s="120">
        <f t="shared" si="0"/>
        <v>0.47120991253644318</v>
      </c>
      <c r="I18" s="128">
        <f t="shared" si="0"/>
        <v>0.571520618556701</v>
      </c>
      <c r="J18" s="137">
        <f t="shared" si="0"/>
        <v>0.52445280437756503</v>
      </c>
      <c r="K18" s="172">
        <f>G18/D18</f>
        <v>0.52445280437756503</v>
      </c>
    </row>
    <row r="19" spans="1:11" ht="18" customHeight="1">
      <c r="A19" s="23" t="s">
        <v>190</v>
      </c>
      <c r="B19" s="40">
        <f t="shared" ref="B19:G19" si="4">SUM(B20:B26)</f>
        <v>174628</v>
      </c>
      <c r="C19" s="35">
        <f t="shared" si="4"/>
        <v>195250</v>
      </c>
      <c r="D19" s="62">
        <f t="shared" si="4"/>
        <v>369878</v>
      </c>
      <c r="E19" s="34">
        <f t="shared" si="4"/>
        <v>54570</v>
      </c>
      <c r="F19" s="35">
        <f t="shared" si="4"/>
        <v>75663</v>
      </c>
      <c r="G19" s="62">
        <f t="shared" si="4"/>
        <v>130233</v>
      </c>
      <c r="H19" s="114">
        <f t="shared" si="0"/>
        <v>0.31249284192683879</v>
      </c>
      <c r="I19" s="122">
        <f t="shared" si="0"/>
        <v>0.38751856594110118</v>
      </c>
      <c r="J19" s="131">
        <f t="shared" si="0"/>
        <v>0.35209717798841778</v>
      </c>
    </row>
    <row r="20" spans="1:11" ht="18" customHeight="1">
      <c r="A20" s="139" t="s">
        <v>85</v>
      </c>
      <c r="B20" s="147">
        <f>'表1-1'!B9</f>
        <v>140304</v>
      </c>
      <c r="C20" s="154">
        <f>'表1-1'!C9</f>
        <v>156535</v>
      </c>
      <c r="D20" s="159">
        <f t="shared" ref="D20:D26" si="5">SUM(B20:C20)</f>
        <v>296839</v>
      </c>
      <c r="E20" s="163">
        <f>'表1-1'!E9</f>
        <v>41057</v>
      </c>
      <c r="F20" s="10">
        <f>'表1-1'!F9</f>
        <v>56978</v>
      </c>
      <c r="G20" s="109">
        <f t="shared" ref="G20:G26" si="6">SUM(E20:F20)</f>
        <v>98035</v>
      </c>
      <c r="H20" s="115">
        <f t="shared" si="0"/>
        <v>0.29262886304025543</v>
      </c>
      <c r="I20" s="123">
        <f t="shared" si="0"/>
        <v>0.36399527262273612</v>
      </c>
      <c r="J20" s="132">
        <f t="shared" si="0"/>
        <v>0.33026320665411218</v>
      </c>
      <c r="K20" s="172">
        <f t="shared" ref="K20:K26" si="7">G20/D20</f>
        <v>0.33026320665411218</v>
      </c>
    </row>
    <row r="21" spans="1:11" ht="18" customHeight="1">
      <c r="A21" s="25" t="s">
        <v>72</v>
      </c>
      <c r="B21" s="37">
        <f>'表1-1'!B13</f>
        <v>10597</v>
      </c>
      <c r="C21" s="45">
        <f>'表1-1'!C13</f>
        <v>11877</v>
      </c>
      <c r="D21" s="66">
        <f t="shared" si="5"/>
        <v>22474</v>
      </c>
      <c r="E21" s="164">
        <f>'表1-1'!E13</f>
        <v>5023</v>
      </c>
      <c r="F21" s="45">
        <f>'表1-1'!F13</f>
        <v>6719</v>
      </c>
      <c r="G21" s="104">
        <f t="shared" si="6"/>
        <v>11742</v>
      </c>
      <c r="H21" s="116">
        <f t="shared" si="0"/>
        <v>0.47400207605926203</v>
      </c>
      <c r="I21" s="124">
        <f t="shared" si="0"/>
        <v>0.56571524795823858</v>
      </c>
      <c r="J21" s="133">
        <f t="shared" si="0"/>
        <v>0.5224704102518466</v>
      </c>
      <c r="K21" s="172">
        <f t="shared" si="7"/>
        <v>0.5224704102518466</v>
      </c>
    </row>
    <row r="22" spans="1:11" ht="18" customHeight="1">
      <c r="A22" s="466" t="s">
        <v>41</v>
      </c>
      <c r="B22" s="37">
        <f>'表1-1'!B17</f>
        <v>14510</v>
      </c>
      <c r="C22" s="45">
        <f>'表1-1'!C17</f>
        <v>16297</v>
      </c>
      <c r="D22" s="66">
        <f t="shared" si="5"/>
        <v>30807</v>
      </c>
      <c r="E22" s="38">
        <f>'表1-1'!E17</f>
        <v>4688</v>
      </c>
      <c r="F22" s="38">
        <f>'表1-1'!F17</f>
        <v>6544</v>
      </c>
      <c r="G22" s="104">
        <f t="shared" si="6"/>
        <v>11232</v>
      </c>
      <c r="H22" s="116">
        <f t="shared" si="0"/>
        <v>0.32308752584424533</v>
      </c>
      <c r="I22" s="124">
        <f t="shared" si="0"/>
        <v>0.40154629686445359</v>
      </c>
      <c r="J22" s="133">
        <f t="shared" si="0"/>
        <v>0.36459246275197194</v>
      </c>
      <c r="K22" s="172">
        <f t="shared" si="7"/>
        <v>0.36459246275197194</v>
      </c>
    </row>
    <row r="23" spans="1:11" ht="18" customHeight="1">
      <c r="A23" s="140" t="s">
        <v>59</v>
      </c>
      <c r="B23" s="148">
        <f>'表1-1'!B31</f>
        <v>3557</v>
      </c>
      <c r="C23" s="145">
        <f>'表1-1'!C31</f>
        <v>4045</v>
      </c>
      <c r="D23" s="71">
        <f t="shared" si="5"/>
        <v>7602</v>
      </c>
      <c r="E23" s="165">
        <f>'表1-1'!E31</f>
        <v>1641</v>
      </c>
      <c r="F23" s="145">
        <f>'表1-1'!F31</f>
        <v>2321</v>
      </c>
      <c r="G23" s="170">
        <f t="shared" si="6"/>
        <v>3962</v>
      </c>
      <c r="H23" s="116">
        <f t="shared" si="0"/>
        <v>0.46134382906944055</v>
      </c>
      <c r="I23" s="124">
        <f t="shared" si="0"/>
        <v>0.57379480840543884</v>
      </c>
      <c r="J23" s="133">
        <f t="shared" si="0"/>
        <v>0.52117863720073665</v>
      </c>
      <c r="K23" s="172">
        <f t="shared" si="7"/>
        <v>0.52117863720073665</v>
      </c>
    </row>
    <row r="24" spans="1:11" ht="18" customHeight="1">
      <c r="A24" s="25" t="s">
        <v>81</v>
      </c>
      <c r="B24" s="37">
        <f>'表1-1'!B32</f>
        <v>2325</v>
      </c>
      <c r="C24" s="45">
        <f>'表1-1'!C32</f>
        <v>2814</v>
      </c>
      <c r="D24" s="66">
        <f t="shared" si="5"/>
        <v>5139</v>
      </c>
      <c r="E24" s="38">
        <f>'表1-1'!E32</f>
        <v>961</v>
      </c>
      <c r="F24" s="45">
        <f>'表1-1'!F32</f>
        <v>1443</v>
      </c>
      <c r="G24" s="104">
        <f t="shared" si="6"/>
        <v>2404</v>
      </c>
      <c r="H24" s="116">
        <f t="shared" si="0"/>
        <v>0.41333333333333333</v>
      </c>
      <c r="I24" s="124">
        <f t="shared" si="0"/>
        <v>0.51279317697228144</v>
      </c>
      <c r="J24" s="133">
        <f t="shared" si="0"/>
        <v>0.46779529091262889</v>
      </c>
      <c r="K24" s="172">
        <f t="shared" si="7"/>
        <v>0.46779529091262889</v>
      </c>
    </row>
    <row r="25" spans="1:11" ht="18" customHeight="1">
      <c r="A25" s="25" t="s">
        <v>36</v>
      </c>
      <c r="B25" s="38">
        <f>'表1-1'!B33</f>
        <v>1944</v>
      </c>
      <c r="C25" s="45">
        <f>'表1-1'!C33</f>
        <v>2241</v>
      </c>
      <c r="D25" s="66">
        <f t="shared" si="5"/>
        <v>4185</v>
      </c>
      <c r="E25" s="45">
        <f>'表1-1'!E33</f>
        <v>785</v>
      </c>
      <c r="F25" s="45">
        <f>'表1-1'!F33</f>
        <v>1094</v>
      </c>
      <c r="G25" s="106">
        <f t="shared" si="6"/>
        <v>1879</v>
      </c>
      <c r="H25" s="116">
        <f t="shared" si="0"/>
        <v>0.4038065843621399</v>
      </c>
      <c r="I25" s="124">
        <f t="shared" si="0"/>
        <v>0.48817492190986167</v>
      </c>
      <c r="J25" s="133">
        <f t="shared" si="0"/>
        <v>0.44898446833930705</v>
      </c>
      <c r="K25" s="172">
        <f t="shared" si="7"/>
        <v>0.44898446833930705</v>
      </c>
    </row>
    <row r="26" spans="1:11" ht="18" customHeight="1">
      <c r="A26" s="25" t="s">
        <v>83</v>
      </c>
      <c r="B26" s="46">
        <f>'表1-1'!B34</f>
        <v>1391</v>
      </c>
      <c r="C26" s="46">
        <f>'表1-1'!C34</f>
        <v>1441</v>
      </c>
      <c r="D26" s="71">
        <f t="shared" si="5"/>
        <v>2832</v>
      </c>
      <c r="E26" s="46">
        <f>'表1-1'!E34</f>
        <v>415</v>
      </c>
      <c r="F26" s="46">
        <f>'表1-1'!F34</f>
        <v>564</v>
      </c>
      <c r="G26" s="112">
        <f t="shared" si="6"/>
        <v>979</v>
      </c>
      <c r="H26" s="120">
        <f t="shared" si="0"/>
        <v>0.29834651329978434</v>
      </c>
      <c r="I26" s="128">
        <f t="shared" si="0"/>
        <v>0.39139486467730744</v>
      </c>
      <c r="J26" s="137">
        <f t="shared" si="0"/>
        <v>0.34569209039548021</v>
      </c>
      <c r="K26" s="172">
        <f t="shared" si="7"/>
        <v>0.34569209039548021</v>
      </c>
    </row>
    <row r="27" spans="1:11" ht="24">
      <c r="A27" s="141" t="s">
        <v>192</v>
      </c>
      <c r="B27" s="40">
        <f t="shared" ref="B27:G27" si="8">SUM(B28:B29)</f>
        <v>44663</v>
      </c>
      <c r="C27" s="35">
        <f t="shared" si="8"/>
        <v>47547</v>
      </c>
      <c r="D27" s="62">
        <f t="shared" si="8"/>
        <v>92210</v>
      </c>
      <c r="E27" s="34">
        <f t="shared" si="8"/>
        <v>15589</v>
      </c>
      <c r="F27" s="35">
        <f t="shared" si="8"/>
        <v>21258</v>
      </c>
      <c r="G27" s="62">
        <f t="shared" si="8"/>
        <v>36847</v>
      </c>
      <c r="H27" s="114">
        <f t="shared" si="0"/>
        <v>0.3490361149049549</v>
      </c>
      <c r="I27" s="122">
        <f t="shared" si="0"/>
        <v>0.44709445390876396</v>
      </c>
      <c r="J27" s="131">
        <f t="shared" si="0"/>
        <v>0.39959874200195206</v>
      </c>
    </row>
    <row r="28" spans="1:11" ht="18" customHeight="1">
      <c r="A28" s="25" t="s">
        <v>75</v>
      </c>
      <c r="B28" s="26">
        <f>'表1-1'!B16</f>
        <v>34200</v>
      </c>
      <c r="C28" s="44">
        <f>'表1-1'!C16</f>
        <v>36323</v>
      </c>
      <c r="D28" s="66">
        <f>SUM(B28:C28)</f>
        <v>70523</v>
      </c>
      <c r="E28" s="36">
        <f>'表1-1'!E16</f>
        <v>11797</v>
      </c>
      <c r="F28" s="38">
        <f>'表1-1'!F16</f>
        <v>16052</v>
      </c>
      <c r="G28" s="104">
        <f>SUM(E28:F28)</f>
        <v>27849</v>
      </c>
      <c r="H28" s="116">
        <f t="shared" si="0"/>
        <v>0.34494152046783627</v>
      </c>
      <c r="I28" s="124">
        <f t="shared" si="0"/>
        <v>0.4419238499022658</v>
      </c>
      <c r="J28" s="133">
        <f t="shared" si="0"/>
        <v>0.39489244643591453</v>
      </c>
      <c r="K28" s="172">
        <f>G28/D28</f>
        <v>0.39489244643591453</v>
      </c>
    </row>
    <row r="29" spans="1:11" ht="18" customHeight="1">
      <c r="A29" s="25" t="s">
        <v>80</v>
      </c>
      <c r="B29" s="149">
        <f>'表1-1'!B20</f>
        <v>10463</v>
      </c>
      <c r="C29" s="46">
        <f>'表1-1'!C20</f>
        <v>11224</v>
      </c>
      <c r="D29" s="66">
        <f>SUM(B29:C29)</f>
        <v>21687</v>
      </c>
      <c r="E29" s="162">
        <f>'表1-1'!E20</f>
        <v>3792</v>
      </c>
      <c r="F29" s="165">
        <f>'表1-1'!F20</f>
        <v>5206</v>
      </c>
      <c r="G29" s="104">
        <f>SUM(E29:F29)</f>
        <v>8998</v>
      </c>
      <c r="H29" s="116">
        <f t="shared" si="0"/>
        <v>0.36241995603555388</v>
      </c>
      <c r="I29" s="124">
        <f t="shared" si="0"/>
        <v>0.46382751247327159</v>
      </c>
      <c r="J29" s="133">
        <f t="shared" si="0"/>
        <v>0.41490293724350996</v>
      </c>
      <c r="K29" s="172">
        <f>G29/D29</f>
        <v>0.41490293724350996</v>
      </c>
    </row>
    <row r="30" spans="1:11" ht="18" customHeight="1">
      <c r="A30" s="23" t="s">
        <v>194</v>
      </c>
      <c r="B30" s="40">
        <f t="shared" ref="B30:G30" si="9">SUM(B31:B33)</f>
        <v>52307</v>
      </c>
      <c r="C30" s="35">
        <f t="shared" si="9"/>
        <v>59629</v>
      </c>
      <c r="D30" s="62">
        <f t="shared" si="9"/>
        <v>111936</v>
      </c>
      <c r="E30" s="34">
        <f t="shared" si="9"/>
        <v>19700</v>
      </c>
      <c r="F30" s="35">
        <f t="shared" si="9"/>
        <v>27797</v>
      </c>
      <c r="G30" s="62">
        <f t="shared" si="9"/>
        <v>47497</v>
      </c>
      <c r="H30" s="114">
        <f t="shared" si="0"/>
        <v>0.37662263177012639</v>
      </c>
      <c r="I30" s="122">
        <f t="shared" si="0"/>
        <v>0.46616579181270856</v>
      </c>
      <c r="J30" s="131">
        <f t="shared" si="0"/>
        <v>0.42432282732990279</v>
      </c>
    </row>
    <row r="31" spans="1:11" ht="18" customHeight="1">
      <c r="A31" s="25" t="s">
        <v>96</v>
      </c>
      <c r="B31" s="38">
        <f>'表1-1'!B18</f>
        <v>34007</v>
      </c>
      <c r="C31" s="45">
        <f>'表1-1'!C18</f>
        <v>38545</v>
      </c>
      <c r="D31" s="66">
        <f>SUM(B31:C31)</f>
        <v>72552</v>
      </c>
      <c r="E31" s="45">
        <f>'表1-1'!E18</f>
        <v>12275</v>
      </c>
      <c r="F31" s="45">
        <f>'表1-1'!F18</f>
        <v>17452</v>
      </c>
      <c r="G31" s="104">
        <f>SUM(E31:F31)</f>
        <v>29727</v>
      </c>
      <c r="H31" s="116">
        <f t="shared" si="0"/>
        <v>0.3609550974799306</v>
      </c>
      <c r="I31" s="124">
        <f t="shared" si="0"/>
        <v>0.45276949020625246</v>
      </c>
      <c r="J31" s="133">
        <f t="shared" si="0"/>
        <v>0.40973370823685079</v>
      </c>
      <c r="K31" s="172">
        <f>G31/D31</f>
        <v>0.40973370823685079</v>
      </c>
    </row>
    <row r="32" spans="1:11" ht="18" customHeight="1">
      <c r="A32" s="25" t="s">
        <v>88</v>
      </c>
      <c r="B32" s="26">
        <f>'表1-1'!B21</f>
        <v>10280</v>
      </c>
      <c r="C32" s="45">
        <f>'表1-1'!C21</f>
        <v>12010</v>
      </c>
      <c r="D32" s="66">
        <f>SUM(B32:C32)</f>
        <v>22290</v>
      </c>
      <c r="E32" s="37">
        <f>'表1-1'!E21</f>
        <v>4291</v>
      </c>
      <c r="F32" s="38">
        <f>'表1-1'!F21</f>
        <v>6138</v>
      </c>
      <c r="G32" s="104">
        <f>SUM(E32:F32)</f>
        <v>10429</v>
      </c>
      <c r="H32" s="116">
        <f t="shared" si="0"/>
        <v>0.41741245136186772</v>
      </c>
      <c r="I32" s="124">
        <f t="shared" si="0"/>
        <v>0.51107410491257288</v>
      </c>
      <c r="J32" s="133">
        <f t="shared" si="0"/>
        <v>0.46787797218483623</v>
      </c>
      <c r="K32" s="172">
        <f>G32/D32</f>
        <v>0.46787797218483623</v>
      </c>
    </row>
    <row r="33" spans="1:11" ht="18" customHeight="1">
      <c r="A33" s="25" t="s">
        <v>84</v>
      </c>
      <c r="B33" s="150">
        <f>'表1-1'!B36</f>
        <v>8020</v>
      </c>
      <c r="C33" s="150">
        <f>'表1-1'!C36</f>
        <v>9074</v>
      </c>
      <c r="D33" s="66">
        <f>SUM(B33:C33)</f>
        <v>17094</v>
      </c>
      <c r="E33" s="150">
        <f>'表1-1'!E36</f>
        <v>3134</v>
      </c>
      <c r="F33" s="150">
        <f>'表1-1'!F36</f>
        <v>4207</v>
      </c>
      <c r="G33" s="104">
        <f>SUM(E33:F33)</f>
        <v>7341</v>
      </c>
      <c r="H33" s="120">
        <f t="shared" si="0"/>
        <v>0.39077306733167083</v>
      </c>
      <c r="I33" s="128">
        <f t="shared" si="0"/>
        <v>0.46363235618249943</v>
      </c>
      <c r="J33" s="137">
        <f t="shared" si="0"/>
        <v>0.42944892944892943</v>
      </c>
      <c r="K33" s="172">
        <f>G33/D33</f>
        <v>0.42944892944892943</v>
      </c>
    </row>
    <row r="34" spans="1:11" ht="18" customHeight="1">
      <c r="A34" s="23" t="s">
        <v>195</v>
      </c>
      <c r="B34" s="40">
        <f>SUM(B35)</f>
        <v>37429</v>
      </c>
      <c r="C34" s="35">
        <f>SUM(C35)</f>
        <v>41731</v>
      </c>
      <c r="D34" s="62">
        <f>SUM(B34:C34)</f>
        <v>79160</v>
      </c>
      <c r="E34" s="34">
        <f>SUM(E35)</f>
        <v>14196</v>
      </c>
      <c r="F34" s="35">
        <f>SUM(F35)</f>
        <v>19087</v>
      </c>
      <c r="G34" s="62">
        <f>SUM(G35)</f>
        <v>33283</v>
      </c>
      <c r="H34" s="114">
        <f t="shared" si="0"/>
        <v>0.37927809986908545</v>
      </c>
      <c r="I34" s="122">
        <f t="shared" si="0"/>
        <v>0.45738180249694471</v>
      </c>
      <c r="J34" s="131">
        <f t="shared" si="0"/>
        <v>0.42045224861040931</v>
      </c>
    </row>
    <row r="35" spans="1:11" ht="18" customHeight="1">
      <c r="A35" s="25" t="s">
        <v>4</v>
      </c>
      <c r="B35" s="37">
        <f>'表1-1'!B11</f>
        <v>37429</v>
      </c>
      <c r="C35" s="45">
        <f>'表1-1'!C11</f>
        <v>41731</v>
      </c>
      <c r="D35" s="66">
        <f>SUM(B35:C35)</f>
        <v>79160</v>
      </c>
      <c r="E35" s="77">
        <f>'表1-1'!E11</f>
        <v>14196</v>
      </c>
      <c r="F35" s="91">
        <f>'表1-1'!F11</f>
        <v>19087</v>
      </c>
      <c r="G35" s="104">
        <f>SUM(E35:F35)</f>
        <v>33283</v>
      </c>
      <c r="H35" s="116">
        <f t="shared" si="0"/>
        <v>0.37927809986908545</v>
      </c>
      <c r="I35" s="124">
        <f t="shared" si="0"/>
        <v>0.45738180249694471</v>
      </c>
      <c r="J35" s="133">
        <f t="shared" si="0"/>
        <v>0.42045224861040931</v>
      </c>
      <c r="K35" s="172">
        <f>G35/D35</f>
        <v>0.42045224861040931</v>
      </c>
    </row>
    <row r="36" spans="1:11" ht="18" customHeight="1">
      <c r="A36" s="23" t="s">
        <v>196</v>
      </c>
      <c r="B36" s="40">
        <f t="shared" ref="B36:G36" si="10">SUM(B37:B39)</f>
        <v>25987</v>
      </c>
      <c r="C36" s="35">
        <f t="shared" si="10"/>
        <v>27601</v>
      </c>
      <c r="D36" s="62">
        <f t="shared" si="10"/>
        <v>53588</v>
      </c>
      <c r="E36" s="34">
        <f t="shared" si="10"/>
        <v>10232</v>
      </c>
      <c r="F36" s="35">
        <f t="shared" si="10"/>
        <v>13384</v>
      </c>
      <c r="G36" s="62">
        <f t="shared" si="10"/>
        <v>23616</v>
      </c>
      <c r="H36" s="114">
        <f t="shared" si="0"/>
        <v>0.39373532920306309</v>
      </c>
      <c r="I36" s="122">
        <f t="shared" si="0"/>
        <v>0.48490996703018008</v>
      </c>
      <c r="J36" s="131">
        <f t="shared" si="0"/>
        <v>0.44069567813689631</v>
      </c>
    </row>
    <row r="37" spans="1:11" ht="18" customHeight="1">
      <c r="A37" s="24" t="s">
        <v>73</v>
      </c>
      <c r="B37" s="36">
        <f>'表1-1'!B14</f>
        <v>18465</v>
      </c>
      <c r="C37" s="155">
        <f>'表1-1'!C14</f>
        <v>20019</v>
      </c>
      <c r="D37" s="159">
        <f>SUM(B37:C37)</f>
        <v>38484</v>
      </c>
      <c r="E37" s="44">
        <f>'表1-1'!E14</f>
        <v>7330</v>
      </c>
      <c r="F37" s="44">
        <f>'表1-1'!F14</f>
        <v>9720</v>
      </c>
      <c r="G37" s="109">
        <f>SUM(E37:F37)</f>
        <v>17050</v>
      </c>
      <c r="H37" s="115">
        <f t="shared" si="0"/>
        <v>0.39696723531004602</v>
      </c>
      <c r="I37" s="123">
        <f t="shared" si="0"/>
        <v>0.48553873819871124</v>
      </c>
      <c r="J37" s="132">
        <f t="shared" si="0"/>
        <v>0.44304126390188131</v>
      </c>
      <c r="K37" s="172">
        <f>G37/D37</f>
        <v>0.44304126390188131</v>
      </c>
    </row>
    <row r="38" spans="1:11" ht="18" customHeight="1">
      <c r="A38" s="25" t="s">
        <v>49</v>
      </c>
      <c r="B38" s="145">
        <f>'表1-1'!B38</f>
        <v>6057</v>
      </c>
      <c r="C38" s="145">
        <f>'表1-1'!C38</f>
        <v>6511</v>
      </c>
      <c r="D38" s="66">
        <f>SUM(B38:C38)</f>
        <v>12568</v>
      </c>
      <c r="E38" s="145">
        <f>'表1-1'!E38</f>
        <v>2491</v>
      </c>
      <c r="F38" s="145">
        <f>'表1-1'!F38</f>
        <v>3105</v>
      </c>
      <c r="G38" s="104">
        <f>SUM(E38:F38)</f>
        <v>5596</v>
      </c>
      <c r="H38" s="116">
        <f t="shared" si="0"/>
        <v>0.41125969952121511</v>
      </c>
      <c r="I38" s="124">
        <f t="shared" si="0"/>
        <v>0.47688527107971124</v>
      </c>
      <c r="J38" s="133">
        <f t="shared" si="0"/>
        <v>0.44525779758115852</v>
      </c>
      <c r="K38" s="172">
        <f>G38/D38</f>
        <v>0.44525779758115852</v>
      </c>
    </row>
    <row r="39" spans="1:11" ht="18" customHeight="1">
      <c r="A39" s="30" t="s">
        <v>97</v>
      </c>
      <c r="B39" s="46">
        <f>'表1-1'!B39</f>
        <v>1465</v>
      </c>
      <c r="C39" s="46">
        <f>'表1-1'!C39</f>
        <v>1071</v>
      </c>
      <c r="D39" s="72">
        <f>SUM(B39:C39)</f>
        <v>2536</v>
      </c>
      <c r="E39" s="46">
        <f>'表1-1'!E39</f>
        <v>411</v>
      </c>
      <c r="F39" s="46">
        <f>'表1-1'!F39</f>
        <v>559</v>
      </c>
      <c r="G39" s="112">
        <f>SUM(E39:F39)</f>
        <v>970</v>
      </c>
      <c r="H39" s="120">
        <f t="shared" si="0"/>
        <v>0.28054607508532425</v>
      </c>
      <c r="I39" s="128">
        <f t="shared" si="0"/>
        <v>0.52194211017740433</v>
      </c>
      <c r="J39" s="137">
        <f t="shared" si="0"/>
        <v>0.38249211356466878</v>
      </c>
      <c r="K39" s="172">
        <f>G39/D39</f>
        <v>0.38249211356466878</v>
      </c>
    </row>
    <row r="41" spans="1:11" ht="18" customHeight="1">
      <c r="A41" s="463" t="s">
        <v>318</v>
      </c>
      <c r="B41" s="50"/>
      <c r="C41" s="50"/>
      <c r="D41" s="50"/>
    </row>
    <row r="42" spans="1:11" ht="18" customHeight="1">
      <c r="A42" s="19" t="s">
        <v>252</v>
      </c>
    </row>
  </sheetData>
  <autoFilter ref="A7:K39" xr:uid="{00000000-0009-0000-0000-000002000000}"/>
  <sortState xmlns:xlrd2="http://schemas.microsoft.com/office/spreadsheetml/2017/richdata2" ref="A8:K39">
    <sortCondition descending="1" ref="K8:K39"/>
  </sortState>
  <mergeCells count="6">
    <mergeCell ref="K3:K4"/>
    <mergeCell ref="A1:J1"/>
    <mergeCell ref="A3:A5"/>
    <mergeCell ref="B3:D4"/>
    <mergeCell ref="E3:G4"/>
    <mergeCell ref="H3:J4"/>
  </mergeCells>
  <phoneticPr fontId="45"/>
  <printOptions horizontalCentered="1"/>
  <pageMargins left="0.31496062992125984" right="0.27559055118110237" top="0.82677165354330706" bottom="0.51181102362204722" header="0.39370078740157483" footer="0.51181102362204722"/>
  <pageSetup paperSize="9" scale="92" pageOrder="overThenDown" orientation="portrait" r:id="rId1"/>
  <headerFooter alignWithMargins="0">
    <oddHeader>&amp;L&amp;A</oddHeader>
    <oddFooter>&amp;C2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7"/>
  <sheetViews>
    <sheetView view="pageBreakPreview" topLeftCell="A21" zoomScale="130" zoomScaleSheetLayoutView="130" workbookViewId="0">
      <selection activeCell="F8" sqref="F8"/>
    </sheetView>
  </sheetViews>
  <sheetFormatPr defaultRowHeight="18.75" customHeight="1"/>
  <cols>
    <col min="1" max="1" width="5.25" style="173" bestFit="1" customWidth="1"/>
    <col min="2" max="2" width="14.875" style="173" customWidth="1"/>
    <col min="3" max="4" width="15.5" style="174" customWidth="1"/>
    <col min="5" max="5" width="18.5" style="173" customWidth="1"/>
    <col min="6" max="6" width="13" style="173" customWidth="1"/>
    <col min="7" max="7" width="9" style="173" customWidth="1"/>
    <col min="8" max="16384" width="9" style="173"/>
  </cols>
  <sheetData>
    <row r="1" spans="1:6" s="175" customFormat="1" ht="18.75" customHeight="1">
      <c r="A1" s="508" t="str">
        <f>表紙!B10</f>
        <v>令和６年度高齢化率市町村別順位</v>
      </c>
      <c r="B1" s="509"/>
      <c r="C1" s="509"/>
      <c r="D1" s="509"/>
      <c r="E1" s="509"/>
    </row>
    <row r="2" spans="1:6" s="175" customFormat="1" ht="18.75" customHeight="1">
      <c r="A2" s="176"/>
      <c r="B2" s="176"/>
      <c r="C2" s="176"/>
      <c r="D2" s="176"/>
      <c r="E2" s="196" t="str">
        <f>'表1-1'!J2</f>
        <v>令和６年７月１日現在</v>
      </c>
    </row>
    <row r="3" spans="1:6" s="175" customFormat="1" ht="18.75" customHeight="1">
      <c r="A3" s="176"/>
      <c r="B3" s="176"/>
      <c r="C3" s="176"/>
      <c r="D3" s="176"/>
      <c r="E3" s="197"/>
    </row>
    <row r="4" spans="1:6" ht="18.75" customHeight="1">
      <c r="A4" s="176"/>
      <c r="B4" s="176"/>
      <c r="C4" s="188"/>
      <c r="D4" s="176"/>
      <c r="E4" s="176"/>
    </row>
    <row r="5" spans="1:6" ht="37.5" customHeight="1">
      <c r="A5" s="477" t="s">
        <v>30</v>
      </c>
      <c r="B5" s="478" t="s">
        <v>28</v>
      </c>
      <c r="C5" s="189" t="s">
        <v>98</v>
      </c>
      <c r="D5" s="194" t="s">
        <v>74</v>
      </c>
      <c r="E5" s="198" t="s">
        <v>99</v>
      </c>
      <c r="F5" s="483"/>
    </row>
    <row r="6" spans="1:6" ht="18.75" customHeight="1">
      <c r="A6" s="479" t="s">
        <v>175</v>
      </c>
      <c r="B6" s="480" t="s">
        <v>145</v>
      </c>
      <c r="C6" s="190">
        <f>'表1-1'!D6</f>
        <v>899314</v>
      </c>
      <c r="D6" s="195">
        <f>'表1-1'!G6</f>
        <v>357467</v>
      </c>
      <c r="E6" s="199">
        <f>'表1-1'!J6</f>
        <v>0.39748853014631153</v>
      </c>
      <c r="F6" s="484"/>
    </row>
    <row r="7" spans="1:6" ht="18.75" customHeight="1">
      <c r="A7" s="181">
        <v>1</v>
      </c>
      <c r="B7" s="470" t="s">
        <v>70</v>
      </c>
      <c r="C7" s="471">
        <f>VLOOKUP(B7,'表1-1'!$A$6:$D$39,4,FALSE)</f>
        <v>1789</v>
      </c>
      <c r="D7" s="488">
        <f>VLOOKUP(B7,'表1-2'!$A$8:$J$39,7,FALSE)</f>
        <v>1055</v>
      </c>
      <c r="E7" s="485">
        <f>VLOOKUP(B7,'表1-1'!$A$6:$J$39,10,FALSE)</f>
        <v>0.58971492453884855</v>
      </c>
      <c r="F7" s="484"/>
    </row>
    <row r="8" spans="1:6" ht="18.75" customHeight="1">
      <c r="A8" s="481">
        <v>2</v>
      </c>
      <c r="B8" s="472" t="s">
        <v>8</v>
      </c>
      <c r="C8" s="191">
        <f>VLOOKUP(B8,'表1-1'!$A$6:$D$39,4,FALSE)</f>
        <v>2567</v>
      </c>
      <c r="D8" s="489">
        <f>VLOOKUP(B8,'表1-2'!$A$8:$J$39,7,FALSE)</f>
        <v>1402</v>
      </c>
      <c r="E8" s="486">
        <f>VLOOKUP(B8,'表1-1'!$A$6:$J$39,10,FALSE)</f>
        <v>0.54616283599532534</v>
      </c>
      <c r="F8" s="484"/>
    </row>
    <row r="9" spans="1:6" ht="18.75" customHeight="1">
      <c r="A9" s="481">
        <v>3</v>
      </c>
      <c r="B9" s="472" t="s">
        <v>86</v>
      </c>
      <c r="C9" s="191">
        <f>VLOOKUP(B9,'表1-1'!$A$6:$D$39,4,FALSE)</f>
        <v>5848</v>
      </c>
      <c r="D9" s="489">
        <f>VLOOKUP(B9,'表1-2'!$A$8:$J$39,7,FALSE)</f>
        <v>3067</v>
      </c>
      <c r="E9" s="486">
        <f>VLOOKUP(B9,'表1-1'!$A$6:$J$39,10,FALSE)</f>
        <v>0.52445280437756503</v>
      </c>
      <c r="F9" s="484"/>
    </row>
    <row r="10" spans="1:6" ht="18.75" customHeight="1">
      <c r="A10" s="481">
        <v>4</v>
      </c>
      <c r="B10" s="472" t="s">
        <v>72</v>
      </c>
      <c r="C10" s="191">
        <f>VLOOKUP(B10,'表1-1'!$A$6:$D$39,4,FALSE)</f>
        <v>22474</v>
      </c>
      <c r="D10" s="489">
        <f>VLOOKUP(B10,'表1-2'!$A$8:$J$39,7,FALSE)</f>
        <v>11742</v>
      </c>
      <c r="E10" s="486">
        <f>VLOOKUP(B10,'表1-1'!$A$6:$J$39,10,FALSE)</f>
        <v>0.5224704102518466</v>
      </c>
      <c r="F10" s="484"/>
    </row>
    <row r="11" spans="1:6" ht="18.75" customHeight="1">
      <c r="A11" s="183">
        <v>5</v>
      </c>
      <c r="B11" s="30" t="s">
        <v>59</v>
      </c>
      <c r="C11" s="473">
        <f>VLOOKUP(B11,'表1-1'!$A$6:$D$39,4,FALSE)</f>
        <v>7602</v>
      </c>
      <c r="D11" s="490">
        <f>VLOOKUP(B11,'表1-2'!$A$8:$J$39,7,FALSE)</f>
        <v>3962</v>
      </c>
      <c r="E11" s="487">
        <f>VLOOKUP(B11,'表1-1'!$A$6:$J$39,10,FALSE)</f>
        <v>0.52117863720073665</v>
      </c>
      <c r="F11" s="484"/>
    </row>
    <row r="12" spans="1:6" ht="18.75" customHeight="1">
      <c r="A12" s="181">
        <v>6</v>
      </c>
      <c r="B12" s="470" t="s">
        <v>2</v>
      </c>
      <c r="C12" s="471">
        <f>VLOOKUP(B12,'表1-1'!$A$6:$D$39,4,FALSE)</f>
        <v>13690</v>
      </c>
      <c r="D12" s="488">
        <f>VLOOKUP(B12,'表1-2'!$A$8:$J$39,7,FALSE)</f>
        <v>6890</v>
      </c>
      <c r="E12" s="485">
        <f>VLOOKUP(B12,'表1-1'!$A$6:$J$39,10,FALSE)</f>
        <v>0.50328707085463842</v>
      </c>
      <c r="F12" s="484"/>
    </row>
    <row r="13" spans="1:6" ht="18.75" customHeight="1">
      <c r="A13" s="481">
        <v>7</v>
      </c>
      <c r="B13" s="472" t="s">
        <v>48</v>
      </c>
      <c r="C13" s="191">
        <f>VLOOKUP(B13,'表1-1'!$A$6:$D$39,4,FALSE)</f>
        <v>27281</v>
      </c>
      <c r="D13" s="489">
        <f>VLOOKUP(B13,'表1-2'!$A$8:$J$39,7,FALSE)</f>
        <v>13056</v>
      </c>
      <c r="E13" s="486">
        <f>VLOOKUP(B13,'表1-1'!$A$6:$J$39,10,FALSE)</f>
        <v>0.47857483230086872</v>
      </c>
      <c r="F13" s="484"/>
    </row>
    <row r="14" spans="1:6" ht="18.75" customHeight="1">
      <c r="A14" s="481">
        <v>8</v>
      </c>
      <c r="B14" s="472" t="s">
        <v>52</v>
      </c>
      <c r="C14" s="191">
        <f>VLOOKUP(B14,'表1-1'!$A$6:$D$39,4,FALSE)</f>
        <v>4374</v>
      </c>
      <c r="D14" s="489">
        <f>VLOOKUP(B14,'表1-2'!$A$8:$J$39,7,FALSE)</f>
        <v>2051</v>
      </c>
      <c r="E14" s="486">
        <f>VLOOKUP(B14,'表1-1'!$A$6:$J$39,10,FALSE)</f>
        <v>0.46890717878372201</v>
      </c>
      <c r="F14" s="484"/>
    </row>
    <row r="15" spans="1:6" ht="18.75" customHeight="1">
      <c r="A15" s="481">
        <v>9</v>
      </c>
      <c r="B15" s="468" t="s">
        <v>88</v>
      </c>
      <c r="C15" s="191">
        <f>VLOOKUP(B15,'表1-1'!$A$6:$D$39,4,FALSE)</f>
        <v>22290</v>
      </c>
      <c r="D15" s="489">
        <f>VLOOKUP(B15,'表1-2'!$A$8:$J$39,7,FALSE)</f>
        <v>10429</v>
      </c>
      <c r="E15" s="486">
        <f>VLOOKUP(B15,'表1-1'!$A$6:$J$39,10,FALSE)</f>
        <v>0.46787797218483623</v>
      </c>
      <c r="F15" s="484">
        <f t="shared" ref="F15:F21" si="0">D15/C15</f>
        <v>0.46787797218483623</v>
      </c>
    </row>
    <row r="16" spans="1:6" ht="18.75" customHeight="1">
      <c r="A16" s="183">
        <v>10</v>
      </c>
      <c r="B16" s="467" t="s">
        <v>81</v>
      </c>
      <c r="C16" s="473">
        <f>VLOOKUP(B16,'表1-1'!$A$6:$D$39,4,FALSE)</f>
        <v>5139</v>
      </c>
      <c r="D16" s="490">
        <f>VLOOKUP(B16,'表1-2'!$A$8:$J$39,7,FALSE)</f>
        <v>2404</v>
      </c>
      <c r="E16" s="487">
        <f>VLOOKUP(B16,'表1-1'!$A$6:$J$39,10,FALSE)</f>
        <v>0.46779529091262889</v>
      </c>
      <c r="F16" s="484">
        <f t="shared" si="0"/>
        <v>0.46779529091262889</v>
      </c>
    </row>
    <row r="17" spans="1:6" ht="18.75" customHeight="1">
      <c r="A17" s="181">
        <v>11</v>
      </c>
      <c r="B17" s="24" t="s">
        <v>36</v>
      </c>
      <c r="C17" s="471">
        <f>VLOOKUP(B17,'表1-1'!$A$6:$D$39,4,FALSE)</f>
        <v>4185</v>
      </c>
      <c r="D17" s="488">
        <f>VLOOKUP(B17,'表1-2'!$A$8:$J$39,7,FALSE)</f>
        <v>1879</v>
      </c>
      <c r="E17" s="485">
        <f>VLOOKUP(B17,'表1-1'!$A$6:$J$39,10,FALSE)</f>
        <v>0.44898446833930705</v>
      </c>
      <c r="F17" s="484"/>
    </row>
    <row r="18" spans="1:6" ht="18.75" customHeight="1">
      <c r="A18" s="481">
        <v>12</v>
      </c>
      <c r="B18" s="474" t="s">
        <v>49</v>
      </c>
      <c r="C18" s="191">
        <f>VLOOKUP(B18,'表1-1'!$A$6:$D$39,4,FALSE)</f>
        <v>12568</v>
      </c>
      <c r="D18" s="489">
        <f>VLOOKUP(B18,'表1-2'!$A$8:$J$39,7,FALSE)</f>
        <v>5596</v>
      </c>
      <c r="E18" s="486">
        <f>VLOOKUP(B18,'表1-1'!$A$6:$J$39,10,FALSE)</f>
        <v>0.44525779758115852</v>
      </c>
      <c r="F18" s="484"/>
    </row>
    <row r="19" spans="1:6" ht="18.75" customHeight="1">
      <c r="A19" s="481">
        <v>13</v>
      </c>
      <c r="B19" s="482" t="s">
        <v>73</v>
      </c>
      <c r="C19" s="191">
        <f>VLOOKUP(B19,'表1-1'!$A$6:$D$39,4,FALSE)</f>
        <v>38484</v>
      </c>
      <c r="D19" s="489">
        <f>VLOOKUP(B19,'表1-2'!$A$8:$J$39,7,FALSE)</f>
        <v>17050</v>
      </c>
      <c r="E19" s="486">
        <f>VLOOKUP(B19,'表1-1'!$A$6:$J$39,10,FALSE)</f>
        <v>0.44304126390188131</v>
      </c>
      <c r="F19" s="484"/>
    </row>
    <row r="20" spans="1:6" ht="18.75" customHeight="1">
      <c r="A20" s="481">
        <v>14</v>
      </c>
      <c r="B20" s="482" t="s">
        <v>76</v>
      </c>
      <c r="C20" s="191">
        <f>VLOOKUP(B20,'表1-1'!$A$6:$D$39,4,FALSE)</f>
        <v>26472</v>
      </c>
      <c r="D20" s="489">
        <f>VLOOKUP(B20,'表1-2'!$A$8:$J$39,7,FALSE)</f>
        <v>11597</v>
      </c>
      <c r="E20" s="486">
        <f>VLOOKUP(B20,'表1-1'!$A$6:$J$39,10,FALSE)</f>
        <v>0.4380855243275914</v>
      </c>
      <c r="F20" s="484">
        <f t="shared" si="0"/>
        <v>0.4380855243275914</v>
      </c>
    </row>
    <row r="21" spans="1:6" ht="18.75" customHeight="1">
      <c r="A21" s="183">
        <v>15</v>
      </c>
      <c r="B21" s="28" t="s">
        <v>64</v>
      </c>
      <c r="C21" s="473">
        <f>VLOOKUP(B21,'表1-1'!$A$6:$D$39,4,FALSE)</f>
        <v>46045</v>
      </c>
      <c r="D21" s="490">
        <f>VLOOKUP(B21,'表1-2'!$A$8:$J$39,7,FALSE)</f>
        <v>20161</v>
      </c>
      <c r="E21" s="487">
        <f>VLOOKUP(B21,'表1-1'!$A$6:$J$39,10,FALSE)</f>
        <v>0.43785427299381041</v>
      </c>
      <c r="F21" s="484">
        <f t="shared" si="0"/>
        <v>0.43785427299381041</v>
      </c>
    </row>
    <row r="22" spans="1:6" ht="18.75" customHeight="1">
      <c r="A22" s="181">
        <v>16</v>
      </c>
      <c r="B22" s="24" t="s">
        <v>84</v>
      </c>
      <c r="C22" s="471">
        <f>VLOOKUP(B22,'表1-1'!$A$6:$D$39,4,FALSE)</f>
        <v>17094</v>
      </c>
      <c r="D22" s="488">
        <f>VLOOKUP(B22,'表1-2'!$A$8:$J$39,7,FALSE)</f>
        <v>7341</v>
      </c>
      <c r="E22" s="485">
        <f>VLOOKUP(B22,'表1-1'!$A$6:$J$39,10,FALSE)</f>
        <v>0.42944892944892943</v>
      </c>
      <c r="F22" s="484"/>
    </row>
    <row r="23" spans="1:6" ht="18.75" customHeight="1">
      <c r="A23" s="481">
        <v>17</v>
      </c>
      <c r="B23" s="469" t="s">
        <v>4</v>
      </c>
      <c r="C23" s="191">
        <f>VLOOKUP(B23,'表1-1'!$A$6:$D$39,4,FALSE)</f>
        <v>79160</v>
      </c>
      <c r="D23" s="489">
        <f>VLOOKUP(B23,'表1-2'!$A$8:$J$39,7,FALSE)</f>
        <v>33283</v>
      </c>
      <c r="E23" s="486">
        <f>VLOOKUP(B23,'表1-1'!$A$6:$J$39,10,FALSE)</f>
        <v>0.42045224861040931</v>
      </c>
      <c r="F23" s="484"/>
    </row>
    <row r="24" spans="1:6" ht="18.75" customHeight="1">
      <c r="A24" s="481">
        <v>18</v>
      </c>
      <c r="B24" s="482" t="s">
        <v>80</v>
      </c>
      <c r="C24" s="191">
        <f>VLOOKUP(B24,'表1-1'!$A$6:$D$39,4,FALSE)</f>
        <v>21687</v>
      </c>
      <c r="D24" s="489">
        <f>VLOOKUP(B24,'表1-2'!$A$8:$J$39,7,FALSE)</f>
        <v>8998</v>
      </c>
      <c r="E24" s="486">
        <f>VLOOKUP(B24,'表1-1'!$A$6:$J$39,10,FALSE)</f>
        <v>0.41490293724350996</v>
      </c>
      <c r="F24" s="484"/>
    </row>
    <row r="25" spans="1:6" ht="18.75" customHeight="1">
      <c r="A25" s="481">
        <v>19</v>
      </c>
      <c r="B25" s="468" t="s">
        <v>66</v>
      </c>
      <c r="C25" s="191">
        <f>VLOOKUP(B25,'表1-1'!$A$6:$D$39,4,FALSE)</f>
        <v>64542</v>
      </c>
      <c r="D25" s="489">
        <f>VLOOKUP(B25,'表1-2'!$A$8:$J$39,7,FALSE)</f>
        <v>26712</v>
      </c>
      <c r="E25" s="486">
        <f>VLOOKUP(B25,'表1-1'!$A$6:$J$39,10,FALSE)</f>
        <v>0.41387003811471601</v>
      </c>
      <c r="F25" s="484"/>
    </row>
    <row r="26" spans="1:6" ht="18.75" customHeight="1">
      <c r="A26" s="183">
        <v>20</v>
      </c>
      <c r="B26" s="30" t="s">
        <v>96</v>
      </c>
      <c r="C26" s="473">
        <f>VLOOKUP(B26,'表1-1'!$A$6:$D$39,4,FALSE)</f>
        <v>72552</v>
      </c>
      <c r="D26" s="490">
        <f>VLOOKUP(B26,'表1-2'!$A$8:$J$39,7,FALSE)</f>
        <v>29727</v>
      </c>
      <c r="E26" s="487">
        <f>VLOOKUP(B26,'表1-1'!$A$6:$J$39,10,FALSE)</f>
        <v>0.40973370823685079</v>
      </c>
      <c r="F26" s="484"/>
    </row>
    <row r="27" spans="1:6" ht="18.75" customHeight="1">
      <c r="A27" s="181">
        <v>21</v>
      </c>
      <c r="B27" s="475" t="s">
        <v>75</v>
      </c>
      <c r="C27" s="471">
        <f>VLOOKUP(B27,'表1-1'!$A$6:$D$39,4,FALSE)</f>
        <v>70523</v>
      </c>
      <c r="D27" s="488">
        <f>VLOOKUP(B27,'表1-2'!$A$8:$J$39,7,FALSE)</f>
        <v>27849</v>
      </c>
      <c r="E27" s="485">
        <f>VLOOKUP(B27,'表1-1'!$A$6:$J$39,10,FALSE)</f>
        <v>0.39489244643591453</v>
      </c>
      <c r="F27" s="484"/>
    </row>
    <row r="28" spans="1:6" ht="18.75" customHeight="1">
      <c r="A28" s="481">
        <v>22</v>
      </c>
      <c r="B28" s="472" t="s">
        <v>97</v>
      </c>
      <c r="C28" s="191">
        <f>VLOOKUP(B28,'表1-1'!$A$6:$D$39,4,FALSE)</f>
        <v>2536</v>
      </c>
      <c r="D28" s="489">
        <f>VLOOKUP(B28,'表1-2'!$A$8:$J$39,7,FALSE)</f>
        <v>970</v>
      </c>
      <c r="E28" s="486">
        <f>VLOOKUP(B28,'表1-1'!$A$6:$J$39,10,FALSE)</f>
        <v>0.38249211356466878</v>
      </c>
      <c r="F28" s="484"/>
    </row>
    <row r="29" spans="1:6" ht="18.75" customHeight="1">
      <c r="A29" s="481">
        <v>23</v>
      </c>
      <c r="B29" s="476" t="s">
        <v>330</v>
      </c>
      <c r="C29" s="191">
        <f>VLOOKUP(B29,'表1-1'!$A$6:$D$39,4,FALSE)</f>
        <v>30807</v>
      </c>
      <c r="D29" s="489">
        <f>VLOOKUP(B29,'表1-2'!$A$8:$J$39,7,FALSE)</f>
        <v>11232</v>
      </c>
      <c r="E29" s="486">
        <f>VLOOKUP(B29,'表1-1'!$A$6:$J$39,10,FALSE)</f>
        <v>0.36459246275197194</v>
      </c>
      <c r="F29" s="484"/>
    </row>
    <row r="30" spans="1:6" ht="18.75" customHeight="1">
      <c r="A30" s="481">
        <v>24</v>
      </c>
      <c r="B30" s="139" t="s">
        <v>83</v>
      </c>
      <c r="C30" s="191">
        <f>VLOOKUP(B30,'表1-1'!$A$6:$D$39,4,FALSE)</f>
        <v>2832</v>
      </c>
      <c r="D30" s="489">
        <f>VLOOKUP(B30,'表1-2'!$A$8:$J$39,7,FALSE)</f>
        <v>979</v>
      </c>
      <c r="E30" s="486">
        <f>VLOOKUP(B30,'表1-1'!$A$6:$J$39,10,FALSE)</f>
        <v>0.34569209039548021</v>
      </c>
      <c r="F30" s="484"/>
    </row>
    <row r="31" spans="1:6" ht="18.75" customHeight="1">
      <c r="A31" s="183">
        <v>25</v>
      </c>
      <c r="B31" s="467" t="s">
        <v>85</v>
      </c>
      <c r="C31" s="473">
        <f>VLOOKUP(B31,'表1-1'!$A$6:$D$39,4,FALSE)</f>
        <v>296839</v>
      </c>
      <c r="D31" s="490">
        <f>VLOOKUP(B31,'表1-2'!$A$8:$J$39,7,FALSE)</f>
        <v>98035</v>
      </c>
      <c r="E31" s="487">
        <f>VLOOKUP(B31,'表1-1'!$A$6:$J$39,10,FALSE)</f>
        <v>0.33026320665411218</v>
      </c>
      <c r="F31" s="483"/>
    </row>
    <row r="32" spans="1:6" ht="18.75" customHeight="1">
      <c r="C32" s="192"/>
      <c r="D32" s="192"/>
    </row>
    <row r="33" spans="1:6" ht="18.75" customHeight="1">
      <c r="A33" s="184" t="s">
        <v>260</v>
      </c>
      <c r="B33" s="187"/>
      <c r="C33" s="187"/>
      <c r="D33" s="187"/>
      <c r="E33" s="187"/>
      <c r="F33" s="3"/>
    </row>
    <row r="34" spans="1:6" ht="18.75" customHeight="1">
      <c r="A34" s="185" t="s">
        <v>7</v>
      </c>
      <c r="B34" s="187"/>
      <c r="C34" s="187"/>
      <c r="D34" s="187"/>
      <c r="E34" s="187"/>
      <c r="F34" s="3"/>
    </row>
    <row r="35" spans="1:6" ht="18.75" customHeight="1">
      <c r="A35" s="186" t="s">
        <v>331</v>
      </c>
      <c r="B35" s="186"/>
      <c r="C35" s="193"/>
      <c r="D35" s="193"/>
      <c r="E35" s="186"/>
    </row>
    <row r="36" spans="1:6" ht="18.75" customHeight="1">
      <c r="A36" s="186" t="s">
        <v>332</v>
      </c>
      <c r="B36" s="186"/>
      <c r="C36" s="193"/>
      <c r="D36" s="193"/>
      <c r="E36" s="186"/>
    </row>
    <row r="45" spans="1:6" ht="18.75" customHeight="1">
      <c r="F45" s="200"/>
    </row>
    <row r="77" spans="2:4" ht="18.75" customHeight="1">
      <c r="B77" s="174"/>
      <c r="C77" s="173"/>
      <c r="D77" s="173"/>
    </row>
  </sheetData>
  <autoFilter ref="A6:E6" xr:uid="{00000000-0001-0000-0300-000000000000}">
    <sortState xmlns:xlrd2="http://schemas.microsoft.com/office/spreadsheetml/2017/richdata2" ref="A7:E31">
      <sortCondition descending="1" ref="E6"/>
    </sortState>
  </autoFilter>
  <mergeCells count="1">
    <mergeCell ref="A1:E1"/>
  </mergeCells>
  <phoneticPr fontId="52"/>
  <pageMargins left="1.5748031496062993" right="0.74803149606299213" top="0.98425196850393681" bottom="0.51181102362204722" header="0.51181102362204722" footer="0.51181102362204722"/>
  <pageSetup paperSize="9" orientation="portrait" r:id="rId1"/>
  <headerFooter alignWithMargins="0">
    <oddHeader>&amp;L&amp;A</oddHeader>
    <oddFooter>&amp;C3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A45"/>
  <sheetViews>
    <sheetView view="pageBreakPreview" zoomScale="115" zoomScaleNormal="80" zoomScaleSheetLayoutView="115" workbookViewId="0">
      <selection activeCell="G42" sqref="G42"/>
    </sheetView>
  </sheetViews>
  <sheetFormatPr defaultRowHeight="16.5" customHeight="1"/>
  <cols>
    <col min="1" max="1" width="9.5" style="173" customWidth="1"/>
    <col min="2" max="2" width="12.625" style="173" customWidth="1"/>
    <col min="3" max="3" width="9" style="201"/>
    <col min="4" max="4" width="4.25" style="173" customWidth="1"/>
    <col min="5" max="5" width="9.5" style="173" customWidth="1"/>
    <col min="6" max="6" width="12.625" style="173" customWidth="1"/>
    <col min="7" max="7" width="9" style="201" customWidth="1"/>
    <col min="8" max="8" width="4.25" style="173" customWidth="1"/>
    <col min="9" max="9" width="9.5" style="173" customWidth="1"/>
    <col min="10" max="10" width="13.125" style="173" customWidth="1"/>
    <col min="11" max="11" width="9.5" style="201" customWidth="1"/>
    <col min="12" max="12" width="4.125" style="173" customWidth="1"/>
    <col min="13" max="13" width="9.5" style="173" customWidth="1"/>
    <col min="14" max="14" width="13.125" style="173" customWidth="1"/>
    <col min="15" max="15" width="9.5" style="201" customWidth="1"/>
    <col min="16" max="16" width="4.125" style="173" customWidth="1"/>
    <col min="17" max="17" width="9.5" style="173" customWidth="1"/>
    <col min="18" max="18" width="13.125" style="173" customWidth="1"/>
    <col min="19" max="19" width="9.5" style="201" customWidth="1"/>
    <col min="20" max="20" width="4.125" style="173" customWidth="1"/>
    <col min="21" max="21" width="9.5" style="173" customWidth="1"/>
    <col min="22" max="22" width="12.625" style="173" customWidth="1"/>
    <col min="23" max="23" width="9" style="201" customWidth="1"/>
    <col min="24" max="24" width="3.125" style="173" customWidth="1"/>
    <col min="25" max="25" width="9.25" style="173" customWidth="1"/>
    <col min="26" max="26" width="13" style="173" customWidth="1"/>
    <col min="27" max="27" width="9" style="201" customWidth="1"/>
    <col min="28" max="28" width="9" style="173" customWidth="1"/>
    <col min="29" max="16384" width="9" style="173"/>
  </cols>
  <sheetData>
    <row r="1" spans="1:27" ht="27.75" customHeight="1">
      <c r="C1" s="173"/>
      <c r="E1" s="509" t="s">
        <v>104</v>
      </c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09"/>
      <c r="U1" s="509"/>
      <c r="V1" s="509"/>
      <c r="W1" s="509"/>
      <c r="X1" s="228"/>
      <c r="Y1" s="228"/>
      <c r="Z1" s="228"/>
      <c r="AA1" s="228"/>
    </row>
    <row r="3" spans="1:27" s="202" customFormat="1" ht="16.5" customHeight="1">
      <c r="A3" s="202" t="s">
        <v>319</v>
      </c>
      <c r="E3" s="202" t="s">
        <v>299</v>
      </c>
      <c r="I3" s="202" t="s">
        <v>124</v>
      </c>
      <c r="M3" s="202" t="s">
        <v>289</v>
      </c>
      <c r="Q3" s="202" t="s">
        <v>113</v>
      </c>
      <c r="U3" s="202" t="s">
        <v>281</v>
      </c>
      <c r="Y3" s="202" t="s">
        <v>279</v>
      </c>
    </row>
    <row r="4" spans="1:27" s="201" customFormat="1" ht="16.5" customHeight="1">
      <c r="B4" s="201" t="s">
        <v>320</v>
      </c>
      <c r="F4" s="201" t="s">
        <v>300</v>
      </c>
      <c r="J4" s="201" t="s">
        <v>292</v>
      </c>
      <c r="N4" s="201" t="s">
        <v>290</v>
      </c>
      <c r="R4" s="201" t="s">
        <v>288</v>
      </c>
      <c r="V4" s="201" t="s">
        <v>282</v>
      </c>
      <c r="Y4" s="197"/>
      <c r="Z4" s="197" t="s">
        <v>280</v>
      </c>
      <c r="AA4" s="175"/>
    </row>
    <row r="5" spans="1:27" s="201" customFormat="1" ht="16.5" customHeight="1">
      <c r="A5" s="197"/>
      <c r="B5" s="197"/>
      <c r="C5" s="197"/>
      <c r="E5" s="197"/>
      <c r="F5" s="197"/>
      <c r="G5" s="197"/>
      <c r="I5" s="197"/>
      <c r="J5" s="197"/>
      <c r="K5" s="197"/>
      <c r="M5" s="197"/>
      <c r="N5" s="197"/>
      <c r="O5" s="197"/>
      <c r="Q5" s="197"/>
      <c r="R5" s="197"/>
      <c r="S5" s="197"/>
      <c r="U5" s="197"/>
      <c r="V5" s="197"/>
      <c r="W5" s="197"/>
      <c r="Y5" s="197"/>
      <c r="Z5" s="197"/>
      <c r="AA5" s="197"/>
    </row>
    <row r="6" spans="1:27" s="201" customFormat="1" ht="16.5" customHeight="1">
      <c r="B6" s="205"/>
      <c r="C6" s="205"/>
      <c r="F6" s="205"/>
      <c r="G6" s="205"/>
      <c r="J6" s="205"/>
      <c r="K6" s="205"/>
      <c r="N6" s="205"/>
      <c r="O6" s="205"/>
      <c r="R6" s="205"/>
      <c r="S6" s="205"/>
      <c r="V6" s="205"/>
      <c r="W6" s="205"/>
      <c r="Z6" s="205"/>
      <c r="AA6" s="205"/>
    </row>
    <row r="7" spans="1:27" s="203" customFormat="1" ht="16.5" customHeight="1">
      <c r="A7" s="177" t="s">
        <v>102</v>
      </c>
      <c r="B7" s="177" t="s">
        <v>28</v>
      </c>
      <c r="C7" s="217" t="s">
        <v>103</v>
      </c>
      <c r="E7" s="177" t="s">
        <v>102</v>
      </c>
      <c r="F7" s="177" t="s">
        <v>28</v>
      </c>
      <c r="G7" s="217" t="s">
        <v>103</v>
      </c>
      <c r="I7" s="177" t="s">
        <v>102</v>
      </c>
      <c r="J7" s="177" t="s">
        <v>28</v>
      </c>
      <c r="K7" s="217" t="s">
        <v>103</v>
      </c>
      <c r="M7" s="177" t="s">
        <v>102</v>
      </c>
      <c r="N7" s="177" t="s">
        <v>28</v>
      </c>
      <c r="O7" s="217" t="s">
        <v>103</v>
      </c>
      <c r="Q7" s="177" t="s">
        <v>102</v>
      </c>
      <c r="R7" s="177" t="s">
        <v>28</v>
      </c>
      <c r="S7" s="217" t="s">
        <v>103</v>
      </c>
      <c r="U7" s="177" t="s">
        <v>102</v>
      </c>
      <c r="V7" s="177" t="s">
        <v>28</v>
      </c>
      <c r="W7" s="217" t="s">
        <v>103</v>
      </c>
      <c r="Y7" s="177" t="s">
        <v>102</v>
      </c>
      <c r="Z7" s="177" t="s">
        <v>28</v>
      </c>
      <c r="AA7" s="217" t="s">
        <v>103</v>
      </c>
    </row>
    <row r="8" spans="1:27" ht="16.5" customHeight="1">
      <c r="A8" s="181">
        <v>1</v>
      </c>
      <c r="B8" s="206" t="s">
        <v>70</v>
      </c>
      <c r="C8" s="218">
        <v>0.58971492453884855</v>
      </c>
      <c r="E8" s="181">
        <v>1</v>
      </c>
      <c r="F8" s="206" t="s">
        <v>70</v>
      </c>
      <c r="G8" s="218">
        <v>0.58360302049622437</v>
      </c>
      <c r="I8" s="181">
        <v>1</v>
      </c>
      <c r="J8" s="206" t="s">
        <v>70</v>
      </c>
      <c r="K8" s="218">
        <v>0.58599999999999997</v>
      </c>
      <c r="M8" s="181">
        <v>1</v>
      </c>
      <c r="N8" s="206" t="s">
        <v>70</v>
      </c>
      <c r="O8" s="218">
        <v>0.57899999999999996</v>
      </c>
      <c r="Q8" s="181">
        <v>1</v>
      </c>
      <c r="R8" s="206" t="s">
        <v>70</v>
      </c>
      <c r="S8" s="218">
        <v>0.5678172095284395</v>
      </c>
      <c r="U8" s="181">
        <v>1</v>
      </c>
      <c r="V8" s="206" t="s">
        <v>70</v>
      </c>
      <c r="W8" s="218">
        <v>0.55229531471840987</v>
      </c>
      <c r="Y8" s="181">
        <v>1</v>
      </c>
      <c r="Z8" s="206" t="s">
        <v>70</v>
      </c>
      <c r="AA8" s="218">
        <v>0.54400000000000004</v>
      </c>
    </row>
    <row r="9" spans="1:27" ht="16.5" customHeight="1">
      <c r="A9" s="178">
        <v>2</v>
      </c>
      <c r="B9" s="207" t="s">
        <v>8</v>
      </c>
      <c r="C9" s="219">
        <v>0.54616283599532534</v>
      </c>
      <c r="D9" s="225"/>
      <c r="E9" s="178">
        <v>2</v>
      </c>
      <c r="F9" s="207" t="s">
        <v>8</v>
      </c>
      <c r="G9" s="219">
        <v>0.54006046863189716</v>
      </c>
      <c r="H9" s="225"/>
      <c r="I9" s="178">
        <v>2</v>
      </c>
      <c r="J9" s="207" t="s">
        <v>8</v>
      </c>
      <c r="K9" s="219">
        <v>0.52900000000000003</v>
      </c>
      <c r="L9" s="225"/>
      <c r="M9" s="178">
        <v>2</v>
      </c>
      <c r="N9" s="207" t="s">
        <v>8</v>
      </c>
      <c r="O9" s="219">
        <v>0.52</v>
      </c>
      <c r="P9" s="225"/>
      <c r="Q9" s="178">
        <v>2</v>
      </c>
      <c r="R9" s="207" t="s">
        <v>8</v>
      </c>
      <c r="S9" s="219">
        <v>0.51107325383304936</v>
      </c>
      <c r="T9" s="225"/>
      <c r="U9" s="178">
        <v>2</v>
      </c>
      <c r="V9" s="207" t="s">
        <v>8</v>
      </c>
      <c r="W9" s="219">
        <v>0.50116009280742457</v>
      </c>
      <c r="X9" s="225"/>
      <c r="Y9" s="178">
        <v>2</v>
      </c>
      <c r="Z9" s="207" t="s">
        <v>8</v>
      </c>
      <c r="AA9" s="219">
        <v>0.49299999999999999</v>
      </c>
    </row>
    <row r="10" spans="1:27" ht="16.5" customHeight="1">
      <c r="A10" s="178">
        <v>3</v>
      </c>
      <c r="B10" s="208" t="s">
        <v>86</v>
      </c>
      <c r="C10" s="219">
        <v>0.52445280437756503</v>
      </c>
      <c r="D10" s="225"/>
      <c r="E10" s="178">
        <v>3</v>
      </c>
      <c r="F10" s="208" t="s">
        <v>72</v>
      </c>
      <c r="G10" s="219">
        <v>0.51767097806808837</v>
      </c>
      <c r="H10" s="225"/>
      <c r="I10" s="178">
        <v>3</v>
      </c>
      <c r="J10" s="208" t="s">
        <v>72</v>
      </c>
      <c r="K10" s="219">
        <v>0.50800000000000001</v>
      </c>
      <c r="L10" s="225"/>
      <c r="M10" s="178">
        <v>3</v>
      </c>
      <c r="N10" s="208" t="s">
        <v>72</v>
      </c>
      <c r="O10" s="219">
        <v>0.498</v>
      </c>
      <c r="P10" s="225"/>
      <c r="Q10" s="178">
        <v>3</v>
      </c>
      <c r="R10" s="208" t="s">
        <v>59</v>
      </c>
      <c r="S10" s="219">
        <v>0.49556354916067147</v>
      </c>
      <c r="T10" s="225"/>
      <c r="U10" s="178">
        <v>3</v>
      </c>
      <c r="V10" s="208" t="s">
        <v>59</v>
      </c>
      <c r="W10" s="219">
        <v>0.48216783216783216</v>
      </c>
      <c r="X10" s="225"/>
      <c r="Y10" s="178">
        <v>3</v>
      </c>
      <c r="Z10" s="208" t="s">
        <v>216</v>
      </c>
      <c r="AA10" s="219">
        <v>0.47099999999999997</v>
      </c>
    </row>
    <row r="11" spans="1:27" ht="16.5" customHeight="1">
      <c r="A11" s="178">
        <v>4</v>
      </c>
      <c r="B11" s="208" t="s">
        <v>72</v>
      </c>
      <c r="C11" s="219">
        <v>0.5224704102518466</v>
      </c>
      <c r="D11" s="225"/>
      <c r="E11" s="178">
        <v>4</v>
      </c>
      <c r="F11" s="208" t="s">
        <v>59</v>
      </c>
      <c r="G11" s="219">
        <v>0.5138009622689288</v>
      </c>
      <c r="H11" s="225"/>
      <c r="I11" s="178">
        <v>4</v>
      </c>
      <c r="J11" s="227" t="s">
        <v>86</v>
      </c>
      <c r="K11" s="219">
        <v>0.505</v>
      </c>
      <c r="L11" s="225"/>
      <c r="M11" s="178">
        <v>4</v>
      </c>
      <c r="N11" s="208" t="s">
        <v>297</v>
      </c>
      <c r="O11" s="219">
        <v>0.495</v>
      </c>
      <c r="P11" s="225"/>
      <c r="Q11" s="178">
        <v>4</v>
      </c>
      <c r="R11" s="208" t="s">
        <v>72</v>
      </c>
      <c r="S11" s="219">
        <v>0.48975850800988285</v>
      </c>
      <c r="T11" s="225"/>
      <c r="U11" s="178">
        <v>4</v>
      </c>
      <c r="V11" s="208" t="s">
        <v>72</v>
      </c>
      <c r="W11" s="219">
        <v>0.47784245246410562</v>
      </c>
      <c r="X11" s="225"/>
      <c r="Y11" s="229">
        <v>4</v>
      </c>
      <c r="Z11" s="208" t="s">
        <v>266</v>
      </c>
      <c r="AA11" s="219">
        <v>0.46500000000000002</v>
      </c>
    </row>
    <row r="12" spans="1:27" ht="16.5" customHeight="1">
      <c r="A12" s="182">
        <v>5</v>
      </c>
      <c r="B12" s="209" t="s">
        <v>59</v>
      </c>
      <c r="C12" s="220">
        <v>0.52117863720073665</v>
      </c>
      <c r="D12" s="225"/>
      <c r="E12" s="182">
        <v>5</v>
      </c>
      <c r="F12" s="209" t="s">
        <v>86</v>
      </c>
      <c r="G12" s="220">
        <v>0.51254539451964343</v>
      </c>
      <c r="H12" s="225"/>
      <c r="I12" s="182">
        <v>5</v>
      </c>
      <c r="J12" s="209" t="s">
        <v>65</v>
      </c>
      <c r="K12" s="220">
        <v>0.504</v>
      </c>
      <c r="L12" s="225"/>
      <c r="M12" s="182">
        <v>5</v>
      </c>
      <c r="N12" s="209" t="s">
        <v>86</v>
      </c>
      <c r="O12" s="220">
        <v>0.49</v>
      </c>
      <c r="P12" s="225"/>
      <c r="Q12" s="182">
        <v>5</v>
      </c>
      <c r="R12" s="209" t="s">
        <v>86</v>
      </c>
      <c r="S12" s="220">
        <v>0.48359398957375038</v>
      </c>
      <c r="T12" s="225"/>
      <c r="U12" s="182">
        <v>5</v>
      </c>
      <c r="V12" s="209" t="s">
        <v>86</v>
      </c>
      <c r="W12" s="220">
        <v>0.47457373616512122</v>
      </c>
      <c r="X12" s="225"/>
      <c r="Y12" s="230">
        <v>5</v>
      </c>
      <c r="Z12" s="209" t="s">
        <v>271</v>
      </c>
      <c r="AA12" s="220">
        <v>0.46500000000000002</v>
      </c>
    </row>
    <row r="13" spans="1:27" ht="16.5" customHeight="1">
      <c r="A13" s="181">
        <v>6</v>
      </c>
      <c r="B13" s="206" t="s">
        <v>2</v>
      </c>
      <c r="C13" s="218">
        <v>0.50328707085463842</v>
      </c>
      <c r="D13" s="225"/>
      <c r="E13" s="181">
        <v>6</v>
      </c>
      <c r="F13" s="206" t="s">
        <v>2</v>
      </c>
      <c r="G13" s="218">
        <v>0.49295674948679835</v>
      </c>
      <c r="H13" s="225"/>
      <c r="I13" s="181">
        <v>6</v>
      </c>
      <c r="J13" s="206" t="s">
        <v>2</v>
      </c>
      <c r="K13" s="218">
        <v>0.48200000000000004</v>
      </c>
      <c r="L13" s="225"/>
      <c r="M13" s="181">
        <v>6</v>
      </c>
      <c r="N13" s="206" t="s">
        <v>2</v>
      </c>
      <c r="O13" s="218">
        <v>0.47</v>
      </c>
      <c r="P13" s="225"/>
      <c r="Q13" s="181">
        <v>6</v>
      </c>
      <c r="R13" s="206" t="s">
        <v>2</v>
      </c>
      <c r="S13" s="218">
        <v>0.46348850990979129</v>
      </c>
      <c r="T13" s="225"/>
      <c r="U13" s="181">
        <v>6</v>
      </c>
      <c r="V13" s="206" t="s">
        <v>52</v>
      </c>
      <c r="W13" s="218">
        <v>0.45370560459864506</v>
      </c>
      <c r="X13" s="225"/>
      <c r="Y13" s="231">
        <v>6</v>
      </c>
      <c r="Z13" s="206" t="s">
        <v>218</v>
      </c>
      <c r="AA13" s="218">
        <v>0.44600000000000001</v>
      </c>
    </row>
    <row r="14" spans="1:27" ht="16.5" customHeight="1">
      <c r="A14" s="178">
        <v>7</v>
      </c>
      <c r="B14" s="208" t="s">
        <v>48</v>
      </c>
      <c r="C14" s="219">
        <v>0.47857483230086872</v>
      </c>
      <c r="D14" s="225"/>
      <c r="E14" s="178">
        <v>7</v>
      </c>
      <c r="F14" s="208" t="s">
        <v>48</v>
      </c>
      <c r="G14" s="219">
        <v>0.47175866495507063</v>
      </c>
      <c r="H14" s="225"/>
      <c r="I14" s="178">
        <v>7</v>
      </c>
      <c r="J14" s="208" t="s">
        <v>52</v>
      </c>
      <c r="K14" s="219">
        <v>0.46799999999999997</v>
      </c>
      <c r="L14" s="225"/>
      <c r="M14" s="178">
        <v>7</v>
      </c>
      <c r="N14" s="208" t="s">
        <v>52</v>
      </c>
      <c r="O14" s="219">
        <v>0.46500000000000002</v>
      </c>
      <c r="P14" s="225"/>
      <c r="Q14" s="178">
        <v>7</v>
      </c>
      <c r="R14" s="208" t="s">
        <v>52</v>
      </c>
      <c r="S14" s="219">
        <v>0.46205591759512299</v>
      </c>
      <c r="T14" s="225"/>
      <c r="U14" s="178">
        <v>7</v>
      </c>
      <c r="V14" s="208" t="s">
        <v>2</v>
      </c>
      <c r="W14" s="219">
        <v>0.44972800000000002</v>
      </c>
      <c r="X14" s="225"/>
      <c r="Y14" s="229">
        <v>7</v>
      </c>
      <c r="Z14" s="208" t="s">
        <v>2</v>
      </c>
      <c r="AA14" s="219">
        <v>0.438</v>
      </c>
    </row>
    <row r="15" spans="1:27" ht="16.5" customHeight="1">
      <c r="A15" s="178">
        <v>8</v>
      </c>
      <c r="B15" s="208" t="s">
        <v>52</v>
      </c>
      <c r="C15" s="219">
        <v>0.46890717878372201</v>
      </c>
      <c r="D15" s="225"/>
      <c r="E15" s="178">
        <v>8</v>
      </c>
      <c r="F15" s="208" t="s">
        <v>52</v>
      </c>
      <c r="G15" s="219">
        <v>0.46908362989323843</v>
      </c>
      <c r="H15" s="225"/>
      <c r="I15" s="178">
        <v>8</v>
      </c>
      <c r="J15" s="208" t="s">
        <v>48</v>
      </c>
      <c r="K15" s="219">
        <v>0.46500000000000002</v>
      </c>
      <c r="L15" s="225"/>
      <c r="M15" s="178">
        <v>8</v>
      </c>
      <c r="N15" s="208" t="s">
        <v>48</v>
      </c>
      <c r="O15" s="219">
        <v>0.45899999999999996</v>
      </c>
      <c r="P15" s="225"/>
      <c r="Q15" s="178">
        <v>8</v>
      </c>
      <c r="R15" s="208" t="s">
        <v>48</v>
      </c>
      <c r="S15" s="219">
        <v>0.45429141716566868</v>
      </c>
      <c r="T15" s="225"/>
      <c r="U15" s="178">
        <v>8</v>
      </c>
      <c r="V15" s="208" t="s">
        <v>48</v>
      </c>
      <c r="W15" s="219">
        <v>0.44702741420850417</v>
      </c>
      <c r="X15" s="225"/>
      <c r="Y15" s="229">
        <v>8</v>
      </c>
      <c r="Z15" s="208" t="s">
        <v>208</v>
      </c>
      <c r="AA15" s="219">
        <v>0.438</v>
      </c>
    </row>
    <row r="16" spans="1:27" ht="16.5" customHeight="1">
      <c r="A16" s="178">
        <v>9</v>
      </c>
      <c r="B16" s="208" t="s">
        <v>88</v>
      </c>
      <c r="C16" s="219">
        <v>0.46787797218483623</v>
      </c>
      <c r="D16" s="225"/>
      <c r="E16" s="178">
        <v>9</v>
      </c>
      <c r="F16" s="208" t="s">
        <v>81</v>
      </c>
      <c r="G16" s="219">
        <v>0.46180159635119727</v>
      </c>
      <c r="H16" s="225"/>
      <c r="I16" s="178">
        <v>9</v>
      </c>
      <c r="J16" s="208" t="s">
        <v>81</v>
      </c>
      <c r="K16" s="219">
        <v>0.45600000000000002</v>
      </c>
      <c r="L16" s="225"/>
      <c r="M16" s="178">
        <v>9</v>
      </c>
      <c r="N16" s="208" t="s">
        <v>81</v>
      </c>
      <c r="O16" s="219">
        <v>0.44600000000000001</v>
      </c>
      <c r="P16" s="225"/>
      <c r="Q16" s="178">
        <v>9</v>
      </c>
      <c r="R16" s="208" t="s">
        <v>81</v>
      </c>
      <c r="S16" s="219">
        <v>0.44293724000723456</v>
      </c>
      <c r="T16" s="225"/>
      <c r="U16" s="178">
        <v>9</v>
      </c>
      <c r="V16" s="208" t="s">
        <v>88</v>
      </c>
      <c r="W16" s="219">
        <v>0.4279080749252322</v>
      </c>
      <c r="X16" s="225"/>
      <c r="Y16" s="229">
        <v>9</v>
      </c>
      <c r="Z16" s="208" t="s">
        <v>88</v>
      </c>
      <c r="AA16" s="219">
        <v>0.41499999999999998</v>
      </c>
    </row>
    <row r="17" spans="1:27" ht="16.5" customHeight="1">
      <c r="A17" s="183">
        <v>10</v>
      </c>
      <c r="B17" s="210" t="s">
        <v>81</v>
      </c>
      <c r="C17" s="220">
        <v>0.46779529091262889</v>
      </c>
      <c r="D17" s="225"/>
      <c r="E17" s="183">
        <v>10</v>
      </c>
      <c r="F17" s="210" t="s">
        <v>88</v>
      </c>
      <c r="G17" s="220">
        <v>0.46140741711440181</v>
      </c>
      <c r="H17" s="225"/>
      <c r="I17" s="183">
        <v>10</v>
      </c>
      <c r="J17" s="210" t="s">
        <v>88</v>
      </c>
      <c r="K17" s="220">
        <v>0.45299999999999996</v>
      </c>
      <c r="L17" s="225"/>
      <c r="M17" s="183">
        <v>10</v>
      </c>
      <c r="N17" s="210" t="s">
        <v>88</v>
      </c>
      <c r="O17" s="220">
        <v>0.44500000000000001</v>
      </c>
      <c r="P17" s="225"/>
      <c r="Q17" s="183">
        <v>10</v>
      </c>
      <c r="R17" s="210" t="s">
        <v>88</v>
      </c>
      <c r="S17" s="220">
        <v>0.43505370288426726</v>
      </c>
      <c r="T17" s="225"/>
      <c r="U17" s="183">
        <v>10</v>
      </c>
      <c r="V17" s="210" t="s">
        <v>81</v>
      </c>
      <c r="W17" s="220">
        <v>0.42622080679405522</v>
      </c>
      <c r="X17" s="225"/>
      <c r="Y17" s="232">
        <v>10</v>
      </c>
      <c r="Z17" s="210" t="s">
        <v>177</v>
      </c>
      <c r="AA17" s="220">
        <v>0.41299999999999998</v>
      </c>
    </row>
    <row r="18" spans="1:27" ht="16.5" customHeight="1">
      <c r="A18" s="179">
        <v>11</v>
      </c>
      <c r="B18" s="211" t="s">
        <v>36</v>
      </c>
      <c r="C18" s="218">
        <v>0.44898446833930705</v>
      </c>
      <c r="D18" s="225"/>
      <c r="E18" s="179">
        <v>11</v>
      </c>
      <c r="F18" s="211" t="s">
        <v>36</v>
      </c>
      <c r="G18" s="218">
        <v>0.4399720800372266</v>
      </c>
      <c r="H18" s="225"/>
      <c r="I18" s="179">
        <v>11</v>
      </c>
      <c r="J18" s="211" t="s">
        <v>36</v>
      </c>
      <c r="K18" s="218">
        <v>0.436</v>
      </c>
      <c r="L18" s="225"/>
      <c r="M18" s="179">
        <v>11</v>
      </c>
      <c r="N18" s="211" t="s">
        <v>36</v>
      </c>
      <c r="O18" s="218">
        <v>0.436</v>
      </c>
      <c r="P18" s="225"/>
      <c r="Q18" s="179">
        <v>11</v>
      </c>
      <c r="R18" s="211" t="s">
        <v>36</v>
      </c>
      <c r="S18" s="218">
        <v>0.42816218598501543</v>
      </c>
      <c r="T18" s="225"/>
      <c r="U18" s="179">
        <v>11</v>
      </c>
      <c r="V18" s="211" t="s">
        <v>36</v>
      </c>
      <c r="W18" s="218">
        <v>0.41621621621621618</v>
      </c>
      <c r="X18" s="225"/>
      <c r="Y18" s="233">
        <v>11</v>
      </c>
      <c r="Z18" s="211" t="s">
        <v>246</v>
      </c>
      <c r="AA18" s="218">
        <v>0.40500000000000003</v>
      </c>
    </row>
    <row r="19" spans="1:27" ht="16.5" customHeight="1">
      <c r="A19" s="178">
        <v>12</v>
      </c>
      <c r="B19" s="212" t="s">
        <v>49</v>
      </c>
      <c r="C19" s="219">
        <v>0.44525779758115852</v>
      </c>
      <c r="D19" s="225"/>
      <c r="E19" s="178">
        <v>12</v>
      </c>
      <c r="F19" s="212" t="s">
        <v>73</v>
      </c>
      <c r="G19" s="219">
        <v>0.43391540157639963</v>
      </c>
      <c r="H19" s="225"/>
      <c r="I19" s="178">
        <v>12</v>
      </c>
      <c r="J19" s="212" t="s">
        <v>64</v>
      </c>
      <c r="K19" s="219">
        <v>0.42899999999999999</v>
      </c>
      <c r="L19" s="225"/>
      <c r="M19" s="178">
        <v>12</v>
      </c>
      <c r="N19" s="212" t="s">
        <v>64</v>
      </c>
      <c r="O19" s="219">
        <v>0.42499999999999999</v>
      </c>
      <c r="P19" s="225"/>
      <c r="Q19" s="178">
        <v>12</v>
      </c>
      <c r="R19" s="212" t="s">
        <v>64</v>
      </c>
      <c r="S19" s="219">
        <v>0.41906130268199232</v>
      </c>
      <c r="T19" s="225"/>
      <c r="U19" s="178">
        <v>12</v>
      </c>
      <c r="V19" s="212" t="s">
        <v>64</v>
      </c>
      <c r="W19" s="219">
        <v>0.41162626500353022</v>
      </c>
      <c r="X19" s="225"/>
      <c r="Y19" s="229">
        <v>12</v>
      </c>
      <c r="Z19" s="212" t="s">
        <v>114</v>
      </c>
      <c r="AA19" s="219">
        <v>0.40300000000000002</v>
      </c>
    </row>
    <row r="20" spans="1:27" ht="16.5" customHeight="1">
      <c r="A20" s="178">
        <v>13</v>
      </c>
      <c r="B20" s="212" t="s">
        <v>73</v>
      </c>
      <c r="C20" s="219">
        <v>0.44304126390188131</v>
      </c>
      <c r="D20" s="225"/>
      <c r="E20" s="178">
        <v>13</v>
      </c>
      <c r="F20" s="212" t="s">
        <v>49</v>
      </c>
      <c r="G20" s="219">
        <v>0.43364341085271318</v>
      </c>
      <c r="H20" s="225"/>
      <c r="I20" s="178">
        <v>13</v>
      </c>
      <c r="J20" s="212" t="s">
        <v>49</v>
      </c>
      <c r="K20" s="219">
        <v>0.42499999999999999</v>
      </c>
      <c r="L20" s="225"/>
      <c r="M20" s="178">
        <v>13</v>
      </c>
      <c r="N20" s="212" t="s">
        <v>254</v>
      </c>
      <c r="O20" s="219">
        <v>0.41799999999999998</v>
      </c>
      <c r="P20" s="225"/>
      <c r="Q20" s="178">
        <v>13</v>
      </c>
      <c r="R20" s="212" t="s">
        <v>97</v>
      </c>
      <c r="S20" s="219">
        <v>0.41166870665034677</v>
      </c>
      <c r="T20" s="225"/>
      <c r="U20" s="178">
        <v>13</v>
      </c>
      <c r="V20" s="212" t="s">
        <v>76</v>
      </c>
      <c r="W20" s="219">
        <v>0.4022606829006507</v>
      </c>
      <c r="X20" s="225"/>
      <c r="Y20" s="229">
        <v>13</v>
      </c>
      <c r="Z20" s="212" t="s">
        <v>110</v>
      </c>
      <c r="AA20" s="219">
        <v>0.39700000000000002</v>
      </c>
    </row>
    <row r="21" spans="1:27" ht="16.5" customHeight="1">
      <c r="A21" s="180">
        <v>14</v>
      </c>
      <c r="B21" s="213" t="s">
        <v>76</v>
      </c>
      <c r="C21" s="221">
        <v>0.4380855243275914</v>
      </c>
      <c r="D21" s="226"/>
      <c r="E21" s="180">
        <v>14</v>
      </c>
      <c r="F21" s="213" t="s">
        <v>64</v>
      </c>
      <c r="G21" s="221">
        <v>0.43289758499214803</v>
      </c>
      <c r="H21" s="226"/>
      <c r="I21" s="180">
        <v>14</v>
      </c>
      <c r="J21" s="213" t="s">
        <v>275</v>
      </c>
      <c r="K21" s="221">
        <v>0.42499999999999999</v>
      </c>
      <c r="L21" s="226"/>
      <c r="M21" s="180">
        <v>14</v>
      </c>
      <c r="N21" s="213" t="s">
        <v>247</v>
      </c>
      <c r="O21" s="221">
        <v>0.41600000000000004</v>
      </c>
      <c r="P21" s="226"/>
      <c r="Q21" s="180">
        <v>14</v>
      </c>
      <c r="R21" s="213" t="s">
        <v>76</v>
      </c>
      <c r="S21" s="221">
        <v>0.41120312072269366</v>
      </c>
      <c r="T21" s="226"/>
      <c r="U21" s="180">
        <v>14</v>
      </c>
      <c r="V21" s="213" t="s">
        <v>97</v>
      </c>
      <c r="W21" s="221">
        <v>0.40191387559808606</v>
      </c>
      <c r="X21" s="225"/>
      <c r="Y21" s="234">
        <v>14</v>
      </c>
      <c r="Z21" s="213" t="s">
        <v>243</v>
      </c>
      <c r="AA21" s="221">
        <v>0.39300000000000002</v>
      </c>
    </row>
    <row r="22" spans="1:27" ht="16.5" customHeight="1">
      <c r="A22" s="183">
        <v>15</v>
      </c>
      <c r="B22" s="210" t="s">
        <v>64</v>
      </c>
      <c r="C22" s="220">
        <v>0.43785427299381041</v>
      </c>
      <c r="D22" s="226"/>
      <c r="E22" s="183">
        <v>15</v>
      </c>
      <c r="F22" s="210" t="s">
        <v>76</v>
      </c>
      <c r="G22" s="220">
        <v>0.43206371446480585</v>
      </c>
      <c r="H22" s="226"/>
      <c r="I22" s="183">
        <v>15</v>
      </c>
      <c r="J22" s="210" t="s">
        <v>254</v>
      </c>
      <c r="K22" s="220">
        <v>0.42499999999999999</v>
      </c>
      <c r="L22" s="226"/>
      <c r="M22" s="183">
        <v>15</v>
      </c>
      <c r="N22" s="210" t="s">
        <v>73</v>
      </c>
      <c r="O22" s="220">
        <v>0.41600000000000004</v>
      </c>
      <c r="P22" s="226"/>
      <c r="Q22" s="183">
        <v>15</v>
      </c>
      <c r="R22" s="210" t="s">
        <v>73</v>
      </c>
      <c r="S22" s="220">
        <v>0.40837136337706786</v>
      </c>
      <c r="T22" s="226"/>
      <c r="U22" s="183">
        <v>15</v>
      </c>
      <c r="V22" s="210" t="s">
        <v>73</v>
      </c>
      <c r="W22" s="220">
        <v>0.3979168116547197</v>
      </c>
      <c r="X22" s="225"/>
      <c r="Y22" s="232">
        <v>15</v>
      </c>
      <c r="Z22" s="210" t="s">
        <v>275</v>
      </c>
      <c r="AA22" s="220">
        <v>0.38900000000000001</v>
      </c>
    </row>
    <row r="23" spans="1:27" ht="16.5" customHeight="1">
      <c r="A23" s="179">
        <v>16</v>
      </c>
      <c r="B23" s="214" t="s">
        <v>84</v>
      </c>
      <c r="C23" s="222">
        <v>0.42944892944892943</v>
      </c>
      <c r="D23" s="225"/>
      <c r="E23" s="179">
        <v>16</v>
      </c>
      <c r="F23" s="214" t="s">
        <v>84</v>
      </c>
      <c r="G23" s="222">
        <v>0.42098652660424757</v>
      </c>
      <c r="H23" s="225"/>
      <c r="I23" s="179">
        <v>16</v>
      </c>
      <c r="J23" s="214" t="s">
        <v>100</v>
      </c>
      <c r="K23" s="222">
        <v>0.41399999999999998</v>
      </c>
      <c r="L23" s="225"/>
      <c r="M23" s="179">
        <v>16</v>
      </c>
      <c r="N23" s="214" t="s">
        <v>257</v>
      </c>
      <c r="O23" s="222">
        <v>0.40399999999999997</v>
      </c>
      <c r="P23" s="225"/>
      <c r="Q23" s="179">
        <v>16</v>
      </c>
      <c r="R23" s="214" t="s">
        <v>49</v>
      </c>
      <c r="S23" s="222">
        <v>0.40565762613006706</v>
      </c>
      <c r="T23" s="225"/>
      <c r="U23" s="179">
        <v>16</v>
      </c>
      <c r="V23" s="214" t="s">
        <v>49</v>
      </c>
      <c r="W23" s="222">
        <v>0.39564040461604216</v>
      </c>
      <c r="X23" s="225"/>
      <c r="Y23" s="233">
        <v>16</v>
      </c>
      <c r="Z23" s="214" t="s">
        <v>50</v>
      </c>
      <c r="AA23" s="222">
        <v>0.38600000000000001</v>
      </c>
    </row>
    <row r="24" spans="1:27" ht="16.5" customHeight="1">
      <c r="A24" s="178">
        <v>17</v>
      </c>
      <c r="B24" s="212" t="s">
        <v>4</v>
      </c>
      <c r="C24" s="219">
        <v>0.42045224861040931</v>
      </c>
      <c r="D24" s="225"/>
      <c r="E24" s="178">
        <v>17</v>
      </c>
      <c r="F24" s="212" t="s">
        <v>4</v>
      </c>
      <c r="G24" s="219">
        <v>0.42054816516594412</v>
      </c>
      <c r="H24" s="225"/>
      <c r="I24" s="178">
        <v>17</v>
      </c>
      <c r="J24" s="212" t="s">
        <v>82</v>
      </c>
      <c r="K24" s="219">
        <v>0.40700000000000003</v>
      </c>
      <c r="L24" s="225"/>
      <c r="M24" s="178">
        <v>17</v>
      </c>
      <c r="N24" s="212" t="s">
        <v>9</v>
      </c>
      <c r="O24" s="219">
        <v>0.40100000000000002</v>
      </c>
      <c r="P24" s="225"/>
      <c r="Q24" s="178">
        <v>17</v>
      </c>
      <c r="R24" s="212" t="s">
        <v>66</v>
      </c>
      <c r="S24" s="219">
        <v>0.39875970336961708</v>
      </c>
      <c r="T24" s="225"/>
      <c r="U24" s="178">
        <v>17</v>
      </c>
      <c r="V24" s="212" t="s">
        <v>66</v>
      </c>
      <c r="W24" s="219">
        <v>0.39334462488791472</v>
      </c>
      <c r="X24" s="225"/>
      <c r="Y24" s="229">
        <v>17</v>
      </c>
      <c r="Z24" s="212" t="s">
        <v>272</v>
      </c>
      <c r="AA24" s="219">
        <v>0.38600000000000001</v>
      </c>
    </row>
    <row r="25" spans="1:27" ht="16.5" customHeight="1">
      <c r="A25" s="178">
        <v>18</v>
      </c>
      <c r="B25" s="212" t="s">
        <v>80</v>
      </c>
      <c r="C25" s="219">
        <v>0.41490293724350996</v>
      </c>
      <c r="D25" s="225"/>
      <c r="E25" s="178">
        <v>18</v>
      </c>
      <c r="F25" s="212" t="s">
        <v>66</v>
      </c>
      <c r="G25" s="219">
        <v>0.40955760801977648</v>
      </c>
      <c r="H25" s="225"/>
      <c r="I25" s="178">
        <v>18</v>
      </c>
      <c r="J25" s="212" t="s">
        <v>50</v>
      </c>
      <c r="K25" s="219">
        <v>0.40500000000000003</v>
      </c>
      <c r="L25" s="225"/>
      <c r="M25" s="178">
        <v>18</v>
      </c>
      <c r="N25" s="212" t="s">
        <v>293</v>
      </c>
      <c r="O25" s="219">
        <v>0.4</v>
      </c>
      <c r="P25" s="225"/>
      <c r="Q25" s="178">
        <v>18</v>
      </c>
      <c r="R25" s="212" t="s">
        <v>80</v>
      </c>
      <c r="S25" s="219">
        <v>0.39463387367244268</v>
      </c>
      <c r="T25" s="225"/>
      <c r="U25" s="178">
        <v>18</v>
      </c>
      <c r="V25" s="212" t="s">
        <v>4</v>
      </c>
      <c r="W25" s="219">
        <v>0.38483333717260609</v>
      </c>
      <c r="X25" s="225"/>
      <c r="Y25" s="229">
        <v>18</v>
      </c>
      <c r="Z25" s="212" t="s">
        <v>82</v>
      </c>
      <c r="AA25" s="219">
        <v>0.377</v>
      </c>
    </row>
    <row r="26" spans="1:27" ht="16.5" customHeight="1">
      <c r="A26" s="178">
        <v>19</v>
      </c>
      <c r="B26" s="208" t="s">
        <v>66</v>
      </c>
      <c r="C26" s="219">
        <v>0.41387003811471601</v>
      </c>
      <c r="D26" s="225"/>
      <c r="E26" s="178">
        <v>19</v>
      </c>
      <c r="F26" s="208" t="s">
        <v>80</v>
      </c>
      <c r="G26" s="219">
        <v>0.40866077865897621</v>
      </c>
      <c r="H26" s="225"/>
      <c r="I26" s="178">
        <v>19</v>
      </c>
      <c r="J26" s="208" t="s">
        <v>294</v>
      </c>
      <c r="K26" s="219">
        <v>0.40399999999999997</v>
      </c>
      <c r="L26" s="225"/>
      <c r="M26" s="178">
        <v>19</v>
      </c>
      <c r="N26" s="208" t="s">
        <v>294</v>
      </c>
      <c r="O26" s="219">
        <v>0.39700000000000002</v>
      </c>
      <c r="P26" s="225"/>
      <c r="Q26" s="178">
        <v>19</v>
      </c>
      <c r="R26" s="208" t="s">
        <v>84</v>
      </c>
      <c r="S26" s="219">
        <v>0.39406575781876502</v>
      </c>
      <c r="T26" s="225"/>
      <c r="U26" s="178">
        <v>19</v>
      </c>
      <c r="V26" s="208" t="s">
        <v>80</v>
      </c>
      <c r="W26" s="219">
        <v>0.38477792334023592</v>
      </c>
      <c r="X26" s="225"/>
      <c r="Y26" s="229">
        <v>19</v>
      </c>
      <c r="Z26" s="208" t="s">
        <v>250</v>
      </c>
      <c r="AA26" s="219">
        <v>0.376</v>
      </c>
    </row>
    <row r="27" spans="1:27" ht="16.5" customHeight="1">
      <c r="A27" s="183">
        <v>20</v>
      </c>
      <c r="B27" s="209" t="s">
        <v>96</v>
      </c>
      <c r="C27" s="220">
        <v>0.40973370823685079</v>
      </c>
      <c r="D27" s="225"/>
      <c r="E27" s="183">
        <v>20</v>
      </c>
      <c r="F27" s="209" t="s">
        <v>96</v>
      </c>
      <c r="G27" s="220">
        <v>0.4043166831408338</v>
      </c>
      <c r="H27" s="225"/>
      <c r="I27" s="183">
        <v>20</v>
      </c>
      <c r="J27" s="209" t="s">
        <v>107</v>
      </c>
      <c r="K27" s="220">
        <v>0.4</v>
      </c>
      <c r="L27" s="225"/>
      <c r="M27" s="183">
        <v>20</v>
      </c>
      <c r="N27" s="209" t="s">
        <v>107</v>
      </c>
      <c r="O27" s="220">
        <v>0.39299999999999996</v>
      </c>
      <c r="P27" s="225"/>
      <c r="Q27" s="183">
        <v>20</v>
      </c>
      <c r="R27" s="209" t="s">
        <v>4</v>
      </c>
      <c r="S27" s="220">
        <v>0.39396671858349047</v>
      </c>
      <c r="T27" s="225"/>
      <c r="U27" s="183">
        <v>20</v>
      </c>
      <c r="V27" s="209" t="s">
        <v>84</v>
      </c>
      <c r="W27" s="220">
        <v>0.38349921424829753</v>
      </c>
      <c r="X27" s="225"/>
      <c r="Y27" s="232">
        <v>20</v>
      </c>
      <c r="Z27" s="209" t="s">
        <v>277</v>
      </c>
      <c r="AA27" s="220">
        <v>0.375</v>
      </c>
    </row>
    <row r="28" spans="1:27" ht="16.5" customHeight="1">
      <c r="A28" s="179">
        <v>21</v>
      </c>
      <c r="B28" s="206" t="s">
        <v>75</v>
      </c>
      <c r="C28" s="218">
        <v>0.39489244643591453</v>
      </c>
      <c r="D28" s="225"/>
      <c r="E28" s="179">
        <v>21</v>
      </c>
      <c r="F28" s="206" t="s">
        <v>75</v>
      </c>
      <c r="G28" s="218">
        <v>0.39128432043103811</v>
      </c>
      <c r="H28" s="225"/>
      <c r="I28" s="179">
        <v>21</v>
      </c>
      <c r="J28" s="206" t="s">
        <v>296</v>
      </c>
      <c r="K28" s="218">
        <v>0.38700000000000001</v>
      </c>
      <c r="L28" s="225"/>
      <c r="M28" s="179">
        <v>21</v>
      </c>
      <c r="N28" s="206" t="s">
        <v>296</v>
      </c>
      <c r="O28" s="218">
        <v>0.38100000000000001</v>
      </c>
      <c r="P28" s="225"/>
      <c r="Q28" s="179">
        <v>21</v>
      </c>
      <c r="R28" s="206" t="s">
        <v>96</v>
      </c>
      <c r="S28" s="218">
        <v>0.39198116888183732</v>
      </c>
      <c r="T28" s="225"/>
      <c r="U28" s="179">
        <v>21</v>
      </c>
      <c r="V28" s="206" t="s">
        <v>96</v>
      </c>
      <c r="W28" s="218">
        <v>0.38318893254328817</v>
      </c>
      <c r="X28" s="225"/>
      <c r="Y28" s="233">
        <v>21</v>
      </c>
      <c r="Z28" s="206" t="s">
        <v>80</v>
      </c>
      <c r="AA28" s="218">
        <v>0.374</v>
      </c>
    </row>
    <row r="29" spans="1:27" ht="16.5" customHeight="1">
      <c r="A29" s="178">
        <v>22</v>
      </c>
      <c r="B29" s="208" t="s">
        <v>97</v>
      </c>
      <c r="C29" s="219">
        <v>0.38249211356466878</v>
      </c>
      <c r="D29" s="225"/>
      <c r="E29" s="178">
        <v>22</v>
      </c>
      <c r="F29" s="208" t="s">
        <v>97</v>
      </c>
      <c r="G29" s="219">
        <v>0.38674463937621834</v>
      </c>
      <c r="H29" s="225"/>
      <c r="I29" s="178">
        <v>22</v>
      </c>
      <c r="J29" s="208" t="s">
        <v>295</v>
      </c>
      <c r="K29" s="219">
        <v>0.38400000000000001</v>
      </c>
      <c r="L29" s="225"/>
      <c r="M29" s="178">
        <v>22</v>
      </c>
      <c r="N29" s="208" t="s">
        <v>295</v>
      </c>
      <c r="O29" s="219">
        <v>0.38</v>
      </c>
      <c r="P29" s="225"/>
      <c r="Q29" s="178">
        <v>22</v>
      </c>
      <c r="R29" s="208" t="s">
        <v>75</v>
      </c>
      <c r="S29" s="219">
        <v>0.37510240810132023</v>
      </c>
      <c r="T29" s="225"/>
      <c r="U29" s="178">
        <v>22</v>
      </c>
      <c r="V29" s="208" t="s">
        <v>75</v>
      </c>
      <c r="W29" s="219">
        <v>0.36638495417212241</v>
      </c>
      <c r="X29" s="225"/>
      <c r="Y29" s="229">
        <v>22</v>
      </c>
      <c r="Z29" s="208" t="s">
        <v>75</v>
      </c>
      <c r="AA29" s="219">
        <v>0.35799999999999998</v>
      </c>
    </row>
    <row r="30" spans="1:27" ht="16.5" customHeight="1">
      <c r="A30" s="178">
        <v>23</v>
      </c>
      <c r="B30" s="208" t="s">
        <v>329</v>
      </c>
      <c r="C30" s="219">
        <v>0.36459246275197194</v>
      </c>
      <c r="D30" s="225"/>
      <c r="E30" s="178">
        <v>23</v>
      </c>
      <c r="F30" s="208" t="s">
        <v>41</v>
      </c>
      <c r="G30" s="219">
        <v>0.36024944549808735</v>
      </c>
      <c r="H30" s="225"/>
      <c r="I30" s="178">
        <v>23</v>
      </c>
      <c r="J30" s="208" t="s">
        <v>11</v>
      </c>
      <c r="K30" s="219">
        <v>0.35799999999999998</v>
      </c>
      <c r="L30" s="225"/>
      <c r="M30" s="178">
        <v>23</v>
      </c>
      <c r="N30" s="208" t="s">
        <v>41</v>
      </c>
      <c r="O30" s="219">
        <v>0.35399999999999998</v>
      </c>
      <c r="P30" s="225"/>
      <c r="Q30" s="178">
        <v>23</v>
      </c>
      <c r="R30" s="208" t="s">
        <v>11</v>
      </c>
      <c r="S30" s="219">
        <v>0.35061939072177978</v>
      </c>
      <c r="T30" s="225"/>
      <c r="U30" s="178">
        <v>23</v>
      </c>
      <c r="V30" s="208" t="s">
        <v>11</v>
      </c>
      <c r="W30" s="219">
        <v>0.34240454914703494</v>
      </c>
      <c r="X30" s="225"/>
      <c r="Y30" s="229">
        <v>23</v>
      </c>
      <c r="Z30" s="208" t="s">
        <v>181</v>
      </c>
      <c r="AA30" s="219">
        <v>0.33500000000000002</v>
      </c>
    </row>
    <row r="31" spans="1:27" ht="16.5" customHeight="1">
      <c r="A31" s="178">
        <v>24</v>
      </c>
      <c r="B31" s="212" t="s">
        <v>83</v>
      </c>
      <c r="C31" s="219">
        <v>0.34569209039548021</v>
      </c>
      <c r="D31" s="225"/>
      <c r="E31" s="178">
        <v>24</v>
      </c>
      <c r="F31" s="212" t="s">
        <v>83</v>
      </c>
      <c r="G31" s="219">
        <v>0.34518828451882844</v>
      </c>
      <c r="H31" s="225"/>
      <c r="I31" s="178">
        <v>24</v>
      </c>
      <c r="J31" s="212" t="s">
        <v>83</v>
      </c>
      <c r="K31" s="219">
        <v>0.34600000000000003</v>
      </c>
      <c r="L31" s="225"/>
      <c r="M31" s="178">
        <v>24</v>
      </c>
      <c r="N31" s="212" t="s">
        <v>83</v>
      </c>
      <c r="O31" s="219">
        <v>0.34299999999999997</v>
      </c>
      <c r="P31" s="225"/>
      <c r="Q31" s="178">
        <v>24</v>
      </c>
      <c r="R31" s="212" t="s">
        <v>83</v>
      </c>
      <c r="S31" s="219">
        <v>0.33609545906529664</v>
      </c>
      <c r="T31" s="225"/>
      <c r="U31" s="178">
        <v>24</v>
      </c>
      <c r="V31" s="212" t="s">
        <v>83</v>
      </c>
      <c r="W31" s="219">
        <v>0.33135509396636992</v>
      </c>
      <c r="X31" s="225"/>
      <c r="Y31" s="229">
        <v>24</v>
      </c>
      <c r="Z31" s="212" t="s">
        <v>278</v>
      </c>
      <c r="AA31" s="219">
        <v>0.32800000000000001</v>
      </c>
    </row>
    <row r="32" spans="1:27" ht="16.5" customHeight="1">
      <c r="A32" s="183">
        <v>25</v>
      </c>
      <c r="B32" s="209" t="s">
        <v>85</v>
      </c>
      <c r="C32" s="220">
        <v>0.33026320665411218</v>
      </c>
      <c r="D32" s="225"/>
      <c r="E32" s="183">
        <v>25</v>
      </c>
      <c r="F32" s="209" t="s">
        <v>85</v>
      </c>
      <c r="G32" s="220">
        <v>0.32606902149686295</v>
      </c>
      <c r="H32" s="225"/>
      <c r="I32" s="183">
        <v>25</v>
      </c>
      <c r="J32" s="209" t="s">
        <v>85</v>
      </c>
      <c r="K32" s="220">
        <v>0.32200000000000001</v>
      </c>
      <c r="L32" s="225"/>
      <c r="M32" s="183">
        <v>25</v>
      </c>
      <c r="N32" s="209" t="s">
        <v>85</v>
      </c>
      <c r="O32" s="220">
        <v>0.318</v>
      </c>
      <c r="P32" s="225"/>
      <c r="Q32" s="183">
        <v>25</v>
      </c>
      <c r="R32" s="209" t="s">
        <v>85</v>
      </c>
      <c r="S32" s="220">
        <v>0.31647344740385563</v>
      </c>
      <c r="T32" s="225"/>
      <c r="U32" s="183">
        <v>25</v>
      </c>
      <c r="V32" s="209" t="s">
        <v>85</v>
      </c>
      <c r="W32" s="220">
        <v>0.31069969589788432</v>
      </c>
      <c r="X32" s="225"/>
      <c r="Y32" s="232">
        <v>25</v>
      </c>
      <c r="Z32" s="209" t="s">
        <v>85</v>
      </c>
      <c r="AA32" s="220">
        <v>0.30399999999999999</v>
      </c>
    </row>
    <row r="33" spans="1:27" ht="16.5" customHeight="1">
      <c r="A33" s="177" t="s">
        <v>175</v>
      </c>
      <c r="B33" s="215" t="s">
        <v>145</v>
      </c>
      <c r="C33" s="223">
        <v>0.39748853014631153</v>
      </c>
      <c r="D33" s="225"/>
      <c r="E33" s="177" t="s">
        <v>175</v>
      </c>
      <c r="F33" s="215" t="s">
        <v>145</v>
      </c>
      <c r="G33" s="223">
        <v>0.39273809640712748</v>
      </c>
      <c r="H33" s="225"/>
      <c r="I33" s="177" t="s">
        <v>175</v>
      </c>
      <c r="J33" s="215" t="s">
        <v>145</v>
      </c>
      <c r="K33" s="223">
        <v>0.38799999999999996</v>
      </c>
      <c r="L33" s="225"/>
      <c r="M33" s="177" t="s">
        <v>175</v>
      </c>
      <c r="N33" s="215" t="s">
        <v>145</v>
      </c>
      <c r="O33" s="223">
        <v>0.38200000000000001</v>
      </c>
      <c r="P33" s="225"/>
      <c r="Q33" s="177" t="s">
        <v>175</v>
      </c>
      <c r="R33" s="215" t="s">
        <v>145</v>
      </c>
      <c r="S33" s="223">
        <v>0.37869293029834716</v>
      </c>
      <c r="T33" s="225"/>
      <c r="U33" s="177" t="s">
        <v>175</v>
      </c>
      <c r="V33" s="215" t="s">
        <v>145</v>
      </c>
      <c r="W33" s="223">
        <v>0.37112501638934686</v>
      </c>
      <c r="X33" s="225"/>
      <c r="Y33" s="177" t="s">
        <v>175</v>
      </c>
      <c r="Z33" s="215" t="s">
        <v>145</v>
      </c>
      <c r="AA33" s="223">
        <v>0.36299999999999999</v>
      </c>
    </row>
    <row r="34" spans="1:27" ht="16.5" customHeight="1">
      <c r="A34" s="175"/>
      <c r="B34" s="175"/>
      <c r="C34" s="175"/>
      <c r="D34" s="225"/>
      <c r="E34" s="175"/>
      <c r="F34" s="175"/>
      <c r="G34" s="175"/>
      <c r="H34" s="225"/>
      <c r="I34" s="175"/>
      <c r="J34" s="175"/>
      <c r="K34" s="175"/>
      <c r="L34" s="225"/>
      <c r="M34" s="175"/>
      <c r="N34" s="175"/>
      <c r="O34" s="175"/>
      <c r="P34" s="225"/>
      <c r="Q34" s="175"/>
      <c r="R34" s="175"/>
      <c r="S34" s="175"/>
      <c r="T34" s="225"/>
      <c r="U34" s="175"/>
      <c r="V34" s="175"/>
      <c r="W34" s="175"/>
      <c r="X34" s="225"/>
      <c r="Y34" s="175"/>
      <c r="Z34" s="175"/>
      <c r="AA34" s="175"/>
    </row>
    <row r="35" spans="1:27" ht="13.5">
      <c r="A35" s="204"/>
      <c r="B35" s="204"/>
      <c r="C35" s="204"/>
      <c r="D35" s="204"/>
      <c r="E35" s="204"/>
      <c r="F35" s="204"/>
      <c r="G35" s="204"/>
      <c r="H35" s="204"/>
      <c r="I35" s="510"/>
      <c r="J35" s="511"/>
      <c r="K35" s="511"/>
      <c r="L35" s="511"/>
      <c r="M35" s="511"/>
      <c r="N35" s="511"/>
      <c r="O35" s="511"/>
      <c r="P35" s="511"/>
      <c r="Q35" s="511"/>
      <c r="R35" s="511"/>
      <c r="S35" s="511"/>
      <c r="T35" s="511"/>
      <c r="U35" s="511"/>
      <c r="V35" s="511"/>
      <c r="W35" s="511"/>
      <c r="X35" s="511"/>
      <c r="Y35" s="511"/>
      <c r="Z35" s="511"/>
      <c r="AA35" s="511"/>
    </row>
    <row r="36" spans="1:27" ht="16.5" customHeight="1">
      <c r="A36" s="176"/>
      <c r="E36" s="176"/>
      <c r="I36" s="176"/>
      <c r="M36" s="176"/>
      <c r="Q36" s="176"/>
      <c r="U36" s="176"/>
      <c r="Y36" s="176"/>
    </row>
    <row r="37" spans="1:27" ht="16.5" customHeight="1">
      <c r="A37" s="176"/>
      <c r="B37" s="216"/>
      <c r="C37" s="224"/>
      <c r="D37" s="225"/>
      <c r="E37" s="176"/>
      <c r="F37" s="216"/>
      <c r="G37" s="224"/>
      <c r="H37" s="225"/>
      <c r="I37" s="176"/>
      <c r="J37" s="216"/>
      <c r="K37" s="224"/>
      <c r="L37" s="225"/>
      <c r="M37" s="176"/>
      <c r="N37" s="216"/>
      <c r="O37" s="224"/>
      <c r="P37" s="225"/>
      <c r="Q37" s="176"/>
      <c r="R37" s="216"/>
      <c r="S37" s="224"/>
      <c r="T37" s="225"/>
      <c r="U37" s="176"/>
      <c r="V37" s="216"/>
      <c r="W37" s="224"/>
      <c r="X37" s="225"/>
      <c r="Y37" s="176"/>
      <c r="Z37" s="216"/>
      <c r="AA37" s="224"/>
    </row>
    <row r="38" spans="1:27" ht="16.5" customHeight="1">
      <c r="A38" s="176"/>
      <c r="B38" s="216"/>
      <c r="C38" s="224"/>
      <c r="D38" s="225"/>
      <c r="E38" s="176"/>
      <c r="F38" s="216"/>
      <c r="G38" s="224"/>
      <c r="H38" s="225"/>
      <c r="I38" s="176"/>
      <c r="J38" s="216"/>
      <c r="K38" s="224"/>
      <c r="L38" s="225"/>
      <c r="M38" s="176"/>
      <c r="N38" s="216"/>
      <c r="O38" s="224"/>
      <c r="P38" s="225"/>
      <c r="Q38" s="176"/>
      <c r="R38" s="216"/>
      <c r="S38" s="224"/>
      <c r="T38" s="225"/>
      <c r="U38" s="176"/>
      <c r="V38" s="216"/>
      <c r="W38" s="224"/>
      <c r="X38" s="225"/>
      <c r="Y38" s="176"/>
      <c r="Z38" s="216"/>
      <c r="AA38" s="224"/>
    </row>
    <row r="45" spans="1:27" ht="16.5" customHeight="1">
      <c r="B45" s="200"/>
      <c r="F45" s="200"/>
      <c r="V45" s="200"/>
    </row>
  </sheetData>
  <mergeCells count="2">
    <mergeCell ref="E1:W1"/>
    <mergeCell ref="I35:AA35"/>
  </mergeCells>
  <phoneticPr fontId="52"/>
  <printOptions horizontalCentered="1"/>
  <pageMargins left="0.54" right="0.19685039370078741" top="0.90551181102362222" bottom="0.35433070866141736" header="0.35433070866141736" footer="0.51181102362204722"/>
  <pageSetup paperSize="9" scale="79" orientation="landscape" r:id="rId1"/>
  <headerFooter alignWithMargins="0">
    <oddHeader>&amp;R表1-4</oddHeader>
    <oddFooter>&amp;C&amp;14 4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00000"/>
  </sheetPr>
  <dimension ref="A1:L38"/>
  <sheetViews>
    <sheetView view="pageBreakPreview" zoomScaleNormal="110" zoomScaleSheetLayoutView="100" workbookViewId="0">
      <selection sqref="A1:I1"/>
    </sheetView>
  </sheetViews>
  <sheetFormatPr defaultRowHeight="13.5"/>
  <cols>
    <col min="1" max="1" width="12.625" style="173" customWidth="1"/>
    <col min="2" max="2" width="12.75" style="173" customWidth="1"/>
    <col min="3" max="9" width="12.875" style="173" customWidth="1"/>
    <col min="10" max="10" width="9" style="173" customWidth="1"/>
    <col min="11" max="16384" width="9" style="173"/>
  </cols>
  <sheetData>
    <row r="1" spans="1:12" ht="17.25">
      <c r="A1" s="516" t="s">
        <v>321</v>
      </c>
      <c r="B1" s="516"/>
      <c r="C1" s="516"/>
      <c r="D1" s="516"/>
      <c r="E1" s="516"/>
      <c r="F1" s="516"/>
      <c r="G1" s="516"/>
      <c r="H1" s="516"/>
      <c r="I1" s="516"/>
    </row>
    <row r="2" spans="1:12" s="235" customFormat="1" ht="12"/>
    <row r="3" spans="1:12" s="235" customFormat="1" ht="12">
      <c r="A3" s="235" t="s">
        <v>105</v>
      </c>
    </row>
    <row r="4" spans="1:12" s="235" customFormat="1" ht="12">
      <c r="G4" s="252"/>
      <c r="H4" s="252"/>
      <c r="I4" s="129" t="s">
        <v>285</v>
      </c>
    </row>
    <row r="5" spans="1:12" s="235" customFormat="1" ht="12">
      <c r="A5" s="523" t="s">
        <v>106</v>
      </c>
      <c r="B5" s="524"/>
      <c r="C5" s="529" t="s">
        <v>241</v>
      </c>
      <c r="D5" s="532" t="s">
        <v>198</v>
      </c>
      <c r="E5" s="533"/>
      <c r="F5" s="517"/>
      <c r="G5" s="517"/>
      <c r="H5" s="517"/>
      <c r="I5" s="518"/>
    </row>
    <row r="6" spans="1:12" s="235" customFormat="1" ht="12">
      <c r="A6" s="525"/>
      <c r="B6" s="526"/>
      <c r="C6" s="530"/>
      <c r="D6" s="534"/>
      <c r="E6" s="535"/>
      <c r="F6" s="519" t="s">
        <v>117</v>
      </c>
      <c r="G6" s="520"/>
      <c r="H6" s="521" t="s">
        <v>108</v>
      </c>
      <c r="I6" s="522"/>
    </row>
    <row r="7" spans="1:12" s="235" customFormat="1" ht="25.5" customHeight="1">
      <c r="A7" s="527"/>
      <c r="B7" s="528"/>
      <c r="C7" s="531"/>
      <c r="D7" s="246" t="s">
        <v>228</v>
      </c>
      <c r="E7" s="248" t="s">
        <v>237</v>
      </c>
      <c r="F7" s="246" t="s">
        <v>211</v>
      </c>
      <c r="G7" s="248" t="s">
        <v>238</v>
      </c>
      <c r="H7" s="246" t="s">
        <v>229</v>
      </c>
      <c r="I7" s="254" t="s">
        <v>191</v>
      </c>
    </row>
    <row r="8" spans="1:12" s="235" customFormat="1" ht="25.5" customHeight="1">
      <c r="A8" s="512" t="s">
        <v>322</v>
      </c>
      <c r="B8" s="236" t="s">
        <v>47</v>
      </c>
      <c r="C8" s="242">
        <v>433048</v>
      </c>
      <c r="D8" s="247">
        <v>150588</v>
      </c>
      <c r="E8" s="249">
        <v>0.34773974247658457</v>
      </c>
      <c r="F8" s="247">
        <v>79233</v>
      </c>
      <c r="G8" s="249">
        <v>0.18296586059743955</v>
      </c>
      <c r="H8" s="253">
        <v>71355</v>
      </c>
      <c r="I8" s="255">
        <v>0.16477388187914505</v>
      </c>
      <c r="K8" s="258">
        <v>150588</v>
      </c>
      <c r="L8" s="235" t="s">
        <v>324</v>
      </c>
    </row>
    <row r="9" spans="1:12" s="235" customFormat="1" ht="25.5" customHeight="1">
      <c r="A9" s="513"/>
      <c r="B9" s="237" t="s">
        <v>54</v>
      </c>
      <c r="C9" s="243">
        <v>483461</v>
      </c>
      <c r="D9" s="243">
        <v>209666</v>
      </c>
      <c r="E9" s="250">
        <v>0.43367717354657354</v>
      </c>
      <c r="F9" s="243">
        <v>86385</v>
      </c>
      <c r="G9" s="250">
        <v>0.17868038993838178</v>
      </c>
      <c r="H9" s="243">
        <v>123281</v>
      </c>
      <c r="I9" s="256">
        <v>0.25499678360819178</v>
      </c>
      <c r="K9" s="258">
        <v>209666</v>
      </c>
      <c r="L9" s="235" t="s">
        <v>324</v>
      </c>
    </row>
    <row r="10" spans="1:12" s="235" customFormat="1" ht="25.5" customHeight="1" thickBot="1">
      <c r="A10" s="514"/>
      <c r="B10" s="236" t="s">
        <v>109</v>
      </c>
      <c r="C10" s="244">
        <v>916509</v>
      </c>
      <c r="D10" s="243">
        <v>360254</v>
      </c>
      <c r="E10" s="250">
        <v>0.39307197201555033</v>
      </c>
      <c r="F10" s="243">
        <v>165618</v>
      </c>
      <c r="G10" s="250">
        <v>0.18070526312343904</v>
      </c>
      <c r="H10" s="243">
        <v>194636</v>
      </c>
      <c r="I10" s="256">
        <v>0.21236670889211126</v>
      </c>
      <c r="K10" s="258">
        <v>360254</v>
      </c>
      <c r="L10" s="235" t="s">
        <v>324</v>
      </c>
    </row>
    <row r="11" spans="1:12" s="235" customFormat="1" ht="25.5" customHeight="1">
      <c r="A11" s="515" t="s">
        <v>323</v>
      </c>
      <c r="B11" s="238" t="s">
        <v>47</v>
      </c>
      <c r="C11" s="242">
        <f>'表1-1'!B6</f>
        <v>425286</v>
      </c>
      <c r="D11" s="247">
        <f>'表1-1'!E6</f>
        <v>149485</v>
      </c>
      <c r="E11" s="249">
        <f>D11/C11</f>
        <v>0.35149287773404253</v>
      </c>
      <c r="F11" s="247">
        <v>76133</v>
      </c>
      <c r="G11" s="249">
        <f>F11/C11</f>
        <v>0.17901600334833501</v>
      </c>
      <c r="H11" s="253">
        <v>73352</v>
      </c>
      <c r="I11" s="255">
        <f>H11/C11</f>
        <v>0.1724768743857075</v>
      </c>
      <c r="K11" s="258">
        <f t="shared" ref="K11:K13" si="0">F11+H11</f>
        <v>149485</v>
      </c>
      <c r="L11" s="235" t="str">
        <f t="shared" ref="L11:L13" si="1">IF(K11=D11,"○")</f>
        <v>○</v>
      </c>
    </row>
    <row r="12" spans="1:12" s="235" customFormat="1" ht="25.5" customHeight="1">
      <c r="A12" s="513"/>
      <c r="B12" s="237" t="s">
        <v>54</v>
      </c>
      <c r="C12" s="243">
        <f>'表1-1'!C6</f>
        <v>474028</v>
      </c>
      <c r="D12" s="243">
        <f>'表1-1'!F6</f>
        <v>207982</v>
      </c>
      <c r="E12" s="250">
        <f>D12/C12</f>
        <v>0.43875467271975493</v>
      </c>
      <c r="F12" s="243">
        <v>83698</v>
      </c>
      <c r="G12" s="250">
        <f>F12/C12</f>
        <v>0.17656762891643532</v>
      </c>
      <c r="H12" s="243">
        <v>124284</v>
      </c>
      <c r="I12" s="256">
        <f>H12/C12</f>
        <v>0.26218704380331964</v>
      </c>
      <c r="K12" s="258">
        <f t="shared" si="0"/>
        <v>207982</v>
      </c>
      <c r="L12" s="235" t="str">
        <f t="shared" si="1"/>
        <v>○</v>
      </c>
    </row>
    <row r="13" spans="1:12" s="235" customFormat="1" ht="25.5" customHeight="1">
      <c r="A13" s="513"/>
      <c r="B13" s="236" t="s">
        <v>109</v>
      </c>
      <c r="C13" s="244">
        <f>SUM(C11:C12)</f>
        <v>899314</v>
      </c>
      <c r="D13" s="243">
        <f>SUM(D11:D12)</f>
        <v>357467</v>
      </c>
      <c r="E13" s="250">
        <f>D13/C13</f>
        <v>0.39748853014631153</v>
      </c>
      <c r="F13" s="243">
        <f>SUM(F11:F12)</f>
        <v>159831</v>
      </c>
      <c r="G13" s="250">
        <f>F13/C13</f>
        <v>0.17772546629986857</v>
      </c>
      <c r="H13" s="243">
        <f>SUM(H11:H12)</f>
        <v>197636</v>
      </c>
      <c r="I13" s="256">
        <f>H13/C13</f>
        <v>0.21976306384644295</v>
      </c>
      <c r="K13" s="258">
        <f t="shared" si="0"/>
        <v>357467</v>
      </c>
      <c r="L13" s="235" t="str">
        <f t="shared" si="1"/>
        <v>○</v>
      </c>
    </row>
    <row r="14" spans="1:12" s="235" customFormat="1" ht="25.5" customHeight="1">
      <c r="A14" s="514"/>
      <c r="B14" s="239" t="s">
        <v>112</v>
      </c>
      <c r="C14" s="245">
        <f>C13-C10</f>
        <v>-17195</v>
      </c>
      <c r="D14" s="245">
        <f>D13-D10</f>
        <v>-2787</v>
      </c>
      <c r="E14" s="251" t="s">
        <v>333</v>
      </c>
      <c r="F14" s="245">
        <f>F13-F10</f>
        <v>-5787</v>
      </c>
      <c r="G14" s="251" t="s">
        <v>334</v>
      </c>
      <c r="H14" s="245">
        <f>H13-H10</f>
        <v>3000</v>
      </c>
      <c r="I14" s="257" t="s">
        <v>335</v>
      </c>
    </row>
    <row r="15" spans="1:12" s="235" customFormat="1" ht="21.75" customHeight="1">
      <c r="B15" s="240" t="s">
        <v>258</v>
      </c>
      <c r="C15" s="19" t="s">
        <v>286</v>
      </c>
    </row>
    <row r="16" spans="1:12" s="235" customFormat="1" ht="12">
      <c r="B16" s="240" t="s">
        <v>258</v>
      </c>
      <c r="C16" s="19" t="s">
        <v>230</v>
      </c>
    </row>
    <row r="17" spans="2:3" s="235" customFormat="1" ht="13.5" customHeight="1">
      <c r="B17" s="241"/>
      <c r="C17" s="19"/>
    </row>
    <row r="18" spans="2:3" s="235" customFormat="1" ht="12"/>
    <row r="19" spans="2:3" s="235" customFormat="1" ht="12"/>
    <row r="38" spans="6:6">
      <c r="F38" s="200"/>
    </row>
  </sheetData>
  <mergeCells count="10">
    <mergeCell ref="A8:A10"/>
    <mergeCell ref="A11:A14"/>
    <mergeCell ref="A1:I1"/>
    <mergeCell ref="F5:G5"/>
    <mergeCell ref="H5:I5"/>
    <mergeCell ref="F6:G6"/>
    <mergeCell ref="H6:I6"/>
    <mergeCell ref="A5:B7"/>
    <mergeCell ref="C5:C7"/>
    <mergeCell ref="D5:E6"/>
  </mergeCells>
  <phoneticPr fontId="55"/>
  <printOptions horizontalCentered="1"/>
  <pageMargins left="0.78740157480314965" right="0.78740157480314965" top="0.78740157480314965" bottom="0.31496062992125984" header="0.44" footer="0.43307086614173218"/>
  <pageSetup paperSize="9" scale="99" orientation="landscape" r:id="rId1"/>
  <headerFooter alignWithMargins="0">
    <oddHeader>&amp;R表2-1</oddHeader>
    <oddFooter>&amp;C5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67"/>
  <sheetViews>
    <sheetView view="pageBreakPreview" zoomScale="130" zoomScaleSheetLayoutView="130" workbookViewId="0">
      <selection activeCell="A2" sqref="A2"/>
    </sheetView>
  </sheetViews>
  <sheetFormatPr defaultRowHeight="12"/>
  <cols>
    <col min="1" max="1" width="9" style="235" customWidth="1"/>
    <col min="2" max="5" width="10.625" style="235" customWidth="1"/>
    <col min="6" max="6" width="11.375" style="235" customWidth="1"/>
    <col min="7" max="7" width="11" style="235" customWidth="1"/>
    <col min="8" max="8" width="11.5" style="235" customWidth="1"/>
    <col min="9" max="9" width="10" style="235" customWidth="1"/>
    <col min="10" max="10" width="9" style="235" customWidth="1"/>
    <col min="11" max="16384" width="9" style="235"/>
  </cols>
  <sheetData>
    <row r="1" spans="1:14" ht="17.25">
      <c r="A1" s="516" t="s">
        <v>179</v>
      </c>
      <c r="B1" s="516"/>
      <c r="C1" s="516"/>
      <c r="D1" s="516"/>
      <c r="E1" s="516"/>
      <c r="F1" s="516"/>
      <c r="G1" s="516"/>
      <c r="H1" s="516"/>
    </row>
    <row r="2" spans="1:14" ht="18.75" customHeight="1">
      <c r="H2" s="240" t="s">
        <v>163</v>
      </c>
    </row>
    <row r="3" spans="1:14" ht="16.5" customHeight="1">
      <c r="A3" s="540" t="s">
        <v>118</v>
      </c>
      <c r="B3" s="542" t="s">
        <v>151</v>
      </c>
      <c r="C3" s="545" t="s">
        <v>148</v>
      </c>
      <c r="D3" s="546"/>
      <c r="E3" s="300"/>
      <c r="F3" s="300"/>
      <c r="G3" s="300"/>
      <c r="H3" s="303"/>
    </row>
    <row r="4" spans="1:14" ht="16.5" customHeight="1">
      <c r="A4" s="513"/>
      <c r="B4" s="543"/>
      <c r="C4" s="538"/>
      <c r="D4" s="547"/>
      <c r="E4" s="536" t="s">
        <v>149</v>
      </c>
      <c r="F4" s="537"/>
      <c r="G4" s="538" t="s">
        <v>108</v>
      </c>
      <c r="H4" s="539"/>
    </row>
    <row r="5" spans="1:14" ht="16.5" customHeight="1">
      <c r="A5" s="513"/>
      <c r="B5" s="543"/>
      <c r="C5" s="278" t="s">
        <v>153</v>
      </c>
      <c r="D5" s="289" t="s">
        <v>155</v>
      </c>
      <c r="E5" s="278" t="s">
        <v>26</v>
      </c>
      <c r="F5" s="289" t="s">
        <v>95</v>
      </c>
      <c r="G5" s="278" t="s">
        <v>26</v>
      </c>
      <c r="H5" s="304" t="s">
        <v>95</v>
      </c>
    </row>
    <row r="6" spans="1:14" ht="16.5" customHeight="1">
      <c r="A6" s="541"/>
      <c r="B6" s="544"/>
      <c r="C6" s="279" t="s">
        <v>154</v>
      </c>
      <c r="D6" s="290" t="s">
        <v>156</v>
      </c>
      <c r="E6" s="279" t="s">
        <v>158</v>
      </c>
      <c r="F6" s="290" t="s">
        <v>159</v>
      </c>
      <c r="G6" s="279" t="s">
        <v>69</v>
      </c>
      <c r="H6" s="305" t="s">
        <v>161</v>
      </c>
    </row>
    <row r="7" spans="1:14" ht="16.5" customHeight="1">
      <c r="A7" s="260" t="s">
        <v>120</v>
      </c>
      <c r="B7" s="269">
        <v>1232481</v>
      </c>
      <c r="C7" s="280">
        <v>110207</v>
      </c>
      <c r="D7" s="291">
        <v>8.9418822683676263E-2</v>
      </c>
      <c r="E7" s="280">
        <v>77877</v>
      </c>
      <c r="F7" s="291">
        <v>6.318718097885484E-2</v>
      </c>
      <c r="G7" s="269">
        <v>32330</v>
      </c>
      <c r="H7" s="306">
        <v>2.6231641704821413E-2</v>
      </c>
    </row>
    <row r="8" spans="1:14" ht="16.5" customHeight="1">
      <c r="A8" s="261" t="s">
        <v>121</v>
      </c>
      <c r="B8" s="270">
        <v>1256781</v>
      </c>
      <c r="C8" s="281">
        <v>132970</v>
      </c>
      <c r="D8" s="292">
        <v>0.10580204506592636</v>
      </c>
      <c r="E8" s="281">
        <v>89549</v>
      </c>
      <c r="F8" s="292">
        <v>7.1252668523792126E-2</v>
      </c>
      <c r="G8" s="270">
        <v>43421</v>
      </c>
      <c r="H8" s="307">
        <v>3.4549376542134233E-2</v>
      </c>
      <c r="J8" s="258"/>
      <c r="K8" s="258"/>
      <c r="L8" s="258"/>
      <c r="M8" s="258"/>
      <c r="N8" s="258"/>
    </row>
    <row r="9" spans="1:14" ht="16.5" customHeight="1">
      <c r="A9" s="260" t="s">
        <v>122</v>
      </c>
      <c r="B9" s="269">
        <v>1254315</v>
      </c>
      <c r="C9" s="282">
        <v>141798</v>
      </c>
      <c r="D9" s="293">
        <v>0.1130481577594145</v>
      </c>
      <c r="E9" s="282">
        <v>94537</v>
      </c>
      <c r="F9" s="293">
        <v>7.5369424745777569E-2</v>
      </c>
      <c r="G9" s="269">
        <v>47261</v>
      </c>
      <c r="H9" s="306">
        <v>3.7678733013636924E-2</v>
      </c>
      <c r="J9" s="258"/>
      <c r="K9" s="258"/>
      <c r="L9" s="258"/>
      <c r="M9" s="258"/>
      <c r="N9" s="258"/>
    </row>
    <row r="10" spans="1:14" ht="16.5" customHeight="1">
      <c r="A10" s="261" t="s">
        <v>123</v>
      </c>
      <c r="B10" s="270">
        <v>1252169</v>
      </c>
      <c r="C10" s="281">
        <v>147307</v>
      </c>
      <c r="D10" s="292">
        <v>0.11764146852381747</v>
      </c>
      <c r="E10" s="281">
        <v>97113</v>
      </c>
      <c r="F10" s="292">
        <v>7.7555825132230555E-2</v>
      </c>
      <c r="G10" s="270">
        <v>50194</v>
      </c>
      <c r="H10" s="307">
        <v>4.008564339158692E-2</v>
      </c>
      <c r="J10" s="258"/>
      <c r="K10" s="258"/>
      <c r="L10" s="258"/>
      <c r="M10" s="258"/>
      <c r="N10" s="258"/>
    </row>
    <row r="11" spans="1:14" ht="16.5" customHeight="1">
      <c r="A11" s="260" t="s">
        <v>126</v>
      </c>
      <c r="B11" s="269">
        <v>1250570</v>
      </c>
      <c r="C11" s="282">
        <v>151991</v>
      </c>
      <c r="D11" s="293">
        <v>0.12153737895519644</v>
      </c>
      <c r="E11" s="282">
        <v>98574</v>
      </c>
      <c r="F11" s="293">
        <v>7.8823256594992688E-2</v>
      </c>
      <c r="G11" s="269">
        <v>53417</v>
      </c>
      <c r="H11" s="306">
        <v>4.2714122360203749E-2</v>
      </c>
      <c r="J11" s="258"/>
      <c r="K11" s="258"/>
      <c r="L11" s="258"/>
      <c r="M11" s="258"/>
      <c r="N11" s="258"/>
    </row>
    <row r="12" spans="1:14" ht="16.5" customHeight="1">
      <c r="A12" s="261" t="s">
        <v>127</v>
      </c>
      <c r="B12" s="270">
        <v>1249252</v>
      </c>
      <c r="C12" s="281">
        <v>157910</v>
      </c>
      <c r="D12" s="292">
        <v>0.126403639938139</v>
      </c>
      <c r="E12" s="281">
        <v>101567</v>
      </c>
      <c r="F12" s="292">
        <v>8.1302251267158274E-2</v>
      </c>
      <c r="G12" s="270">
        <v>56343</v>
      </c>
      <c r="H12" s="307">
        <v>4.5101388670980715E-2</v>
      </c>
      <c r="J12" s="258"/>
      <c r="K12" s="258"/>
      <c r="L12" s="258"/>
      <c r="M12" s="258"/>
      <c r="N12" s="258"/>
    </row>
    <row r="13" spans="1:14" ht="16.5" customHeight="1">
      <c r="A13" s="260" t="s">
        <v>128</v>
      </c>
      <c r="B13" s="269">
        <v>1248037</v>
      </c>
      <c r="C13" s="282">
        <v>164223</v>
      </c>
      <c r="D13" s="293">
        <v>0.1315850411486198</v>
      </c>
      <c r="E13" s="282">
        <v>104222</v>
      </c>
      <c r="F13" s="293">
        <v>8.3508742128638819E-2</v>
      </c>
      <c r="G13" s="269">
        <v>60001</v>
      </c>
      <c r="H13" s="306">
        <v>4.8076299019980978E-2</v>
      </c>
      <c r="J13" s="258"/>
      <c r="K13" s="258"/>
      <c r="L13" s="258"/>
      <c r="M13" s="258"/>
      <c r="N13" s="258"/>
    </row>
    <row r="14" spans="1:14" ht="16.5" customHeight="1">
      <c r="A14" s="261" t="s">
        <v>130</v>
      </c>
      <c r="B14" s="270">
        <v>1243334</v>
      </c>
      <c r="C14" s="281">
        <v>169501</v>
      </c>
      <c r="D14" s="292">
        <v>0.13632780893951263</v>
      </c>
      <c r="E14" s="281">
        <v>106867</v>
      </c>
      <c r="F14" s="292">
        <v>8.5951964637016279E-2</v>
      </c>
      <c r="G14" s="270">
        <v>62634</v>
      </c>
      <c r="H14" s="307">
        <v>5.037584430249635E-2</v>
      </c>
      <c r="J14" s="258"/>
      <c r="K14" s="258"/>
      <c r="L14" s="258"/>
      <c r="M14" s="258"/>
      <c r="N14" s="258"/>
    </row>
    <row r="15" spans="1:14" ht="16.5" customHeight="1">
      <c r="A15" s="260" t="s">
        <v>87</v>
      </c>
      <c r="B15" s="269">
        <v>1237559</v>
      </c>
      <c r="C15" s="282">
        <v>175441</v>
      </c>
      <c r="D15" s="293">
        <v>0.14176374621331184</v>
      </c>
      <c r="E15" s="282">
        <v>109687</v>
      </c>
      <c r="F15" s="293">
        <v>8.8631733921372635E-2</v>
      </c>
      <c r="G15" s="269">
        <v>65754</v>
      </c>
      <c r="H15" s="306">
        <v>5.3132012291939215E-2</v>
      </c>
      <c r="J15" s="258"/>
      <c r="K15" s="258"/>
      <c r="L15" s="258"/>
      <c r="M15" s="258"/>
      <c r="N15" s="258"/>
    </row>
    <row r="16" spans="1:14" ht="16.5" customHeight="1">
      <c r="A16" s="261" t="s">
        <v>53</v>
      </c>
      <c r="B16" s="270">
        <v>1232652</v>
      </c>
      <c r="C16" s="281">
        <v>180806</v>
      </c>
      <c r="D16" s="292">
        <v>0.14668049051962759</v>
      </c>
      <c r="E16" s="281">
        <v>112659</v>
      </c>
      <c r="F16" s="292">
        <v>9.1395625042591092E-2</v>
      </c>
      <c r="G16" s="270">
        <v>68147</v>
      </c>
      <c r="H16" s="307">
        <v>5.5284865477036503E-2</v>
      </c>
      <c r="J16" s="258"/>
      <c r="K16" s="258"/>
      <c r="L16" s="258"/>
      <c r="M16" s="258"/>
      <c r="N16" s="258"/>
    </row>
    <row r="17" spans="1:14" ht="16.5" customHeight="1">
      <c r="A17" s="260" t="s">
        <v>131</v>
      </c>
      <c r="B17" s="269">
        <v>1228084</v>
      </c>
      <c r="C17" s="282">
        <v>190021</v>
      </c>
      <c r="D17" s="293">
        <v>0.15472964390058008</v>
      </c>
      <c r="E17" s="282">
        <v>118766</v>
      </c>
      <c r="F17" s="293">
        <v>9.6708368482937651E-2</v>
      </c>
      <c r="G17" s="269">
        <v>71255</v>
      </c>
      <c r="H17" s="306">
        <v>5.8021275417642439E-2</v>
      </c>
      <c r="J17" s="258"/>
      <c r="K17" s="258"/>
      <c r="L17" s="258"/>
      <c r="M17" s="258"/>
      <c r="N17" s="258"/>
    </row>
    <row r="18" spans="1:14" ht="16.5" customHeight="1">
      <c r="A18" s="261" t="s">
        <v>132</v>
      </c>
      <c r="B18" s="270">
        <v>1222054</v>
      </c>
      <c r="C18" s="281">
        <v>199053</v>
      </c>
      <c r="D18" s="292">
        <v>0.16288396421107415</v>
      </c>
      <c r="E18" s="281">
        <v>123945</v>
      </c>
      <c r="F18" s="292">
        <v>0.10142350501696323</v>
      </c>
      <c r="G18" s="270">
        <v>75108</v>
      </c>
      <c r="H18" s="307">
        <v>6.1460459194110896E-2</v>
      </c>
      <c r="J18" s="258"/>
      <c r="K18" s="258"/>
      <c r="L18" s="258"/>
      <c r="M18" s="258"/>
      <c r="N18" s="258"/>
    </row>
    <row r="19" spans="1:14" ht="16.5" customHeight="1">
      <c r="A19" s="260" t="s">
        <v>133</v>
      </c>
      <c r="B19" s="269">
        <v>1218502</v>
      </c>
      <c r="C19" s="282">
        <v>208421</v>
      </c>
      <c r="D19" s="293">
        <v>0.17104690841705636</v>
      </c>
      <c r="E19" s="282">
        <v>130194</v>
      </c>
      <c r="F19" s="293">
        <v>0.10684758826821786</v>
      </c>
      <c r="G19" s="269">
        <v>78227</v>
      </c>
      <c r="H19" s="306">
        <v>6.4199320148838487E-2</v>
      </c>
      <c r="J19" s="258"/>
      <c r="K19" s="258"/>
      <c r="L19" s="258"/>
      <c r="M19" s="258"/>
      <c r="N19" s="258"/>
    </row>
    <row r="20" spans="1:14" ht="16.5" customHeight="1">
      <c r="A20" s="261" t="s">
        <v>134</v>
      </c>
      <c r="B20" s="270">
        <v>1215980</v>
      </c>
      <c r="C20" s="281">
        <v>217487</v>
      </c>
      <c r="D20" s="292">
        <v>0.17885738252273886</v>
      </c>
      <c r="E20" s="281">
        <v>136503</v>
      </c>
      <c r="F20" s="292">
        <v>0.11225760292110068</v>
      </c>
      <c r="G20" s="270">
        <v>80984</v>
      </c>
      <c r="H20" s="307">
        <v>6.6599779601638182E-2</v>
      </c>
      <c r="J20" s="258"/>
      <c r="K20" s="258"/>
      <c r="L20" s="258"/>
      <c r="M20" s="258"/>
      <c r="N20" s="258"/>
    </row>
    <row r="21" spans="1:14" ht="16.5" customHeight="1">
      <c r="A21" s="260" t="s">
        <v>135</v>
      </c>
      <c r="B21" s="269">
        <v>1214277</v>
      </c>
      <c r="C21" s="282">
        <v>226675</v>
      </c>
      <c r="D21" s="293">
        <v>0.18667486907847225</v>
      </c>
      <c r="E21" s="282">
        <v>142586</v>
      </c>
      <c r="F21" s="293">
        <v>0.1174246074001237</v>
      </c>
      <c r="G21" s="269">
        <v>84089</v>
      </c>
      <c r="H21" s="306">
        <v>6.925026167834851E-2</v>
      </c>
      <c r="J21" s="258"/>
      <c r="K21" s="258"/>
      <c r="L21" s="258"/>
      <c r="M21" s="258"/>
      <c r="N21" s="258"/>
    </row>
    <row r="22" spans="1:14" ht="16.5" customHeight="1">
      <c r="A22" s="261" t="s">
        <v>136</v>
      </c>
      <c r="B22" s="270">
        <v>1212317</v>
      </c>
      <c r="C22" s="281">
        <v>234291</v>
      </c>
      <c r="D22" s="292">
        <v>0.19325885886282207</v>
      </c>
      <c r="E22" s="281">
        <v>146720</v>
      </c>
      <c r="F22" s="292">
        <v>0.12102445152546736</v>
      </c>
      <c r="G22" s="270">
        <v>87571</v>
      </c>
      <c r="H22" s="307">
        <v>7.2234407337354839E-2</v>
      </c>
      <c r="J22" s="258"/>
      <c r="K22" s="258"/>
      <c r="L22" s="258"/>
      <c r="M22" s="258"/>
      <c r="N22" s="258"/>
    </row>
    <row r="23" spans="1:14" ht="16.5" customHeight="1">
      <c r="A23" s="260" t="s">
        <v>137</v>
      </c>
      <c r="B23" s="269">
        <v>1210036</v>
      </c>
      <c r="C23" s="282">
        <v>246076</v>
      </c>
      <c r="D23" s="293">
        <v>0.20336254458545039</v>
      </c>
      <c r="E23" s="282">
        <v>153207</v>
      </c>
      <c r="F23" s="293">
        <v>0.12661358835604891</v>
      </c>
      <c r="G23" s="269">
        <v>92869</v>
      </c>
      <c r="H23" s="306">
        <v>7.6748956229401435E-2</v>
      </c>
      <c r="J23" s="258"/>
      <c r="K23" s="258"/>
      <c r="L23" s="258"/>
      <c r="M23" s="258"/>
      <c r="N23" s="258"/>
    </row>
    <row r="24" spans="1:14" ht="16.5" customHeight="1">
      <c r="A24" s="261" t="s">
        <v>138</v>
      </c>
      <c r="B24" s="270">
        <v>1205337</v>
      </c>
      <c r="C24" s="281">
        <v>253338</v>
      </c>
      <c r="D24" s="292">
        <v>0.21018022345617865</v>
      </c>
      <c r="E24" s="281">
        <v>156813</v>
      </c>
      <c r="F24" s="292">
        <v>0.13009888520803725</v>
      </c>
      <c r="G24" s="270">
        <v>96525</v>
      </c>
      <c r="H24" s="307">
        <v>8.0081338248141384E-2</v>
      </c>
      <c r="J24" s="258"/>
      <c r="K24" s="258"/>
      <c r="L24" s="258"/>
      <c r="M24" s="258"/>
      <c r="N24" s="258"/>
    </row>
    <row r="25" spans="1:14" ht="16.5" customHeight="1">
      <c r="A25" s="260" t="s">
        <v>139</v>
      </c>
      <c r="B25" s="269">
        <v>1201035</v>
      </c>
      <c r="C25" s="282">
        <v>263219</v>
      </c>
      <c r="D25" s="293">
        <v>0.21916014104501533</v>
      </c>
      <c r="E25" s="282">
        <v>162145</v>
      </c>
      <c r="F25" s="293">
        <v>0.13500439204519435</v>
      </c>
      <c r="G25" s="269">
        <v>101074</v>
      </c>
      <c r="H25" s="306">
        <v>8.4155748999820992E-2</v>
      </c>
      <c r="J25" s="258"/>
      <c r="K25" s="258"/>
      <c r="L25" s="258"/>
      <c r="M25" s="258"/>
      <c r="N25" s="258"/>
    </row>
    <row r="26" spans="1:14" ht="16.5" customHeight="1">
      <c r="A26" s="261" t="s">
        <v>164</v>
      </c>
      <c r="B26" s="270">
        <v>1196209</v>
      </c>
      <c r="C26" s="281">
        <v>271774</v>
      </c>
      <c r="D26" s="292">
        <v>0.22719608362752663</v>
      </c>
      <c r="E26" s="281">
        <v>165692</v>
      </c>
      <c r="F26" s="292">
        <v>0.1385142562879898</v>
      </c>
      <c r="G26" s="270">
        <v>106082</v>
      </c>
      <c r="H26" s="307">
        <v>8.868182733953682E-2</v>
      </c>
      <c r="J26" s="258"/>
      <c r="K26" s="258"/>
      <c r="L26" s="258"/>
      <c r="M26" s="258"/>
      <c r="N26" s="258"/>
    </row>
    <row r="27" spans="1:14" ht="16.5" customHeight="1">
      <c r="A27" s="261" t="s">
        <v>141</v>
      </c>
      <c r="B27" s="270">
        <v>1190845</v>
      </c>
      <c r="C27" s="281">
        <v>278610</v>
      </c>
      <c r="D27" s="292">
        <v>0.23395991921702647</v>
      </c>
      <c r="E27" s="281">
        <v>166447</v>
      </c>
      <c r="F27" s="292">
        <v>0.1397721785790762</v>
      </c>
      <c r="G27" s="270">
        <v>112163</v>
      </c>
      <c r="H27" s="307">
        <v>9.4187740637950365E-2</v>
      </c>
      <c r="J27" s="258"/>
      <c r="K27" s="258"/>
      <c r="L27" s="258"/>
      <c r="M27" s="258"/>
      <c r="N27" s="258"/>
    </row>
    <row r="28" spans="1:14" s="259" customFormat="1" ht="16.5" customHeight="1">
      <c r="A28" s="261" t="s">
        <v>129</v>
      </c>
      <c r="B28" s="270">
        <v>1183773</v>
      </c>
      <c r="C28" s="281">
        <v>286545</v>
      </c>
      <c r="D28" s="292">
        <v>0.24206076671794333</v>
      </c>
      <c r="E28" s="281">
        <v>168226</v>
      </c>
      <c r="F28" s="292">
        <v>0.14211001602503182</v>
      </c>
      <c r="G28" s="270">
        <v>118319</v>
      </c>
      <c r="H28" s="307">
        <v>9.9950750692911566E-2</v>
      </c>
      <c r="J28" s="269"/>
      <c r="K28" s="269"/>
      <c r="L28" s="269"/>
      <c r="M28" s="269"/>
      <c r="N28" s="269"/>
    </row>
    <row r="29" spans="1:14" s="259" customFormat="1" ht="16.5" customHeight="1">
      <c r="A29" s="261" t="s">
        <v>142</v>
      </c>
      <c r="B29" s="270">
        <v>1176562</v>
      </c>
      <c r="C29" s="281">
        <v>293529</v>
      </c>
      <c r="D29" s="292">
        <v>0.24948026538337967</v>
      </c>
      <c r="E29" s="281">
        <v>168169</v>
      </c>
      <c r="F29" s="292">
        <v>0.14293254414132023</v>
      </c>
      <c r="G29" s="270">
        <v>125360</v>
      </c>
      <c r="H29" s="307">
        <v>0.1065477212420595</v>
      </c>
      <c r="J29" s="269"/>
      <c r="K29" s="269"/>
      <c r="L29" s="269"/>
      <c r="M29" s="269"/>
      <c r="N29" s="269"/>
    </row>
    <row r="30" spans="1:14" s="259" customFormat="1" ht="16.5" customHeight="1">
      <c r="A30" s="261" t="s">
        <v>143</v>
      </c>
      <c r="B30" s="271">
        <v>1168191</v>
      </c>
      <c r="C30" s="283">
        <v>299816</v>
      </c>
      <c r="D30" s="292">
        <v>0.25664981154622829</v>
      </c>
      <c r="E30" s="283">
        <v>167417</v>
      </c>
      <c r="F30" s="292">
        <v>0.14331303699480649</v>
      </c>
      <c r="G30" s="271">
        <v>132399</v>
      </c>
      <c r="H30" s="307">
        <v>0.1133367745514218</v>
      </c>
      <c r="J30" s="269"/>
      <c r="K30" s="269"/>
      <c r="L30" s="269"/>
      <c r="M30" s="269"/>
      <c r="N30" s="269"/>
    </row>
    <row r="31" spans="1:14" ht="16.5" customHeight="1">
      <c r="A31" s="262" t="s">
        <v>146</v>
      </c>
      <c r="B31" s="272">
        <v>1160553</v>
      </c>
      <c r="C31" s="281">
        <v>303483</v>
      </c>
      <c r="D31" s="292">
        <v>0.26149861316113954</v>
      </c>
      <c r="E31" s="281">
        <v>164144</v>
      </c>
      <c r="F31" s="292">
        <v>0.14143602231005392</v>
      </c>
      <c r="G31" s="302">
        <v>139339</v>
      </c>
      <c r="H31" s="307">
        <v>0.12006259085108564</v>
      </c>
      <c r="J31" s="258"/>
      <c r="K31" s="258"/>
      <c r="L31" s="258"/>
      <c r="M31" s="258"/>
      <c r="N31" s="258"/>
    </row>
    <row r="32" spans="1:14" ht="16.5" customHeight="1">
      <c r="A32" s="262" t="s">
        <v>125</v>
      </c>
      <c r="B32" s="272">
        <v>1150618</v>
      </c>
      <c r="C32" s="281">
        <v>307228</v>
      </c>
      <c r="D32" s="292">
        <v>0.26701129306164167</v>
      </c>
      <c r="E32" s="281">
        <v>161742</v>
      </c>
      <c r="F32" s="292">
        <v>0.14056967646951463</v>
      </c>
      <c r="G32" s="302">
        <v>145486</v>
      </c>
      <c r="H32" s="307">
        <v>0.12644161659212702</v>
      </c>
      <c r="J32" s="258"/>
      <c r="K32" s="258"/>
      <c r="L32" s="258"/>
      <c r="M32" s="258"/>
      <c r="N32" s="258"/>
    </row>
    <row r="33" spans="1:14" ht="16.5" customHeight="1">
      <c r="A33" s="262" t="s">
        <v>147</v>
      </c>
      <c r="B33" s="272">
        <v>1135624</v>
      </c>
      <c r="C33" s="281">
        <v>310246</v>
      </c>
      <c r="D33" s="292">
        <v>0.2731942967038386</v>
      </c>
      <c r="E33" s="281">
        <v>158012</v>
      </c>
      <c r="F33" s="292">
        <v>0.13914112417490296</v>
      </c>
      <c r="G33" s="302">
        <v>152234</v>
      </c>
      <c r="H33" s="307">
        <v>0.13405317252893564</v>
      </c>
      <c r="J33" s="258"/>
      <c r="K33" s="258"/>
      <c r="L33" s="258"/>
      <c r="M33" s="258"/>
      <c r="N33" s="258"/>
    </row>
    <row r="34" spans="1:14" ht="16.5" customHeight="1">
      <c r="A34" s="262" t="s">
        <v>169</v>
      </c>
      <c r="B34" s="272">
        <v>1123205</v>
      </c>
      <c r="C34" s="281">
        <v>314442</v>
      </c>
      <c r="D34" s="292">
        <v>0.27995067685774189</v>
      </c>
      <c r="E34" s="281">
        <v>156660</v>
      </c>
      <c r="F34" s="292">
        <v>0.13947587484030077</v>
      </c>
      <c r="G34" s="302">
        <v>157782</v>
      </c>
      <c r="H34" s="307">
        <v>0.14047480201744117</v>
      </c>
      <c r="J34" s="258"/>
      <c r="K34" s="258"/>
      <c r="L34" s="258"/>
      <c r="M34" s="258"/>
      <c r="N34" s="258"/>
    </row>
    <row r="35" spans="1:14" ht="16.5" customHeight="1">
      <c r="A35" s="263" t="s">
        <v>170</v>
      </c>
      <c r="B35" s="273">
        <v>1110459</v>
      </c>
      <c r="C35" s="282">
        <v>317603</v>
      </c>
      <c r="D35" s="293">
        <v>0.28599999999999998</v>
      </c>
      <c r="E35" s="282">
        <v>153481</v>
      </c>
      <c r="F35" s="293">
        <v>0.13800000000000001</v>
      </c>
      <c r="G35" s="286">
        <v>164122</v>
      </c>
      <c r="H35" s="306">
        <v>0.14799999999999999</v>
      </c>
      <c r="J35" s="258"/>
      <c r="K35" s="258"/>
      <c r="L35" s="258"/>
      <c r="M35" s="258"/>
      <c r="N35" s="258"/>
    </row>
    <row r="36" spans="1:14" ht="16.5" customHeight="1">
      <c r="A36" s="262" t="s">
        <v>183</v>
      </c>
      <c r="B36" s="272">
        <v>1098864</v>
      </c>
      <c r="C36" s="281">
        <v>320887</v>
      </c>
      <c r="D36" s="292">
        <v>0.29201702849488198</v>
      </c>
      <c r="E36" s="281">
        <v>151792</v>
      </c>
      <c r="F36" s="292">
        <v>0.1381353834505453</v>
      </c>
      <c r="G36" s="302">
        <v>169095</v>
      </c>
      <c r="H36" s="307">
        <v>0.15388164504433668</v>
      </c>
      <c r="J36" s="258"/>
      <c r="K36" s="258"/>
      <c r="L36" s="258"/>
      <c r="M36" s="258"/>
      <c r="N36" s="258"/>
    </row>
    <row r="37" spans="1:14" ht="16.5" customHeight="1">
      <c r="A37" s="262" t="s">
        <v>20</v>
      </c>
      <c r="B37" s="272">
        <v>1088284</v>
      </c>
      <c r="C37" s="281">
        <v>321336</v>
      </c>
      <c r="D37" s="292">
        <v>0.29499999999999998</v>
      </c>
      <c r="E37" s="281">
        <v>147478</v>
      </c>
      <c r="F37" s="292">
        <v>0.13600000000000001</v>
      </c>
      <c r="G37" s="302">
        <v>173858</v>
      </c>
      <c r="H37" s="307">
        <v>0.16</v>
      </c>
      <c r="J37" s="258"/>
      <c r="K37" s="258"/>
      <c r="L37" s="258"/>
      <c r="M37" s="258"/>
      <c r="N37" s="258"/>
    </row>
    <row r="38" spans="1:14" ht="16.5" customHeight="1">
      <c r="A38" s="263" t="s">
        <v>199</v>
      </c>
      <c r="B38" s="273">
        <v>1077294</v>
      </c>
      <c r="C38" s="282">
        <v>319086</v>
      </c>
      <c r="D38" s="293">
        <v>0.29619212582637611</v>
      </c>
      <c r="E38" s="282">
        <v>138893</v>
      </c>
      <c r="F38" s="293">
        <v>0.1289276650570782</v>
      </c>
      <c r="G38" s="286">
        <v>180193</v>
      </c>
      <c r="H38" s="306">
        <v>0.16726446076929788</v>
      </c>
      <c r="J38" s="258"/>
      <c r="K38" s="258"/>
      <c r="L38" s="258"/>
      <c r="M38" s="258"/>
      <c r="N38" s="258"/>
    </row>
    <row r="39" spans="1:14" ht="16.5" customHeight="1">
      <c r="A39" s="264" t="s">
        <v>67</v>
      </c>
      <c r="B39" s="274">
        <v>1064984</v>
      </c>
      <c r="C39" s="283">
        <v>324068</v>
      </c>
      <c r="D39" s="294">
        <v>0.30399999999999999</v>
      </c>
      <c r="E39" s="283">
        <v>141318</v>
      </c>
      <c r="F39" s="294">
        <v>0.13300000000000001</v>
      </c>
      <c r="G39" s="284">
        <v>182750</v>
      </c>
      <c r="H39" s="308">
        <v>0.17199999999999999</v>
      </c>
      <c r="J39" s="258"/>
      <c r="K39" s="258"/>
      <c r="L39" s="258"/>
      <c r="M39" s="258"/>
      <c r="N39" s="258"/>
    </row>
    <row r="40" spans="1:14" ht="16.5" customHeight="1">
      <c r="A40" s="264" t="s">
        <v>240</v>
      </c>
      <c r="B40" s="274">
        <v>1051905</v>
      </c>
      <c r="C40" s="283">
        <v>330741</v>
      </c>
      <c r="D40" s="294">
        <v>0.314</v>
      </c>
      <c r="E40" s="283">
        <v>144508</v>
      </c>
      <c r="F40" s="294">
        <v>0.13700000000000001</v>
      </c>
      <c r="G40" s="284">
        <v>186233</v>
      </c>
      <c r="H40" s="308">
        <v>0.17699999999999999</v>
      </c>
      <c r="J40" s="258"/>
      <c r="K40" s="258"/>
      <c r="L40" s="258"/>
      <c r="M40" s="258"/>
      <c r="N40" s="258"/>
    </row>
    <row r="41" spans="1:14" ht="16.5" customHeight="1">
      <c r="A41" s="264" t="s">
        <v>244</v>
      </c>
      <c r="B41" s="274">
        <v>1038968</v>
      </c>
      <c r="C41" s="283">
        <v>337120</v>
      </c>
      <c r="D41" s="294">
        <v>0.32400000000000001</v>
      </c>
      <c r="E41" s="283">
        <v>150193</v>
      </c>
      <c r="F41" s="294">
        <v>0.14499999999999999</v>
      </c>
      <c r="G41" s="284">
        <v>186927</v>
      </c>
      <c r="H41" s="308">
        <v>0.18</v>
      </c>
      <c r="J41" s="258"/>
      <c r="K41" s="258"/>
      <c r="L41" s="258"/>
      <c r="M41" s="258"/>
      <c r="N41" s="258"/>
    </row>
    <row r="42" spans="1:14" ht="16.5" customHeight="1">
      <c r="A42" s="265" t="s">
        <v>245</v>
      </c>
      <c r="B42" s="274">
        <v>1025446</v>
      </c>
      <c r="C42" s="284">
        <v>344873</v>
      </c>
      <c r="D42" s="294">
        <v>0.33600000000000002</v>
      </c>
      <c r="E42" s="284">
        <v>156674</v>
      </c>
      <c r="F42" s="294">
        <v>0.153</v>
      </c>
      <c r="G42" s="284">
        <v>188199</v>
      </c>
      <c r="H42" s="308">
        <v>0.184</v>
      </c>
      <c r="J42" s="258"/>
      <c r="K42" s="258"/>
      <c r="L42" s="258"/>
      <c r="M42" s="258"/>
      <c r="N42" s="258"/>
    </row>
    <row r="43" spans="1:14" ht="16.5" customHeight="1">
      <c r="A43" s="265" t="s">
        <v>251</v>
      </c>
      <c r="B43" s="274">
        <v>1012148</v>
      </c>
      <c r="C43" s="284">
        <v>350027</v>
      </c>
      <c r="D43" s="294">
        <v>0.34599999999999997</v>
      </c>
      <c r="E43" s="284">
        <v>160473</v>
      </c>
      <c r="F43" s="294">
        <v>0.159</v>
      </c>
      <c r="G43" s="284">
        <v>189554</v>
      </c>
      <c r="H43" s="308">
        <v>0.187</v>
      </c>
      <c r="J43" s="258"/>
      <c r="K43" s="258"/>
      <c r="L43" s="258"/>
      <c r="M43" s="258"/>
      <c r="N43" s="258"/>
    </row>
    <row r="44" spans="1:14" ht="16.5" customHeight="1">
      <c r="A44" s="266" t="s">
        <v>274</v>
      </c>
      <c r="B44" s="275">
        <v>997718</v>
      </c>
      <c r="C44" s="285">
        <v>353786</v>
      </c>
      <c r="D44" s="295">
        <v>0.35499999999999998</v>
      </c>
      <c r="E44" s="285">
        <v>162178</v>
      </c>
      <c r="F44" s="295">
        <v>0.16300000000000001</v>
      </c>
      <c r="G44" s="285">
        <v>191608</v>
      </c>
      <c r="H44" s="309">
        <v>0.192</v>
      </c>
      <c r="J44" s="258"/>
      <c r="K44" s="258"/>
      <c r="L44" s="258"/>
      <c r="M44" s="258"/>
      <c r="N44" s="258"/>
    </row>
    <row r="45" spans="1:14" ht="16.5" customHeight="1">
      <c r="A45" s="260" t="s">
        <v>273</v>
      </c>
      <c r="B45" s="273">
        <v>983000</v>
      </c>
      <c r="C45" s="286">
        <v>357125</v>
      </c>
      <c r="D45" s="293">
        <v>0.36299999999999999</v>
      </c>
      <c r="E45" s="286">
        <v>164674</v>
      </c>
      <c r="F45" s="293">
        <v>0.16800000000000001</v>
      </c>
      <c r="G45" s="286">
        <v>192451</v>
      </c>
      <c r="H45" s="306">
        <v>0.19600000000000001</v>
      </c>
      <c r="J45" s="258"/>
      <c r="K45" s="258"/>
      <c r="L45" s="258"/>
      <c r="M45" s="258"/>
      <c r="N45" s="258"/>
    </row>
    <row r="46" spans="1:14" ht="16.5" customHeight="1">
      <c r="A46" s="266" t="s">
        <v>32</v>
      </c>
      <c r="B46" s="275">
        <v>968580</v>
      </c>
      <c r="C46" s="285">
        <v>359478</v>
      </c>
      <c r="D46" s="295">
        <v>0.37112501638934686</v>
      </c>
      <c r="E46" s="285">
        <v>165967</v>
      </c>
      <c r="F46" s="295">
        <v>0.17134429810750793</v>
      </c>
      <c r="G46" s="285">
        <v>193511</v>
      </c>
      <c r="H46" s="309">
        <v>0.19978071828183896</v>
      </c>
      <c r="J46" s="258"/>
      <c r="K46" s="258"/>
      <c r="L46" s="258"/>
      <c r="M46" s="258"/>
      <c r="N46" s="258"/>
    </row>
    <row r="47" spans="1:14" ht="16.5" customHeight="1">
      <c r="A47" s="267" t="s">
        <v>6</v>
      </c>
      <c r="B47" s="276">
        <v>954425</v>
      </c>
      <c r="C47" s="287">
        <v>361434</v>
      </c>
      <c r="D47" s="293">
        <v>0.37869293029834716</v>
      </c>
      <c r="E47" s="287">
        <v>169397</v>
      </c>
      <c r="F47" s="301">
        <v>0.17748592084239201</v>
      </c>
      <c r="G47" s="287">
        <v>192037</v>
      </c>
      <c r="H47" s="310">
        <v>0.20120700945595515</v>
      </c>
      <c r="J47" s="258"/>
      <c r="K47" s="258"/>
      <c r="L47" s="258"/>
      <c r="M47" s="258"/>
      <c r="N47" s="258"/>
    </row>
    <row r="48" spans="1:14" ht="16.5" customHeight="1">
      <c r="A48" s="260" t="s">
        <v>119</v>
      </c>
      <c r="B48" s="273">
        <v>947352</v>
      </c>
      <c r="C48" s="286">
        <v>362012</v>
      </c>
      <c r="D48" s="296">
        <v>0.38200000000000001</v>
      </c>
      <c r="E48" s="286">
        <v>173246</v>
      </c>
      <c r="F48" s="293">
        <v>0.183</v>
      </c>
      <c r="G48" s="286">
        <v>188766</v>
      </c>
      <c r="H48" s="306">
        <v>0.19899999999999998</v>
      </c>
      <c r="J48" s="258"/>
      <c r="K48" s="258"/>
      <c r="L48" s="258"/>
      <c r="M48" s="258"/>
      <c r="N48" s="258"/>
    </row>
    <row r="49" spans="1:14" ht="16.5" customHeight="1">
      <c r="A49" s="266" t="s">
        <v>291</v>
      </c>
      <c r="B49" s="275">
        <v>933056</v>
      </c>
      <c r="C49" s="285">
        <v>361636</v>
      </c>
      <c r="D49" s="295">
        <v>0.38799999999999996</v>
      </c>
      <c r="E49" s="285">
        <v>169776</v>
      </c>
      <c r="F49" s="295">
        <v>0.182</v>
      </c>
      <c r="G49" s="285">
        <v>191860</v>
      </c>
      <c r="H49" s="309">
        <v>0.20600000000000002</v>
      </c>
      <c r="J49" s="258"/>
      <c r="K49" s="258"/>
      <c r="L49" s="258"/>
      <c r="M49" s="258"/>
      <c r="N49" s="258"/>
    </row>
    <row r="50" spans="1:14" ht="16.5" customHeight="1" thickBot="1">
      <c r="A50" s="268" t="s">
        <v>301</v>
      </c>
      <c r="B50" s="277">
        <v>916509</v>
      </c>
      <c r="C50" s="288">
        <v>360254</v>
      </c>
      <c r="D50" s="297">
        <f>C50/B50</f>
        <v>0.39307197201555033</v>
      </c>
      <c r="E50" s="288">
        <v>165618</v>
      </c>
      <c r="F50" s="297">
        <f>E50/B50</f>
        <v>0.18070526312343904</v>
      </c>
      <c r="G50" s="288">
        <v>194636</v>
      </c>
      <c r="H50" s="311">
        <f>G50/B50</f>
        <v>0.21236670889211126</v>
      </c>
      <c r="J50" s="258"/>
      <c r="K50" s="258"/>
      <c r="L50" s="258"/>
      <c r="M50" s="258"/>
      <c r="N50" s="258"/>
    </row>
    <row r="51" spans="1:14" ht="16.5" customHeight="1" thickBot="1">
      <c r="A51" s="268" t="s">
        <v>325</v>
      </c>
      <c r="B51" s="277">
        <f>'表2-1'!C13</f>
        <v>899314</v>
      </c>
      <c r="C51" s="288">
        <v>357467</v>
      </c>
      <c r="D51" s="297">
        <f>C51/B51</f>
        <v>0.39748853014631153</v>
      </c>
      <c r="E51" s="288">
        <v>159831</v>
      </c>
      <c r="F51" s="297">
        <f>E51/B51</f>
        <v>0.17772546629986857</v>
      </c>
      <c r="G51" s="288">
        <v>197636</v>
      </c>
      <c r="H51" s="311">
        <f>G51/B51</f>
        <v>0.21976306384644295</v>
      </c>
      <c r="J51" s="258"/>
      <c r="K51" s="258"/>
      <c r="L51" s="258"/>
      <c r="M51" s="258"/>
      <c r="N51" s="258"/>
    </row>
    <row r="52" spans="1:14" ht="13.5" customHeight="1">
      <c r="A52" s="19" t="s">
        <v>287</v>
      </c>
      <c r="C52" s="258"/>
      <c r="D52" s="298"/>
      <c r="E52" s="258"/>
      <c r="F52" s="298"/>
      <c r="G52" s="258"/>
      <c r="H52" s="298"/>
    </row>
    <row r="53" spans="1:14" ht="13.5" customHeight="1">
      <c r="A53" s="19" t="s">
        <v>255</v>
      </c>
      <c r="C53" s="258"/>
      <c r="D53" s="298"/>
      <c r="E53" s="258"/>
      <c r="F53" s="298"/>
      <c r="G53" s="258"/>
      <c r="H53" s="298"/>
    </row>
    <row r="54" spans="1:14">
      <c r="B54" s="258"/>
      <c r="C54" s="258"/>
      <c r="D54" s="298"/>
      <c r="E54" s="258"/>
      <c r="F54" s="298"/>
      <c r="G54" s="258"/>
      <c r="H54" s="298"/>
    </row>
    <row r="55" spans="1:14">
      <c r="B55" s="258"/>
      <c r="C55" s="258"/>
      <c r="D55" s="298"/>
      <c r="E55" s="258"/>
      <c r="F55" s="298"/>
      <c r="G55" s="258"/>
      <c r="H55" s="298"/>
    </row>
    <row r="56" spans="1:14">
      <c r="B56" s="258"/>
      <c r="C56" s="258"/>
      <c r="D56" s="298"/>
      <c r="E56" s="258"/>
      <c r="F56" s="298"/>
      <c r="G56" s="258"/>
      <c r="H56" s="298"/>
    </row>
    <row r="57" spans="1:14">
      <c r="B57" s="258"/>
      <c r="C57" s="258"/>
      <c r="D57" s="298"/>
      <c r="E57" s="258"/>
      <c r="F57" s="298"/>
      <c r="G57" s="258"/>
      <c r="H57" s="298"/>
    </row>
    <row r="58" spans="1:14">
      <c r="B58" s="258"/>
      <c r="C58" s="258"/>
      <c r="D58" s="298"/>
      <c r="E58" s="258"/>
      <c r="F58" s="298"/>
      <c r="G58" s="258"/>
      <c r="H58" s="259"/>
    </row>
    <row r="59" spans="1:14">
      <c r="B59" s="258"/>
      <c r="C59" s="258"/>
      <c r="D59" s="298"/>
      <c r="E59" s="258"/>
      <c r="F59" s="298"/>
      <c r="G59" s="258"/>
      <c r="H59" s="259"/>
    </row>
    <row r="60" spans="1:14">
      <c r="B60" s="258"/>
      <c r="C60" s="258"/>
      <c r="D60" s="298"/>
      <c r="E60" s="258"/>
      <c r="F60" s="298"/>
      <c r="G60" s="258"/>
    </row>
    <row r="61" spans="1:14">
      <c r="B61" s="258"/>
      <c r="C61" s="258"/>
      <c r="D61" s="298"/>
      <c r="E61" s="258"/>
      <c r="F61" s="298"/>
      <c r="G61" s="258"/>
    </row>
    <row r="62" spans="1:14">
      <c r="B62" s="258"/>
      <c r="C62" s="258"/>
      <c r="D62" s="298"/>
      <c r="F62" s="298"/>
      <c r="G62" s="258"/>
    </row>
    <row r="63" spans="1:14">
      <c r="B63" s="258"/>
      <c r="C63" s="258"/>
      <c r="D63" s="298"/>
      <c r="E63" s="258"/>
      <c r="F63" s="298"/>
      <c r="G63" s="258"/>
    </row>
    <row r="64" spans="1:14">
      <c r="B64" s="258"/>
      <c r="C64" s="258"/>
      <c r="D64" s="298"/>
      <c r="E64" s="258"/>
      <c r="F64" s="298"/>
      <c r="G64" s="258"/>
    </row>
    <row r="65" spans="2:7">
      <c r="B65" s="258"/>
      <c r="C65" s="258"/>
      <c r="E65" s="258"/>
      <c r="G65" s="258"/>
    </row>
    <row r="66" spans="2:7">
      <c r="B66" s="258"/>
      <c r="C66" s="258"/>
      <c r="E66" s="258"/>
    </row>
    <row r="67" spans="2:7">
      <c r="B67" s="258"/>
      <c r="C67" s="258"/>
      <c r="E67" s="258"/>
    </row>
  </sheetData>
  <mergeCells count="6">
    <mergeCell ref="A1:H1"/>
    <mergeCell ref="E4:F4"/>
    <mergeCell ref="G4:H4"/>
    <mergeCell ref="A3:A6"/>
    <mergeCell ref="B3:B6"/>
    <mergeCell ref="C3:D4"/>
  </mergeCells>
  <phoneticPr fontId="56"/>
  <printOptions horizontalCentered="1"/>
  <pageMargins left="0.78740157480314965" right="0.78740157480314965" top="0.54" bottom="0.19685039370078741" header="0.28999999999999998" footer="0.31"/>
  <pageSetup paperSize="9" scale="89" orientation="portrait" r:id="rId1"/>
  <headerFooter alignWithMargins="0">
    <oddHeader>&amp;L&amp;A</oddHeader>
    <oddFooter>&amp;C6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J48"/>
  <sheetViews>
    <sheetView view="pageBreakPreview" zoomScaleNormal="115" zoomScaleSheetLayoutView="100" workbookViewId="0">
      <pane xSplit="4" ySplit="9" topLeftCell="E10" activePane="bottomRight" state="frozen"/>
      <selection activeCell="N48" sqref="N48"/>
      <selection pane="topRight" activeCell="N48" sqref="N48"/>
      <selection pane="bottomLeft" activeCell="N48" sqref="N48"/>
      <selection pane="bottomRight" activeCell="A2" sqref="A2"/>
    </sheetView>
  </sheetViews>
  <sheetFormatPr defaultRowHeight="12"/>
  <cols>
    <col min="1" max="1" width="11" style="235" customWidth="1"/>
    <col min="2" max="10" width="9.125" style="235" customWidth="1"/>
    <col min="11" max="11" width="9" style="235" customWidth="1"/>
    <col min="12" max="16384" width="9" style="235"/>
  </cols>
  <sheetData>
    <row r="1" spans="1:10" ht="31.5" customHeight="1">
      <c r="A1" s="548" t="s">
        <v>311</v>
      </c>
      <c r="B1" s="548"/>
      <c r="C1" s="548"/>
      <c r="D1" s="548"/>
      <c r="E1" s="548"/>
      <c r="F1" s="548"/>
      <c r="G1" s="548"/>
      <c r="H1" s="548"/>
      <c r="I1" s="548"/>
      <c r="J1" s="548"/>
    </row>
    <row r="2" spans="1:10" ht="20.25" customHeight="1">
      <c r="A2" s="312"/>
      <c r="B2" s="312"/>
      <c r="J2" s="129" t="str">
        <f>'表1-1'!J2</f>
        <v>令和６年７月１日現在</v>
      </c>
    </row>
    <row r="3" spans="1:10" ht="18" customHeight="1">
      <c r="A3" s="552" t="s">
        <v>33</v>
      </c>
      <c r="B3" s="314"/>
      <c r="C3" s="555" t="s">
        <v>178</v>
      </c>
      <c r="D3" s="556"/>
      <c r="E3" s="338"/>
      <c r="F3" s="338"/>
      <c r="G3" s="338"/>
      <c r="H3" s="338"/>
      <c r="I3" s="338"/>
      <c r="J3" s="365"/>
    </row>
    <row r="4" spans="1:10" ht="18" customHeight="1">
      <c r="A4" s="553"/>
      <c r="B4" s="559" t="s">
        <v>51</v>
      </c>
      <c r="C4" s="557"/>
      <c r="D4" s="558"/>
      <c r="E4" s="549" t="s">
        <v>176</v>
      </c>
      <c r="F4" s="550"/>
      <c r="G4" s="550"/>
      <c r="H4" s="551"/>
      <c r="I4" s="549" t="s">
        <v>171</v>
      </c>
      <c r="J4" s="551"/>
    </row>
    <row r="5" spans="1:10" ht="18" customHeight="1">
      <c r="A5" s="553"/>
      <c r="B5" s="559"/>
      <c r="C5" s="323" t="s">
        <v>165</v>
      </c>
      <c r="D5" s="334" t="s">
        <v>213</v>
      </c>
      <c r="E5" s="339" t="s">
        <v>167</v>
      </c>
      <c r="F5" s="345" t="s">
        <v>168</v>
      </c>
      <c r="G5" s="345" t="s">
        <v>35</v>
      </c>
      <c r="H5" s="360" t="s">
        <v>213</v>
      </c>
      <c r="I5" s="339" t="s">
        <v>165</v>
      </c>
      <c r="J5" s="366" t="s">
        <v>213</v>
      </c>
    </row>
    <row r="6" spans="1:10" ht="24">
      <c r="A6" s="554"/>
      <c r="B6" s="313" t="s">
        <v>184</v>
      </c>
      <c r="C6" s="279" t="s">
        <v>154</v>
      </c>
      <c r="D6" s="335" t="s">
        <v>56</v>
      </c>
      <c r="E6" s="279" t="s">
        <v>69</v>
      </c>
      <c r="F6" s="346" t="s">
        <v>90</v>
      </c>
      <c r="G6" s="354" t="s">
        <v>185</v>
      </c>
      <c r="H6" s="361" t="s">
        <v>214</v>
      </c>
      <c r="I6" s="279" t="s">
        <v>186</v>
      </c>
      <c r="J6" s="335" t="s">
        <v>215</v>
      </c>
    </row>
    <row r="7" spans="1:10" ht="18" customHeight="1">
      <c r="A7" s="22" t="s">
        <v>58</v>
      </c>
      <c r="B7" s="315">
        <v>384732</v>
      </c>
      <c r="C7" s="324">
        <f>SUM(C8:C9)</f>
        <v>141880</v>
      </c>
      <c r="D7" s="336">
        <f t="shared" ref="D7:D40" si="0">C7/B7</f>
        <v>0.36877618706008336</v>
      </c>
      <c r="E7" s="340">
        <f>SUM(E8:E9)</f>
        <v>25204</v>
      </c>
      <c r="F7" s="347">
        <f>SUM(F8:F9)</f>
        <v>55650</v>
      </c>
      <c r="G7" s="347">
        <f>SUM(G8:G9)</f>
        <v>80854</v>
      </c>
      <c r="H7" s="362">
        <f t="shared" ref="H7:H40" si="1">G7/B7</f>
        <v>0.21015668049447409</v>
      </c>
      <c r="I7" s="340">
        <f>SUM(I8:I9)</f>
        <v>61026</v>
      </c>
      <c r="J7" s="367">
        <f t="shared" ref="J7:J40" si="2">I7/B7</f>
        <v>0.1586195065656093</v>
      </c>
    </row>
    <row r="8" spans="1:10" ht="18" customHeight="1">
      <c r="A8" s="23" t="s">
        <v>60</v>
      </c>
      <c r="B8" s="316">
        <v>353609</v>
      </c>
      <c r="C8" s="34">
        <f>SUM(C10:C22)</f>
        <v>129987</v>
      </c>
      <c r="D8" s="336">
        <f t="shared" si="0"/>
        <v>0.36760093775893715</v>
      </c>
      <c r="E8" s="341">
        <f>SUM(E10:E22)</f>
        <v>22871</v>
      </c>
      <c r="F8" s="348">
        <f>SUM(F10:F22)</f>
        <v>51441</v>
      </c>
      <c r="G8" s="348">
        <f>SUM(G10:G22)</f>
        <v>74312</v>
      </c>
      <c r="H8" s="362">
        <f t="shared" si="1"/>
        <v>0.21015302212330569</v>
      </c>
      <c r="I8" s="341">
        <f>SUM(I10:I22)</f>
        <v>55675</v>
      </c>
      <c r="J8" s="367">
        <f t="shared" si="2"/>
        <v>0.15744791563563146</v>
      </c>
    </row>
    <row r="9" spans="1:10" ht="18" customHeight="1">
      <c r="A9" s="23" t="s">
        <v>62</v>
      </c>
      <c r="B9" s="317">
        <v>31123</v>
      </c>
      <c r="C9" s="325">
        <f>G9+I9</f>
        <v>11893</v>
      </c>
      <c r="D9" s="336">
        <f t="shared" si="0"/>
        <v>0.38212897214278829</v>
      </c>
      <c r="E9" s="317">
        <f>SUM(E23,E25,E27,E31,E36,E38)</f>
        <v>2333</v>
      </c>
      <c r="F9" s="348">
        <f>SUM(F23,F25,F27,F31,F36,F38)</f>
        <v>4209</v>
      </c>
      <c r="G9" s="348">
        <f>SUM(G23,G25,G27,G31,G36,G38)</f>
        <v>6542</v>
      </c>
      <c r="H9" s="362">
        <f t="shared" si="1"/>
        <v>0.21019824567040452</v>
      </c>
      <c r="I9" s="317">
        <f>SUM(I23,I25,I27,I31,I36,I38)</f>
        <v>5351</v>
      </c>
      <c r="J9" s="367">
        <f t="shared" si="2"/>
        <v>0.17193072647238378</v>
      </c>
    </row>
    <row r="10" spans="1:10" ht="18" customHeight="1">
      <c r="A10" s="24" t="s">
        <v>85</v>
      </c>
      <c r="B10" s="6">
        <v>138904</v>
      </c>
      <c r="C10" s="75">
        <f t="shared" ref="C10:C22" si="3">SUM(E10,F10,I10)</f>
        <v>48363</v>
      </c>
      <c r="D10" s="292">
        <f t="shared" si="0"/>
        <v>0.34817571848182916</v>
      </c>
      <c r="E10" s="75">
        <v>7857</v>
      </c>
      <c r="F10" s="349">
        <v>20617</v>
      </c>
      <c r="G10" s="355">
        <f t="shared" ref="G10:G22" si="4">E10+F10</f>
        <v>28474</v>
      </c>
      <c r="H10" s="363">
        <f t="shared" si="1"/>
        <v>0.20499049703392272</v>
      </c>
      <c r="I10" s="332">
        <v>19889</v>
      </c>
      <c r="J10" s="291">
        <f t="shared" si="2"/>
        <v>0.14318522144790646</v>
      </c>
    </row>
    <row r="11" spans="1:10" ht="18" customHeight="1">
      <c r="A11" s="25" t="s">
        <v>64</v>
      </c>
      <c r="B11" s="25">
        <v>20818</v>
      </c>
      <c r="C11" s="326">
        <f t="shared" si="3"/>
        <v>9887</v>
      </c>
      <c r="D11" s="292">
        <f t="shared" si="0"/>
        <v>0.47492554520126812</v>
      </c>
      <c r="E11" s="342">
        <v>1698</v>
      </c>
      <c r="F11" s="93">
        <v>4521</v>
      </c>
      <c r="G11" s="356">
        <f t="shared" si="4"/>
        <v>6219</v>
      </c>
      <c r="H11" s="292">
        <f t="shared" si="1"/>
        <v>0.29873186665385726</v>
      </c>
      <c r="I11" s="327">
        <v>3668</v>
      </c>
      <c r="J11" s="294">
        <f t="shared" si="2"/>
        <v>0.17619367854741089</v>
      </c>
    </row>
    <row r="12" spans="1:10" ht="18" customHeight="1">
      <c r="A12" s="25" t="s">
        <v>4</v>
      </c>
      <c r="B12" s="25">
        <v>30750</v>
      </c>
      <c r="C12" s="327">
        <f t="shared" si="3"/>
        <v>11041</v>
      </c>
      <c r="D12" s="292">
        <f t="shared" si="0"/>
        <v>0.35905691056910571</v>
      </c>
      <c r="E12" s="342">
        <v>2054</v>
      </c>
      <c r="F12" s="93">
        <v>3847</v>
      </c>
      <c r="G12" s="356">
        <f t="shared" si="4"/>
        <v>5901</v>
      </c>
      <c r="H12" s="292">
        <f t="shared" si="1"/>
        <v>0.19190243902439025</v>
      </c>
      <c r="I12" s="327">
        <v>5140</v>
      </c>
      <c r="J12" s="294">
        <f t="shared" si="2"/>
        <v>0.16715447154471544</v>
      </c>
    </row>
    <row r="13" spans="1:10" ht="18" customHeight="1">
      <c r="A13" s="25" t="s">
        <v>66</v>
      </c>
      <c r="B13" s="25">
        <v>27656</v>
      </c>
      <c r="C13" s="327">
        <f t="shared" si="3"/>
        <v>9129</v>
      </c>
      <c r="D13" s="292">
        <f t="shared" si="0"/>
        <v>0.33009111946774661</v>
      </c>
      <c r="E13" s="342">
        <v>1590</v>
      </c>
      <c r="F13" s="93">
        <v>2937</v>
      </c>
      <c r="G13" s="93">
        <f t="shared" si="4"/>
        <v>4527</v>
      </c>
      <c r="H13" s="292">
        <f t="shared" si="1"/>
        <v>0.1636896152733584</v>
      </c>
      <c r="I13" s="327">
        <v>4602</v>
      </c>
      <c r="J13" s="294">
        <f t="shared" si="2"/>
        <v>0.16640150419438821</v>
      </c>
    </row>
    <row r="14" spans="1:10" ht="18" customHeight="1">
      <c r="A14" s="25" t="s">
        <v>72</v>
      </c>
      <c r="B14" s="25">
        <v>9988</v>
      </c>
      <c r="C14" s="327">
        <f t="shared" si="3"/>
        <v>4451</v>
      </c>
      <c r="D14" s="292">
        <f t="shared" si="0"/>
        <v>0.44563476171405686</v>
      </c>
      <c r="E14" s="342">
        <v>767</v>
      </c>
      <c r="F14" s="93">
        <v>1428</v>
      </c>
      <c r="G14" s="353">
        <f t="shared" si="4"/>
        <v>2195</v>
      </c>
      <c r="H14" s="292">
        <f t="shared" si="1"/>
        <v>0.21976371645975171</v>
      </c>
      <c r="I14" s="327">
        <v>2256</v>
      </c>
      <c r="J14" s="294">
        <f t="shared" si="2"/>
        <v>0.22587104525430515</v>
      </c>
    </row>
    <row r="15" spans="1:10" ht="18" customHeight="1">
      <c r="A15" s="25" t="s">
        <v>73</v>
      </c>
      <c r="B15" s="25">
        <v>16481</v>
      </c>
      <c r="C15" s="327">
        <f t="shared" si="3"/>
        <v>6035</v>
      </c>
      <c r="D15" s="292">
        <f t="shared" si="0"/>
        <v>0.36617923669680236</v>
      </c>
      <c r="E15" s="342">
        <v>1254</v>
      </c>
      <c r="F15" s="93">
        <v>2221</v>
      </c>
      <c r="G15" s="356">
        <f t="shared" si="4"/>
        <v>3475</v>
      </c>
      <c r="H15" s="292">
        <f t="shared" si="1"/>
        <v>0.21084885625872216</v>
      </c>
      <c r="I15" s="329">
        <v>2560</v>
      </c>
      <c r="J15" s="294">
        <f t="shared" si="2"/>
        <v>0.1553303804380802</v>
      </c>
    </row>
    <row r="16" spans="1:10" ht="18" customHeight="1">
      <c r="A16" s="25" t="s">
        <v>76</v>
      </c>
      <c r="B16" s="25">
        <v>10594</v>
      </c>
      <c r="C16" s="327">
        <f t="shared" si="3"/>
        <v>3475</v>
      </c>
      <c r="D16" s="292">
        <f t="shared" si="0"/>
        <v>0.32801585803284877</v>
      </c>
      <c r="E16" s="342">
        <v>718</v>
      </c>
      <c r="F16" s="93">
        <v>1215</v>
      </c>
      <c r="G16" s="93">
        <f t="shared" si="4"/>
        <v>1933</v>
      </c>
      <c r="H16" s="292">
        <f t="shared" si="1"/>
        <v>0.1824617708136681</v>
      </c>
      <c r="I16" s="326">
        <v>1542</v>
      </c>
      <c r="J16" s="294">
        <f t="shared" si="2"/>
        <v>0.14555408721918067</v>
      </c>
    </row>
    <row r="17" spans="1:10" ht="18" customHeight="1">
      <c r="A17" s="25" t="s">
        <v>75</v>
      </c>
      <c r="B17" s="25">
        <v>28650</v>
      </c>
      <c r="C17" s="327">
        <f t="shared" si="3"/>
        <v>10112</v>
      </c>
      <c r="D17" s="292">
        <f t="shared" si="0"/>
        <v>0.35294938917975566</v>
      </c>
      <c r="E17" s="342">
        <v>1893</v>
      </c>
      <c r="F17" s="93">
        <v>3839</v>
      </c>
      <c r="G17" s="93">
        <f t="shared" si="4"/>
        <v>5732</v>
      </c>
      <c r="H17" s="292">
        <f t="shared" si="1"/>
        <v>0.20006980802792321</v>
      </c>
      <c r="I17" s="327">
        <v>4380</v>
      </c>
      <c r="J17" s="294">
        <f t="shared" si="2"/>
        <v>0.15287958115183245</v>
      </c>
    </row>
    <row r="18" spans="1:10" ht="18" customHeight="1">
      <c r="A18" s="25" t="s">
        <v>11</v>
      </c>
      <c r="B18" s="25">
        <v>12600</v>
      </c>
      <c r="C18" s="327">
        <f t="shared" si="3"/>
        <v>4704</v>
      </c>
      <c r="D18" s="292">
        <f t="shared" si="0"/>
        <v>0.37333333333333335</v>
      </c>
      <c r="E18" s="342">
        <v>824</v>
      </c>
      <c r="F18" s="93">
        <v>1908</v>
      </c>
      <c r="G18" s="93">
        <f t="shared" si="4"/>
        <v>2732</v>
      </c>
      <c r="H18" s="292">
        <f t="shared" si="1"/>
        <v>0.21682539682539684</v>
      </c>
      <c r="I18" s="329">
        <v>1972</v>
      </c>
      <c r="J18" s="294">
        <f t="shared" si="2"/>
        <v>0.15650793650793651</v>
      </c>
    </row>
    <row r="19" spans="1:10" ht="18" customHeight="1">
      <c r="A19" s="25" t="s">
        <v>96</v>
      </c>
      <c r="B19" s="25">
        <v>28417</v>
      </c>
      <c r="C19" s="327">
        <f t="shared" si="3"/>
        <v>10608</v>
      </c>
      <c r="D19" s="292">
        <f t="shared" si="0"/>
        <v>0.37329767392757857</v>
      </c>
      <c r="E19" s="342">
        <v>1969</v>
      </c>
      <c r="F19" s="93">
        <v>4129</v>
      </c>
      <c r="G19" s="353">
        <f t="shared" si="4"/>
        <v>6098</v>
      </c>
      <c r="H19" s="292">
        <f t="shared" si="1"/>
        <v>0.21458985818348172</v>
      </c>
      <c r="I19" s="329">
        <v>4510</v>
      </c>
      <c r="J19" s="294">
        <f t="shared" si="2"/>
        <v>0.15870781574409684</v>
      </c>
    </row>
    <row r="20" spans="1:10" ht="18" customHeight="1">
      <c r="A20" s="25" t="s">
        <v>48</v>
      </c>
      <c r="B20" s="25">
        <v>11237</v>
      </c>
      <c r="C20" s="327">
        <f t="shared" si="3"/>
        <v>5033</v>
      </c>
      <c r="D20" s="292">
        <f t="shared" si="0"/>
        <v>0.44789534573284684</v>
      </c>
      <c r="E20" s="342">
        <v>913</v>
      </c>
      <c r="F20" s="93">
        <v>1990</v>
      </c>
      <c r="G20" s="93">
        <f t="shared" si="4"/>
        <v>2903</v>
      </c>
      <c r="H20" s="292">
        <f t="shared" si="1"/>
        <v>0.2583429741034084</v>
      </c>
      <c r="I20" s="329">
        <v>2130</v>
      </c>
      <c r="J20" s="294">
        <f t="shared" si="2"/>
        <v>0.18955237162943847</v>
      </c>
    </row>
    <row r="21" spans="1:10" ht="18" customHeight="1">
      <c r="A21" s="25" t="s">
        <v>80</v>
      </c>
      <c r="B21" s="25">
        <v>8509</v>
      </c>
      <c r="C21" s="327">
        <f t="shared" si="3"/>
        <v>3027</v>
      </c>
      <c r="D21" s="292">
        <f t="shared" si="0"/>
        <v>0.35574098013867672</v>
      </c>
      <c r="E21" s="342">
        <v>537</v>
      </c>
      <c r="F21" s="93">
        <v>1094</v>
      </c>
      <c r="G21" s="357">
        <f t="shared" si="4"/>
        <v>1631</v>
      </c>
      <c r="H21" s="292">
        <f t="shared" si="1"/>
        <v>0.19167939828416972</v>
      </c>
      <c r="I21" s="326">
        <v>1396</v>
      </c>
      <c r="J21" s="294">
        <f t="shared" si="2"/>
        <v>0.164061581854507</v>
      </c>
    </row>
    <row r="22" spans="1:10" ht="18" customHeight="1">
      <c r="A22" s="30" t="s">
        <v>88</v>
      </c>
      <c r="B22" s="318">
        <v>9005</v>
      </c>
      <c r="C22" s="328">
        <f t="shared" si="3"/>
        <v>4122</v>
      </c>
      <c r="D22" s="292">
        <f t="shared" si="0"/>
        <v>0.45774569683509164</v>
      </c>
      <c r="E22" s="333">
        <v>797</v>
      </c>
      <c r="F22" s="350">
        <v>1695</v>
      </c>
      <c r="G22" s="357">
        <f t="shared" si="4"/>
        <v>2492</v>
      </c>
      <c r="H22" s="337">
        <f t="shared" si="1"/>
        <v>0.27673514714047753</v>
      </c>
      <c r="I22" s="333">
        <v>1630</v>
      </c>
      <c r="J22" s="294">
        <f t="shared" si="2"/>
        <v>0.18101054969461411</v>
      </c>
    </row>
    <row r="23" spans="1:10" ht="18" customHeight="1">
      <c r="A23" s="22" t="s">
        <v>77</v>
      </c>
      <c r="B23" s="316">
        <v>1927</v>
      </c>
      <c r="C23" s="316">
        <f>SUM(C24)</f>
        <v>719</v>
      </c>
      <c r="D23" s="336">
        <f t="shared" si="0"/>
        <v>0.37311883757135444</v>
      </c>
      <c r="E23" s="341">
        <f>SUM(E24)</f>
        <v>142</v>
      </c>
      <c r="F23" s="348">
        <f>SUM(F24)</f>
        <v>270</v>
      </c>
      <c r="G23" s="358">
        <f>SUM(G24)</f>
        <v>412</v>
      </c>
      <c r="H23" s="362">
        <f t="shared" si="1"/>
        <v>0.21380384016606124</v>
      </c>
      <c r="I23" s="341">
        <f>SUM(I24)</f>
        <v>307</v>
      </c>
      <c r="J23" s="367">
        <f t="shared" si="2"/>
        <v>0.1593149974052932</v>
      </c>
    </row>
    <row r="24" spans="1:10" ht="18" customHeight="1">
      <c r="A24" s="29" t="s">
        <v>52</v>
      </c>
      <c r="B24" s="319">
        <v>1927</v>
      </c>
      <c r="C24" s="329">
        <f>SUM(E24,F24,I24)</f>
        <v>719</v>
      </c>
      <c r="D24" s="292">
        <f t="shared" si="0"/>
        <v>0.37311883757135444</v>
      </c>
      <c r="E24" s="343">
        <v>142</v>
      </c>
      <c r="F24" s="351">
        <v>270</v>
      </c>
      <c r="G24" s="349">
        <f>E24+F24</f>
        <v>412</v>
      </c>
      <c r="H24" s="364">
        <f t="shared" si="1"/>
        <v>0.21380384016606124</v>
      </c>
      <c r="I24" s="343">
        <v>307</v>
      </c>
      <c r="J24" s="363">
        <f t="shared" si="2"/>
        <v>0.1593149974052932</v>
      </c>
    </row>
    <row r="25" spans="1:10" ht="18" customHeight="1">
      <c r="A25" s="22" t="s">
        <v>40</v>
      </c>
      <c r="B25" s="316">
        <v>790</v>
      </c>
      <c r="C25" s="330">
        <f>SUM(C26)</f>
        <v>470</v>
      </c>
      <c r="D25" s="336">
        <f t="shared" si="0"/>
        <v>0.59493670886075944</v>
      </c>
      <c r="E25" s="341">
        <f>SUM(E26)</f>
        <v>110</v>
      </c>
      <c r="F25" s="348">
        <f>SUM(F26)</f>
        <v>194</v>
      </c>
      <c r="G25" s="358">
        <f>SUM(G26)</f>
        <v>304</v>
      </c>
      <c r="H25" s="362">
        <f t="shared" si="1"/>
        <v>0.38481012658227848</v>
      </c>
      <c r="I25" s="341">
        <f>SUM(I26)</f>
        <v>166</v>
      </c>
      <c r="J25" s="367">
        <f t="shared" si="2"/>
        <v>0.21012658227848102</v>
      </c>
    </row>
    <row r="26" spans="1:10" ht="18" customHeight="1">
      <c r="A26" s="29" t="s">
        <v>70</v>
      </c>
      <c r="B26" s="319">
        <v>790</v>
      </c>
      <c r="C26" s="75">
        <f>G26+I26</f>
        <v>470</v>
      </c>
      <c r="D26" s="292">
        <f t="shared" si="0"/>
        <v>0.59493670886075944</v>
      </c>
      <c r="E26" s="343">
        <v>110</v>
      </c>
      <c r="F26" s="351">
        <v>194</v>
      </c>
      <c r="G26" s="349">
        <f>E26+F26</f>
        <v>304</v>
      </c>
      <c r="H26" s="364">
        <f t="shared" si="1"/>
        <v>0.38481012658227848</v>
      </c>
      <c r="I26" s="343">
        <v>166</v>
      </c>
      <c r="J26" s="363">
        <f t="shared" si="2"/>
        <v>0.21012658227848102</v>
      </c>
    </row>
    <row r="27" spans="1:10" ht="18" customHeight="1">
      <c r="A27" s="22" t="s">
        <v>3</v>
      </c>
      <c r="B27" s="320">
        <v>9148</v>
      </c>
      <c r="C27" s="331">
        <f>SUM(C28:C30)</f>
        <v>3619</v>
      </c>
      <c r="D27" s="336">
        <f t="shared" si="0"/>
        <v>0.39560559685177088</v>
      </c>
      <c r="E27" s="344">
        <f>SUM(E28:E30)</f>
        <v>721</v>
      </c>
      <c r="F27" s="352">
        <f>SUM(F28:F30)</f>
        <v>1252</v>
      </c>
      <c r="G27" s="358">
        <f>SUM(G28:G30)</f>
        <v>1973</v>
      </c>
      <c r="H27" s="362">
        <f t="shared" si="1"/>
        <v>0.21567555749890688</v>
      </c>
      <c r="I27" s="344">
        <f>SUM(I28:I30)</f>
        <v>1646</v>
      </c>
      <c r="J27" s="367">
        <f t="shared" si="2"/>
        <v>0.179930039352864</v>
      </c>
    </row>
    <row r="28" spans="1:10" ht="18" customHeight="1">
      <c r="A28" s="24" t="s">
        <v>8</v>
      </c>
      <c r="B28" s="143">
        <v>1075</v>
      </c>
      <c r="C28" s="332">
        <f>G28+I28</f>
        <v>529</v>
      </c>
      <c r="D28" s="292">
        <f t="shared" si="0"/>
        <v>0.49209302325581394</v>
      </c>
      <c r="E28" s="75">
        <v>122</v>
      </c>
      <c r="F28" s="349">
        <v>197</v>
      </c>
      <c r="G28" s="349">
        <f>E28+F28</f>
        <v>319</v>
      </c>
      <c r="H28" s="363">
        <f t="shared" si="1"/>
        <v>0.29674418604651165</v>
      </c>
      <c r="I28" s="75">
        <v>210</v>
      </c>
      <c r="J28" s="363">
        <f t="shared" si="2"/>
        <v>0.19534883720930232</v>
      </c>
    </row>
    <row r="29" spans="1:10" ht="18" customHeight="1">
      <c r="A29" s="25" t="s">
        <v>2</v>
      </c>
      <c r="B29" s="26">
        <v>5565</v>
      </c>
      <c r="C29" s="328">
        <f>G29+I29</f>
        <v>2127</v>
      </c>
      <c r="D29" s="292">
        <f t="shared" si="0"/>
        <v>0.38221024258760106</v>
      </c>
      <c r="E29" s="327">
        <v>388</v>
      </c>
      <c r="F29" s="93">
        <v>739</v>
      </c>
      <c r="G29" s="353">
        <f>E29+F29</f>
        <v>1127</v>
      </c>
      <c r="H29" s="292">
        <f t="shared" si="1"/>
        <v>0.20251572327044026</v>
      </c>
      <c r="I29" s="327">
        <v>1000</v>
      </c>
      <c r="J29" s="293">
        <f t="shared" si="2"/>
        <v>0.17969451931716082</v>
      </c>
    </row>
    <row r="30" spans="1:10" ht="18" customHeight="1">
      <c r="A30" s="30" t="s">
        <v>86</v>
      </c>
      <c r="B30" s="318">
        <v>2508</v>
      </c>
      <c r="C30" s="333">
        <f>G30+I30</f>
        <v>963</v>
      </c>
      <c r="D30" s="292">
        <f t="shared" si="0"/>
        <v>0.38397129186602869</v>
      </c>
      <c r="E30" s="333">
        <v>211</v>
      </c>
      <c r="F30" s="350">
        <v>316</v>
      </c>
      <c r="G30" s="350">
        <f>E30+F30</f>
        <v>527</v>
      </c>
      <c r="H30" s="337">
        <f t="shared" si="1"/>
        <v>0.21012759170653908</v>
      </c>
      <c r="I30" s="333">
        <v>436</v>
      </c>
      <c r="J30" s="337">
        <f t="shared" si="2"/>
        <v>0.17384370015948963</v>
      </c>
    </row>
    <row r="31" spans="1:10" ht="18" customHeight="1">
      <c r="A31" s="22" t="s">
        <v>68</v>
      </c>
      <c r="B31" s="321">
        <v>7593</v>
      </c>
      <c r="C31" s="331">
        <f>SUM(C32:C35)</f>
        <v>3489</v>
      </c>
      <c r="D31" s="336">
        <f t="shared" si="0"/>
        <v>0.45950217305412883</v>
      </c>
      <c r="E31" s="341">
        <f>SUM(E32:E35)</f>
        <v>590</v>
      </c>
      <c r="F31" s="348">
        <f>SUM(F32:F35)</f>
        <v>1364</v>
      </c>
      <c r="G31" s="358">
        <f>SUM(G32:G35)</f>
        <v>1954</v>
      </c>
      <c r="H31" s="362">
        <f t="shared" si="1"/>
        <v>0.257342288950349</v>
      </c>
      <c r="I31" s="341">
        <f>SUM(I32:I35)</f>
        <v>1535</v>
      </c>
      <c r="J31" s="367">
        <f t="shared" si="2"/>
        <v>0.2021598841037798</v>
      </c>
    </row>
    <row r="32" spans="1:10" ht="18" customHeight="1">
      <c r="A32" s="24" t="s">
        <v>216</v>
      </c>
      <c r="B32" s="322">
        <v>3167</v>
      </c>
      <c r="C32" s="332">
        <f>G32+I32</f>
        <v>1671</v>
      </c>
      <c r="D32" s="292">
        <f t="shared" si="0"/>
        <v>0.52762867066624564</v>
      </c>
      <c r="E32" s="75">
        <v>314</v>
      </c>
      <c r="F32" s="349">
        <v>689</v>
      </c>
      <c r="G32" s="349">
        <f>E32+F32</f>
        <v>1003</v>
      </c>
      <c r="H32" s="363">
        <f t="shared" si="1"/>
        <v>0.31670350489422167</v>
      </c>
      <c r="I32" s="75">
        <v>668</v>
      </c>
      <c r="J32" s="363">
        <f t="shared" si="2"/>
        <v>0.210925165772024</v>
      </c>
    </row>
    <row r="33" spans="1:10" ht="18" customHeight="1">
      <c r="A33" s="25" t="s">
        <v>81</v>
      </c>
      <c r="B33" s="26">
        <v>2101</v>
      </c>
      <c r="C33" s="327">
        <f>G33+I33</f>
        <v>1081</v>
      </c>
      <c r="D33" s="292">
        <f t="shared" si="0"/>
        <v>0.51451689671584955</v>
      </c>
      <c r="E33" s="327">
        <v>154</v>
      </c>
      <c r="F33" s="93">
        <v>426</v>
      </c>
      <c r="G33" s="357">
        <f>E33+F33</f>
        <v>580</v>
      </c>
      <c r="H33" s="292">
        <f t="shared" si="1"/>
        <v>0.27605901951451689</v>
      </c>
      <c r="I33" s="327">
        <v>501</v>
      </c>
      <c r="J33" s="293">
        <f t="shared" si="2"/>
        <v>0.23845787720133269</v>
      </c>
    </row>
    <row r="34" spans="1:10" ht="18" customHeight="1">
      <c r="A34" s="25" t="s">
        <v>36</v>
      </c>
      <c r="B34" s="26">
        <v>1461</v>
      </c>
      <c r="C34" s="327">
        <f>G34+I34</f>
        <v>569</v>
      </c>
      <c r="D34" s="292">
        <f t="shared" si="0"/>
        <v>0.38945927446954143</v>
      </c>
      <c r="E34" s="327">
        <v>97</v>
      </c>
      <c r="F34" s="93">
        <v>198</v>
      </c>
      <c r="G34" s="357">
        <f>E34+F34</f>
        <v>295</v>
      </c>
      <c r="H34" s="292">
        <f t="shared" si="1"/>
        <v>0.20191649555099248</v>
      </c>
      <c r="I34" s="327">
        <v>274</v>
      </c>
      <c r="J34" s="292">
        <f t="shared" si="2"/>
        <v>0.18754277891854895</v>
      </c>
    </row>
    <row r="35" spans="1:10" ht="18" customHeight="1">
      <c r="A35" s="30" t="s">
        <v>83</v>
      </c>
      <c r="B35" s="318">
        <v>864</v>
      </c>
      <c r="C35" s="329">
        <f>G35+I35</f>
        <v>168</v>
      </c>
      <c r="D35" s="292">
        <f t="shared" si="0"/>
        <v>0.19444444444444445</v>
      </c>
      <c r="E35" s="333">
        <v>25</v>
      </c>
      <c r="F35" s="350">
        <v>51</v>
      </c>
      <c r="G35" s="357">
        <f>E35+F35</f>
        <v>76</v>
      </c>
      <c r="H35" s="337">
        <f t="shared" si="1"/>
        <v>8.7962962962962965E-2</v>
      </c>
      <c r="I35" s="333">
        <v>92</v>
      </c>
      <c r="J35" s="368">
        <f t="shared" si="2"/>
        <v>0.10648148148148148</v>
      </c>
    </row>
    <row r="36" spans="1:10" ht="18" customHeight="1">
      <c r="A36" s="22" t="s">
        <v>24</v>
      </c>
      <c r="B36" s="316">
        <v>5998</v>
      </c>
      <c r="C36" s="330">
        <f>SUM(C37)</f>
        <v>2096</v>
      </c>
      <c r="D36" s="336">
        <f t="shared" si="0"/>
        <v>0.3494498166055352</v>
      </c>
      <c r="E36" s="341">
        <f>SUM(E37)</f>
        <v>422</v>
      </c>
      <c r="F36" s="348">
        <f>SUM(F37)</f>
        <v>723</v>
      </c>
      <c r="G36" s="358">
        <f>SUM(G37)</f>
        <v>1145</v>
      </c>
      <c r="H36" s="362">
        <f t="shared" si="1"/>
        <v>0.19089696565521841</v>
      </c>
      <c r="I36" s="341">
        <f>SUM(I37)</f>
        <v>951</v>
      </c>
      <c r="J36" s="367">
        <f t="shared" si="2"/>
        <v>0.15855285095031676</v>
      </c>
    </row>
    <row r="37" spans="1:10" ht="18" customHeight="1">
      <c r="A37" s="29" t="s">
        <v>84</v>
      </c>
      <c r="B37" s="6">
        <v>5998</v>
      </c>
      <c r="C37" s="75">
        <f>G37+I37</f>
        <v>2096</v>
      </c>
      <c r="D37" s="292">
        <f t="shared" si="0"/>
        <v>0.3494498166055352</v>
      </c>
      <c r="E37" s="326">
        <v>422</v>
      </c>
      <c r="F37" s="353">
        <v>723</v>
      </c>
      <c r="G37" s="349">
        <f>E37+F37</f>
        <v>1145</v>
      </c>
      <c r="H37" s="364">
        <f t="shared" si="1"/>
        <v>0.19089696565521841</v>
      </c>
      <c r="I37" s="326">
        <v>951</v>
      </c>
      <c r="J37" s="363">
        <f t="shared" si="2"/>
        <v>0.15855285095031676</v>
      </c>
    </row>
    <row r="38" spans="1:10" ht="18" customHeight="1">
      <c r="A38" s="22" t="s">
        <v>23</v>
      </c>
      <c r="B38" s="316">
        <v>5667</v>
      </c>
      <c r="C38" s="331">
        <f>SUM(C39:C40)</f>
        <v>1500</v>
      </c>
      <c r="D38" s="336">
        <f t="shared" si="0"/>
        <v>0.26469031233456858</v>
      </c>
      <c r="E38" s="34">
        <f>SUM(E39:E40)</f>
        <v>348</v>
      </c>
      <c r="F38" s="35">
        <f>SUM(F39:F40)</f>
        <v>406</v>
      </c>
      <c r="G38" s="359">
        <f>SUM(G39:G40)</f>
        <v>754</v>
      </c>
      <c r="H38" s="362">
        <f t="shared" si="1"/>
        <v>0.13305099700017645</v>
      </c>
      <c r="I38" s="34">
        <f>SUM(I39:I40)</f>
        <v>746</v>
      </c>
      <c r="J38" s="367">
        <f t="shared" si="2"/>
        <v>0.1316393153343921</v>
      </c>
    </row>
    <row r="39" spans="1:10" ht="18" customHeight="1">
      <c r="A39" s="24" t="s">
        <v>49</v>
      </c>
      <c r="B39" s="143">
        <v>4434</v>
      </c>
      <c r="C39" s="75">
        <f>G39+I39</f>
        <v>1228</v>
      </c>
      <c r="D39" s="292">
        <f t="shared" si="0"/>
        <v>0.27695083446098329</v>
      </c>
      <c r="E39" s="75">
        <v>298</v>
      </c>
      <c r="F39" s="349">
        <v>326</v>
      </c>
      <c r="G39" s="349">
        <f>E39+F39</f>
        <v>624</v>
      </c>
      <c r="H39" s="363">
        <f t="shared" si="1"/>
        <v>0.14073071718538566</v>
      </c>
      <c r="I39" s="75">
        <v>604</v>
      </c>
      <c r="J39" s="363">
        <f t="shared" si="2"/>
        <v>0.13622011727559766</v>
      </c>
    </row>
    <row r="40" spans="1:10" ht="18" customHeight="1">
      <c r="A40" s="30" t="s">
        <v>97</v>
      </c>
      <c r="B40" s="318">
        <v>1233</v>
      </c>
      <c r="C40" s="333">
        <f>G40+I40</f>
        <v>272</v>
      </c>
      <c r="D40" s="337">
        <f t="shared" si="0"/>
        <v>0.22060016220600162</v>
      </c>
      <c r="E40" s="333">
        <v>50</v>
      </c>
      <c r="F40" s="350">
        <v>80</v>
      </c>
      <c r="G40" s="350">
        <f>E40+F40</f>
        <v>130</v>
      </c>
      <c r="H40" s="337">
        <f t="shared" si="1"/>
        <v>0.10543390105433902</v>
      </c>
      <c r="I40" s="333">
        <v>142</v>
      </c>
      <c r="J40" s="337">
        <f t="shared" si="2"/>
        <v>0.11516626115166261</v>
      </c>
    </row>
    <row r="41" spans="1:10" ht="18" customHeight="1">
      <c r="A41" s="19"/>
      <c r="B41" s="3"/>
      <c r="C41" s="3"/>
      <c r="D41" s="3"/>
      <c r="E41" s="3"/>
      <c r="F41" s="3"/>
      <c r="G41" s="3"/>
      <c r="H41" s="3"/>
      <c r="I41" s="3"/>
      <c r="J41" s="3"/>
    </row>
    <row r="42" spans="1:10" ht="18" customHeight="1">
      <c r="A42" s="463" t="s">
        <v>326</v>
      </c>
      <c r="B42" s="50"/>
      <c r="C42" s="50"/>
      <c r="D42" s="50"/>
      <c r="E42" s="3"/>
      <c r="F42" s="3"/>
      <c r="G42" s="3"/>
      <c r="H42" s="3"/>
      <c r="I42" s="3"/>
      <c r="J42" s="3"/>
    </row>
    <row r="43" spans="1:10" ht="18" customHeight="1">
      <c r="A43" s="19" t="s">
        <v>284</v>
      </c>
      <c r="B43" s="3"/>
      <c r="C43" s="3"/>
      <c r="D43" s="3"/>
      <c r="E43" s="3"/>
      <c r="F43" s="3"/>
      <c r="G43" s="3"/>
      <c r="H43" s="3"/>
      <c r="I43" s="3"/>
      <c r="J43" s="3"/>
    </row>
    <row r="44" spans="1:10" ht="18" customHeight="1">
      <c r="F44" s="3"/>
      <c r="G44" s="3"/>
      <c r="H44" s="3"/>
      <c r="I44" s="3"/>
      <c r="J44" s="3"/>
    </row>
    <row r="45" spans="1:10">
      <c r="A45" s="19"/>
      <c r="B45" s="3"/>
      <c r="C45" s="3"/>
      <c r="D45" s="3"/>
      <c r="E45" s="3"/>
      <c r="F45" s="3"/>
      <c r="G45" s="3"/>
      <c r="H45" s="3"/>
      <c r="I45" s="3"/>
      <c r="J45" s="3"/>
    </row>
    <row r="46" spans="1:10">
      <c r="A46" s="19"/>
      <c r="B46" s="3"/>
      <c r="C46" s="3"/>
      <c r="D46" s="3"/>
      <c r="E46" s="3"/>
      <c r="F46" s="39"/>
      <c r="G46" s="39"/>
      <c r="H46" s="39"/>
      <c r="I46" s="39"/>
      <c r="J46" s="39"/>
    </row>
    <row r="48" spans="1:10">
      <c r="A48" s="19"/>
      <c r="B48" s="3"/>
    </row>
  </sheetData>
  <mergeCells count="6">
    <mergeCell ref="A1:J1"/>
    <mergeCell ref="E4:H4"/>
    <mergeCell ref="I4:J4"/>
    <mergeCell ref="A3:A6"/>
    <mergeCell ref="C3:D4"/>
    <mergeCell ref="B4:B5"/>
  </mergeCells>
  <phoneticPr fontId="45"/>
  <printOptions horizontalCentered="1"/>
  <pageMargins left="0.51181102362204722" right="0.47244094488188976" top="0.55118110236220474" bottom="0.11811023622047244" header="0.51181102362204722" footer="0.51181102362204722"/>
  <pageSetup paperSize="9" orientation="portrait" r:id="rId1"/>
  <headerFooter alignWithMargins="0">
    <oddHeader>&amp;L表3-1</oddHeader>
    <oddFooter>&amp;C7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8"/>
  <sheetViews>
    <sheetView view="pageBreakPreview" zoomScaleSheetLayoutView="100" workbookViewId="0">
      <selection activeCell="A2" sqref="A2"/>
    </sheetView>
  </sheetViews>
  <sheetFormatPr defaultRowHeight="12"/>
  <cols>
    <col min="1" max="1" width="11" style="235" customWidth="1"/>
    <col min="2" max="10" width="9.125" style="235" customWidth="1"/>
    <col min="11" max="11" width="9" style="235" customWidth="1"/>
    <col min="12" max="13" width="9" style="166" customWidth="1"/>
    <col min="14" max="14" width="9" style="235" customWidth="1"/>
    <col min="15" max="16384" width="9" style="235"/>
  </cols>
  <sheetData>
    <row r="1" spans="1:10" ht="31.5" customHeight="1">
      <c r="A1" s="560" t="str">
        <f>表紙!B21</f>
        <v>令和６年度市町村別高齢者世帯数・世帯割合（圏域別）</v>
      </c>
      <c r="B1" s="548"/>
      <c r="C1" s="548"/>
      <c r="D1" s="548"/>
      <c r="E1" s="548"/>
      <c r="F1" s="548"/>
      <c r="G1" s="548"/>
      <c r="H1" s="548"/>
      <c r="I1" s="548"/>
      <c r="J1" s="548"/>
    </row>
    <row r="2" spans="1:10" ht="20.25" customHeight="1">
      <c r="A2" s="312"/>
      <c r="B2" s="312"/>
      <c r="J2" s="129" t="str">
        <f>'表1-1'!J2</f>
        <v>令和６年７月１日現在</v>
      </c>
    </row>
    <row r="3" spans="1:10" ht="18" customHeight="1">
      <c r="A3" s="552" t="s">
        <v>33</v>
      </c>
      <c r="B3" s="314"/>
      <c r="C3" s="555" t="s">
        <v>178</v>
      </c>
      <c r="D3" s="556"/>
      <c r="E3" s="338"/>
      <c r="F3" s="338"/>
      <c r="G3" s="338"/>
      <c r="H3" s="338"/>
      <c r="I3" s="338"/>
      <c r="J3" s="365"/>
    </row>
    <row r="4" spans="1:10" ht="18" customHeight="1">
      <c r="A4" s="553"/>
      <c r="B4" s="559" t="s">
        <v>51</v>
      </c>
      <c r="C4" s="557"/>
      <c r="D4" s="558"/>
      <c r="E4" s="549" t="s">
        <v>176</v>
      </c>
      <c r="F4" s="550"/>
      <c r="G4" s="550"/>
      <c r="H4" s="551"/>
      <c r="I4" s="549" t="s">
        <v>171</v>
      </c>
      <c r="J4" s="551"/>
    </row>
    <row r="5" spans="1:10" ht="18" customHeight="1">
      <c r="A5" s="553"/>
      <c r="B5" s="559"/>
      <c r="C5" s="323" t="s">
        <v>165</v>
      </c>
      <c r="D5" s="334" t="s">
        <v>213</v>
      </c>
      <c r="E5" s="339" t="s">
        <v>167</v>
      </c>
      <c r="F5" s="345" t="s">
        <v>168</v>
      </c>
      <c r="G5" s="345" t="s">
        <v>35</v>
      </c>
      <c r="H5" s="360" t="s">
        <v>213</v>
      </c>
      <c r="I5" s="339" t="s">
        <v>165</v>
      </c>
      <c r="J5" s="366" t="s">
        <v>213</v>
      </c>
    </row>
    <row r="6" spans="1:10" ht="24">
      <c r="A6" s="554"/>
      <c r="B6" s="313" t="s">
        <v>184</v>
      </c>
      <c r="C6" s="279" t="s">
        <v>154</v>
      </c>
      <c r="D6" s="335" t="s">
        <v>56</v>
      </c>
      <c r="E6" s="279" t="s">
        <v>69</v>
      </c>
      <c r="F6" s="346" t="s">
        <v>90</v>
      </c>
      <c r="G6" s="354" t="s">
        <v>185</v>
      </c>
      <c r="H6" s="361" t="s">
        <v>214</v>
      </c>
      <c r="I6" s="279" t="s">
        <v>186</v>
      </c>
      <c r="J6" s="335" t="s">
        <v>215</v>
      </c>
    </row>
    <row r="7" spans="1:10" ht="18" customHeight="1">
      <c r="A7" s="22" t="s">
        <v>58</v>
      </c>
      <c r="B7" s="315">
        <f>SUM(B8,B12,B15,B20,B28,B31,B35,B37)</f>
        <v>384732</v>
      </c>
      <c r="C7" s="315">
        <f>SUM(C8,C12,C15,C20,C28,C31,C35,C37)</f>
        <v>141880</v>
      </c>
      <c r="D7" s="336">
        <f t="shared" ref="D7:D40" si="0">C7/B7</f>
        <v>0.36877618706008336</v>
      </c>
      <c r="E7" s="324">
        <f>SUM(E8,E12,E15,E20,E28,E31,E35,E37)</f>
        <v>25204</v>
      </c>
      <c r="F7" s="373">
        <f>SUM(F8,F12,F15,F20,F28,F31,F35,F37)</f>
        <v>55650</v>
      </c>
      <c r="G7" s="375">
        <f>SUM(G8,G12,G15,G20,G28,G31,G35,G37)</f>
        <v>80854</v>
      </c>
      <c r="H7" s="362">
        <f t="shared" ref="H7:H40" si="1">G7/B7</f>
        <v>0.21015668049447409</v>
      </c>
      <c r="I7" s="315">
        <f>SUM(I8,I12,I15,I20,I28,I31,I35,I37)</f>
        <v>61026</v>
      </c>
      <c r="J7" s="367">
        <f t="shared" ref="J7:J40" si="2">I7/B7</f>
        <v>0.1586195065656093</v>
      </c>
    </row>
    <row r="8" spans="1:10" ht="18" customHeight="1">
      <c r="A8" s="23" t="s">
        <v>29</v>
      </c>
      <c r="B8" s="316">
        <f>SUM(B9:B11)</f>
        <v>40177</v>
      </c>
      <c r="C8" s="316">
        <f>SUM(C9:C11)</f>
        <v>13323</v>
      </c>
      <c r="D8" s="336">
        <f t="shared" si="0"/>
        <v>0.33160763620977174</v>
      </c>
      <c r="E8" s="341">
        <f>SUM(E9:E11)</f>
        <v>2450</v>
      </c>
      <c r="F8" s="348">
        <f>SUM(F9:F11)</f>
        <v>4422</v>
      </c>
      <c r="G8" s="348">
        <f>SUM(G9:G11)</f>
        <v>6872</v>
      </c>
      <c r="H8" s="362">
        <f t="shared" si="1"/>
        <v>0.17104313413146827</v>
      </c>
      <c r="I8" s="341">
        <f>SUM(I9:I11)</f>
        <v>6451</v>
      </c>
      <c r="J8" s="367">
        <f t="shared" si="2"/>
        <v>0.1605645020783035</v>
      </c>
    </row>
    <row r="9" spans="1:10" ht="18" customHeight="1">
      <c r="A9" s="25" t="s">
        <v>66</v>
      </c>
      <c r="B9" s="25">
        <f>'表3-1'!B13</f>
        <v>27656</v>
      </c>
      <c r="C9" s="327">
        <f>SUM(E9,F9,I9)</f>
        <v>9129</v>
      </c>
      <c r="D9" s="292">
        <f t="shared" si="0"/>
        <v>0.33009111946774661</v>
      </c>
      <c r="E9" s="36">
        <f>'表3-1'!E13</f>
        <v>1590</v>
      </c>
      <c r="F9" s="44">
        <f>'表3-1'!F13</f>
        <v>2937</v>
      </c>
      <c r="G9" s="342">
        <f>E9+F9</f>
        <v>4527</v>
      </c>
      <c r="H9" s="292">
        <f t="shared" si="1"/>
        <v>0.1636896152733584</v>
      </c>
      <c r="I9" s="44">
        <f>'表3-1'!I13</f>
        <v>4602</v>
      </c>
      <c r="J9" s="294">
        <f t="shared" si="2"/>
        <v>0.16640150419438821</v>
      </c>
    </row>
    <row r="10" spans="1:10" ht="18" customHeight="1">
      <c r="A10" s="25" t="s">
        <v>76</v>
      </c>
      <c r="B10" s="25">
        <f>'表3-1'!B16</f>
        <v>10594</v>
      </c>
      <c r="C10" s="327">
        <f>SUM(E10,F10,I10)</f>
        <v>3475</v>
      </c>
      <c r="D10" s="292">
        <f t="shared" si="0"/>
        <v>0.32801585803284877</v>
      </c>
      <c r="E10" s="37">
        <f>'表3-1'!E16</f>
        <v>718</v>
      </c>
      <c r="F10" s="45">
        <f>'表3-1'!F16</f>
        <v>1215</v>
      </c>
      <c r="G10" s="342">
        <f>E10+F10</f>
        <v>1933</v>
      </c>
      <c r="H10" s="292">
        <f t="shared" si="1"/>
        <v>0.1824617708136681</v>
      </c>
      <c r="I10" s="45">
        <f>'表3-1'!I16</f>
        <v>1542</v>
      </c>
      <c r="J10" s="292">
        <f t="shared" si="2"/>
        <v>0.14555408721918067</v>
      </c>
    </row>
    <row r="11" spans="1:10" ht="18" customHeight="1">
      <c r="A11" s="28" t="s">
        <v>52</v>
      </c>
      <c r="B11" s="144">
        <f>'表3-1'!B24</f>
        <v>1927</v>
      </c>
      <c r="C11" s="329">
        <f>G11+I11</f>
        <v>719</v>
      </c>
      <c r="D11" s="292">
        <f t="shared" si="0"/>
        <v>0.37311883757135444</v>
      </c>
      <c r="E11" s="371">
        <f>'表3-1'!E24</f>
        <v>142</v>
      </c>
      <c r="F11" s="150">
        <f>'表3-1'!F24</f>
        <v>270</v>
      </c>
      <c r="G11" s="376">
        <f>E11+F11</f>
        <v>412</v>
      </c>
      <c r="H11" s="380">
        <f t="shared" si="1"/>
        <v>0.21380384016606124</v>
      </c>
      <c r="I11" s="162">
        <f>'表3-1'!I24</f>
        <v>307</v>
      </c>
      <c r="J11" s="368">
        <f t="shared" si="2"/>
        <v>0.1593149974052932</v>
      </c>
    </row>
    <row r="12" spans="1:10" ht="18" customHeight="1">
      <c r="A12" s="23" t="s">
        <v>217</v>
      </c>
      <c r="B12" s="316">
        <f>SUM(B13:B14)</f>
        <v>12027</v>
      </c>
      <c r="C12" s="34">
        <f>SUM(C13:C14)</f>
        <v>5503</v>
      </c>
      <c r="D12" s="336">
        <f t="shared" si="0"/>
        <v>0.45755383719963416</v>
      </c>
      <c r="E12" s="341">
        <f>SUM(E13:E14)</f>
        <v>1023</v>
      </c>
      <c r="F12" s="348">
        <f>SUM(F13:F14)</f>
        <v>2184</v>
      </c>
      <c r="G12" s="348">
        <f>SUM(G13:G14)</f>
        <v>3207</v>
      </c>
      <c r="H12" s="362">
        <f t="shared" si="1"/>
        <v>0.26665003741581444</v>
      </c>
      <c r="I12" s="341">
        <f>SUM(I13:I14)</f>
        <v>2296</v>
      </c>
      <c r="J12" s="367">
        <f t="shared" si="2"/>
        <v>0.19090379978381974</v>
      </c>
    </row>
    <row r="13" spans="1:10" ht="18" customHeight="1">
      <c r="A13" s="140" t="s">
        <v>48</v>
      </c>
      <c r="B13" s="140">
        <f>'表3-1'!B20</f>
        <v>11237</v>
      </c>
      <c r="C13" s="329">
        <f>SUM(E13,F13,I13)</f>
        <v>5033</v>
      </c>
      <c r="D13" s="368">
        <f t="shared" si="0"/>
        <v>0.44789534573284684</v>
      </c>
      <c r="E13" s="36">
        <f>'表3-1'!E20</f>
        <v>913</v>
      </c>
      <c r="F13" s="44">
        <f>'表3-1'!F20</f>
        <v>1990</v>
      </c>
      <c r="G13" s="376">
        <f>E13+F13</f>
        <v>2903</v>
      </c>
      <c r="H13" s="381">
        <f t="shared" si="1"/>
        <v>0.2583429741034084</v>
      </c>
      <c r="I13" s="36">
        <f>'表3-1'!I20</f>
        <v>2130</v>
      </c>
      <c r="J13" s="368">
        <f t="shared" si="2"/>
        <v>0.18955237162943847</v>
      </c>
    </row>
    <row r="14" spans="1:10" ht="18" customHeight="1">
      <c r="A14" s="28" t="s">
        <v>70</v>
      </c>
      <c r="B14" s="144">
        <f>'表3-1'!B26</f>
        <v>790</v>
      </c>
      <c r="C14" s="329">
        <f>G14+I14</f>
        <v>470</v>
      </c>
      <c r="D14" s="368">
        <f t="shared" si="0"/>
        <v>0.59493670886075944</v>
      </c>
      <c r="E14" s="371">
        <f>'表3-1'!E26</f>
        <v>110</v>
      </c>
      <c r="F14" s="150">
        <f>'表3-1'!F26</f>
        <v>194</v>
      </c>
      <c r="G14" s="376">
        <f>E14+F14</f>
        <v>304</v>
      </c>
      <c r="H14" s="380">
        <f t="shared" si="1"/>
        <v>0.38481012658227848</v>
      </c>
      <c r="I14" s="371">
        <f>'表3-1'!I26</f>
        <v>166</v>
      </c>
      <c r="J14" s="368">
        <f t="shared" si="2"/>
        <v>0.21012658227848102</v>
      </c>
    </row>
    <row r="15" spans="1:10" ht="18" customHeight="1">
      <c r="A15" s="23" t="s">
        <v>71</v>
      </c>
      <c r="B15" s="316">
        <f>SUM(B16:B19)</f>
        <v>29966</v>
      </c>
      <c r="C15" s="341">
        <f>SUM(C16:C19)</f>
        <v>13506</v>
      </c>
      <c r="D15" s="336">
        <f t="shared" si="0"/>
        <v>0.45071080557965693</v>
      </c>
      <c r="E15" s="341">
        <f>SUM(E16:E19)</f>
        <v>2419</v>
      </c>
      <c r="F15" s="348">
        <f>SUM(F16:F19)</f>
        <v>5773</v>
      </c>
      <c r="G15" s="348">
        <f>SUM(G16:G19)</f>
        <v>8192</v>
      </c>
      <c r="H15" s="362">
        <f t="shared" si="1"/>
        <v>0.27337649335914038</v>
      </c>
      <c r="I15" s="341">
        <f>SUM(I16:I19)</f>
        <v>5314</v>
      </c>
      <c r="J15" s="367">
        <f t="shared" si="2"/>
        <v>0.1773343122205166</v>
      </c>
    </row>
    <row r="16" spans="1:10" ht="18" customHeight="1">
      <c r="A16" s="140" t="s">
        <v>64</v>
      </c>
      <c r="B16" s="140">
        <f>'表3-1'!B11</f>
        <v>20818</v>
      </c>
      <c r="C16" s="329">
        <f>SUM(E16,F16,I16)</f>
        <v>9887</v>
      </c>
      <c r="D16" s="368">
        <f t="shared" si="0"/>
        <v>0.47492554520126812</v>
      </c>
      <c r="E16" s="36">
        <f>'表3-1'!E11</f>
        <v>1698</v>
      </c>
      <c r="F16" s="44">
        <f>'表3-1'!F11</f>
        <v>4521</v>
      </c>
      <c r="G16" s="376">
        <f>E16+F16</f>
        <v>6219</v>
      </c>
      <c r="H16" s="368">
        <f t="shared" si="1"/>
        <v>0.29873186665385726</v>
      </c>
      <c r="I16" s="44">
        <f>'表3-1'!I11</f>
        <v>3668</v>
      </c>
      <c r="J16" s="368">
        <f t="shared" si="2"/>
        <v>0.17619367854741089</v>
      </c>
    </row>
    <row r="17" spans="1:10" ht="18" customHeight="1">
      <c r="A17" s="140" t="s">
        <v>8</v>
      </c>
      <c r="B17" s="149">
        <f>'表3-1'!B28</f>
        <v>1075</v>
      </c>
      <c r="C17" s="326">
        <f>G17+I17</f>
        <v>529</v>
      </c>
      <c r="D17" s="368">
        <f t="shared" si="0"/>
        <v>0.49209302325581394</v>
      </c>
      <c r="E17" s="148">
        <f>'表3-1'!E28</f>
        <v>122</v>
      </c>
      <c r="F17" s="145">
        <f>'表3-1'!F28</f>
        <v>197</v>
      </c>
      <c r="G17" s="376">
        <f>E17+F17</f>
        <v>319</v>
      </c>
      <c r="H17" s="368">
        <f t="shared" si="1"/>
        <v>0.29674418604651165</v>
      </c>
      <c r="I17" s="145">
        <f>'表3-1'!I28</f>
        <v>210</v>
      </c>
      <c r="J17" s="368">
        <f t="shared" si="2"/>
        <v>0.19534883720930232</v>
      </c>
    </row>
    <row r="18" spans="1:10" ht="18" customHeight="1">
      <c r="A18" s="25" t="s">
        <v>2</v>
      </c>
      <c r="B18" s="26">
        <f>'表3-1'!B29</f>
        <v>5565</v>
      </c>
      <c r="C18" s="328">
        <f>G18+I18</f>
        <v>2127</v>
      </c>
      <c r="D18" s="292">
        <f t="shared" si="0"/>
        <v>0.38221024258760106</v>
      </c>
      <c r="E18" s="37">
        <f>'表3-1'!E29</f>
        <v>388</v>
      </c>
      <c r="F18" s="45">
        <f>'表3-1'!F29</f>
        <v>739</v>
      </c>
      <c r="G18" s="377">
        <f>E18+F18</f>
        <v>1127</v>
      </c>
      <c r="H18" s="292">
        <f t="shared" si="1"/>
        <v>0.20251572327044026</v>
      </c>
      <c r="I18" s="45">
        <f>'表3-1'!I29</f>
        <v>1000</v>
      </c>
      <c r="J18" s="293">
        <f t="shared" si="2"/>
        <v>0.17969451931716082</v>
      </c>
    </row>
    <row r="19" spans="1:10" ht="18" customHeight="1">
      <c r="A19" s="30" t="s">
        <v>86</v>
      </c>
      <c r="B19" s="318">
        <f>'表3-1'!B30</f>
        <v>2508</v>
      </c>
      <c r="C19" s="333">
        <f>G19+I19</f>
        <v>963</v>
      </c>
      <c r="D19" s="292">
        <f t="shared" si="0"/>
        <v>0.38397129186602869</v>
      </c>
      <c r="E19" s="162">
        <f>'表3-1'!E30</f>
        <v>211</v>
      </c>
      <c r="F19" s="46">
        <f>'表3-1'!F30</f>
        <v>316</v>
      </c>
      <c r="G19" s="378">
        <f>E19+F19</f>
        <v>527</v>
      </c>
      <c r="H19" s="337">
        <f t="shared" si="1"/>
        <v>0.21012759170653908</v>
      </c>
      <c r="I19" s="46">
        <f>'表3-1'!I30</f>
        <v>436</v>
      </c>
      <c r="J19" s="337">
        <f t="shared" si="2"/>
        <v>0.17384370015948963</v>
      </c>
    </row>
    <row r="20" spans="1:10" ht="18" customHeight="1">
      <c r="A20" s="22" t="s">
        <v>219</v>
      </c>
      <c r="B20" s="316">
        <f>SUM(B21:B27)</f>
        <v>169085</v>
      </c>
      <c r="C20" s="330">
        <f>SUM(C21:C27)</f>
        <v>61007</v>
      </c>
      <c r="D20" s="336">
        <f t="shared" si="0"/>
        <v>0.36080669485761602</v>
      </c>
      <c r="E20" s="341">
        <f>SUM(E21:E27)</f>
        <v>10038</v>
      </c>
      <c r="F20" s="348">
        <f>SUM(F21:F27)</f>
        <v>25317</v>
      </c>
      <c r="G20" s="358">
        <f>SUM(G21:G27)</f>
        <v>35355</v>
      </c>
      <c r="H20" s="362">
        <f t="shared" si="1"/>
        <v>0.20909601679628589</v>
      </c>
      <c r="I20" s="341">
        <f>SUM(I21:I27)</f>
        <v>25652</v>
      </c>
      <c r="J20" s="367">
        <f t="shared" si="2"/>
        <v>0.1517106780613301</v>
      </c>
    </row>
    <row r="21" spans="1:10" ht="18" customHeight="1">
      <c r="A21" s="24" t="s">
        <v>85</v>
      </c>
      <c r="B21" s="6">
        <f>'表3-1'!B10</f>
        <v>138904</v>
      </c>
      <c r="C21" s="75">
        <f>SUM(E21,F21,I21)</f>
        <v>48363</v>
      </c>
      <c r="D21" s="292">
        <f t="shared" si="0"/>
        <v>0.34817571848182916</v>
      </c>
      <c r="E21" s="147">
        <f>'表3-1'!E10</f>
        <v>7857</v>
      </c>
      <c r="F21" s="154">
        <f>'表3-1'!F10</f>
        <v>20617</v>
      </c>
      <c r="G21" s="379">
        <f t="shared" ref="G21:G27" si="3">E21+F21</f>
        <v>28474</v>
      </c>
      <c r="H21" s="363">
        <f t="shared" si="1"/>
        <v>0.20499049703392272</v>
      </c>
      <c r="I21" s="154">
        <f>'表3-1'!I10</f>
        <v>19889</v>
      </c>
      <c r="J21" s="291">
        <f t="shared" si="2"/>
        <v>0.14318522144790646</v>
      </c>
    </row>
    <row r="22" spans="1:10" ht="18" customHeight="1">
      <c r="A22" s="25" t="s">
        <v>72</v>
      </c>
      <c r="B22" s="25">
        <f>'表3-1'!B14</f>
        <v>9988</v>
      </c>
      <c r="C22" s="327">
        <f>SUM(E22,F22,I22)</f>
        <v>4451</v>
      </c>
      <c r="D22" s="292">
        <f t="shared" si="0"/>
        <v>0.44563476171405686</v>
      </c>
      <c r="E22" s="37">
        <f>'表3-1'!E14</f>
        <v>767</v>
      </c>
      <c r="F22" s="45">
        <f>'表3-1'!F14</f>
        <v>1428</v>
      </c>
      <c r="G22" s="377">
        <f t="shared" si="3"/>
        <v>2195</v>
      </c>
      <c r="H22" s="368">
        <f t="shared" si="1"/>
        <v>0.21976371645975171</v>
      </c>
      <c r="I22" s="45">
        <f>'表3-1'!I14</f>
        <v>2256</v>
      </c>
      <c r="J22" s="294">
        <f t="shared" si="2"/>
        <v>0.22587104525430515</v>
      </c>
    </row>
    <row r="23" spans="1:10" ht="18" customHeight="1">
      <c r="A23" s="25" t="s">
        <v>11</v>
      </c>
      <c r="B23" s="25">
        <f>'表3-1'!B18</f>
        <v>12600</v>
      </c>
      <c r="C23" s="327">
        <f>SUM(E23,F23,I23)</f>
        <v>4704</v>
      </c>
      <c r="D23" s="292">
        <f t="shared" si="0"/>
        <v>0.37333333333333335</v>
      </c>
      <c r="E23" s="37">
        <f>'表3-1'!E18</f>
        <v>824</v>
      </c>
      <c r="F23" s="45">
        <f>'表3-1'!F18</f>
        <v>1908</v>
      </c>
      <c r="G23" s="342">
        <f t="shared" si="3"/>
        <v>2732</v>
      </c>
      <c r="H23" s="292">
        <f t="shared" si="1"/>
        <v>0.21682539682539684</v>
      </c>
      <c r="I23" s="45">
        <f>'表3-1'!I18</f>
        <v>1972</v>
      </c>
      <c r="J23" s="292">
        <f t="shared" si="2"/>
        <v>0.15650793650793651</v>
      </c>
    </row>
    <row r="24" spans="1:10" ht="18" customHeight="1">
      <c r="A24" s="140" t="s">
        <v>216</v>
      </c>
      <c r="B24" s="370">
        <f>'表3-1'!B32</f>
        <v>3167</v>
      </c>
      <c r="C24" s="326">
        <f>G24+I24</f>
        <v>1671</v>
      </c>
      <c r="D24" s="368">
        <f t="shared" si="0"/>
        <v>0.52762867066624564</v>
      </c>
      <c r="E24" s="372">
        <f>'表3-1'!E32</f>
        <v>314</v>
      </c>
      <c r="F24" s="374">
        <f>'表3-1'!F32</f>
        <v>689</v>
      </c>
      <c r="G24" s="376">
        <f t="shared" si="3"/>
        <v>1003</v>
      </c>
      <c r="H24" s="368">
        <f t="shared" si="1"/>
        <v>0.31670350489422167</v>
      </c>
      <c r="I24" s="374">
        <f>'表3-1'!I32</f>
        <v>668</v>
      </c>
      <c r="J24" s="368">
        <f t="shared" si="2"/>
        <v>0.210925165772024</v>
      </c>
    </row>
    <row r="25" spans="1:10" ht="18" customHeight="1">
      <c r="A25" s="25" t="s">
        <v>81</v>
      </c>
      <c r="B25" s="26">
        <f>'表3-1'!B33</f>
        <v>2101</v>
      </c>
      <c r="C25" s="327">
        <f>G25+I25</f>
        <v>1081</v>
      </c>
      <c r="D25" s="292">
        <f t="shared" si="0"/>
        <v>0.51451689671584955</v>
      </c>
      <c r="E25" s="37">
        <f>'表3-1'!E33</f>
        <v>154</v>
      </c>
      <c r="F25" s="45">
        <f>'表3-1'!F33</f>
        <v>426</v>
      </c>
      <c r="G25" s="376">
        <f t="shared" si="3"/>
        <v>580</v>
      </c>
      <c r="H25" s="292">
        <f t="shared" si="1"/>
        <v>0.27605901951451689</v>
      </c>
      <c r="I25" s="45">
        <f>'表3-1'!I33</f>
        <v>501</v>
      </c>
      <c r="J25" s="293">
        <f t="shared" si="2"/>
        <v>0.23845787720133269</v>
      </c>
    </row>
    <row r="26" spans="1:10" ht="18" customHeight="1">
      <c r="A26" s="25" t="s">
        <v>36</v>
      </c>
      <c r="B26" s="26">
        <f>'表3-1'!B34</f>
        <v>1461</v>
      </c>
      <c r="C26" s="327">
        <f>G26+I26</f>
        <v>569</v>
      </c>
      <c r="D26" s="292">
        <f t="shared" si="0"/>
        <v>0.38945927446954143</v>
      </c>
      <c r="E26" s="37">
        <f>'表3-1'!E34</f>
        <v>97</v>
      </c>
      <c r="F26" s="45">
        <f>'表3-1'!F34</f>
        <v>198</v>
      </c>
      <c r="G26" s="376">
        <f t="shared" si="3"/>
        <v>295</v>
      </c>
      <c r="H26" s="292">
        <f t="shared" si="1"/>
        <v>0.20191649555099248</v>
      </c>
      <c r="I26" s="45">
        <f>'表3-1'!I34</f>
        <v>274</v>
      </c>
      <c r="J26" s="292">
        <f t="shared" si="2"/>
        <v>0.18754277891854895</v>
      </c>
    </row>
    <row r="27" spans="1:10" ht="18" customHeight="1">
      <c r="A27" s="30" t="s">
        <v>83</v>
      </c>
      <c r="B27" s="318">
        <f>'表3-1'!B35</f>
        <v>864</v>
      </c>
      <c r="C27" s="329">
        <f>G27+I27</f>
        <v>168</v>
      </c>
      <c r="D27" s="292">
        <f t="shared" si="0"/>
        <v>0.19444444444444445</v>
      </c>
      <c r="E27" s="162">
        <f>'表3-1'!E35</f>
        <v>25</v>
      </c>
      <c r="F27" s="46">
        <f>'表3-1'!F35</f>
        <v>51</v>
      </c>
      <c r="G27" s="376">
        <f t="shared" si="3"/>
        <v>76</v>
      </c>
      <c r="H27" s="337">
        <f t="shared" si="1"/>
        <v>8.7962962962962965E-2</v>
      </c>
      <c r="I27" s="46">
        <f>'表3-1'!I35</f>
        <v>92</v>
      </c>
      <c r="J27" s="368">
        <f t="shared" si="2"/>
        <v>0.10648148148148148</v>
      </c>
    </row>
    <row r="28" spans="1:10" ht="24" customHeight="1">
      <c r="A28" s="141" t="s">
        <v>10</v>
      </c>
      <c r="B28" s="316">
        <f>SUM(B29:B30)</f>
        <v>37159</v>
      </c>
      <c r="C28" s="341">
        <f>SUM(C29:C30)</f>
        <v>13139</v>
      </c>
      <c r="D28" s="336">
        <f t="shared" si="0"/>
        <v>0.35358863263274037</v>
      </c>
      <c r="E28" s="341">
        <f>SUM(E29:E30)</f>
        <v>2430</v>
      </c>
      <c r="F28" s="348">
        <f>SUM(F29:F30)</f>
        <v>4933</v>
      </c>
      <c r="G28" s="348">
        <f>SUM(G29:G30)</f>
        <v>7363</v>
      </c>
      <c r="H28" s="362">
        <f t="shared" si="1"/>
        <v>0.19814849699938103</v>
      </c>
      <c r="I28" s="341">
        <f>SUM(I29:I30)</f>
        <v>5776</v>
      </c>
      <c r="J28" s="367">
        <f t="shared" si="2"/>
        <v>0.15544013563335934</v>
      </c>
    </row>
    <row r="29" spans="1:10" ht="18" customHeight="1">
      <c r="A29" s="140" t="s">
        <v>75</v>
      </c>
      <c r="B29" s="140">
        <f>'表3-1'!B17</f>
        <v>28650</v>
      </c>
      <c r="C29" s="329">
        <f>SUM(E29,F29,I29)</f>
        <v>10112</v>
      </c>
      <c r="D29" s="368">
        <f t="shared" si="0"/>
        <v>0.35294938917975566</v>
      </c>
      <c r="E29" s="36">
        <f>'表3-1'!E17</f>
        <v>1893</v>
      </c>
      <c r="F29" s="44">
        <f>'表3-1'!F17</f>
        <v>3839</v>
      </c>
      <c r="G29" s="376">
        <f>E29+F29</f>
        <v>5732</v>
      </c>
      <c r="H29" s="368">
        <f t="shared" si="1"/>
        <v>0.20006980802792321</v>
      </c>
      <c r="I29" s="44">
        <f>'表3-1'!I17</f>
        <v>4380</v>
      </c>
      <c r="J29" s="293">
        <f t="shared" si="2"/>
        <v>0.15287958115183245</v>
      </c>
    </row>
    <row r="30" spans="1:10" ht="18" customHeight="1">
      <c r="A30" s="30" t="s">
        <v>80</v>
      </c>
      <c r="B30" s="30">
        <f>'表3-1'!B21</f>
        <v>8509</v>
      </c>
      <c r="C30" s="333">
        <f>SUM(E30,F30,I30)</f>
        <v>3027</v>
      </c>
      <c r="D30" s="337">
        <f t="shared" si="0"/>
        <v>0.35574098013867672</v>
      </c>
      <c r="E30" s="162">
        <f>'表3-1'!E21</f>
        <v>537</v>
      </c>
      <c r="F30" s="46">
        <f>'表3-1'!F21</f>
        <v>1094</v>
      </c>
      <c r="G30" s="378">
        <f>E30+F30</f>
        <v>1631</v>
      </c>
      <c r="H30" s="337">
        <f t="shared" si="1"/>
        <v>0.19167939828416972</v>
      </c>
      <c r="I30" s="46">
        <f>'表3-1'!I21</f>
        <v>1396</v>
      </c>
      <c r="J30" s="337">
        <f t="shared" si="2"/>
        <v>0.164061581854507</v>
      </c>
    </row>
    <row r="31" spans="1:10" ht="18" customHeight="1">
      <c r="A31" s="23" t="s">
        <v>222</v>
      </c>
      <c r="B31" s="321">
        <f>SUM(B32:B34)</f>
        <v>43420</v>
      </c>
      <c r="C31" s="341">
        <f>SUM(C32:C34)</f>
        <v>16826</v>
      </c>
      <c r="D31" s="336">
        <f t="shared" si="0"/>
        <v>0.38751727314601564</v>
      </c>
      <c r="E31" s="341">
        <f>SUM(E32:E34)</f>
        <v>3188</v>
      </c>
      <c r="F31" s="348">
        <f>SUM(F32:F34)</f>
        <v>6547</v>
      </c>
      <c r="G31" s="348">
        <f>SUM(G32:G34)</f>
        <v>9735</v>
      </c>
      <c r="H31" s="362">
        <f t="shared" si="1"/>
        <v>0.2242054352832796</v>
      </c>
      <c r="I31" s="341">
        <f>SUM(I32:I34)</f>
        <v>7091</v>
      </c>
      <c r="J31" s="367">
        <f t="shared" si="2"/>
        <v>0.16331183786273606</v>
      </c>
    </row>
    <row r="32" spans="1:10" ht="18" customHeight="1">
      <c r="A32" s="140" t="s">
        <v>96</v>
      </c>
      <c r="B32" s="140">
        <f>'表3-1'!B19</f>
        <v>28417</v>
      </c>
      <c r="C32" s="329">
        <f>SUM(E32,F32,I32)</f>
        <v>10608</v>
      </c>
      <c r="D32" s="368">
        <f t="shared" si="0"/>
        <v>0.37329767392757857</v>
      </c>
      <c r="E32" s="36">
        <f>'表3-1'!E19</f>
        <v>1969</v>
      </c>
      <c r="F32" s="44">
        <f>'表3-1'!F19</f>
        <v>4129</v>
      </c>
      <c r="G32" s="379">
        <f>E32+F32</f>
        <v>6098</v>
      </c>
      <c r="H32" s="368">
        <f t="shared" si="1"/>
        <v>0.21458985818348172</v>
      </c>
      <c r="I32" s="44">
        <f>'表3-1'!I19</f>
        <v>4510</v>
      </c>
      <c r="J32" s="293">
        <f t="shared" si="2"/>
        <v>0.15870781574409684</v>
      </c>
    </row>
    <row r="33" spans="1:14" ht="18" customHeight="1">
      <c r="A33" s="25" t="s">
        <v>88</v>
      </c>
      <c r="B33" s="26">
        <f>'表3-1'!B22</f>
        <v>9005</v>
      </c>
      <c r="C33" s="327">
        <f>SUM(E33,F33,I33)</f>
        <v>4122</v>
      </c>
      <c r="D33" s="292">
        <f t="shared" si="0"/>
        <v>0.45774569683509164</v>
      </c>
      <c r="E33" s="37">
        <f>'表3-1'!E22</f>
        <v>797</v>
      </c>
      <c r="F33" s="45">
        <f>'表3-1'!F22</f>
        <v>1695</v>
      </c>
      <c r="G33" s="342">
        <f>E33+F33</f>
        <v>2492</v>
      </c>
      <c r="H33" s="292">
        <f t="shared" si="1"/>
        <v>0.27673514714047753</v>
      </c>
      <c r="I33" s="45">
        <f>'表3-1'!I22</f>
        <v>1630</v>
      </c>
      <c r="J33" s="292">
        <f t="shared" si="2"/>
        <v>0.18101054969461411</v>
      </c>
    </row>
    <row r="34" spans="1:14" ht="18" customHeight="1">
      <c r="A34" s="28" t="s">
        <v>84</v>
      </c>
      <c r="B34" s="6">
        <f>'表3-1'!B37</f>
        <v>5998</v>
      </c>
      <c r="C34" s="329">
        <f>G34+I34</f>
        <v>2096</v>
      </c>
      <c r="D34" s="368">
        <f t="shared" si="0"/>
        <v>0.3494498166055352</v>
      </c>
      <c r="E34" s="371">
        <f>'表3-1'!E37</f>
        <v>422</v>
      </c>
      <c r="F34" s="150">
        <f>'表3-1'!F37</f>
        <v>723</v>
      </c>
      <c r="G34" s="376">
        <f>E34+F34</f>
        <v>1145</v>
      </c>
      <c r="H34" s="380">
        <f t="shared" si="1"/>
        <v>0.19089696565521841</v>
      </c>
      <c r="I34" s="162">
        <f>'表3-1'!I37</f>
        <v>951</v>
      </c>
      <c r="J34" s="368">
        <f t="shared" si="2"/>
        <v>0.15855285095031676</v>
      </c>
    </row>
    <row r="35" spans="1:14" ht="18" customHeight="1">
      <c r="A35" s="23" t="s">
        <v>221</v>
      </c>
      <c r="B35" s="316">
        <f>SUM(B36)</f>
        <v>30750</v>
      </c>
      <c r="C35" s="34">
        <f>SUM(C36)</f>
        <v>11041</v>
      </c>
      <c r="D35" s="336">
        <f t="shared" si="0"/>
        <v>0.35905691056910571</v>
      </c>
      <c r="E35" s="341">
        <f>SUM(E36)</f>
        <v>2054</v>
      </c>
      <c r="F35" s="348">
        <f>SUM(F36)</f>
        <v>3847</v>
      </c>
      <c r="G35" s="348">
        <f>SUM(G36)</f>
        <v>5901</v>
      </c>
      <c r="H35" s="362">
        <f t="shared" si="1"/>
        <v>0.19190243902439025</v>
      </c>
      <c r="I35" s="341">
        <f>SUM(I36)</f>
        <v>5140</v>
      </c>
      <c r="J35" s="367">
        <f t="shared" si="2"/>
        <v>0.16715447154471544</v>
      </c>
    </row>
    <row r="36" spans="1:14" ht="18" customHeight="1">
      <c r="A36" s="29" t="s">
        <v>4</v>
      </c>
      <c r="B36" s="140">
        <f>'表3-1'!B12</f>
        <v>30750</v>
      </c>
      <c r="C36" s="329">
        <f>SUM(E36,F36,I36)</f>
        <v>11041</v>
      </c>
      <c r="D36" s="368">
        <f t="shared" si="0"/>
        <v>0.35905691056910571</v>
      </c>
      <c r="E36" s="149">
        <f>'表3-1'!E12</f>
        <v>2054</v>
      </c>
      <c r="F36" s="49">
        <f>'表3-1'!F12</f>
        <v>3847</v>
      </c>
      <c r="G36" s="377">
        <f>E36+F36</f>
        <v>5901</v>
      </c>
      <c r="H36" s="368">
        <f t="shared" si="1"/>
        <v>0.19190243902439025</v>
      </c>
      <c r="I36" s="49">
        <f>'表3-1'!I12</f>
        <v>5140</v>
      </c>
      <c r="J36" s="293">
        <f t="shared" si="2"/>
        <v>0.16715447154471544</v>
      </c>
    </row>
    <row r="37" spans="1:14" ht="18" customHeight="1">
      <c r="A37" s="369" t="s">
        <v>220</v>
      </c>
      <c r="B37" s="316">
        <f>SUM(B38:B40)</f>
        <v>22148</v>
      </c>
      <c r="C37" s="341">
        <f>SUM(C38:C40)</f>
        <v>7535</v>
      </c>
      <c r="D37" s="336">
        <f t="shared" si="0"/>
        <v>0.34021130576124253</v>
      </c>
      <c r="E37" s="34">
        <f>SUM(E38:E40)</f>
        <v>1602</v>
      </c>
      <c r="F37" s="35">
        <f>SUM(F38:F40)</f>
        <v>2627</v>
      </c>
      <c r="G37" s="35">
        <f>SUM(G38:G40)</f>
        <v>4229</v>
      </c>
      <c r="H37" s="362">
        <f t="shared" si="1"/>
        <v>0.19094274878092829</v>
      </c>
      <c r="I37" s="34">
        <f>SUM(I38:I40)</f>
        <v>3306</v>
      </c>
      <c r="J37" s="367">
        <f t="shared" si="2"/>
        <v>0.14926855698031424</v>
      </c>
    </row>
    <row r="38" spans="1:14" ht="18" customHeight="1">
      <c r="A38" s="140" t="s">
        <v>73</v>
      </c>
      <c r="B38" s="140">
        <f>'表3-1'!B15</f>
        <v>16481</v>
      </c>
      <c r="C38" s="329">
        <f>SUM(E38,F38,I38)</f>
        <v>6035</v>
      </c>
      <c r="D38" s="368">
        <f t="shared" si="0"/>
        <v>0.36617923669680236</v>
      </c>
      <c r="E38" s="36">
        <f>'表3-1'!E15</f>
        <v>1254</v>
      </c>
      <c r="F38" s="44">
        <f>'表3-1'!F15</f>
        <v>2221</v>
      </c>
      <c r="G38" s="376">
        <f>E38+F38</f>
        <v>3475</v>
      </c>
      <c r="H38" s="368">
        <f t="shared" si="1"/>
        <v>0.21084885625872216</v>
      </c>
      <c r="I38" s="44">
        <f>'表3-1'!I15</f>
        <v>2560</v>
      </c>
      <c r="J38" s="368">
        <f t="shared" si="2"/>
        <v>0.1553303804380802</v>
      </c>
    </row>
    <row r="39" spans="1:14" ht="18" customHeight="1">
      <c r="A39" s="140" t="s">
        <v>49</v>
      </c>
      <c r="B39" s="149">
        <f>'表3-1'!B39</f>
        <v>4434</v>
      </c>
      <c r="C39" s="329">
        <f>G39+I39</f>
        <v>1228</v>
      </c>
      <c r="D39" s="368">
        <f t="shared" si="0"/>
        <v>0.27695083446098329</v>
      </c>
      <c r="E39" s="148">
        <f>'表3-1'!E39</f>
        <v>298</v>
      </c>
      <c r="F39" s="145">
        <f>'表3-1'!F39</f>
        <v>326</v>
      </c>
      <c r="G39" s="376">
        <f>E39+F39</f>
        <v>624</v>
      </c>
      <c r="H39" s="368">
        <f t="shared" si="1"/>
        <v>0.14073071718538566</v>
      </c>
      <c r="I39" s="145">
        <f>'表3-1'!I39</f>
        <v>604</v>
      </c>
      <c r="J39" s="368">
        <f t="shared" si="2"/>
        <v>0.13622011727559766</v>
      </c>
    </row>
    <row r="40" spans="1:14" ht="18" customHeight="1">
      <c r="A40" s="30" t="s">
        <v>97</v>
      </c>
      <c r="B40" s="318">
        <f>'表3-1'!B40</f>
        <v>1233</v>
      </c>
      <c r="C40" s="333">
        <f>G40+I40</f>
        <v>272</v>
      </c>
      <c r="D40" s="337">
        <f t="shared" si="0"/>
        <v>0.22060016220600162</v>
      </c>
      <c r="E40" s="162">
        <f>'表3-1'!E40</f>
        <v>50</v>
      </c>
      <c r="F40" s="46">
        <f>'表3-1'!F40</f>
        <v>80</v>
      </c>
      <c r="G40" s="378">
        <f>E40+F40</f>
        <v>130</v>
      </c>
      <c r="H40" s="337">
        <f t="shared" si="1"/>
        <v>0.10543390105433902</v>
      </c>
      <c r="I40" s="46">
        <f>'表3-1'!I40</f>
        <v>142</v>
      </c>
      <c r="J40" s="337">
        <f t="shared" si="2"/>
        <v>0.11516626115166261</v>
      </c>
    </row>
    <row r="41" spans="1:14" ht="18" customHeight="1">
      <c r="A41" s="19"/>
      <c r="B41" s="3"/>
      <c r="C41" s="3"/>
      <c r="D41" s="3"/>
      <c r="E41" s="3"/>
      <c r="F41" s="3"/>
      <c r="G41" s="3"/>
      <c r="H41" s="3"/>
      <c r="I41" s="3"/>
      <c r="J41" s="3"/>
      <c r="K41" s="3"/>
      <c r="N41" s="3"/>
    </row>
    <row r="42" spans="1:14" ht="18" customHeight="1">
      <c r="A42" s="463" t="s">
        <v>336</v>
      </c>
      <c r="B42" s="50"/>
      <c r="C42" s="50"/>
      <c r="D42" s="50"/>
      <c r="E42" s="3"/>
      <c r="F42" s="3"/>
      <c r="G42" s="3"/>
      <c r="H42" s="3"/>
      <c r="I42" s="3"/>
      <c r="J42" s="3"/>
      <c r="K42" s="3"/>
      <c r="N42" s="3"/>
    </row>
    <row r="43" spans="1:14" ht="18" customHeight="1">
      <c r="A43" s="19" t="s">
        <v>284</v>
      </c>
      <c r="B43" s="3"/>
      <c r="C43" s="3"/>
      <c r="D43" s="3"/>
      <c r="E43" s="3"/>
      <c r="F43" s="3"/>
      <c r="G43" s="3"/>
      <c r="H43" s="3"/>
      <c r="I43" s="3"/>
      <c r="J43" s="3"/>
      <c r="K43" s="3"/>
      <c r="N43" s="3"/>
    </row>
    <row r="44" spans="1:14" ht="18" customHeight="1">
      <c r="F44" s="3"/>
      <c r="G44" s="3"/>
      <c r="H44" s="3"/>
      <c r="I44" s="3"/>
      <c r="J44" s="3"/>
      <c r="K44" s="3"/>
      <c r="N44" s="3"/>
    </row>
    <row r="45" spans="1:14">
      <c r="A45" s="19"/>
      <c r="B45" s="3"/>
      <c r="C45" s="3"/>
      <c r="D45" s="3"/>
      <c r="E45" s="3"/>
      <c r="F45" s="3"/>
      <c r="G45" s="3"/>
      <c r="H45" s="3"/>
      <c r="I45" s="3"/>
      <c r="J45" s="3"/>
      <c r="K45" s="3"/>
      <c r="N45" s="3"/>
    </row>
    <row r="46" spans="1:14">
      <c r="A46" s="19"/>
      <c r="B46" s="3"/>
      <c r="C46" s="3"/>
      <c r="D46" s="3"/>
      <c r="E46" s="3"/>
      <c r="F46" s="39"/>
      <c r="G46" s="39"/>
      <c r="H46" s="39"/>
      <c r="I46" s="39"/>
      <c r="J46" s="39"/>
      <c r="K46" s="39"/>
      <c r="L46" s="382"/>
      <c r="M46" s="382"/>
      <c r="N46" s="39"/>
    </row>
    <row r="48" spans="1:14">
      <c r="A48" s="19"/>
      <c r="B48" s="3"/>
    </row>
  </sheetData>
  <mergeCells count="6">
    <mergeCell ref="A1:J1"/>
    <mergeCell ref="E4:H4"/>
    <mergeCell ref="I4:J4"/>
    <mergeCell ref="A3:A6"/>
    <mergeCell ref="C3:D4"/>
    <mergeCell ref="B4:B5"/>
  </mergeCells>
  <phoneticPr fontId="52"/>
  <printOptions horizontalCentered="1"/>
  <pageMargins left="0.51181102362204722" right="0.47244094488188976" top="0.55118110236220474" bottom="0.51181102362204722" header="0.51181102362204722" footer="0.51181102362204722"/>
  <pageSetup paperSize="9" orientation="portrait" r:id="rId1"/>
  <headerFooter alignWithMargins="0">
    <oddHeader>&amp;L表3-2</oddHeader>
    <oddFooter>&amp;C8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8</vt:i4>
      </vt:variant>
    </vt:vector>
  </HeadingPairs>
  <TitlesOfParts>
    <vt:vector size="23" baseType="lpstr">
      <vt:lpstr>表紙</vt:lpstr>
      <vt:lpstr>表1-1</vt:lpstr>
      <vt:lpstr>表1-2</vt:lpstr>
      <vt:lpstr>表1-3</vt:lpstr>
      <vt:lpstr>表1-4</vt:lpstr>
      <vt:lpstr>表2-1</vt:lpstr>
      <vt:lpstr>表2-2</vt:lpstr>
      <vt:lpstr>表3-1</vt:lpstr>
      <vt:lpstr>表3-2</vt:lpstr>
      <vt:lpstr>表3-3</vt:lpstr>
      <vt:lpstr>表3-4</vt:lpstr>
      <vt:lpstr>表3-5</vt:lpstr>
      <vt:lpstr>表4-1</vt:lpstr>
      <vt:lpstr>人口推移ｸﾞﾗﾌ</vt:lpstr>
      <vt:lpstr>動態推移ｸﾞﾗﾌ</vt:lpstr>
      <vt:lpstr>'表1-1'!Print_Area</vt:lpstr>
      <vt:lpstr>'表1-2'!Print_Area</vt:lpstr>
      <vt:lpstr>'表1-3'!Print_Area</vt:lpstr>
      <vt:lpstr>'表1-4'!Print_Area</vt:lpstr>
      <vt:lpstr>'表2-1'!Print_Area</vt:lpstr>
      <vt:lpstr>'表2-2'!Print_Area</vt:lpstr>
      <vt:lpstr>'表3-2'!Print_Area</vt:lpstr>
      <vt:lpstr>'表4-1'!Print_Area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　由美子</dc:creator>
  <cp:lastModifiedBy>髙橋　寛幸</cp:lastModifiedBy>
  <cp:lastPrinted>2024-08-20T06:53:50Z</cp:lastPrinted>
  <dcterms:created xsi:type="dcterms:W3CDTF">1999-11-22T06:59:10Z</dcterms:created>
  <dcterms:modified xsi:type="dcterms:W3CDTF">2024-08-28T07:45:40Z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3.1.2.0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2023-08-29T00:27:21Z</vt:filetime>
  </property>
</Properties>
</file>