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-15" yWindow="8475" windowWidth="28830" windowHeight="4275" tabRatio="843"/>
  </bookViews>
  <sheets>
    <sheet name="表紙" sheetId="28" r:id="rId1"/>
    <sheet name="表1-1" sheetId="23" r:id="rId2"/>
    <sheet name="表1-2" sheetId="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Print_Area_MI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_xlnm._FilterDatabase" localSheetId="2" hidden="1">'表1-2'!$A$7:$K$39</definedName>
    <definedName name="_xlnm.Print_Area" localSheetId="2">'表1-2'!$A$1:$J$42</definedName>
    <definedName name="_xlnm.Print_Area" localSheetId="1">'表1-1'!$A$1:$J$44</definedName>
    <definedName name="_xlnm.Print_Area" localSheetId="3">'表1-3'!$A$1:$E$36</definedName>
    <definedName name="_xlnm.Print_Area" localSheetId="4">'表1-4'!$A$1:$T$40</definedName>
    <definedName name="_xlnm.Print_Area" localSheetId="5">'表2-1'!$A$1:$I$17</definedName>
    <definedName name="_xlnm.Print_Area" localSheetId="6">'表2-2'!$A$1:$H$61</definedName>
    <definedName name="_xlnm.Print_Area" localSheetId="8">'表3-2'!$A$1:$J$44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<sst xmlns="http://schemas.openxmlformats.org/spreadsheetml/2006/main" xmlns:r="http://schemas.openxmlformats.org/officeDocument/2006/relationships" count="309" uniqueCount="309">
  <si>
    <t xml:space="preserve">三種町 </t>
    <rPh sb="0" eb="1">
      <t>ミ</t>
    </rPh>
    <rPh sb="1" eb="2">
      <t>タネ</t>
    </rPh>
    <phoneticPr fontId="45"/>
  </si>
  <si>
    <t>1月</t>
  </si>
  <si>
    <t>６５歳以上の高齢者だけの世帯</t>
  </si>
  <si>
    <t xml:space="preserve">山本郡 </t>
  </si>
  <si>
    <t xml:space="preserve"> ※総世帯①は、「秋田県の人口と世帯（月報）」（令和５年７月１日現在：秋田県調査統計課）による。</t>
  </si>
  <si>
    <t xml:space="preserve">横手市 </t>
  </si>
  <si>
    <t xml:space="preserve">        いるため、市町村間の合計とは一致しない。</t>
  </si>
  <si>
    <t>Ｒ２</t>
  </si>
  <si>
    <t>2月</t>
  </si>
  <si>
    <t>⑦</t>
  </si>
  <si>
    <t>8月</t>
  </si>
  <si>
    <t>　表２－１</t>
    <rPh sb="1" eb="2">
      <t>ヒョウ</t>
    </rPh>
    <phoneticPr fontId="45"/>
  </si>
  <si>
    <t>3月</t>
  </si>
  <si>
    <t>大館市</t>
    <rPh sb="0" eb="3">
      <t>オオダテシ</t>
    </rPh>
    <phoneticPr fontId="45"/>
  </si>
  <si>
    <t>由利本荘
・にかほ</t>
    <rPh sb="0" eb="2">
      <t>ユリ</t>
    </rPh>
    <rPh sb="2" eb="4">
      <t>ホンジョウ</t>
    </rPh>
    <phoneticPr fontId="52"/>
  </si>
  <si>
    <t>潟上市　</t>
    <rPh sb="0" eb="2">
      <t>カタガミ</t>
    </rPh>
    <rPh sb="2" eb="3">
      <t>シ</t>
    </rPh>
    <phoneticPr fontId="45"/>
  </si>
  <si>
    <t xml:space="preserve">藤里町 </t>
  </si>
  <si>
    <t>7月</t>
  </si>
  <si>
    <t>9月</t>
  </si>
  <si>
    <t>4月</t>
  </si>
  <si>
    <t>　○秋田県人口・世帯数：</t>
    <rPh sb="2" eb="4">
      <t>アキタ</t>
    </rPh>
    <rPh sb="4" eb="5">
      <t>ケン</t>
    </rPh>
    <rPh sb="5" eb="7">
      <t>ジンコウ</t>
    </rPh>
    <rPh sb="8" eb="11">
      <t>セタイスウ</t>
    </rPh>
    <phoneticPr fontId="45"/>
  </si>
  <si>
    <t>Ｈ２２</t>
  </si>
  <si>
    <t>5月</t>
  </si>
  <si>
    <t>6月</t>
  </si>
  <si>
    <t xml:space="preserve">仙北郡 </t>
  </si>
  <si>
    <t>　表１－４</t>
    <rPh sb="1" eb="2">
      <t>ヒョウ</t>
    </rPh>
    <phoneticPr fontId="45"/>
  </si>
  <si>
    <t xml:space="preserve">雄勝郡 </t>
  </si>
  <si>
    <t>人口</t>
  </si>
  <si>
    <t>10月</t>
  </si>
  <si>
    <t>大館・鹿角</t>
    <rPh sb="0" eb="2">
      <t>オオダテ</t>
    </rPh>
    <rPh sb="3" eb="4">
      <t>シカ</t>
    </rPh>
    <rPh sb="4" eb="5">
      <t>ツノ</t>
    </rPh>
    <phoneticPr fontId="52"/>
  </si>
  <si>
    <t>順位</t>
    <rPh sb="0" eb="2">
      <t>ジュンイ</t>
    </rPh>
    <phoneticPr fontId="58"/>
  </si>
  <si>
    <t>11月</t>
  </si>
  <si>
    <t>市町村名</t>
  </si>
  <si>
    <t>12月</t>
  </si>
  <si>
    <t>Ｒ１</t>
  </si>
  <si>
    <t>市町村名等</t>
    <rPh sb="0" eb="3">
      <t>シチョウソン</t>
    </rPh>
    <rPh sb="3" eb="4">
      <t>メイ</t>
    </rPh>
    <rPh sb="4" eb="5">
      <t>トウ</t>
    </rPh>
    <phoneticPr fontId="45"/>
  </si>
  <si>
    <t>ひとり暮らし高齢者</t>
    <rPh sb="0" eb="4">
      <t>ヒトリグ</t>
    </rPh>
    <rPh sb="6" eb="9">
      <t>コウレイシャ</t>
    </rPh>
    <phoneticPr fontId="55"/>
  </si>
  <si>
    <t>自然増減</t>
    <rPh sb="2" eb="4">
      <t>ゾウゲン</t>
    </rPh>
    <phoneticPr fontId="57"/>
  </si>
  <si>
    <t>計</t>
    <rPh sb="0" eb="1">
      <t>ケイ</t>
    </rPh>
    <phoneticPr fontId="45"/>
  </si>
  <si>
    <t xml:space="preserve">井川町 </t>
  </si>
  <si>
    <t>潟上市</t>
    <rPh sb="0" eb="3">
      <t>カタガミシ</t>
    </rPh>
    <phoneticPr fontId="45"/>
  </si>
  <si>
    <t>社会増減</t>
    <rPh sb="2" eb="4">
      <t>ゾウゲン</t>
    </rPh>
    <phoneticPr fontId="57"/>
  </si>
  <si>
    <t>北秋田</t>
    <rPh sb="0" eb="3">
      <t>キタアキタ</t>
    </rPh>
    <phoneticPr fontId="52"/>
  </si>
  <si>
    <t xml:space="preserve">北秋田郡 </t>
  </si>
  <si>
    <t>　表１－３</t>
    <rPh sb="1" eb="2">
      <t>ヒョウ</t>
    </rPh>
    <phoneticPr fontId="45"/>
  </si>
  <si>
    <t>人口増減</t>
    <rPh sb="2" eb="4">
      <t>ゾウゲン</t>
    </rPh>
    <phoneticPr fontId="57"/>
  </si>
  <si>
    <t>大館市</t>
    <rPh sb="0" eb="3">
      <t>オオダテシ</t>
    </rPh>
    <phoneticPr fontId="52"/>
  </si>
  <si>
    <t>総世帯数</t>
    <rPh sb="0" eb="1">
      <t>ソウ</t>
    </rPh>
    <rPh sb="1" eb="4">
      <t>セタイスウ</t>
    </rPh>
    <phoneticPr fontId="45"/>
  </si>
  <si>
    <t xml:space="preserve">小坂町 </t>
  </si>
  <si>
    <t xml:space="preserve">羽後町 </t>
  </si>
  <si>
    <t>男</t>
  </si>
  <si>
    <t>北秋田市</t>
    <rPh sb="0" eb="3">
      <t>キタアキタ</t>
    </rPh>
    <rPh sb="3" eb="4">
      <t>シ</t>
    </rPh>
    <phoneticPr fontId="45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</si>
  <si>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45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</si>
  <si>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45"/>
  </si>
  <si>
    <t>Ｈ１</t>
  </si>
  <si>
    <t>女</t>
  </si>
  <si>
    <t>③
(=②÷①)</t>
  </si>
  <si>
    <t>４月</t>
  </si>
  <si>
    <t>H19</t>
  </si>
  <si>
    <t xml:space="preserve">五城目町 </t>
  </si>
  <si>
    <t xml:space="preserve">県計 </t>
  </si>
  <si>
    <t xml:space="preserve">市部計 </t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</si>
  <si>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55"/>
  </si>
  <si>
    <t>H19人口(H18.10～H19.9)</t>
    <rPh sb="3" eb="5">
      <t>ジンコウ</t>
    </rPh>
    <phoneticPr fontId="57"/>
  </si>
  <si>
    <t xml:space="preserve">郡部計 </t>
  </si>
  <si>
    <t xml:space="preserve">能代市 </t>
  </si>
  <si>
    <t xml:space="preserve">大館市 </t>
  </si>
  <si>
    <t>五城目町</t>
    <rPh sb="0" eb="3">
      <t>ゴジョウメ</t>
    </rPh>
    <rPh sb="3" eb="4">
      <t>マチ</t>
    </rPh>
    <phoneticPr fontId="45"/>
  </si>
  <si>
    <t xml:space="preserve">南秋田郡 </t>
  </si>
  <si>
    <t>Ｈ２４</t>
  </si>
  <si>
    <t xml:space="preserve">上小阿仁村 </t>
  </si>
  <si>
    <t>④</t>
  </si>
  <si>
    <t xml:space="preserve">男鹿市 </t>
  </si>
  <si>
    <t>能代・山本</t>
    <rPh sb="0" eb="2">
      <t>ノシロ</t>
    </rPh>
    <phoneticPr fontId="52"/>
  </si>
  <si>
    <t xml:space="preserve">湯沢市 </t>
  </si>
  <si>
    <t>令和５年度老人月間関係資料</t>
  </si>
  <si>
    <t xml:space="preserve">由利本荘市 </t>
    <rPh sb="0" eb="2">
      <t>ユリ</t>
    </rPh>
    <phoneticPr fontId="45"/>
  </si>
  <si>
    <t>６５歳以上人口
②</t>
    <rPh sb="2" eb="5">
      <t>サイイジョウ</t>
    </rPh>
    <rPh sb="5" eb="7">
      <t>ジンコウ</t>
    </rPh>
    <phoneticPr fontId="58"/>
  </si>
  <si>
    <t xml:space="preserve">鹿角市 </t>
  </si>
  <si>
    <t xml:space="preserve">鹿角郡 </t>
  </si>
  <si>
    <t>H19(世帯)</t>
  </si>
  <si>
    <t>にかほ市</t>
    <rPh sb="3" eb="4">
      <t>シ</t>
    </rPh>
    <phoneticPr fontId="45"/>
  </si>
  <si>
    <t>総人口に占める割合(ｆ÷d)</t>
    <rPh sb="0" eb="3">
      <t>ソウジンコウ</t>
    </rPh>
    <rPh sb="4" eb="5">
      <t>シ</t>
    </rPh>
    <rPh sb="7" eb="9">
      <t>ワリアイ</t>
    </rPh>
    <phoneticPr fontId="55"/>
  </si>
  <si>
    <t xml:space="preserve">八郎潟町 </t>
  </si>
  <si>
    <t xml:space="preserve">大潟村 </t>
  </si>
  <si>
    <t>横手市</t>
    <rPh sb="0" eb="3">
      <t>ヨコテシ</t>
    </rPh>
    <phoneticPr fontId="45"/>
  </si>
  <si>
    <t xml:space="preserve">美郷町 </t>
    <rPh sb="0" eb="1">
      <t>ビ</t>
    </rPh>
    <rPh sb="1" eb="3">
      <t>ゴウマチ</t>
    </rPh>
    <phoneticPr fontId="45"/>
  </si>
  <si>
    <t xml:space="preserve">秋田市 </t>
  </si>
  <si>
    <t xml:space="preserve">八峰町 </t>
    <rPh sb="1" eb="2">
      <t>ミネ</t>
    </rPh>
    <phoneticPr fontId="45"/>
  </si>
  <si>
    <t>仙北市　</t>
    <rPh sb="0" eb="2">
      <t>センボク</t>
    </rPh>
    <rPh sb="2" eb="3">
      <t>シ</t>
    </rPh>
    <phoneticPr fontId="45"/>
  </si>
  <si>
    <t>Ｓ６３</t>
  </si>
  <si>
    <t>H20</t>
  </si>
  <si>
    <t>H20(世帯)</t>
  </si>
  <si>
    <t>⑤</t>
  </si>
  <si>
    <t>５月</t>
    <rPh sb="1" eb="2">
      <t>ガツ</t>
    </rPh>
    <phoneticPr fontId="57"/>
  </si>
  <si>
    <t>H20人口(H19.10～H20.7)</t>
    <rPh sb="3" eb="5">
      <t>ジンコウ</t>
    </rPh>
    <phoneticPr fontId="57"/>
  </si>
  <si>
    <t>６月</t>
    <rPh sb="1" eb="2">
      <t>ガツ</t>
    </rPh>
    <phoneticPr fontId="57"/>
  </si>
  <si>
    <t>大仙市　</t>
    <rPh sb="0" eb="1">
      <t>ダイ</t>
    </rPh>
    <rPh sb="1" eb="2">
      <t>セン</t>
    </rPh>
    <rPh sb="2" eb="3">
      <t>シ</t>
    </rPh>
    <phoneticPr fontId="45"/>
  </si>
  <si>
    <t>割合</t>
    <rPh sb="0" eb="2">
      <t>ワリアイ</t>
    </rPh>
    <phoneticPr fontId="56"/>
  </si>
  <si>
    <t xml:space="preserve">東成瀬村 </t>
  </si>
  <si>
    <t>人口
①</t>
    <rPh sb="0" eb="2">
      <t>ジンコウ</t>
    </rPh>
    <phoneticPr fontId="58"/>
  </si>
  <si>
    <t>高齢化率
②÷①</t>
    <rPh sb="0" eb="3">
      <t>コウレイカ</t>
    </rPh>
    <rPh sb="3" eb="4">
      <t>リツ</t>
    </rPh>
    <phoneticPr fontId="58"/>
  </si>
  <si>
    <t>人口
①</t>
    <rPh sb="0" eb="2">
      <t>ジンコウ</t>
    </rPh>
    <phoneticPr fontId="45"/>
  </si>
  <si>
    <t>美郷町</t>
    <rPh sb="0" eb="3">
      <t>ミサトマチ</t>
    </rPh>
    <phoneticPr fontId="52"/>
  </si>
  <si>
    <t>順位</t>
  </si>
  <si>
    <t>高齢化率</t>
  </si>
  <si>
    <t>令和４年度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</si>
  <si>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52"/>
  </si>
  <si>
    <t>総人口に占める高齢者の割合</t>
  </si>
  <si>
    <t>区分</t>
  </si>
  <si>
    <t>７５歳以上</t>
  </si>
  <si>
    <t>大仙市</t>
    <rPh sb="0" eb="3">
      <t>ダイセンシ</t>
    </rPh>
    <phoneticPr fontId="45"/>
  </si>
  <si>
    <t>計</t>
  </si>
  <si>
    <t>前年度比</t>
  </si>
  <si>
    <t>⑨</t>
  </si>
  <si>
    <t>令和２年度高齢化率市町村別順位</t>
  </si>
  <si>
    <t>６５歳以上７５歳未満</t>
    <rPh sb="7" eb="8">
      <t>サイ</t>
    </rPh>
    <rPh sb="8" eb="10">
      <t>ミマン</t>
    </rPh>
    <phoneticPr fontId="52"/>
  </si>
  <si>
    <t>男</t>
    <rPh sb="0" eb="1">
      <t>オトコ</t>
    </rPh>
    <phoneticPr fontId="55"/>
  </si>
  <si>
    <t>年度</t>
  </si>
  <si>
    <t>Ｓ５０</t>
  </si>
  <si>
    <t>Ｒ３</t>
  </si>
  <si>
    <t>Ｓ５５</t>
  </si>
  <si>
    <t>Ｓ５７</t>
  </si>
  <si>
    <t>令和４年度高齢化率市町村別順位</t>
  </si>
  <si>
    <t>Ｓ５８</t>
  </si>
  <si>
    <t>Ｓ５９</t>
  </si>
  <si>
    <t>Ｈ１７</t>
  </si>
  <si>
    <t>Ｓ６０</t>
  </si>
  <si>
    <t>Ｓ６１</t>
  </si>
  <si>
    <t>Ｓ６２</t>
  </si>
  <si>
    <t>Ｈ１３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</si>
  <si>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</si>
  <si>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</si>
  <si>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</si>
  <si>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</si>
  <si>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</si>
  <si>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</si>
  <si>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</si>
  <si>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</si>
  <si>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</si>
  <si>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Ｈ１２</t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</si>
  <si>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45"/>
  </si>
  <si>
    <t>Ｈ１４</t>
  </si>
  <si>
    <t>Ｈ１５</t>
  </si>
  <si>
    <t>Ｈ１６</t>
  </si>
  <si>
    <t>県計</t>
    <rPh sb="0" eb="1">
      <t>ケン</t>
    </rPh>
    <rPh sb="1" eb="2">
      <t>ケイ</t>
    </rPh>
    <phoneticPr fontId="52"/>
  </si>
  <si>
    <t>ひとり暮らし高齢者世帯</t>
    <rPh sb="0" eb="4">
      <t>ヒトリグ</t>
    </rPh>
    <rPh sb="6" eb="9">
      <t>コウレイシャ</t>
    </rPh>
    <rPh sb="9" eb="11">
      <t>セタイ</t>
    </rPh>
    <phoneticPr fontId="55"/>
  </si>
  <si>
    <t>Ｈ１８</t>
  </si>
  <si>
    <t>６５歳以上</t>
  </si>
  <si>
    <t>６５歳以上７５歳未満</t>
    <rPh sb="7" eb="8">
      <t>サイ</t>
    </rPh>
    <rPh sb="8" eb="10">
      <t>ミマン</t>
    </rPh>
    <phoneticPr fontId="56"/>
  </si>
  <si>
    <t>総人口
①</t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</si>
  <si>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55"/>
  </si>
  <si>
    <t>人口（人）</t>
    <rPh sb="3" eb="4">
      <t>ヒト</t>
    </rPh>
    <phoneticPr fontId="56"/>
  </si>
  <si>
    <t>　表３－３</t>
    <rPh sb="1" eb="2">
      <t>ヒョウ</t>
    </rPh>
    <phoneticPr fontId="45"/>
  </si>
  <si>
    <t>②</t>
  </si>
  <si>
    <t>割合（％）</t>
    <rPh sb="0" eb="2">
      <t>ワリアイ</t>
    </rPh>
    <phoneticPr fontId="56"/>
  </si>
  <si>
    <t>（４）秋田県高齢者世帯数等前年度比較</t>
    <rPh sb="3" eb="5">
      <t>アキタ</t>
    </rPh>
    <rPh sb="5" eb="6">
      <t>ケン</t>
    </rPh>
    <rPh sb="6" eb="9">
      <t>コウレイシャ</t>
    </rPh>
    <rPh sb="9" eb="12">
      <t>セタイスウ</t>
    </rPh>
    <rPh sb="12" eb="13">
      <t>トウ</t>
    </rPh>
    <rPh sb="13" eb="16">
      <t>ゼンネンド</t>
    </rPh>
    <rPh sb="16" eb="18">
      <t>ヒカク</t>
    </rPh>
    <phoneticPr fontId="45"/>
  </si>
  <si>
    <t>②÷①</t>
  </si>
  <si>
    <t>0.1ポイント減</t>
    <rPh sb="7" eb="8">
      <t>ゲン</t>
    </rPh>
    <phoneticPr fontId="55"/>
  </si>
  <si>
    <t>③</t>
  </si>
  <si>
    <t>③÷①</t>
  </si>
  <si>
    <t>④÷①</t>
  </si>
  <si>
    <t>　表１－２</t>
    <rPh sb="1" eb="2">
      <t>ヒョウ</t>
    </rPh>
    <phoneticPr fontId="45"/>
  </si>
  <si>
    <t>Ｈ１１</t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</si>
  <si>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56"/>
  </si>
  <si>
    <t>総世帯数に占める割合(ｃ÷ａ)</t>
  </si>
  <si>
    <t>世帯数</t>
    <rPh sb="0" eb="3">
      <t>セタイスウ</t>
    </rPh>
    <phoneticPr fontId="45"/>
  </si>
  <si>
    <t>男</t>
    <rPh sb="0" eb="1">
      <t>オトコ</t>
    </rPh>
    <phoneticPr fontId="45"/>
  </si>
  <si>
    <t>総世帯数に占める高齢者世帯の割合</t>
    <rPh sb="1" eb="4">
      <t>セタイスウ</t>
    </rPh>
    <rPh sb="11" eb="13">
      <t>セタイ</t>
    </rPh>
    <phoneticPr fontId="55"/>
  </si>
  <si>
    <t>女</t>
    <rPh sb="0" eb="1">
      <t>オンナ</t>
    </rPh>
    <phoneticPr fontId="45"/>
  </si>
  <si>
    <t>Ｈ１９</t>
  </si>
  <si>
    <t>Ｈ２０</t>
  </si>
  <si>
    <t>男女計</t>
    <rPh sb="0" eb="2">
      <t>ダンジョ</t>
    </rPh>
    <rPh sb="2" eb="3">
      <t>ケイ</t>
    </rPh>
    <phoneticPr fontId="45"/>
  </si>
  <si>
    <t>２人以上の世帯</t>
    <rPh sb="1" eb="2">
      <t>ニン</t>
    </rPh>
    <rPh sb="2" eb="4">
      <t>イジョウ</t>
    </rPh>
    <rPh sb="5" eb="7">
      <t>セタイ</t>
    </rPh>
    <phoneticPr fontId="45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</si>
  <si>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45"/>
  </si>
  <si>
    <t>令和５年度市町村別高齢者世帯数・世帯割合（市郡別）</t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</si>
  <si>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45"/>
  </si>
  <si>
    <t>参考</t>
    <rPh sb="0" eb="2">
      <t>サンコウ</t>
    </rPh>
    <phoneticPr fontId="52"/>
  </si>
  <si>
    <t>ひとり暮らし（人＝世帯）</t>
    <rPh sb="3" eb="4">
      <t>グ</t>
    </rPh>
    <rPh sb="7" eb="8">
      <t>ニン</t>
    </rPh>
    <rPh sb="9" eb="11">
      <t>セタイ</t>
    </rPh>
    <phoneticPr fontId="45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</si>
  <si>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45"/>
  </si>
  <si>
    <t>（２）秋田県高齢者数・高齢化率前年度等比較及び推移</t>
    <rPh sb="3" eb="5">
      <t>アキタ</t>
    </rPh>
    <rPh sb="5" eb="6">
      <t>ケン</t>
    </rPh>
    <rPh sb="6" eb="9">
      <t>コウレイシャ</t>
    </rPh>
    <rPh sb="9" eb="10">
      <t>スウ</t>
    </rPh>
    <rPh sb="11" eb="14">
      <t>コウレイカ</t>
    </rPh>
    <rPh sb="14" eb="15">
      <t>リツ</t>
    </rPh>
    <rPh sb="15" eb="18">
      <t>ゼンネンド</t>
    </rPh>
    <rPh sb="18" eb="19">
      <t>トウ</t>
    </rPh>
    <rPh sb="19" eb="21">
      <t>ヒカク</t>
    </rPh>
    <rPh sb="21" eb="22">
      <t>オヨ</t>
    </rPh>
    <rPh sb="23" eb="25">
      <t>スイイ</t>
    </rPh>
    <phoneticPr fontId="45"/>
  </si>
  <si>
    <t>秋田県の高齢者数・高齢化率の推移</t>
    <rPh sb="0" eb="3">
      <t>アキタケン</t>
    </rPh>
    <rPh sb="7" eb="8">
      <t>スウ</t>
    </rPh>
    <phoneticPr fontId="56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</si>
  <si>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45"/>
  </si>
  <si>
    <t>Ｈ２１</t>
  </si>
  <si>
    <t>①</t>
  </si>
  <si>
    <t>⑥
(=④＋⑤)</t>
  </si>
  <si>
    <t>⑧</t>
  </si>
  <si>
    <t>大館・鹿角</t>
    <rPh sb="0" eb="2">
      <t>オオダテ</t>
    </rPh>
    <rPh sb="3" eb="5">
      <t>カヅノ</t>
    </rPh>
    <phoneticPr fontId="45"/>
  </si>
  <si>
    <t>北秋田</t>
    <rPh sb="0" eb="3">
      <t>キタアキタ</t>
    </rPh>
    <phoneticPr fontId="45"/>
  </si>
  <si>
    <t>能代・山本</t>
    <rPh sb="0" eb="2">
      <t>ノシロ</t>
    </rPh>
    <rPh sb="3" eb="5">
      <t>ヤマモト</t>
    </rPh>
    <phoneticPr fontId="45"/>
  </si>
  <si>
    <t>秋田周辺</t>
    <rPh sb="0" eb="2">
      <t>アキタ</t>
    </rPh>
    <rPh sb="2" eb="4">
      <t>シュウヘン</t>
    </rPh>
    <phoneticPr fontId="45"/>
  </si>
  <si>
    <t>由利本荘
・にかほ</t>
    <rPh sb="0" eb="2">
      <t>ユリ</t>
    </rPh>
    <rPh sb="2" eb="4">
      <t>ホンジョウ</t>
    </rPh>
    <phoneticPr fontId="45"/>
  </si>
  <si>
    <t>割合(ｄ÷ａ)</t>
    <rPh sb="0" eb="2">
      <t>ワリアイ</t>
    </rPh>
    <phoneticPr fontId="52"/>
  </si>
  <si>
    <t>大仙・仙北</t>
    <rPh sb="0" eb="2">
      <t>ダイセン</t>
    </rPh>
    <rPh sb="3" eb="5">
      <t>センボク</t>
    </rPh>
    <phoneticPr fontId="45"/>
  </si>
  <si>
    <t>⑥※
(=④＋⑤)</t>
  </si>
  <si>
    <t>横手</t>
  </si>
  <si>
    <t>湯沢・雄勝</t>
    <rPh sb="0" eb="2">
      <t>ユザワ</t>
    </rPh>
    <rPh sb="3" eb="5">
      <t>オガチ</t>
    </rPh>
    <phoneticPr fontId="45"/>
  </si>
  <si>
    <t>６５歳以上の人口・割合
②</t>
    <rPh sb="6" eb="8">
      <t>ジンコウ</t>
    </rPh>
    <rPh sb="9" eb="11">
      <t>ワリアイ</t>
    </rPh>
    <phoneticPr fontId="52"/>
  </si>
  <si>
    <t>公表資料</t>
    <rPh sb="0" eb="2">
      <t>コウヒョウ</t>
    </rPh>
    <rPh sb="2" eb="4">
      <t>シリョウ</t>
    </rPh>
    <phoneticPr fontId="45"/>
  </si>
  <si>
    <t>Ｈ２３</t>
  </si>
  <si>
    <t>③
(=⑦+⑨)</t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</si>
  <si>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45"/>
  </si>
  <si>
    <t>②
(=⑥+⑧)</t>
  </si>
  <si>
    <t>割合</t>
    <rPh sb="0" eb="2">
      <t>ワリアイ</t>
    </rPh>
    <phoneticPr fontId="52"/>
  </si>
  <si>
    <t>③÷②</t>
  </si>
  <si>
    <t>⑦÷⑥</t>
  </si>
  <si>
    <t>⑨÷⑧</t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</si>
  <si>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55"/>
  </si>
  <si>
    <t>区　　分</t>
  </si>
  <si>
    <t>女</t>
    <rPh sb="0" eb="1">
      <t>オンナ</t>
    </rPh>
    <phoneticPr fontId="55"/>
  </si>
  <si>
    <t>計</t>
    <rPh sb="0" eb="1">
      <t>ケイ</t>
    </rPh>
    <phoneticPr fontId="55"/>
  </si>
  <si>
    <t>人口（ｃ）</t>
  </si>
  <si>
    <t>割合</t>
    <rPh sb="0" eb="2">
      <t>ワリアイ</t>
    </rPh>
    <phoneticPr fontId="45"/>
  </si>
  <si>
    <t>⑦
(=⑥÷①)</t>
  </si>
  <si>
    <t>⑨
(=⑧÷①)</t>
  </si>
  <si>
    <t>五城目町</t>
    <rPh sb="0" eb="4">
      <t>ゴジョウメマチ</t>
    </rPh>
    <phoneticPr fontId="45"/>
  </si>
  <si>
    <t>北秋田</t>
  </si>
  <si>
    <t>秋田周辺</t>
    <rPh sb="2" eb="4">
      <t>シュウヘン</t>
    </rPh>
    <phoneticPr fontId="52"/>
  </si>
  <si>
    <t>湯沢・雄勝</t>
    <rPh sb="0" eb="2">
      <t>ユザワ</t>
    </rPh>
    <phoneticPr fontId="52"/>
  </si>
  <si>
    <t>横手</t>
    <rPh sb="0" eb="2">
      <t>ヨコテ</t>
    </rPh>
    <phoneticPr fontId="52"/>
  </si>
  <si>
    <t>大仙・仙北</t>
    <rPh sb="0" eb="2">
      <t>ダイセン</t>
    </rPh>
    <rPh sb="3" eb="5">
      <t>センポク</t>
    </rPh>
    <phoneticPr fontId="52"/>
  </si>
  <si>
    <t>由利本荘
・にかほ</t>
    <rPh sb="0" eb="2">
      <t>ユリ</t>
    </rPh>
    <phoneticPr fontId="45"/>
  </si>
  <si>
    <t>能代・山本</t>
    <rPh sb="0" eb="2">
      <t>ノシロ</t>
    </rPh>
    <rPh sb="3" eb="5">
      <t>ヤマモト</t>
    </rPh>
    <phoneticPr fontId="52"/>
  </si>
  <si>
    <t>秋田周辺</t>
    <rPh sb="0" eb="2">
      <t>アキタ</t>
    </rPh>
    <rPh sb="2" eb="4">
      <t>シュウヘン</t>
    </rPh>
    <phoneticPr fontId="52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</si>
  <si>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45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</si>
  <si>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45"/>
  </si>
  <si>
    <t>人口（ｂ）</t>
  </si>
  <si>
    <t>人口（ｄ）</t>
  </si>
  <si>
    <t>令和５年度市町村別高齢者数・高齢化率（市郡別）</t>
  </si>
  <si>
    <t>総世帯数
（ａ）</t>
    <rPh sb="0" eb="3">
      <t>ソウセタイ</t>
    </rPh>
    <rPh sb="3" eb="4">
      <t>スウ</t>
    </rPh>
    <phoneticPr fontId="55"/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</si>
  <si>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52"/>
  </si>
  <si>
    <t>世帯数（ｂ）</t>
    <rPh sb="0" eb="3">
      <t>セタイスウ</t>
    </rPh>
    <phoneticPr fontId="55"/>
  </si>
  <si>
    <t>世帯数（ｃ）</t>
    <rPh sb="0" eb="3">
      <t>セタイスウ</t>
    </rPh>
    <phoneticPr fontId="55"/>
  </si>
  <si>
    <t>総人口
（ｄ）</t>
    <rPh sb="0" eb="3">
      <t>ソウジンコウ</t>
    </rPh>
    <phoneticPr fontId="55"/>
  </si>
  <si>
    <t>65歳以上人口（ｅ）</t>
    <rPh sb="2" eb="3">
      <t>サイ</t>
    </rPh>
    <rPh sb="3" eb="5">
      <t>イジョウ</t>
    </rPh>
    <rPh sb="5" eb="7">
      <t>ジンコウ</t>
    </rPh>
    <phoneticPr fontId="55"/>
  </si>
  <si>
    <t>人数（ｆ）</t>
    <rPh sb="0" eb="2">
      <t>ニンズウ</t>
    </rPh>
    <phoneticPr fontId="55"/>
  </si>
  <si>
    <t xml:space="preserve">    16位の美郷町は42.10%、17位の横手市は42.05%</t>
    <rPh sb="6" eb="7">
      <t>イ</t>
    </rPh>
    <rPh sb="8" eb="11">
      <t>ミサトチョウ</t>
    </rPh>
    <rPh sb="21" eb="22">
      <t>イ</t>
    </rPh>
    <rPh sb="23" eb="26">
      <t>ヨコテシ</t>
    </rPh>
    <phoneticPr fontId="52"/>
  </si>
  <si>
    <t>割合(ｂ÷ａ)</t>
    <rPh sb="0" eb="2">
      <t>ワリアイ</t>
    </rPh>
    <phoneticPr fontId="52"/>
  </si>
  <si>
    <t>割合(ｃ÷ａ)</t>
    <rPh sb="0" eb="2">
      <t>ワリアイ</t>
    </rPh>
    <phoneticPr fontId="52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</si>
  <si>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55"/>
  </si>
  <si>
    <t>Ｈ２５</t>
  </si>
  <si>
    <t>総人口
①
（ａ）</t>
    <rPh sb="0" eb="1">
      <t>ソウ</t>
    </rPh>
    <phoneticPr fontId="52"/>
  </si>
  <si>
    <t>0.6ポイント増</t>
    <rPh sb="7" eb="8">
      <t>ゾウ</t>
    </rPh>
    <phoneticPr fontId="55"/>
  </si>
  <si>
    <t>Ｈ２６</t>
  </si>
  <si>
    <t>Ｈ２７</t>
  </si>
  <si>
    <t>0.3ポイント増</t>
    <rPh sb="7" eb="8">
      <t>ゾウ</t>
    </rPh>
    <phoneticPr fontId="55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</si>
  <si>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45"/>
  </si>
  <si>
    <t>羽後町</t>
    <rPh sb="0" eb="3">
      <t>ウゴマチ</t>
    </rPh>
    <phoneticPr fontId="52"/>
  </si>
  <si>
    <t>鹿角郡</t>
    <rPh sb="0" eb="3">
      <t>カヅノグン</t>
    </rPh>
    <phoneticPr fontId="45"/>
  </si>
  <si>
    <t>Ｈ２８</t>
  </si>
  <si>
    <t>※②は、住民基本台帳に基づく市町村からの報告による。</t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</si>
  <si>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45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</si>
  <si>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56"/>
  </si>
  <si>
    <t>鹿角市</t>
    <rPh sb="0" eb="3">
      <t>カズノシ</t>
    </rPh>
    <phoneticPr fontId="52"/>
  </si>
  <si>
    <t>　表３－４</t>
    <rPh sb="1" eb="2">
      <t>ヒョウ</t>
    </rPh>
    <phoneticPr fontId="45"/>
  </si>
  <si>
    <t>※</t>
  </si>
  <si>
    <t>美郷町</t>
    <rPh sb="0" eb="2">
      <t>ミサト</t>
    </rPh>
    <rPh sb="2" eb="3">
      <t>マチ</t>
    </rPh>
    <phoneticPr fontId="52"/>
  </si>
  <si>
    <t>　　</t>
  </si>
  <si>
    <t>　※人口①の県計算出にあたっては、県内市町村間の転入及び転出を除いて</t>
  </si>
  <si>
    <t>　表１－１</t>
    <rPh sb="1" eb="2">
      <t>ヒョウ</t>
    </rPh>
    <phoneticPr fontId="45"/>
  </si>
  <si>
    <t>　表２－２</t>
    <rPh sb="1" eb="2">
      <t>ヒョウ</t>
    </rPh>
    <phoneticPr fontId="45"/>
  </si>
  <si>
    <t>　表３－１</t>
    <rPh sb="1" eb="2">
      <t>ヒョウ</t>
    </rPh>
    <phoneticPr fontId="45"/>
  </si>
  <si>
    <t>　表３－２</t>
    <rPh sb="1" eb="2">
      <t>ヒョウ</t>
    </rPh>
    <phoneticPr fontId="45"/>
  </si>
  <si>
    <t>　表３－５</t>
    <rPh sb="1" eb="2">
      <t>ヒョウ</t>
    </rPh>
    <phoneticPr fontId="45"/>
  </si>
  <si>
    <t>　表４－１</t>
    <rPh sb="1" eb="2">
      <t>ヒョウ</t>
    </rPh>
    <phoneticPr fontId="45"/>
  </si>
  <si>
    <t>（１）市町村別高齢者数（令和５年７月１日現在）等</t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</si>
  <si>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45"/>
  </si>
  <si>
    <t>令和５年９月１日（金）</t>
    <rPh sb="9" eb="10">
      <t>キン</t>
    </rPh>
    <phoneticPr fontId="45"/>
  </si>
  <si>
    <t>令和５年７月１日現在</t>
  </si>
  <si>
    <t>　　の集計結果による。</t>
    <rPh sb="3" eb="5">
      <t>シュウケイ</t>
    </rPh>
    <rPh sb="5" eb="7">
      <t>ケッカ</t>
    </rPh>
    <phoneticPr fontId="45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</si>
  <si>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45"/>
  </si>
  <si>
    <t>Ｈ３０</t>
  </si>
  <si>
    <t>Ｈ２９</t>
  </si>
  <si>
    <t>湯沢市</t>
    <rPh sb="0" eb="3">
      <t>ユザワシ</t>
    </rPh>
    <phoneticPr fontId="52"/>
  </si>
  <si>
    <t>　上記以外は住民基本台帳に基づく市町村からの報告による。（施設を住所地としている者は除く。）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55"/>
  </si>
  <si>
    <t>令和元年度高齢化率市町村別順位</t>
    <rPh sb="2" eb="3">
      <t>ガン</t>
    </rPh>
    <phoneticPr fontId="52"/>
  </si>
  <si>
    <t>（令和元年7月1日現在）</t>
    <rPh sb="3" eb="4">
      <t>ガン</t>
    </rPh>
    <phoneticPr fontId="52"/>
  </si>
  <si>
    <t>※総人口・総世帯数は、「秋田県の人口と世帯（月報）」（各年度７月１日現在：秋田県調査統計課）による。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29" eb="30">
      <t>ド</t>
    </rPh>
    <rPh sb="31" eb="32">
      <t>ガツ</t>
    </rPh>
    <rPh sb="33" eb="34">
      <t>ニチ</t>
    </rPh>
    <rPh sb="34" eb="36">
      <t>ゲンザイ</t>
    </rPh>
    <rPh sb="37" eb="39">
      <t>アキタ</t>
    </rPh>
    <rPh sb="39" eb="40">
      <t>ケン</t>
    </rPh>
    <rPh sb="40" eb="42">
      <t>チョウサ</t>
    </rPh>
    <rPh sb="42" eb="44">
      <t>トウケイ</t>
    </rPh>
    <rPh sb="44" eb="45">
      <t>カ</t>
    </rPh>
    <phoneticPr fontId="45"/>
  </si>
  <si>
    <t xml:space="preserve"> ※①以外は、住民基本台帳に基づく市町村からの報告による。（施設を住所地としている者は除く。）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45"/>
  </si>
  <si>
    <t>各年度７月１日現在　(人)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1" eb="12">
      <t>ニン</t>
    </rPh>
    <phoneticPr fontId="45"/>
  </si>
  <si>
    <t>①は、「秋田県の人口と世帯（月報）」（各年度７月１日現在：秋田県調査統計課）による。</t>
    <rPh sb="19" eb="20">
      <t>カク</t>
    </rPh>
    <rPh sb="20" eb="21">
      <t>ネン</t>
    </rPh>
    <rPh sb="21" eb="22">
      <t>ド</t>
    </rPh>
    <rPh sb="29" eb="31">
      <t>アキタ</t>
    </rPh>
    <phoneticPr fontId="52"/>
  </si>
  <si>
    <t>※①は、「秋田県の人口と世帯（月報）」（各年度７月１日現在：秋田県調査統計課）による。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2" eb="23">
      <t>ド</t>
    </rPh>
    <rPh sb="24" eb="25">
      <t>ガツ</t>
    </rPh>
    <rPh sb="26" eb="27">
      <t>ニチ</t>
    </rPh>
    <rPh sb="27" eb="29">
      <t>ゲンザイ</t>
    </rPh>
    <rPh sb="30" eb="32">
      <t>アキタ</t>
    </rPh>
    <rPh sb="32" eb="33">
      <t>ケン</t>
    </rPh>
    <rPh sb="33" eb="35">
      <t>チョウサ</t>
    </rPh>
    <rPh sb="35" eb="37">
      <t>トウケイ</t>
    </rPh>
    <rPh sb="37" eb="38">
      <t>カ</t>
    </rPh>
    <phoneticPr fontId="45"/>
  </si>
  <si>
    <t>（令和２年7月1日現在）</t>
  </si>
  <si>
    <t>令和３年度高齢化率市町村別順位</t>
  </si>
  <si>
    <t>（令和３年7月1日現在）</t>
  </si>
  <si>
    <t>Ｒ４</t>
  </si>
  <si>
    <t>（令和４年7月1日現在）</t>
  </si>
  <si>
    <t>横手市</t>
    <rPh sb="0" eb="3">
      <t>ヨコテシ</t>
    </rPh>
    <phoneticPr fontId="52"/>
  </si>
  <si>
    <t>にかほ市</t>
    <rPh sb="3" eb="4">
      <t>シ</t>
    </rPh>
    <phoneticPr fontId="52"/>
  </si>
  <si>
    <t>東成瀬村</t>
    <rPh sb="0" eb="4">
      <t>ヒガシナルセムラ</t>
    </rPh>
    <phoneticPr fontId="45"/>
  </si>
  <si>
    <t>由利本荘市</t>
    <rPh sb="0" eb="2">
      <t>ユリ</t>
    </rPh>
    <rPh sb="2" eb="4">
      <t>ホンジョウ</t>
    </rPh>
    <rPh sb="4" eb="5">
      <t>シ</t>
    </rPh>
    <phoneticPr fontId="45"/>
  </si>
  <si>
    <t>五城目町</t>
    <rPh sb="0" eb="3">
      <t>ゴジョウメ</t>
    </rPh>
    <rPh sb="3" eb="4">
      <t>マチ</t>
    </rPh>
    <phoneticPr fontId="52"/>
  </si>
  <si>
    <t>0.9ポイント増</t>
    <rPh sb="7" eb="8">
      <t>ゾウ</t>
    </rPh>
    <phoneticPr fontId="55"/>
  </si>
  <si>
    <t>0.5ポイント増</t>
    <rPh sb="7" eb="8">
      <t>ゾウ</t>
    </rPh>
    <phoneticPr fontId="55"/>
  </si>
  <si>
    <t>令和５年度高齢者数・高齢化率の前年度比較</t>
  </si>
  <si>
    <t>令和５年度市町村別高齢者数・高齢化率（圏域別）</t>
  </si>
  <si>
    <t>（３）市町村別高齢者世帯数（令和５年７月１日現在）</t>
  </si>
  <si>
    <t>　　調査統計課「秋田県の人口と世帯（月報）」（令和５年７月１日現在）</t>
  </si>
  <si>
    <t>※人口①は、「秋田県の人口と世帯（月報）」（令和５年７月１日現在：秋田県調査統計課）による。</t>
  </si>
  <si>
    <t>令和５年度高齢化率市町村別順位</t>
  </si>
  <si>
    <t>（令和５年7月1日現在）</t>
  </si>
  <si>
    <t>令和４年度</t>
    <rPh sb="0" eb="2">
      <t>レイワ</t>
    </rPh>
    <rPh sb="3" eb="5">
      <t>ネンド</t>
    </rPh>
    <phoneticPr fontId="52"/>
  </si>
  <si>
    <t>令和５年度</t>
  </si>
  <si>
    <t>Ｒ５</t>
  </si>
  <si>
    <t>　※12位の湯沢市は43.39%、13位の羽後町は43.36%</t>
    <rPh sb="4" eb="5">
      <t>イ</t>
    </rPh>
    <rPh sb="6" eb="9">
      <t>ユザワシ</t>
    </rPh>
    <rPh sb="19" eb="20">
      <t>イ</t>
    </rPh>
    <rPh sb="21" eb="24">
      <t>ウゴマチ</t>
    </rPh>
    <phoneticPr fontId="52"/>
  </si>
  <si>
    <t>0.1ポイント増</t>
    <rPh sb="7" eb="8">
      <t>ゾウ</t>
    </rPh>
    <phoneticPr fontId="55"/>
  </si>
  <si>
    <t>令和４年度</t>
    <rPh sb="0" eb="2">
      <t>レイワ</t>
    </rPh>
    <rPh sb="3" eb="4">
      <t>トシ</t>
    </rPh>
    <rPh sb="4" eb="5">
      <t>ド</t>
    </rPh>
    <phoneticPr fontId="55"/>
  </si>
  <si>
    <t>※表３－３「令和５年度市町村別高齢者世帯に占める要支援・要介護者数（市郡別）」の割合を算出したもの。</t>
  </si>
  <si>
    <t>0.7ポイント増</t>
    <rPh sb="7" eb="8">
      <t>ゾウ</t>
    </rPh>
    <phoneticPr fontId="5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</si>
</sst>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.0%"/>
    <numFmt numFmtId="177" formatCode="#,##0.000_ "/>
    <numFmt numFmtId="178" formatCode="0.00000000%"/>
    <numFmt numFmtId="179" formatCode="#,##0_ "/>
    <numFmt numFmtId="180" formatCode="#,##0;&quot;▲ &quot;#,##0"/>
  </numFmts>
  <fonts count="5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60"/>
      <name val="ＭＳ Ｐ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b/>
      <sz val="18"/>
      <color indexed="56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56"/>
      <name val="ＭＳ Ｐ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2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10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000000"/>
      <name val="ＭＳ ゴシック"/>
      <family val="3"/>
    </font>
    <font>
      <sz val="14"/>
      <color auto="1"/>
      <name val="ＭＳ Ｐゴシック"/>
      <family val="3"/>
    </font>
    <font>
      <sz val="16"/>
      <color auto="1"/>
      <name val="ＭＳ 明朝"/>
      <family val="1"/>
    </font>
    <font>
      <sz val="11"/>
      <color auto="1"/>
      <name val="ＭＳ Ｐゴシック"/>
      <family val="3"/>
    </font>
    <font>
      <sz val="8"/>
      <color auto="1"/>
      <name val="ＤＨＰ平成ゴシックW5"/>
      <family val="3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1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2" fillId="0" borderId="0" applyFill="0" applyBorder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68">
    <xf numFmtId="0" fontId="0" fillId="0" borderId="0" xfId="0"/>
    <xf numFmtId="37" fontId="24" fillId="0" borderId="0" xfId="164" applyNumberFormat="1" applyFont="1" applyAlignment="1" applyProtection="1">
      <alignment vertical="center"/>
    </xf>
    <xf numFmtId="37" fontId="24" fillId="0" borderId="0" xfId="164" applyNumberFormat="1" applyFont="1" applyAlignment="1">
      <alignment vertical="center"/>
    </xf>
    <xf numFmtId="37" fontId="46" fillId="0" borderId="0" xfId="164" applyNumberFormat="1" applyFont="1" applyAlignment="1">
      <alignment vertical="center"/>
    </xf>
    <xf numFmtId="37" fontId="47" fillId="0" borderId="0" xfId="164" applyNumberFormat="1" applyFont="1" applyAlignment="1" applyProtection="1">
      <alignment horizontal="center" vertical="center"/>
    </xf>
    <xf numFmtId="37" fontId="24" fillId="0" borderId="0" xfId="164" applyNumberFormat="1" applyFont="1" applyAlignment="1" applyProtection="1">
      <alignment horizontal="center" vertical="center"/>
    </xf>
    <xf numFmtId="37" fontId="46" fillId="0" borderId="15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>
      <alignment vertical="center"/>
    </xf>
    <xf numFmtId="37" fontId="46" fillId="0" borderId="17" xfId="164" applyNumberFormat="1" applyFont="1" applyBorder="1" applyAlignment="1">
      <alignment vertical="center"/>
    </xf>
    <xf numFmtId="37" fontId="24" fillId="0" borderId="0" xfId="164" applyNumberFormat="1" applyFont="1" applyBorder="1" applyAlignment="1">
      <alignment vertical="center"/>
    </xf>
    <xf numFmtId="37" fontId="46" fillId="0" borderId="18" xfId="164" applyNumberFormat="1" applyFont="1" applyBorder="1" applyAlignment="1">
      <alignment vertical="center"/>
    </xf>
    <xf numFmtId="37" fontId="46" fillId="0" borderId="19" xfId="164" applyNumberFormat="1" applyFont="1" applyBorder="1" applyAlignment="1">
      <alignment vertical="center"/>
    </xf>
    <xf numFmtId="37" fontId="24" fillId="0" borderId="0" xfId="164" applyNumberFormat="1" applyFont="1" applyAlignment="1">
      <alignment horizontal="right" vertical="center"/>
    </xf>
    <xf numFmtId="37" fontId="24" fillId="0" borderId="0" xfId="164" applyNumberFormat="1" applyFont="1" applyBorder="1" applyAlignment="1">
      <alignment horizontal="center" vertical="center"/>
    </xf>
    <xf numFmtId="37" fontId="24" fillId="0" borderId="0" xfId="164" applyNumberFormat="1" applyFont="1" applyAlignment="1">
      <alignment horizontal="left" vertical="center"/>
    </xf>
    <xf numFmtId="37" fontId="24" fillId="0" borderId="20" xfId="164" applyNumberFormat="1" applyFont="1" applyBorder="1" applyAlignment="1">
      <alignment horizontal="center" vertical="center"/>
    </xf>
    <xf numFmtId="37" fontId="46" fillId="0" borderId="21" xfId="164" applyNumberFormat="1" applyFont="1" applyBorder="1" applyAlignment="1">
      <alignment vertical="center"/>
    </xf>
    <xf numFmtId="37" fontId="46" fillId="0" borderId="22" xfId="164" applyNumberFormat="1" applyFont="1" applyBorder="1" applyAlignment="1">
      <alignment vertical="center"/>
    </xf>
    <xf numFmtId="37" fontId="46" fillId="0" borderId="23" xfId="164" applyNumberFormat="1" applyFont="1" applyBorder="1" applyAlignment="1">
      <alignment vertical="center"/>
    </xf>
    <xf numFmtId="37" fontId="46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 applyProtection="1">
      <alignment vertical="center"/>
      <protection locked="0"/>
    </xf>
    <xf numFmtId="37" fontId="46" fillId="27" borderId="0" xfId="0" applyNumberFormat="1" applyFont="1" applyFill="1" applyAlignment="1">
      <alignment vertical="center"/>
    </xf>
    <xf numFmtId="37" fontId="48" fillId="0" borderId="0" xfId="164" applyNumberFormat="1" applyFont="1" applyAlignment="1" applyProtection="1">
      <alignment horizontal="center" vertical="center"/>
    </xf>
    <xf numFmtId="37" fontId="46" fillId="0" borderId="24" xfId="164" applyNumberFormat="1" applyFont="1" applyBorder="1" applyAlignment="1" applyProtection="1">
      <alignment horizontal="center" vertical="center"/>
    </xf>
    <xf numFmtId="37" fontId="46" fillId="0" borderId="25" xfId="164" applyNumberFormat="1" applyFont="1" applyBorder="1" applyAlignment="1" applyProtection="1">
      <alignment horizontal="center" vertical="center"/>
    </xf>
    <xf numFmtId="37" fontId="46" fillId="0" borderId="26" xfId="164" applyNumberFormat="1" applyFont="1" applyBorder="1" applyAlignment="1" applyProtection="1">
      <alignment horizontal="center" vertical="center"/>
    </xf>
    <xf numFmtId="37" fontId="49" fillId="28" borderId="27" xfId="164" applyNumberFormat="1" applyFont="1" applyFill="1" applyBorder="1" applyAlignment="1" applyProtection="1">
      <alignment horizontal="center" vertical="center"/>
    </xf>
    <xf numFmtId="37" fontId="49" fillId="28" borderId="20" xfId="164" applyNumberFormat="1" applyFont="1" applyFill="1" applyBorder="1" applyAlignment="1" applyProtection="1">
      <alignment horizontal="center" vertical="center"/>
    </xf>
    <xf numFmtId="37" fontId="46" fillId="0" borderId="24" xfId="164" applyNumberFormat="1" applyFont="1" applyFill="1" applyBorder="1" applyAlignment="1" applyProtection="1">
      <alignment vertical="center"/>
    </xf>
    <xf numFmtId="37" fontId="46" fillId="0" borderId="25" xfId="164" applyNumberFormat="1" applyFont="1" applyFill="1" applyBorder="1" applyAlignment="1" applyProtection="1">
      <alignment vertical="center"/>
    </xf>
    <xf numFmtId="37" fontId="46" fillId="0" borderId="28" xfId="164" applyNumberFormat="1" applyFont="1" applyFill="1" applyBorder="1" applyAlignment="1" applyProtection="1">
      <alignment vertical="center"/>
    </xf>
    <xf numFmtId="37" fontId="46" fillId="0" borderId="27" xfId="164" applyNumberFormat="1" applyFont="1" applyFill="1" applyBorder="1" applyAlignment="1" applyProtection="1">
      <alignment vertical="center"/>
    </xf>
    <xf numFmtId="37" fontId="46" fillId="0" borderId="29" xfId="164" applyNumberFormat="1" applyFont="1" applyFill="1" applyBorder="1" applyAlignment="1" applyProtection="1">
      <alignment vertical="center"/>
    </xf>
    <xf numFmtId="37" fontId="46" fillId="0" borderId="20" xfId="164" applyNumberFormat="1" applyFont="1" applyFill="1" applyBorder="1" applyAlignment="1" applyProtection="1">
      <alignment vertical="center"/>
    </xf>
    <xf numFmtId="37" fontId="46" fillId="0" borderId="26" xfId="164" applyNumberFormat="1" applyFont="1" applyFill="1" applyBorder="1" applyAlignment="1" applyProtection="1">
      <alignment vertical="center"/>
    </xf>
    <xf numFmtId="37" fontId="50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>
      <alignment horizontal="centerContinuous" vertical="center"/>
    </xf>
    <xf numFmtId="37" fontId="46" fillId="0" borderId="30" xfId="164" applyNumberFormat="1" applyFont="1" applyBorder="1" applyAlignment="1">
      <alignment horizontal="center" vertical="center" wrapText="1"/>
    </xf>
    <xf numFmtId="37" fontId="46" fillId="0" borderId="31" xfId="164" applyNumberFormat="1" applyFont="1" applyBorder="1" applyAlignment="1">
      <alignment horizontal="center" vertical="center"/>
    </xf>
    <xf numFmtId="37" fontId="46" fillId="0" borderId="32" xfId="164" applyNumberFormat="1" applyFont="1" applyBorder="1" applyAlignment="1">
      <alignment horizontal="centerContinuous" vertical="center"/>
    </xf>
    <xf numFmtId="37" fontId="49" fillId="28" borderId="33" xfId="165" applyNumberFormat="1" applyFont="1" applyFill="1" applyBorder="1" applyAlignment="1" applyProtection="1">
      <alignment vertical="center"/>
    </xf>
    <xf numFmtId="37" fontId="49" fillId="28" borderId="34" xfId="164" applyNumberFormat="1" applyFont="1" applyFill="1" applyBorder="1" applyAlignment="1" applyProtection="1">
      <alignment vertical="center"/>
    </xf>
    <xf numFmtId="37" fontId="46" fillId="0" borderId="35" xfId="164" applyNumberFormat="1" applyFont="1" applyFill="1" applyBorder="1" applyAlignment="1" applyProtection="1">
      <alignment vertical="center"/>
    </xf>
    <xf numFmtId="37" fontId="46" fillId="0" borderId="36" xfId="164" applyNumberFormat="1" applyFont="1" applyFill="1" applyBorder="1" applyAlignment="1" applyProtection="1">
      <alignment vertical="center"/>
    </xf>
    <xf numFmtId="37" fontId="46" fillId="0" borderId="31" xfId="164" applyNumberFormat="1" applyFont="1" applyFill="1" applyBorder="1" applyAlignment="1" applyProtection="1">
      <alignment vertical="center"/>
    </xf>
    <xf numFmtId="37" fontId="46" fillId="0" borderId="0" xfId="164" applyNumberFormat="1" applyFont="1" applyFill="1" applyBorder="1" applyAlignment="1" applyProtection="1">
      <alignment vertical="center"/>
    </xf>
    <xf numFmtId="37" fontId="49" fillId="28" borderId="37" xfId="164" applyNumberFormat="1" applyFont="1" applyFill="1" applyBorder="1" applyAlignment="1" applyProtection="1">
      <alignment vertical="center"/>
    </xf>
    <xf numFmtId="37" fontId="49" fillId="28" borderId="38" xfId="164" applyNumberFormat="1" applyFont="1" applyFill="1" applyBorder="1" applyAlignment="1" applyProtection="1">
      <alignment vertical="center"/>
    </xf>
    <xf numFmtId="37" fontId="46" fillId="0" borderId="37" xfId="164" applyNumberFormat="1" applyFont="1" applyFill="1" applyBorder="1" applyAlignment="1" applyProtection="1">
      <alignment vertical="center"/>
    </xf>
    <xf numFmtId="37" fontId="49" fillId="28" borderId="39" xfId="164" applyNumberFormat="1" applyFont="1" applyFill="1" applyBorder="1" applyAlignment="1" applyProtection="1">
      <alignment vertical="center"/>
    </xf>
    <xf numFmtId="37" fontId="46" fillId="0" borderId="40" xfId="164" applyNumberFormat="1" applyFont="1" applyFill="1" applyBorder="1" applyAlignment="1" applyProtection="1">
      <alignment vertical="center"/>
    </xf>
    <xf numFmtId="37" fontId="46" fillId="0" borderId="41" xfId="164" applyNumberFormat="1" applyFont="1" applyFill="1" applyBorder="1" applyAlignment="1" applyProtection="1">
      <alignment vertical="center"/>
    </xf>
    <xf numFmtId="37" fontId="46" fillId="0" borderId="42" xfId="164" applyNumberFormat="1" applyFont="1" applyFill="1" applyBorder="1" applyAlignment="1" applyProtection="1">
      <alignment vertical="center"/>
    </xf>
    <xf numFmtId="37" fontId="49" fillId="28" borderId="43" xfId="164" applyNumberFormat="1" applyFont="1" applyFill="1" applyBorder="1" applyAlignment="1" applyProtection="1">
      <alignment vertical="center"/>
    </xf>
    <xf numFmtId="37" fontId="46" fillId="0" borderId="30" xfId="164" applyNumberFormat="1" applyFont="1" applyFill="1" applyBorder="1" applyAlignment="1" applyProtection="1">
      <alignment vertical="center"/>
    </xf>
    <xf numFmtId="37" fontId="46" fillId="0" borderId="34" xfId="164" applyNumberFormat="1" applyFont="1" applyFill="1" applyBorder="1" applyAlignment="1" applyProtection="1">
      <alignment vertical="center"/>
    </xf>
    <xf numFmtId="37" fontId="51" fillId="0" borderId="0" xfId="164" applyNumberFormat="1" applyFont="1" applyFill="1" applyAlignment="1">
      <alignment vertical="center"/>
    </xf>
    <xf numFmtId="37" fontId="46" fillId="0" borderId="40" xfId="164" applyNumberFormat="1" applyFont="1" applyBorder="1" applyAlignment="1">
      <alignment horizontal="center" vertical="center"/>
    </xf>
    <xf numFmtId="37" fontId="46" fillId="0" borderId="41" xfId="164" applyNumberFormat="1" applyFont="1" applyBorder="1" applyAlignment="1">
      <alignment horizontal="center" vertical="center"/>
    </xf>
    <xf numFmtId="37" fontId="46" fillId="0" borderId="44" xfId="164" applyNumberFormat="1" applyFont="1" applyBorder="1" applyAlignment="1">
      <alignment horizontal="centerContinuous" vertical="center"/>
    </xf>
    <xf numFmtId="37" fontId="49" fillId="28" borderId="19" xfId="165" applyNumberFormat="1" applyFont="1" applyFill="1" applyBorder="1" applyAlignment="1" applyProtection="1">
      <alignment vertical="center"/>
    </xf>
    <xf numFmtId="37" fontId="49" fillId="28" borderId="45" xfId="164" applyNumberFormat="1" applyFont="1" applyFill="1" applyBorder="1" applyAlignment="1" applyProtection="1">
      <alignment vertical="center"/>
    </xf>
    <xf numFmtId="37" fontId="46" fillId="0" borderId="46" xfId="164" applyNumberFormat="1" applyFont="1" applyFill="1" applyBorder="1" applyAlignment="1" applyProtection="1">
      <alignment vertical="center"/>
    </xf>
    <xf numFmtId="37" fontId="46" fillId="0" borderId="47" xfId="164" applyNumberFormat="1" applyFont="1" applyFill="1" applyBorder="1" applyAlignment="1">
      <alignment vertical="center"/>
    </xf>
    <xf numFmtId="37" fontId="46" fillId="0" borderId="48" xfId="164" applyNumberFormat="1" applyFont="1" applyFill="1" applyBorder="1" applyAlignment="1" applyProtection="1">
      <alignment vertical="center"/>
    </xf>
    <xf numFmtId="37" fontId="46" fillId="0" borderId="49" xfId="164" applyNumberFormat="1" applyFont="1" applyFill="1" applyBorder="1" applyAlignment="1" applyProtection="1">
      <alignment vertical="center"/>
    </xf>
    <xf numFmtId="37" fontId="46" fillId="0" borderId="50" xfId="164" applyNumberFormat="1" applyFont="1" applyFill="1" applyBorder="1" applyAlignment="1" applyProtection="1">
      <alignment vertical="center"/>
    </xf>
    <xf numFmtId="37" fontId="46" fillId="0" borderId="44" xfId="164" applyNumberFormat="1" applyFont="1" applyFill="1" applyBorder="1" applyAlignment="1" applyProtection="1">
      <alignment vertical="center"/>
    </xf>
    <xf numFmtId="37" fontId="46" fillId="0" borderId="45" xfId="164" applyNumberFormat="1" applyFont="1" applyFill="1" applyBorder="1" applyAlignment="1" applyProtection="1">
      <alignment vertical="center"/>
    </xf>
    <xf numFmtId="37" fontId="46" fillId="0" borderId="49" xfId="164" applyNumberFormat="1" applyFont="1" applyBorder="1" applyAlignment="1">
      <alignment horizontal="center" vertical="center"/>
    </xf>
    <xf numFmtId="37" fontId="46" fillId="0" borderId="50" xfId="164" applyNumberFormat="1" applyFont="1" applyBorder="1" applyAlignment="1">
      <alignment horizontal="center" vertical="center"/>
    </xf>
    <xf numFmtId="37" fontId="46" fillId="0" borderId="51" xfId="164" applyNumberFormat="1" applyFont="1" applyBorder="1" applyAlignment="1">
      <alignment horizontal="centerContinuous" vertical="center"/>
    </xf>
    <xf numFmtId="37" fontId="49" fillId="28" borderId="52" xfId="164" applyNumberFormat="1" applyFont="1" applyFill="1" applyBorder="1" applyAlignment="1" applyProtection="1">
      <alignment vertical="center"/>
    </xf>
    <xf numFmtId="37" fontId="49" fillId="28" borderId="53" xfId="164" applyNumberFormat="1" applyFont="1" applyFill="1" applyBorder="1" applyAlignment="1" applyProtection="1">
      <alignment vertical="center"/>
    </xf>
    <xf numFmtId="37" fontId="46" fillId="0" borderId="54" xfId="164" applyNumberFormat="1" applyFont="1" applyFill="1" applyBorder="1" applyAlignment="1" applyProtection="1">
      <alignment vertical="center"/>
    </xf>
    <xf numFmtId="37" fontId="46" fillId="0" borderId="55" xfId="164" applyNumberFormat="1" applyFont="1" applyFill="1" applyBorder="1" applyAlignment="1" applyProtection="1">
      <alignment vertical="center"/>
    </xf>
    <xf numFmtId="37" fontId="46" fillId="0" borderId="56" xfId="164" applyNumberFormat="1" applyFont="1" applyFill="1" applyBorder="1" applyAlignment="1" applyProtection="1">
      <alignment vertical="center"/>
    </xf>
    <xf numFmtId="37" fontId="46" fillId="0" borderId="57" xfId="164" applyNumberFormat="1" applyFont="1" applyFill="1" applyBorder="1" applyAlignment="1" applyProtection="1">
      <alignment vertical="center"/>
    </xf>
    <xf numFmtId="37" fontId="46" fillId="0" borderId="58" xfId="164" applyNumberFormat="1" applyFont="1" applyFill="1" applyBorder="1" applyAlignment="1" applyProtection="1">
      <alignment vertical="center"/>
    </xf>
    <xf numFmtId="37" fontId="46" fillId="0" borderId="52" xfId="164" applyNumberFormat="1" applyFont="1" applyFill="1" applyBorder="1" applyAlignment="1" applyProtection="1">
      <alignment vertical="center"/>
    </xf>
    <xf numFmtId="37" fontId="46" fillId="0" borderId="59" xfId="164" applyNumberFormat="1" applyFont="1" applyFill="1" applyBorder="1" applyAlignment="1" applyProtection="1">
      <alignment vertical="center"/>
    </xf>
    <xf numFmtId="37" fontId="46" fillId="0" borderId="60" xfId="164" applyNumberFormat="1" applyFont="1" applyFill="1" applyBorder="1" applyAlignment="1" applyProtection="1">
      <alignment vertical="center"/>
    </xf>
    <xf numFmtId="37" fontId="46" fillId="0" borderId="51" xfId="164" applyNumberFormat="1" applyFont="1" applyFill="1" applyBorder="1" applyAlignment="1" applyProtection="1">
      <alignment vertical="center"/>
    </xf>
    <xf numFmtId="37" fontId="46" fillId="0" borderId="35" xfId="164" applyNumberFormat="1" applyFont="1" applyBorder="1" applyAlignment="1">
      <alignment horizontal="center" vertical="center" wrapText="1"/>
    </xf>
    <xf numFmtId="37" fontId="46" fillId="0" borderId="36" xfId="164" applyNumberFormat="1" applyFont="1" applyBorder="1" applyAlignment="1">
      <alignment horizontal="center" vertical="center"/>
    </xf>
    <xf numFmtId="37" fontId="46" fillId="0" borderId="61" xfId="164" applyNumberFormat="1" applyFont="1" applyBorder="1" applyAlignment="1">
      <alignment horizontal="centerContinuous" vertical="center"/>
    </xf>
    <xf numFmtId="37" fontId="49" fillId="28" borderId="62" xfId="164" applyNumberFormat="1" applyFont="1" applyFill="1" applyBorder="1" applyAlignment="1">
      <alignment vertical="center"/>
    </xf>
    <xf numFmtId="38" fontId="46" fillId="0" borderId="35" xfId="209" applyFont="1" applyFill="1" applyBorder="1" applyAlignment="1">
      <alignment vertical="center"/>
    </xf>
    <xf numFmtId="37" fontId="46" fillId="0" borderId="63" xfId="164" applyNumberFormat="1" applyFont="1" applyFill="1" applyBorder="1" applyAlignment="1">
      <alignment vertical="center"/>
    </xf>
    <xf numFmtId="37" fontId="46" fillId="0" borderId="36" xfId="164" applyNumberFormat="1" applyFont="1" applyFill="1" applyBorder="1" applyAlignment="1">
      <alignment vertical="center"/>
    </xf>
    <xf numFmtId="37" fontId="46" fillId="0" borderId="28" xfId="164" applyNumberFormat="1" applyFont="1" applyFill="1" applyBorder="1" applyAlignment="1">
      <alignment vertical="center"/>
    </xf>
    <xf numFmtId="37" fontId="46" fillId="0" borderId="64" xfId="164" applyNumberFormat="1" applyFont="1" applyFill="1" applyBorder="1" applyAlignment="1">
      <alignment vertical="center"/>
    </xf>
    <xf numFmtId="37" fontId="46" fillId="0" borderId="31" xfId="164" applyNumberFormat="1" applyFont="1" applyFill="1" applyBorder="1" applyAlignment="1">
      <alignment vertical="center"/>
    </xf>
    <xf numFmtId="37" fontId="46" fillId="0" borderId="38" xfId="164" applyNumberFormat="1" applyFont="1" applyFill="1" applyBorder="1" applyAlignment="1">
      <alignment vertical="center"/>
    </xf>
    <xf numFmtId="37" fontId="49" fillId="28" borderId="33" xfId="164" applyNumberFormat="1" applyFont="1" applyFill="1" applyBorder="1" applyAlignment="1">
      <alignment vertical="center"/>
    </xf>
    <xf numFmtId="38" fontId="0" fillId="0" borderId="65" xfId="209" applyFont="1" applyFill="1" applyBorder="1" applyAlignment="1" applyProtection="1">
      <alignment vertical="center"/>
    </xf>
    <xf numFmtId="37" fontId="46" fillId="0" borderId="33" xfId="164" applyNumberFormat="1" applyFont="1" applyFill="1" applyBorder="1" applyAlignment="1">
      <alignment vertical="center"/>
    </xf>
    <xf numFmtId="37" fontId="46" fillId="0" borderId="35" xfId="164" applyNumberFormat="1" applyFont="1" applyFill="1" applyBorder="1" applyAlignment="1">
      <alignment vertical="center"/>
    </xf>
    <xf numFmtId="37" fontId="46" fillId="0" borderId="61" xfId="164" applyNumberFormat="1" applyFont="1" applyFill="1" applyBorder="1" applyAlignment="1">
      <alignment vertical="center"/>
    </xf>
    <xf numFmtId="37" fontId="46" fillId="0" borderId="42" xfId="164" applyNumberFormat="1" applyFont="1" applyBorder="1" applyAlignment="1">
      <alignment horizontal="centerContinuous" vertical="center"/>
    </xf>
    <xf numFmtId="37" fontId="49" fillId="28" borderId="45" xfId="164" applyNumberFormat="1" applyFont="1" applyFill="1" applyBorder="1" applyAlignment="1">
      <alignment vertical="center"/>
    </xf>
    <xf numFmtId="37" fontId="49" fillId="28" borderId="66" xfId="164" applyNumberFormat="1" applyFont="1" applyFill="1" applyBorder="1" applyAlignment="1" applyProtection="1">
      <alignment vertical="center"/>
    </xf>
    <xf numFmtId="37" fontId="46" fillId="0" borderId="67" xfId="164" applyNumberFormat="1" applyFont="1" applyFill="1" applyBorder="1" applyAlignment="1">
      <alignment vertical="center"/>
    </xf>
    <xf numFmtId="37" fontId="46" fillId="0" borderId="50" xfId="164" applyNumberFormat="1" applyFont="1" applyFill="1" applyBorder="1" applyAlignment="1">
      <alignment vertical="center"/>
    </xf>
    <xf numFmtId="37" fontId="46" fillId="0" borderId="68" xfId="164" applyNumberFormat="1" applyFont="1" applyFill="1" applyBorder="1" applyAlignment="1">
      <alignment vertical="center"/>
    </xf>
    <xf numFmtId="38" fontId="46" fillId="0" borderId="41" xfId="209" applyFont="1" applyFill="1" applyBorder="1" applyAlignment="1">
      <alignment vertical="center"/>
    </xf>
    <xf numFmtId="37" fontId="46" fillId="0" borderId="66" xfId="164" applyNumberFormat="1" applyFont="1" applyFill="1" applyBorder="1" applyAlignment="1">
      <alignment vertical="center"/>
    </xf>
    <xf numFmtId="37" fontId="46" fillId="0" borderId="41" xfId="164" applyNumberFormat="1" applyFont="1" applyFill="1" applyBorder="1" applyAlignment="1">
      <alignment vertical="center"/>
    </xf>
    <xf numFmtId="37" fontId="49" fillId="28" borderId="37" xfId="164" applyNumberFormat="1" applyFont="1" applyFill="1" applyBorder="1" applyAlignment="1">
      <alignment vertical="center"/>
    </xf>
    <xf numFmtId="37" fontId="46" fillId="0" borderId="69" xfId="164" applyNumberFormat="1" applyFont="1" applyFill="1" applyBorder="1" applyAlignment="1">
      <alignment vertical="center"/>
    </xf>
    <xf numFmtId="37" fontId="49" fillId="28" borderId="38" xfId="164" applyNumberFormat="1" applyFont="1" applyFill="1" applyBorder="1" applyAlignment="1">
      <alignment vertical="center"/>
    </xf>
    <xf numFmtId="37" fontId="46" fillId="0" borderId="45" xfId="164" applyNumberFormat="1" applyFont="1" applyFill="1" applyBorder="1" applyAlignment="1">
      <alignment vertical="center"/>
    </xf>
    <xf numFmtId="37" fontId="46" fillId="0" borderId="49" xfId="164" applyNumberFormat="1" applyFont="1" applyFill="1" applyBorder="1" applyAlignment="1">
      <alignment vertical="center"/>
    </xf>
    <xf numFmtId="37" fontId="46" fillId="0" borderId="44" xfId="164" applyNumberFormat="1" applyFont="1" applyFill="1" applyBorder="1" applyAlignment="1">
      <alignment vertical="center"/>
    </xf>
    <xf numFmtId="37" fontId="46" fillId="0" borderId="59" xfId="164" applyNumberFormat="1" applyFont="1" applyBorder="1" applyAlignment="1">
      <alignment horizontal="center" vertical="center"/>
    </xf>
    <xf numFmtId="37" fontId="46" fillId="0" borderId="56" xfId="164" applyNumberFormat="1" applyFont="1" applyBorder="1" applyAlignment="1">
      <alignment horizontal="center" vertical="center"/>
    </xf>
    <xf numFmtId="37" fontId="49" fillId="28" borderId="52" xfId="164" applyNumberFormat="1" applyFont="1" applyFill="1" applyBorder="1" applyAlignment="1">
      <alignment vertical="center"/>
    </xf>
    <xf numFmtId="37" fontId="46" fillId="0" borderId="59" xfId="164" applyNumberFormat="1" applyFont="1" applyFill="1" applyBorder="1" applyAlignment="1">
      <alignment vertical="center"/>
    </xf>
    <xf numFmtId="37" fontId="46" fillId="0" borderId="56" xfId="164" applyNumberFormat="1" applyFont="1" applyFill="1" applyBorder="1" applyAlignment="1">
      <alignment vertical="center"/>
    </xf>
    <xf numFmtId="37" fontId="46" fillId="0" borderId="55" xfId="164" applyNumberFormat="1" applyFont="1" applyFill="1" applyBorder="1" applyAlignment="1">
      <alignment vertical="center"/>
    </xf>
    <xf numFmtId="37" fontId="46" fillId="0" borderId="53" xfId="164" applyNumberFormat="1" applyFont="1" applyFill="1" applyBorder="1" applyAlignment="1">
      <alignment vertical="center"/>
    </xf>
    <xf numFmtId="37" fontId="46" fillId="0" borderId="70" xfId="164" applyNumberFormat="1" applyFont="1" applyFill="1" applyBorder="1" applyAlignment="1">
      <alignment vertical="center"/>
    </xf>
    <xf numFmtId="37" fontId="46" fillId="0" borderId="52" xfId="164" applyNumberFormat="1" applyFont="1" applyFill="1" applyBorder="1" applyAlignment="1">
      <alignment vertical="center"/>
    </xf>
    <xf numFmtId="37" fontId="46" fillId="0" borderId="71" xfId="164" applyNumberFormat="1" applyFont="1" applyFill="1" applyBorder="1" applyAlignment="1">
      <alignment vertical="center"/>
    </xf>
    <xf numFmtId="37" fontId="46" fillId="0" borderId="72" xfId="164" applyNumberFormat="1" applyFont="1" applyFill="1" applyBorder="1" applyAlignment="1">
      <alignment vertical="center"/>
    </xf>
    <xf numFmtId="37" fontId="46" fillId="0" borderId="73" xfId="164" applyNumberFormat="1" applyFont="1" applyFill="1" applyBorder="1" applyAlignment="1">
      <alignment vertical="center"/>
    </xf>
    <xf numFmtId="37" fontId="46" fillId="0" borderId="51" xfId="164" applyNumberFormat="1" applyFont="1" applyFill="1" applyBorder="1" applyAlignment="1">
      <alignment vertical="center"/>
    </xf>
    <xf numFmtId="176" fontId="49" fillId="28" borderId="38" xfId="210" applyNumberFormat="1" applyFont="1" applyFill="1" applyBorder="1" applyAlignment="1" applyProtection="1">
      <alignment vertical="center"/>
    </xf>
    <xf numFmtId="176" fontId="49" fillId="28" borderId="37" xfId="210" applyNumberFormat="1" applyFont="1" applyFill="1" applyBorder="1" applyAlignment="1" applyProtection="1">
      <alignment vertical="center"/>
    </xf>
    <xf numFmtId="176" fontId="46" fillId="0" borderId="30" xfId="210" applyNumberFormat="1" applyFont="1" applyFill="1" applyBorder="1" applyAlignment="1" applyProtection="1">
      <alignment vertical="center"/>
    </xf>
    <xf numFmtId="176" fontId="46" fillId="0" borderId="31" xfId="210" applyNumberFormat="1" applyFont="1" applyFill="1" applyBorder="1" applyAlignment="1" applyProtection="1">
      <alignment vertical="center"/>
    </xf>
    <xf numFmtId="176" fontId="46" fillId="0" borderId="38" xfId="210" applyNumberFormat="1" applyFont="1" applyFill="1" applyBorder="1" applyAlignment="1" applyProtection="1">
      <alignment vertical="center"/>
    </xf>
    <xf numFmtId="176" fontId="46" fillId="0" borderId="74" xfId="210" applyNumberFormat="1" applyFont="1" applyFill="1" applyBorder="1" applyAlignment="1" applyProtection="1">
      <alignment vertical="center"/>
    </xf>
    <xf numFmtId="176" fontId="46" fillId="0" borderId="37" xfId="210" applyNumberFormat="1" applyFont="1" applyFill="1" applyBorder="1" applyAlignment="1" applyProtection="1">
      <alignment vertical="center"/>
    </xf>
    <xf numFmtId="176" fontId="46" fillId="0" borderId="32" xfId="210" applyNumberFormat="1" applyFont="1" applyFill="1" applyBorder="1" applyAlignment="1" applyProtection="1">
      <alignment vertical="center"/>
    </xf>
    <xf numFmtId="176" fontId="49" fillId="28" borderId="43" xfId="210" applyNumberFormat="1" applyFont="1" applyFill="1" applyBorder="1" applyAlignment="1" applyProtection="1">
      <alignment vertical="center"/>
    </xf>
    <xf numFmtId="176" fontId="49" fillId="28" borderId="34" xfId="210" applyNumberFormat="1" applyFont="1" applyFill="1" applyBorder="1" applyAlignment="1" applyProtection="1">
      <alignment vertical="center"/>
    </xf>
    <xf numFmtId="176" fontId="46" fillId="0" borderId="40" xfId="210" applyNumberFormat="1" applyFont="1" applyFill="1" applyBorder="1" applyAlignment="1" applyProtection="1">
      <alignment vertical="center"/>
    </xf>
    <xf numFmtId="176" fontId="46" fillId="0" borderId="41" xfId="210" applyNumberFormat="1" applyFont="1" applyFill="1" applyBorder="1" applyAlignment="1" applyProtection="1">
      <alignment vertical="center"/>
    </xf>
    <xf numFmtId="176" fontId="46" fillId="0" borderId="43" xfId="210" applyNumberFormat="1" applyFont="1" applyFill="1" applyBorder="1" applyAlignment="1" applyProtection="1">
      <alignment vertical="center"/>
    </xf>
    <xf numFmtId="176" fontId="46" fillId="0" borderId="75" xfId="210" applyNumberFormat="1" applyFont="1" applyFill="1" applyBorder="1" applyAlignment="1" applyProtection="1">
      <alignment vertical="center"/>
    </xf>
    <xf numFmtId="176" fontId="46" fillId="0" borderId="34" xfId="210" applyNumberFormat="1" applyFont="1" applyFill="1" applyBorder="1" applyAlignment="1" applyProtection="1">
      <alignment vertical="center"/>
    </xf>
    <xf numFmtId="176" fontId="46" fillId="0" borderId="42" xfId="210" applyNumberFormat="1" applyFont="1" applyFill="1" applyBorder="1" applyAlignment="1" applyProtection="1">
      <alignment vertical="center"/>
    </xf>
    <xf numFmtId="37" fontId="46" fillId="0" borderId="0" xfId="164" applyNumberFormat="1" applyFont="1" applyAlignment="1">
      <alignment horizontal="right" vertical="center"/>
    </xf>
    <xf numFmtId="176" fontId="49" fillId="28" borderId="53" xfId="210" applyNumberFormat="1" applyFont="1" applyFill="1" applyBorder="1" applyAlignment="1" applyProtection="1">
      <alignment vertical="center"/>
    </xf>
    <xf numFmtId="176" fontId="49" fillId="28" borderId="52" xfId="210" applyNumberFormat="1" applyFont="1" applyFill="1" applyBorder="1" applyAlignment="1" applyProtection="1">
      <alignment vertical="center"/>
    </xf>
    <xf numFmtId="176" fontId="46" fillId="0" borderId="59" xfId="210" applyNumberFormat="1" applyFont="1" applyFill="1" applyBorder="1" applyAlignment="1" applyProtection="1">
      <alignment vertical="center"/>
    </xf>
    <xf numFmtId="176" fontId="46" fillId="0" borderId="56" xfId="210" applyNumberFormat="1" applyFont="1" applyFill="1" applyBorder="1" applyAlignment="1" applyProtection="1">
      <alignment vertical="center"/>
    </xf>
    <xf numFmtId="176" fontId="46" fillId="0" borderId="53" xfId="210" applyNumberFormat="1" applyFont="1" applyFill="1" applyBorder="1" applyAlignment="1" applyProtection="1">
      <alignment vertical="center"/>
    </xf>
    <xf numFmtId="176" fontId="46" fillId="0" borderId="70" xfId="210" applyNumberFormat="1" applyFont="1" applyFill="1" applyBorder="1" applyAlignment="1" applyProtection="1">
      <alignment vertical="center"/>
    </xf>
    <xf numFmtId="176" fontId="46" fillId="0" borderId="52" xfId="210" applyNumberFormat="1" applyFont="1" applyFill="1" applyBorder="1" applyAlignment="1" applyProtection="1">
      <alignment vertical="center"/>
    </xf>
    <xf numFmtId="176" fontId="46" fillId="0" borderId="51" xfId="210" applyNumberFormat="1" applyFont="1" applyFill="1" applyBorder="1" applyAlignment="1" applyProtection="1">
      <alignment vertical="center"/>
    </xf>
    <xf numFmtId="177" fontId="46" fillId="0" borderId="0" xfId="164" applyNumberFormat="1" applyFont="1" applyAlignment="1">
      <alignment vertical="center"/>
    </xf>
    <xf numFmtId="37" fontId="46" fillId="0" borderId="76" xfId="164" applyNumberFormat="1" applyFont="1" applyBorder="1" applyAlignment="1" applyProtection="1">
      <alignment vertical="center"/>
    </xf>
    <xf numFmtId="37" fontId="46" fillId="0" borderId="77" xfId="164" applyNumberFormat="1" applyFont="1" applyBorder="1" applyAlignment="1" applyProtection="1">
      <alignment vertical="center"/>
    </xf>
    <xf numFmtId="37" fontId="49" fillId="28" borderId="20" xfId="164" applyNumberFormat="1" applyFont="1" applyFill="1" applyBorder="1" applyAlignment="1" applyProtection="1">
      <alignment horizontal="center" vertical="center" wrapText="1"/>
    </xf>
    <xf numFmtId="37" fontId="49" fillId="28" borderId="78" xfId="164" applyNumberFormat="1" applyFont="1" applyFill="1" applyBorder="1" applyAlignment="1">
      <alignment vertical="center"/>
    </xf>
    <xf numFmtId="37" fontId="46" fillId="0" borderId="79" xfId="164" applyNumberFormat="1" applyFont="1" applyBorder="1" applyAlignment="1" applyProtection="1">
      <alignment vertical="center"/>
    </xf>
    <xf numFmtId="37" fontId="46" fillId="0" borderId="17" xfId="164" applyNumberFormat="1" applyFont="1" applyBorder="1" applyAlignment="1" applyProtection="1">
      <alignment vertical="center"/>
    </xf>
    <xf numFmtId="37" fontId="46" fillId="0" borderId="80" xfId="164" applyNumberFormat="1" applyFont="1" applyBorder="1" applyAlignment="1" applyProtection="1">
      <alignment vertical="center"/>
    </xf>
    <xf numFmtId="37" fontId="46" fillId="0" borderId="32" xfId="164" applyNumberFormat="1" applyFont="1" applyBorder="1" applyAlignment="1" applyProtection="1">
      <alignment vertical="center"/>
    </xf>
    <xf numFmtId="37" fontId="46" fillId="0" borderId="81" xfId="164" applyNumberFormat="1" applyFont="1" applyBorder="1" applyAlignment="1" applyProtection="1">
      <alignment vertical="center"/>
    </xf>
    <xf numFmtId="37" fontId="46" fillId="0" borderId="63" xfId="164" applyNumberFormat="1" applyFont="1" applyBorder="1" applyAlignment="1" applyProtection="1">
      <alignment vertical="center"/>
    </xf>
    <xf numFmtId="37" fontId="46" fillId="0" borderId="82" xfId="164" applyNumberFormat="1" applyFont="1" applyBorder="1" applyAlignment="1" applyProtection="1">
      <alignment vertical="center"/>
    </xf>
    <xf numFmtId="37" fontId="46" fillId="0" borderId="75" xfId="164" applyNumberFormat="1" applyFont="1" applyBorder="1" applyAlignment="1" applyProtection="1">
      <alignment vertical="center"/>
    </xf>
    <xf numFmtId="37" fontId="49" fillId="28" borderId="66" xfId="164" applyNumberFormat="1" applyFont="1" applyFill="1" applyBorder="1" applyAlignment="1">
      <alignment vertical="center"/>
    </xf>
    <xf numFmtId="37" fontId="46" fillId="0" borderId="83" xfId="164" applyNumberFormat="1" applyFont="1" applyBorder="1" applyAlignment="1" applyProtection="1">
      <alignment vertical="center"/>
    </xf>
    <xf numFmtId="37" fontId="46" fillId="0" borderId="84" xfId="164" applyNumberFormat="1" applyFont="1" applyBorder="1" applyAlignment="1" applyProtection="1">
      <alignment vertical="center"/>
    </xf>
    <xf numFmtId="37" fontId="46" fillId="0" borderId="85" xfId="164" applyNumberFormat="1" applyFont="1" applyBorder="1" applyAlignment="1" applyProtection="1">
      <alignment vertical="center"/>
    </xf>
    <xf numFmtId="37" fontId="46" fillId="0" borderId="67" xfId="164" applyNumberFormat="1" applyFont="1" applyBorder="1" applyAlignment="1" applyProtection="1">
      <alignment vertical="center"/>
    </xf>
    <xf numFmtId="37" fontId="49" fillId="28" borderId="71" xfId="164" applyNumberFormat="1" applyFont="1" applyFill="1" applyBorder="1" applyAlignment="1">
      <alignment vertical="center"/>
    </xf>
    <xf numFmtId="37" fontId="46" fillId="0" borderId="86" xfId="164" applyNumberFormat="1" applyFont="1" applyBorder="1" applyAlignment="1" applyProtection="1">
      <alignment vertical="center"/>
    </xf>
    <xf numFmtId="37" fontId="46" fillId="0" borderId="70" xfId="164" applyNumberFormat="1" applyFont="1" applyBorder="1" applyAlignment="1" applyProtection="1">
      <alignment vertical="center"/>
    </xf>
    <xf numFmtId="37" fontId="46" fillId="0" borderId="71" xfId="164" applyNumberFormat="1" applyFont="1" applyBorder="1" applyAlignment="1" applyProtection="1">
      <alignment vertical="center"/>
    </xf>
    <xf numFmtId="38" fontId="46" fillId="0" borderId="87" xfId="0" applyNumberFormat="1" applyFont="1" applyBorder="1" applyAlignment="1">
      <alignment vertical="center"/>
    </xf>
    <xf numFmtId="38" fontId="46" fillId="0" borderId="88" xfId="0" applyNumberFormat="1" applyFont="1" applyBorder="1" applyAlignment="1">
      <alignment vertical="center"/>
    </xf>
    <xf numFmtId="37" fontId="46" fillId="0" borderId="61" xfId="164" applyNumberFormat="1" applyFont="1" applyBorder="1" applyAlignment="1" applyProtection="1">
      <alignment vertical="center"/>
    </xf>
    <xf numFmtId="38" fontId="46" fillId="0" borderId="89" xfId="209" applyFont="1" applyBorder="1" applyAlignment="1">
      <alignment vertical="center"/>
    </xf>
    <xf numFmtId="37" fontId="46" fillId="0" borderId="90" xfId="164" applyNumberFormat="1" applyFont="1" applyBorder="1" applyAlignment="1" applyProtection="1">
      <alignment vertical="center"/>
    </xf>
    <xf numFmtId="37" fontId="46" fillId="0" borderId="91" xfId="164" applyNumberFormat="1" applyFont="1" applyBorder="1" applyAlignment="1" applyProtection="1">
      <alignment vertical="center"/>
    </xf>
    <xf numFmtId="38" fontId="46" fillId="0" borderId="0" xfId="0" applyNumberFormat="1" applyFont="1" applyAlignment="1">
      <alignment vertical="center"/>
    </xf>
    <xf numFmtId="37" fontId="46" fillId="0" borderId="74" xfId="164" applyNumberFormat="1" applyFont="1" applyBorder="1" applyAlignment="1" applyProtection="1">
      <alignment vertical="center"/>
    </xf>
    <xf numFmtId="37" fontId="46" fillId="0" borderId="40" xfId="164" applyNumberFormat="1" applyFont="1" applyBorder="1" applyAlignment="1">
      <alignment vertical="center"/>
    </xf>
    <xf numFmtId="37" fontId="46" fillId="0" borderId="62" xfId="164" applyNumberFormat="1" applyFont="1" applyBorder="1" applyAlignment="1">
      <alignment vertical="center"/>
    </xf>
    <xf numFmtId="37" fontId="46" fillId="0" borderId="60" xfId="164" applyNumberFormat="1" applyFont="1" applyBorder="1" applyAlignment="1">
      <alignment vertical="center"/>
    </xf>
    <xf numFmtId="176" fontId="46" fillId="0" borderId="35" xfId="210" applyNumberFormat="1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178" fontId="46" fillId="0" borderId="0" xfId="164" applyNumberFormat="1" applyFont="1" applyAlignment="1">
      <alignment vertical="center"/>
    </xf>
    <xf numFmtId="0" fontId="24" fillId="0" borderId="0" xfId="0" applyFont="1" applyAlignment="1">
      <alignment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Border="1" applyAlignment="1">
      <alignment vertical="center"/>
    </xf>
    <xf numFmtId="37" fontId="48" fillId="0" borderId="0" xfId="209" applyNumberFormat="1" applyFont="1" applyBorder="1" applyAlignment="1">
      <alignment horizontal="center" vertical="center"/>
    </xf>
    <xf numFmtId="0" fontId="24" fillId="0" borderId="0" xfId="209" applyNumberFormat="1" applyFont="1" applyBorder="1" applyAlignment="1">
      <alignment horizontal="center" vertical="center"/>
    </xf>
    <xf numFmtId="0" fontId="24" fillId="0" borderId="20" xfId="209" applyNumberFormat="1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46" fillId="0" borderId="0" xfId="164" applyNumberFormat="1" applyFont="1" applyAlignment="1" applyProtection="1">
      <alignment vertical="center"/>
    </xf>
    <xf numFmtId="38" fontId="53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48" fillId="0" borderId="0" xfId="209" applyNumberFormat="1" applyFont="1" applyBorder="1" applyAlignment="1">
      <alignment horizontal="center" vertical="center"/>
    </xf>
    <xf numFmtId="0" fontId="24" fillId="0" borderId="58" xfId="167" applyNumberFormat="1" applyFont="1" applyBorder="1" applyAlignment="1" applyProtection="1">
      <alignment horizontal="center" vertical="center"/>
    </xf>
    <xf numFmtId="0" fontId="24" fillId="0" borderId="20" xfId="0" applyFont="1" applyFill="1" applyBorder="1" applyAlignment="1">
      <alignment vertical="center"/>
    </xf>
    <xf numFmtId="37" fontId="46" fillId="0" borderId="93" xfId="164" applyNumberFormat="1" applyFont="1" applyBorder="1" applyAlignment="1" applyProtection="1">
      <alignment vertical="center"/>
    </xf>
    <xf numFmtId="37" fontId="46" fillId="0" borderId="22" xfId="164" applyNumberFormat="1" applyFont="1" applyBorder="1" applyAlignment="1" applyProtection="1">
      <alignment vertical="center"/>
    </xf>
    <xf numFmtId="37" fontId="46" fillId="0" borderId="94" xfId="164" applyNumberFormat="1" applyFont="1" applyBorder="1" applyAlignment="1" applyProtection="1">
      <alignment vertical="center"/>
    </xf>
    <xf numFmtId="37" fontId="46" fillId="0" borderId="95" xfId="164" applyNumberFormat="1" applyFont="1" applyBorder="1" applyAlignment="1" applyProtection="1">
      <alignment vertical="center"/>
    </xf>
    <xf numFmtId="38" fontId="0" fillId="0" borderId="0" xfId="0" applyNumberFormat="1" applyAlignment="1">
      <alignment vertical="center" wrapText="1"/>
    </xf>
    <xf numFmtId="0" fontId="24" fillId="0" borderId="19" xfId="209" applyNumberFormat="1" applyFont="1" applyBorder="1" applyAlignment="1">
      <alignment horizontal="center" vertical="center"/>
    </xf>
    <xf numFmtId="38" fontId="24" fillId="0" borderId="37" xfId="209" applyFont="1" applyBorder="1" applyAlignment="1">
      <alignment horizontal="center" vertical="center" wrapText="1"/>
    </xf>
    <xf numFmtId="37" fontId="24" fillId="0" borderId="96" xfId="164" applyNumberFormat="1" applyFont="1" applyFill="1" applyBorder="1" applyAlignment="1" applyProtection="1">
      <alignment vertical="center"/>
    </xf>
    <xf numFmtId="3" fontId="24" fillId="0" borderId="82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0" borderId="97" xfId="0" applyNumberFormat="1" applyFont="1" applyBorder="1" applyAlignment="1">
      <alignment vertical="center"/>
    </xf>
    <xf numFmtId="3" fontId="24" fillId="0" borderId="64" xfId="0" applyNumberFormat="1" applyFont="1" applyBorder="1" applyAlignment="1">
      <alignment vertical="center"/>
    </xf>
    <xf numFmtId="3" fontId="24" fillId="0" borderId="31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3" fontId="24" fillId="0" borderId="61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8" fontId="54" fillId="0" borderId="0" xfId="0" applyNumberFormat="1" applyFont="1" applyAlignment="1">
      <alignment vertical="center"/>
    </xf>
    <xf numFmtId="38" fontId="24" fillId="0" borderId="34" xfId="209" applyFont="1" applyBorder="1" applyAlignment="1">
      <alignment horizontal="center" vertical="center" wrapText="1"/>
    </xf>
    <xf numFmtId="37" fontId="24" fillId="0" borderId="34" xfId="164" applyNumberFormat="1" applyFont="1" applyFill="1" applyBorder="1" applyAlignment="1">
      <alignment vertical="center"/>
    </xf>
    <xf numFmtId="3" fontId="24" fillId="0" borderId="80" xfId="0" applyNumberFormat="1" applyFont="1" applyBorder="1" applyAlignment="1">
      <alignment vertical="center"/>
    </xf>
    <xf numFmtId="3" fontId="24" fillId="0" borderId="41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46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37" fontId="24" fillId="0" borderId="0" xfId="209" applyNumberFormat="1" applyFont="1" applyBorder="1" applyAlignment="1">
      <alignment horizontal="right" vertical="center"/>
    </xf>
    <xf numFmtId="0" fontId="24" fillId="0" borderId="0" xfId="209" applyNumberFormat="1" applyFont="1" applyBorder="1" applyAlignment="1">
      <alignment horizontal="right" vertical="center"/>
    </xf>
    <xf numFmtId="0" fontId="24" fillId="0" borderId="52" xfId="209" applyNumberFormat="1" applyFont="1" applyBorder="1" applyAlignment="1">
      <alignment horizontal="center" vertical="center" wrapText="1"/>
    </xf>
    <xf numFmtId="176" fontId="24" fillId="0" borderId="52" xfId="210" applyNumberFormat="1" applyFont="1" applyBorder="1" applyAlignment="1">
      <alignment vertical="center"/>
    </xf>
    <xf numFmtId="176" fontId="24" fillId="0" borderId="60" xfId="210" applyNumberFormat="1" applyFont="1" applyFill="1" applyBorder="1" applyAlignment="1">
      <alignment vertical="center"/>
    </xf>
    <xf numFmtId="176" fontId="24" fillId="0" borderId="56" xfId="210" applyNumberFormat="1" applyFont="1" applyFill="1" applyBorder="1" applyAlignment="1">
      <alignment vertical="center"/>
    </xf>
    <xf numFmtId="176" fontId="24" fillId="0" borderId="51" xfId="210" applyNumberFormat="1" applyFont="1" applyFill="1" applyBorder="1" applyAlignment="1">
      <alignment vertical="center"/>
    </xf>
    <xf numFmtId="176" fontId="24" fillId="0" borderId="57" xfId="210" applyNumberFormat="1" applyFont="1" applyFill="1" applyBorder="1" applyAlignment="1">
      <alignment vertical="center"/>
    </xf>
    <xf numFmtId="176" fontId="24" fillId="0" borderId="53" xfId="210" applyNumberFormat="1" applyFont="1" applyFill="1" applyBorder="1" applyAlignment="1">
      <alignment vertical="center"/>
    </xf>
    <xf numFmtId="176" fontId="24" fillId="0" borderId="59" xfId="210" applyNumberFormat="1" applyFont="1" applyFill="1" applyBorder="1" applyAlignment="1">
      <alignment vertical="center"/>
    </xf>
    <xf numFmtId="10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right" vertical="center"/>
    </xf>
    <xf numFmtId="176" fontId="24" fillId="0" borderId="24" xfId="210" applyNumberFormat="1" applyFont="1" applyBorder="1" applyAlignment="1">
      <alignment horizontal="distributed" vertical="center"/>
    </xf>
    <xf numFmtId="176" fontId="24" fillId="0" borderId="77" xfId="210" applyNumberFormat="1" applyFont="1" applyBorder="1" applyAlignment="1">
      <alignment horizontal="distributed" vertical="center"/>
    </xf>
    <xf numFmtId="176" fontId="24" fillId="0" borderId="25" xfId="210" applyNumberFormat="1" applyFont="1" applyBorder="1" applyAlignment="1">
      <alignment horizontal="distributed" vertical="center"/>
    </xf>
    <xf numFmtId="176" fontId="24" fillId="0" borderId="26" xfId="210" applyNumberFormat="1" applyFont="1" applyBorder="1" applyAlignment="1">
      <alignment horizontal="distributed" vertical="center"/>
    </xf>
    <xf numFmtId="176" fontId="24" fillId="0" borderId="98" xfId="210" applyNumberFormat="1" applyFont="1" applyBorder="1" applyAlignment="1">
      <alignment horizontal="distributed" vertical="center"/>
    </xf>
    <xf numFmtId="176" fontId="24" fillId="0" borderId="54" xfId="210" applyNumberFormat="1" applyFont="1" applyBorder="1" applyAlignment="1">
      <alignment horizontal="distributed" vertical="center"/>
    </xf>
    <xf numFmtId="176" fontId="24" fillId="0" borderId="55" xfId="210" applyNumberFormat="1" applyFont="1" applyBorder="1" applyAlignment="1">
      <alignment horizontal="distributed" vertical="center"/>
    </xf>
    <xf numFmtId="176" fontId="24" fillId="0" borderId="22" xfId="210" applyNumberFormat="1" applyFont="1" applyBorder="1" applyAlignment="1">
      <alignment horizontal="distributed" vertical="center"/>
    </xf>
    <xf numFmtId="176" fontId="24" fillId="0" borderId="93" xfId="210" applyNumberFormat="1" applyFont="1" applyBorder="1" applyAlignment="1">
      <alignment horizontal="distributed" vertical="center"/>
    </xf>
    <xf numFmtId="0" fontId="24" fillId="0" borderId="45" xfId="0" applyFont="1" applyFill="1" applyBorder="1" applyAlignment="1">
      <alignment horizontal="distributed" vertical="center"/>
    </xf>
    <xf numFmtId="0" fontId="24" fillId="0" borderId="0" xfId="167" applyNumberFormat="1" applyFont="1" applyBorder="1" applyAlignment="1" applyProtection="1">
      <alignment horizontal="distributed" vertical="center"/>
    </xf>
    <xf numFmtId="176" fontId="24" fillId="0" borderId="20" xfId="0" applyNumberFormat="1" applyFont="1" applyBorder="1" applyAlignment="1">
      <alignment horizontal="center" vertical="center"/>
    </xf>
    <xf numFmtId="176" fontId="24" fillId="0" borderId="24" xfId="210" applyNumberFormat="1" applyFont="1" applyBorder="1" applyAlignment="1">
      <alignment vertical="center"/>
    </xf>
    <xf numFmtId="176" fontId="24" fillId="0" borderId="25" xfId="210" applyNumberFormat="1" applyFont="1" applyBorder="1" applyAlignment="1">
      <alignment vertical="center"/>
    </xf>
    <xf numFmtId="176" fontId="24" fillId="0" borderId="26" xfId="210" applyNumberFormat="1" applyFont="1" applyBorder="1" applyAlignment="1">
      <alignment vertical="center"/>
    </xf>
    <xf numFmtId="176" fontId="24" fillId="0" borderId="27" xfId="210" applyNumberFormat="1" applyFont="1" applyBorder="1" applyAlignment="1">
      <alignment vertical="center"/>
    </xf>
    <xf numFmtId="176" fontId="24" fillId="0" borderId="77" xfId="210" applyNumberFormat="1" applyFont="1" applyBorder="1" applyAlignment="1">
      <alignment vertical="center"/>
    </xf>
    <xf numFmtId="176" fontId="24" fillId="0" borderId="20" xfId="210" applyNumberFormat="1" applyFont="1" applyBorder="1" applyAlignment="1">
      <alignment vertical="center"/>
    </xf>
    <xf numFmtId="176" fontId="24" fillId="0" borderId="0" xfId="210" applyNumberFormat="1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176" fontId="24" fillId="0" borderId="76" xfId="210" applyNumberFormat="1" applyFont="1" applyBorder="1" applyAlignment="1">
      <alignment horizontal="distributed" vertical="center"/>
    </xf>
    <xf numFmtId="0" fontId="48" fillId="0" borderId="0" xfId="209" applyNumberFormat="1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176" fontId="24" fillId="0" borderId="0" xfId="210" applyNumberFormat="1" applyFont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176" fontId="24" fillId="0" borderId="0" xfId="21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6" fillId="29" borderId="99" xfId="0" applyFont="1" applyFill="1" applyBorder="1" applyAlignment="1">
      <alignment horizontal="center" vertical="center"/>
    </xf>
    <xf numFmtId="0" fontId="46" fillId="29" borderId="100" xfId="0" applyFont="1" applyFill="1" applyBorder="1" applyAlignment="1">
      <alignment horizontal="center" vertical="center"/>
    </xf>
    <xf numFmtId="0" fontId="46" fillId="29" borderId="101" xfId="0" applyFont="1" applyFill="1" applyBorder="1" applyAlignment="1">
      <alignment horizontal="center" vertical="center"/>
    </xf>
    <xf numFmtId="0" fontId="46" fillId="0" borderId="102" xfId="0" applyFont="1" applyBorder="1" applyAlignment="1">
      <alignment horizontal="center" vertical="center"/>
    </xf>
    <xf numFmtId="0" fontId="46" fillId="0" borderId="103" xfId="0" applyFont="1" applyBorder="1" applyAlignment="1">
      <alignment horizontal="center" vertical="center"/>
    </xf>
    <xf numFmtId="0" fontId="46" fillId="0" borderId="104" xfId="0" applyFont="1" applyBorder="1" applyAlignment="1">
      <alignment horizontal="center" vertical="center"/>
    </xf>
    <xf numFmtId="0" fontId="46" fillId="0" borderId="105" xfId="0" applyFont="1" applyBorder="1" applyAlignment="1">
      <alignment horizontal="center" vertical="center"/>
    </xf>
    <xf numFmtId="0" fontId="46" fillId="29" borderId="106" xfId="0" applyFont="1" applyFill="1" applyBorder="1" applyAlignment="1">
      <alignment horizontal="center" vertical="center"/>
    </xf>
    <xf numFmtId="0" fontId="46" fillId="29" borderId="22" xfId="0" applyFont="1" applyFill="1" applyBorder="1" applyAlignment="1">
      <alignment horizontal="center" vertical="center"/>
    </xf>
    <xf numFmtId="0" fontId="46" fillId="29" borderId="107" xfId="0" applyFont="1" applyFill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108" xfId="0" applyFont="1" applyBorder="1" applyAlignment="1">
      <alignment horizontal="center" vertical="center"/>
    </xf>
    <xf numFmtId="0" fontId="46" fillId="0" borderId="109" xfId="0" applyFont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29" borderId="110" xfId="0" applyFont="1" applyFill="1" applyBorder="1" applyAlignment="1">
      <alignment horizontal="center" vertical="center" wrapText="1"/>
    </xf>
    <xf numFmtId="0" fontId="46" fillId="29" borderId="27" xfId="0" applyFont="1" applyFill="1" applyBorder="1" applyAlignment="1">
      <alignment horizontal="center" vertical="center"/>
    </xf>
    <xf numFmtId="0" fontId="46" fillId="29" borderId="111" xfId="0" applyFont="1" applyFill="1" applyBorder="1" applyAlignment="1">
      <alignment horizontal="center" vertical="center"/>
    </xf>
    <xf numFmtId="179" fontId="46" fillId="0" borderId="112" xfId="0" applyNumberFormat="1" applyFont="1" applyBorder="1" applyAlignment="1">
      <alignment vertical="center"/>
    </xf>
    <xf numFmtId="179" fontId="46" fillId="0" borderId="20" xfId="0" applyNumberFormat="1" applyFont="1" applyBorder="1" applyAlignment="1">
      <alignment vertical="center"/>
    </xf>
    <xf numFmtId="179" fontId="46" fillId="0" borderId="19" xfId="0" applyNumberFormat="1" applyFont="1" applyBorder="1" applyAlignment="1">
      <alignment vertical="center"/>
    </xf>
    <xf numFmtId="179" fontId="46" fillId="0" borderId="109" xfId="0" applyNumberFormat="1" applyFont="1" applyBorder="1" applyAlignment="1">
      <alignment vertical="center"/>
    </xf>
    <xf numFmtId="0" fontId="51" fillId="29" borderId="113" xfId="0" applyFont="1" applyFill="1" applyBorder="1" applyAlignment="1">
      <alignment horizontal="center" vertical="center" wrapText="1"/>
    </xf>
    <xf numFmtId="0" fontId="51" fillId="29" borderId="17" xfId="0" applyFont="1" applyFill="1" applyBorder="1" applyAlignment="1">
      <alignment horizontal="center" vertical="center" wrapText="1"/>
    </xf>
    <xf numFmtId="0" fontId="46" fillId="29" borderId="114" xfId="0" applyFont="1" applyFill="1" applyBorder="1" applyAlignment="1">
      <alignment horizontal="center" vertical="center"/>
    </xf>
    <xf numFmtId="179" fontId="46" fillId="0" borderId="108" xfId="0" applyNumberFormat="1" applyFont="1" applyBorder="1" applyAlignment="1">
      <alignment vertical="center"/>
    </xf>
    <xf numFmtId="0" fontId="51" fillId="29" borderId="115" xfId="0" applyFont="1" applyFill="1" applyBorder="1" applyAlignment="1">
      <alignment horizontal="center" vertical="center" wrapText="1"/>
    </xf>
    <xf numFmtId="0" fontId="51" fillId="29" borderId="19" xfId="0" applyFont="1" applyFill="1" applyBorder="1" applyAlignment="1">
      <alignment horizontal="center" vertical="center" wrapText="1"/>
    </xf>
    <xf numFmtId="0" fontId="46" fillId="29" borderId="116" xfId="0" applyFont="1" applyFill="1" applyBorder="1" applyAlignment="1">
      <alignment horizontal="center" vertical="center"/>
    </xf>
    <xf numFmtId="176" fontId="46" fillId="0" borderId="108" xfId="0" applyNumberFormat="1" applyFont="1" applyBorder="1" applyAlignment="1">
      <alignment vertical="center"/>
    </xf>
    <xf numFmtId="176" fontId="46" fillId="0" borderId="20" xfId="0" applyNumberFormat="1" applyFont="1" applyBorder="1" applyAlignment="1">
      <alignment vertical="center"/>
    </xf>
    <xf numFmtId="0" fontId="49" fillId="0" borderId="109" xfId="0" quotePrefix="1" applyNumberFormat="1" applyFont="1" applyBorder="1" applyAlignment="1">
      <alignment horizontal="center" vertical="center"/>
    </xf>
    <xf numFmtId="0" fontId="46" fillId="29" borderId="117" xfId="0" applyFont="1" applyFill="1" applyBorder="1" applyAlignment="1">
      <alignment horizontal="center" vertical="center"/>
    </xf>
    <xf numFmtId="0" fontId="46" fillId="29" borderId="96" xfId="0" applyFont="1" applyFill="1" applyBorder="1" applyAlignment="1">
      <alignment horizontal="center" vertical="center"/>
    </xf>
    <xf numFmtId="0" fontId="46" fillId="0" borderId="118" xfId="0" applyFont="1" applyBorder="1" applyAlignment="1">
      <alignment vertical="center"/>
    </xf>
    <xf numFmtId="0" fontId="46" fillId="29" borderId="58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179" fontId="46" fillId="0" borderId="110" xfId="0" applyNumberFormat="1" applyFont="1" applyBorder="1" applyAlignment="1">
      <alignment vertical="center"/>
    </xf>
    <xf numFmtId="0" fontId="46" fillId="29" borderId="119" xfId="0" applyFont="1" applyFill="1" applyBorder="1" applyAlignment="1">
      <alignment horizontal="center" vertical="center"/>
    </xf>
    <xf numFmtId="0" fontId="46" fillId="29" borderId="120" xfId="0" applyFont="1" applyFill="1" applyBorder="1" applyAlignment="1">
      <alignment horizontal="center" vertical="center"/>
    </xf>
    <xf numFmtId="0" fontId="46" fillId="29" borderId="121" xfId="0" applyFont="1" applyFill="1" applyBorder="1" applyAlignment="1">
      <alignment horizontal="center" vertical="center"/>
    </xf>
    <xf numFmtId="176" fontId="46" fillId="0" borderId="122" xfId="0" applyNumberFormat="1" applyFont="1" applyBorder="1" applyAlignment="1">
      <alignment vertical="center"/>
    </xf>
    <xf numFmtId="176" fontId="46" fillId="0" borderId="123" xfId="0" applyNumberFormat="1" applyFont="1" applyFill="1" applyBorder="1" applyAlignment="1">
      <alignment vertical="center"/>
    </xf>
    <xf numFmtId="0" fontId="49" fillId="0" borderId="124" xfId="0" quotePrefix="1" applyNumberFormat="1" applyFont="1" applyBorder="1" applyAlignment="1">
      <alignment horizontal="center" vertical="center"/>
    </xf>
    <xf numFmtId="179" fontId="46" fillId="0" borderId="0" xfId="0" applyNumberFormat="1" applyFont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125" xfId="0" applyFont="1" applyBorder="1" applyAlignment="1">
      <alignment horizontal="center" vertical="center"/>
    </xf>
    <xf numFmtId="0" fontId="46" fillId="0" borderId="103" xfId="0" applyFont="1" applyBorder="1" applyAlignment="1">
      <alignment vertical="center"/>
    </xf>
    <xf numFmtId="0" fontId="46" fillId="0" borderId="126" xfId="0" applyFont="1" applyBorder="1" applyAlignment="1">
      <alignment vertical="center"/>
    </xf>
    <xf numFmtId="0" fontId="46" fillId="0" borderId="127" xfId="0" applyFont="1" applyBorder="1" applyAlignment="1">
      <alignment vertical="center"/>
    </xf>
    <xf numFmtId="0" fontId="46" fillId="0" borderId="100" xfId="0" applyFont="1" applyBorder="1" applyAlignment="1">
      <alignment vertical="center"/>
    </xf>
    <xf numFmtId="0" fontId="46" fillId="0" borderId="128" xfId="0" applyFont="1" applyBorder="1" applyAlignment="1">
      <alignment vertical="center"/>
    </xf>
    <xf numFmtId="0" fontId="46" fillId="0" borderId="129" xfId="0" applyFont="1" applyBorder="1" applyAlignment="1">
      <alignment vertical="center"/>
    </xf>
    <xf numFmtId="0" fontId="46" fillId="0" borderId="130" xfId="0" applyFont="1" applyBorder="1" applyAlignment="1">
      <alignment vertical="center"/>
    </xf>
    <xf numFmtId="0" fontId="46" fillId="0" borderId="131" xfId="0" applyFont="1" applyBorder="1" applyAlignment="1">
      <alignment vertical="center"/>
    </xf>
    <xf numFmtId="0" fontId="46" fillId="0" borderId="104" xfId="0" applyFont="1" applyBorder="1" applyAlignment="1">
      <alignment vertical="center"/>
    </xf>
    <xf numFmtId="0" fontId="46" fillId="0" borderId="110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/>
    </xf>
    <xf numFmtId="179" fontId="46" fillId="0" borderId="0" xfId="0" applyNumberFormat="1" applyFont="1" applyBorder="1" applyAlignment="1">
      <alignment vertical="center"/>
    </xf>
    <xf numFmtId="179" fontId="46" fillId="0" borderId="90" xfId="0" applyNumberFormat="1" applyFont="1" applyBorder="1" applyAlignment="1">
      <alignment vertical="center"/>
    </xf>
    <xf numFmtId="179" fontId="46" fillId="0" borderId="132" xfId="0" applyNumberFormat="1" applyFont="1" applyBorder="1" applyAlignment="1">
      <alignment vertical="center"/>
    </xf>
    <xf numFmtId="179" fontId="46" fillId="0" borderId="25" xfId="0" applyNumberFormat="1" applyFont="1" applyBorder="1" applyAlignment="1">
      <alignment vertical="center"/>
    </xf>
    <xf numFmtId="179" fontId="46" fillId="0" borderId="27" xfId="0" applyNumberFormat="1" applyFont="1" applyBorder="1" applyAlignment="1">
      <alignment vertical="center"/>
    </xf>
    <xf numFmtId="179" fontId="46" fillId="0" borderId="76" xfId="0" applyNumberFormat="1" applyFont="1" applyBorder="1" applyAlignment="1">
      <alignment vertical="center"/>
    </xf>
    <xf numFmtId="179" fontId="46" fillId="0" borderId="133" xfId="0" applyNumberFormat="1" applyFont="1" applyBorder="1" applyAlignment="1">
      <alignment vertical="center"/>
    </xf>
    <xf numFmtId="179" fontId="46" fillId="0" borderId="134" xfId="0" applyNumberFormat="1" applyFont="1" applyBorder="1" applyAlignment="1">
      <alignment vertical="center"/>
    </xf>
    <xf numFmtId="179" fontId="46" fillId="0" borderId="135" xfId="0" applyNumberFormat="1" applyFont="1" applyBorder="1" applyAlignment="1">
      <alignment vertical="center"/>
    </xf>
    <xf numFmtId="0" fontId="49" fillId="0" borderId="113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179" fontId="46" fillId="0" borderId="15" xfId="0" applyNumberFormat="1" applyFont="1" applyBorder="1" applyAlignment="1">
      <alignment vertical="center"/>
    </xf>
    <xf numFmtId="179" fontId="46" fillId="0" borderId="28" xfId="0" applyNumberFormat="1" applyFont="1" applyBorder="1" applyAlignment="1">
      <alignment vertical="center"/>
    </xf>
    <xf numFmtId="179" fontId="46" fillId="0" borderId="16" xfId="0" applyNumberFormat="1" applyFont="1" applyBorder="1" applyAlignment="1">
      <alignment vertical="center"/>
    </xf>
    <xf numFmtId="179" fontId="46" fillId="0" borderId="64" xfId="0" applyNumberFormat="1" applyFont="1" applyBorder="1" applyAlignment="1">
      <alignment vertical="center"/>
    </xf>
    <xf numFmtId="179" fontId="46" fillId="0" borderId="92" xfId="0" applyNumberFormat="1" applyFont="1" applyBorder="1" applyAlignment="1">
      <alignment vertical="center"/>
    </xf>
    <xf numFmtId="179" fontId="46" fillId="0" borderId="136" xfId="0" applyNumberFormat="1" applyFont="1" applyBorder="1" applyAlignment="1">
      <alignment vertical="center"/>
    </xf>
    <xf numFmtId="179" fontId="46" fillId="0" borderId="78" xfId="0" applyNumberFormat="1" applyFont="1" applyBorder="1" applyAlignment="1">
      <alignment vertical="center"/>
    </xf>
    <xf numFmtId="179" fontId="46" fillId="0" borderId="137" xfId="0" applyNumberFormat="1" applyFont="1" applyBorder="1" applyAlignment="1">
      <alignment vertical="center"/>
    </xf>
    <xf numFmtId="179" fontId="46" fillId="0" borderId="138" xfId="0" applyNumberFormat="1" applyFont="1" applyBorder="1" applyAlignment="1">
      <alignment vertical="center"/>
    </xf>
    <xf numFmtId="0" fontId="49" fillId="0" borderId="115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6" fillId="0" borderId="71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176" fontId="46" fillId="0" borderId="71" xfId="0" applyNumberFormat="1" applyFont="1" applyBorder="1" applyAlignment="1">
      <alignment vertical="center"/>
    </xf>
    <xf numFmtId="176" fontId="46" fillId="0" borderId="56" xfId="0" applyNumberFormat="1" applyFont="1" applyBorder="1" applyAlignment="1">
      <alignment vertical="center"/>
    </xf>
    <xf numFmtId="176" fontId="46" fillId="0" borderId="53" xfId="0" applyNumberFormat="1" applyFont="1" applyBorder="1" applyAlignment="1">
      <alignment vertical="center"/>
    </xf>
    <xf numFmtId="176" fontId="46" fillId="0" borderId="57" xfId="0" applyNumberFormat="1" applyFont="1" applyBorder="1" applyAlignment="1">
      <alignment vertical="center"/>
    </xf>
    <xf numFmtId="176" fontId="46" fillId="0" borderId="139" xfId="0" applyNumberFormat="1" applyFont="1" applyBorder="1" applyAlignment="1">
      <alignment vertical="center"/>
    </xf>
    <xf numFmtId="176" fontId="46" fillId="0" borderId="72" xfId="0" applyNumberFormat="1" applyFont="1" applyBorder="1" applyAlignment="1">
      <alignment vertical="center"/>
    </xf>
    <xf numFmtId="176" fontId="46" fillId="0" borderId="140" xfId="0" applyNumberFormat="1" applyFont="1" applyBorder="1" applyAlignment="1">
      <alignment vertical="center"/>
    </xf>
    <xf numFmtId="176" fontId="46" fillId="0" borderId="0" xfId="0" applyNumberFormat="1" applyFont="1" applyAlignment="1">
      <alignment vertical="center"/>
    </xf>
    <xf numFmtId="176" fontId="46" fillId="0" borderId="0" xfId="0" applyNumberFormat="1" applyFont="1" applyBorder="1" applyAlignment="1">
      <alignment vertical="center"/>
    </xf>
    <xf numFmtId="0" fontId="49" fillId="0" borderId="117" xfId="0" applyFont="1" applyBorder="1" applyAlignment="1">
      <alignment horizontal="centerContinuous" vertical="center"/>
    </xf>
    <xf numFmtId="0" fontId="49" fillId="0" borderId="96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176" fontId="46" fillId="0" borderId="141" xfId="0" applyNumberFormat="1" applyFont="1" applyBorder="1" applyAlignment="1">
      <alignment vertical="center"/>
    </xf>
    <xf numFmtId="179" fontId="46" fillId="0" borderId="36" xfId="0" applyNumberFormat="1" applyFont="1" applyBorder="1" applyAlignment="1">
      <alignment vertical="center"/>
    </xf>
    <xf numFmtId="0" fontId="49" fillId="0" borderId="119" xfId="0" applyFont="1" applyBorder="1" applyAlignment="1">
      <alignment horizontal="centerContinuous" vertical="center"/>
    </xf>
    <xf numFmtId="0" fontId="49" fillId="0" borderId="142" xfId="0" applyFont="1" applyBorder="1" applyAlignment="1">
      <alignment horizontal="center" vertical="center"/>
    </xf>
    <xf numFmtId="0" fontId="46" fillId="0" borderId="143" xfId="0" applyFont="1" applyBorder="1" applyAlignment="1">
      <alignment horizontal="center" vertical="center"/>
    </xf>
    <xf numFmtId="0" fontId="46" fillId="0" borderId="144" xfId="0" applyFont="1" applyBorder="1" applyAlignment="1">
      <alignment horizontal="center" vertical="center"/>
    </xf>
    <xf numFmtId="176" fontId="46" fillId="0" borderId="145" xfId="0" applyNumberFormat="1" applyFont="1" applyBorder="1" applyAlignment="1">
      <alignment vertical="center"/>
    </xf>
    <xf numFmtId="176" fontId="46" fillId="0" borderId="146" xfId="0" applyNumberFormat="1" applyFont="1" applyBorder="1" applyAlignment="1">
      <alignment vertical="center"/>
    </xf>
    <xf numFmtId="176" fontId="46" fillId="0" borderId="147" xfId="0" applyNumberFormat="1" applyFont="1" applyBorder="1" applyAlignment="1">
      <alignment vertical="center"/>
    </xf>
    <xf numFmtId="176" fontId="46" fillId="0" borderId="148" xfId="0" applyNumberFormat="1" applyFont="1" applyBorder="1" applyAlignment="1">
      <alignment vertical="center"/>
    </xf>
    <xf numFmtId="176" fontId="46" fillId="0" borderId="149" xfId="0" applyNumberFormat="1" applyFont="1" applyBorder="1" applyAlignment="1">
      <alignment vertical="center"/>
    </xf>
    <xf numFmtId="176" fontId="46" fillId="0" borderId="150" xfId="0" applyNumberFormat="1" applyFont="1" applyBorder="1" applyAlignment="1">
      <alignment vertical="center"/>
    </xf>
    <xf numFmtId="0" fontId="48" fillId="0" borderId="0" xfId="166" applyFont="1" applyAlignment="1" applyProtection="1">
      <alignment horizontal="center" vertical="center"/>
      <protection locked="0"/>
    </xf>
    <xf numFmtId="0" fontId="46" fillId="0" borderId="19" xfId="166" applyFont="1" applyBorder="1" applyAlignment="1">
      <alignment vertical="center"/>
    </xf>
    <xf numFmtId="0" fontId="46" fillId="0" borderId="151" xfId="166" applyFont="1" applyBorder="1" applyAlignment="1" applyProtection="1">
      <alignment horizontal="center" vertical="center"/>
    </xf>
    <xf numFmtId="0" fontId="46" fillId="0" borderId="27" xfId="166" applyFont="1" applyBorder="1" applyAlignment="1" applyProtection="1">
      <alignment horizontal="center" vertical="center"/>
    </xf>
    <xf numFmtId="0" fontId="46" fillId="0" borderId="29" xfId="166" applyFont="1" applyBorder="1" applyAlignment="1" applyProtection="1">
      <alignment horizontal="center" vertical="center"/>
    </xf>
    <xf numFmtId="0" fontId="46" fillId="0" borderId="151" xfId="166" applyFont="1" applyBorder="1" applyAlignment="1" applyProtection="1">
      <alignment vertical="center" wrapText="1"/>
    </xf>
    <xf numFmtId="0" fontId="46" fillId="0" borderId="27" xfId="166" applyFont="1" applyBorder="1" applyAlignment="1" applyProtection="1">
      <alignment horizontal="center" vertical="center" wrapText="1"/>
    </xf>
    <xf numFmtId="37" fontId="49" fillId="28" borderId="17" xfId="166" applyNumberFormat="1" applyFont="1" applyFill="1" applyBorder="1" applyAlignment="1" applyProtection="1">
      <alignment horizontal="right" vertical="center"/>
    </xf>
    <xf numFmtId="37" fontId="49" fillId="28" borderId="96" xfId="166" applyNumberFormat="1" applyFont="1" applyFill="1" applyBorder="1" applyAlignment="1" applyProtection="1">
      <alignment vertical="center"/>
    </xf>
    <xf numFmtId="38" fontId="49" fillId="28" borderId="96" xfId="166" applyNumberFormat="1" applyFont="1" applyFill="1" applyBorder="1" applyAlignment="1">
      <alignment vertical="center"/>
    </xf>
    <xf numFmtId="37" fontId="46" fillId="0" borderId="97" xfId="166" applyNumberFormat="1" applyFont="1" applyFill="1" applyBorder="1" applyAlignment="1" applyProtection="1">
      <alignment vertical="center"/>
    </xf>
    <xf numFmtId="37" fontId="46" fillId="0" borderId="96" xfId="166" applyNumberFormat="1" applyFont="1" applyFill="1" applyBorder="1" applyAlignment="1" applyProtection="1">
      <alignment vertical="center"/>
    </xf>
    <xf numFmtId="37" fontId="49" fillId="28" borderId="15" xfId="166" applyNumberFormat="1" applyFont="1" applyFill="1" applyBorder="1" applyAlignment="1" applyProtection="1">
      <alignment vertical="center"/>
    </xf>
    <xf numFmtId="37" fontId="49" fillId="28" borderId="96" xfId="166" applyNumberFormat="1" applyFont="1" applyFill="1" applyBorder="1" applyAlignment="1" applyProtection="1">
      <alignment vertical="center"/>
      <protection locked="0"/>
    </xf>
    <xf numFmtId="37" fontId="46" fillId="0" borderId="79" xfId="166" applyNumberFormat="1" applyFont="1" applyFill="1" applyBorder="1" applyAlignment="1" applyProtection="1">
      <alignment vertical="center"/>
      <protection locked="0"/>
    </xf>
    <xf numFmtId="0" fontId="46" fillId="0" borderId="15" xfId="166" applyFont="1" applyBorder="1" applyAlignment="1">
      <alignment horizontal="center" vertical="center" wrapText="1"/>
    </xf>
    <xf numFmtId="0" fontId="46" fillId="0" borderId="82" xfId="166" applyFont="1" applyBorder="1" applyAlignment="1">
      <alignment horizontal="center" vertical="center"/>
    </xf>
    <xf numFmtId="0" fontId="46" fillId="0" borderId="92" xfId="166" applyFont="1" applyBorder="1" applyAlignment="1">
      <alignment horizontal="center" vertical="center"/>
    </xf>
    <xf numFmtId="37" fontId="49" fillId="28" borderId="33" xfId="166" applyNumberFormat="1" applyFont="1" applyFill="1" applyBorder="1" applyAlignment="1" applyProtection="1">
      <alignment horizontal="right" vertical="center"/>
    </xf>
    <xf numFmtId="38" fontId="49" fillId="28" borderId="33" xfId="166" applyNumberFormat="1" applyFont="1" applyFill="1" applyBorder="1" applyAlignment="1">
      <alignment horizontal="right" vertical="center"/>
    </xf>
    <xf numFmtId="38" fontId="46" fillId="0" borderId="78" xfId="166" applyNumberFormat="1" applyFont="1" applyFill="1" applyBorder="1" applyAlignment="1">
      <alignment vertical="center"/>
    </xf>
    <xf numFmtId="38" fontId="46" fillId="0" borderId="36" xfId="166" applyNumberFormat="1" applyFont="1" applyFill="1" applyBorder="1" applyAlignment="1">
      <alignment vertical="center"/>
    </xf>
    <xf numFmtId="38" fontId="46" fillId="0" borderId="92" xfId="166" applyNumberFormat="1" applyFont="1" applyFill="1" applyBorder="1" applyAlignment="1">
      <alignment vertical="center"/>
    </xf>
    <xf numFmtId="38" fontId="46" fillId="0" borderId="63" xfId="166" applyNumberFormat="1" applyFont="1" applyFill="1" applyBorder="1" applyAlignment="1">
      <alignment vertical="center"/>
    </xf>
    <xf numFmtId="37" fontId="49" fillId="28" borderId="35" xfId="166" applyNumberFormat="1" applyFont="1" applyFill="1" applyBorder="1" applyAlignment="1" applyProtection="1">
      <alignment vertical="center"/>
    </xf>
    <xf numFmtId="38" fontId="49" fillId="28" borderId="35" xfId="166" applyNumberFormat="1" applyFont="1" applyFill="1" applyBorder="1" applyAlignment="1">
      <alignment vertical="center"/>
    </xf>
    <xf numFmtId="38" fontId="46" fillId="0" borderId="81" xfId="166" applyNumberFormat="1" applyFont="1" applyFill="1" applyBorder="1" applyAlignment="1">
      <alignment vertical="center"/>
    </xf>
    <xf numFmtId="38" fontId="46" fillId="0" borderId="61" xfId="166" applyNumberFormat="1" applyFont="1" applyFill="1" applyBorder="1" applyAlignment="1">
      <alignment vertical="center"/>
    </xf>
    <xf numFmtId="0" fontId="46" fillId="0" borderId="18" xfId="166" applyFont="1" applyBorder="1" applyAlignment="1">
      <alignment horizontal="center" vertical="center"/>
    </xf>
    <xf numFmtId="0" fontId="46" fillId="0" borderId="152" xfId="166" applyFont="1" applyBorder="1" applyAlignment="1">
      <alignment horizontal="center" vertical="center"/>
    </xf>
    <xf numFmtId="0" fontId="46" fillId="0" borderId="57" xfId="166" applyFont="1" applyBorder="1" applyAlignment="1">
      <alignment horizontal="center" vertical="center"/>
    </xf>
    <xf numFmtId="0" fontId="46" fillId="0" borderId="70" xfId="166" applyFont="1" applyBorder="1" applyAlignment="1">
      <alignment horizontal="center" vertical="center" wrapText="1"/>
    </xf>
    <xf numFmtId="176" fontId="49" fillId="28" borderId="52" xfId="210" applyNumberFormat="1" applyFont="1" applyFill="1" applyBorder="1" applyAlignment="1" applyProtection="1">
      <alignment horizontal="right" vertical="center"/>
    </xf>
    <xf numFmtId="176" fontId="46" fillId="0" borderId="51" xfId="210" applyNumberFormat="1" applyFont="1" applyFill="1" applyBorder="1" applyAlignment="1">
      <alignment vertical="center"/>
    </xf>
    <xf numFmtId="0" fontId="46" fillId="0" borderId="18" xfId="166" applyFont="1" applyBorder="1" applyAlignment="1">
      <alignment vertical="center"/>
    </xf>
    <xf numFmtId="0" fontId="46" fillId="0" borderId="35" xfId="166" applyFont="1" applyBorder="1" applyAlignment="1">
      <alignment horizontal="center" vertical="center"/>
    </xf>
    <xf numFmtId="0" fontId="46" fillId="0" borderId="78" xfId="166" applyFont="1" applyBorder="1" applyAlignment="1">
      <alignment horizontal="center" vertical="center"/>
    </xf>
    <xf numFmtId="38" fontId="49" fillId="28" borderId="96" xfId="166" applyNumberFormat="1" applyFont="1" applyFill="1" applyBorder="1" applyAlignment="1">
      <alignment horizontal="right" vertical="center"/>
    </xf>
    <xf numFmtId="38" fontId="49" fillId="28" borderId="33" xfId="166" applyNumberFormat="1" applyFont="1" applyFill="1" applyBorder="1" applyAlignment="1">
      <alignment vertical="center"/>
    </xf>
    <xf numFmtId="38" fontId="46" fillId="0" borderId="31" xfId="209" applyFont="1" applyFill="1" applyBorder="1" applyAlignment="1">
      <alignment vertical="center"/>
    </xf>
    <xf numFmtId="38" fontId="46" fillId="0" borderId="33" xfId="209" applyFont="1" applyFill="1" applyBorder="1" applyAlignment="1">
      <alignment vertical="center"/>
    </xf>
    <xf numFmtId="38" fontId="49" fillId="28" borderId="81" xfId="166" applyNumberFormat="1" applyFont="1" applyFill="1" applyBorder="1" applyAlignment="1">
      <alignment vertical="center"/>
    </xf>
    <xf numFmtId="0" fontId="46" fillId="0" borderId="40" xfId="166" applyFont="1" applyBorder="1" applyAlignment="1">
      <alignment horizontal="center" vertical="center"/>
    </xf>
    <xf numFmtId="0" fontId="46" fillId="0" borderId="43" xfId="166" applyFont="1" applyBorder="1" applyAlignment="1">
      <alignment horizontal="center" vertical="center"/>
    </xf>
    <xf numFmtId="0" fontId="46" fillId="0" borderId="75" xfId="166" applyFont="1" applyBorder="1" applyAlignment="1">
      <alignment horizontal="center" vertical="center"/>
    </xf>
    <xf numFmtId="38" fontId="49" fillId="28" borderId="45" xfId="166" applyNumberFormat="1" applyFont="1" applyFill="1" applyBorder="1" applyAlignment="1">
      <alignment horizontal="right" vertical="center"/>
    </xf>
    <xf numFmtId="38" fontId="49" fillId="28" borderId="34" xfId="166" applyNumberFormat="1" applyFont="1" applyFill="1" applyBorder="1" applyAlignment="1">
      <alignment vertical="center"/>
    </xf>
    <xf numFmtId="38" fontId="46" fillId="0" borderId="40" xfId="209" applyFont="1" applyFill="1" applyBorder="1" applyAlignment="1">
      <alignment vertical="center"/>
    </xf>
    <xf numFmtId="38" fontId="46" fillId="0" borderId="42" xfId="209" applyFont="1" applyFill="1" applyBorder="1" applyAlignment="1">
      <alignment vertical="center"/>
    </xf>
    <xf numFmtId="38" fontId="46" fillId="0" borderId="34" xfId="209" applyFont="1" applyFill="1" applyBorder="1" applyAlignment="1">
      <alignment vertical="center"/>
    </xf>
    <xf numFmtId="38" fontId="49" fillId="28" borderId="85" xfId="166" applyNumberFormat="1" applyFont="1" applyFill="1" applyBorder="1" applyAlignment="1">
      <alignment vertical="center"/>
    </xf>
    <xf numFmtId="38" fontId="46" fillId="0" borderId="43" xfId="209" applyFont="1" applyFill="1" applyBorder="1" applyAlignment="1">
      <alignment vertical="center"/>
    </xf>
    <xf numFmtId="0" fontId="46" fillId="0" borderId="75" xfId="166" applyFont="1" applyBorder="1" applyAlignment="1">
      <alignment horizontal="center" vertical="center" wrapText="1"/>
    </xf>
    <xf numFmtId="38" fontId="46" fillId="0" borderId="85" xfId="166" applyNumberFormat="1" applyFont="1" applyFill="1" applyBorder="1" applyAlignment="1">
      <alignment vertical="center"/>
    </xf>
    <xf numFmtId="38" fontId="46" fillId="0" borderId="46" xfId="166" applyNumberFormat="1" applyFont="1" applyFill="1" applyBorder="1" applyAlignment="1">
      <alignment vertical="center"/>
    </xf>
    <xf numFmtId="38" fontId="46" fillId="0" borderId="80" xfId="166" applyNumberFormat="1" applyFont="1" applyFill="1" applyBorder="1" applyAlignment="1">
      <alignment vertical="center"/>
    </xf>
    <xf numFmtId="38" fontId="49" fillId="28" borderId="40" xfId="166" applyNumberFormat="1" applyFont="1" applyFill="1" applyBorder="1" applyAlignment="1">
      <alignment vertical="center"/>
    </xf>
    <xf numFmtId="37" fontId="49" fillId="28" borderId="40" xfId="166" applyNumberFormat="1" applyFont="1" applyFill="1" applyBorder="1" applyAlignment="1" applyProtection="1">
      <alignment vertical="center"/>
    </xf>
    <xf numFmtId="0" fontId="46" fillId="0" borderId="59" xfId="166" applyFont="1" applyBorder="1" applyAlignment="1">
      <alignment horizontal="center" vertical="center"/>
    </xf>
    <xf numFmtId="0" fontId="46" fillId="0" borderId="66" xfId="166" applyFont="1" applyBorder="1" applyAlignment="1">
      <alignment horizontal="center" vertical="center"/>
    </xf>
    <xf numFmtId="0" fontId="46" fillId="0" borderId="153" xfId="166" applyFont="1" applyBorder="1" applyAlignment="1">
      <alignment horizontal="center" vertical="center" wrapText="1"/>
    </xf>
    <xf numFmtId="176" fontId="49" fillId="28" borderId="45" xfId="210" applyNumberFormat="1" applyFont="1" applyFill="1" applyBorder="1" applyAlignment="1">
      <alignment horizontal="right" vertical="center"/>
    </xf>
    <xf numFmtId="176" fontId="46" fillId="0" borderId="59" xfId="210" applyNumberFormat="1" applyFont="1" applyFill="1" applyBorder="1" applyAlignment="1">
      <alignment vertical="center"/>
    </xf>
    <xf numFmtId="176" fontId="46" fillId="0" borderId="62" xfId="210" applyNumberFormat="1" applyFont="1" applyFill="1" applyBorder="1" applyAlignment="1">
      <alignment vertical="center"/>
    </xf>
    <xf numFmtId="0" fontId="46" fillId="0" borderId="21" xfId="166" applyFont="1" applyBorder="1" applyAlignment="1">
      <alignment vertical="center"/>
    </xf>
    <xf numFmtId="0" fontId="46" fillId="0" borderId="53" xfId="166" applyFont="1" applyBorder="1" applyAlignment="1">
      <alignment horizontal="center" vertical="center"/>
    </xf>
    <xf numFmtId="176" fontId="49" fillId="28" borderId="52" xfId="210" applyNumberFormat="1" applyFont="1" applyFill="1" applyBorder="1" applyAlignment="1">
      <alignment horizontal="right" vertical="center"/>
    </xf>
    <xf numFmtId="176" fontId="46" fillId="0" borderId="60" xfId="210" applyNumberFormat="1" applyFont="1" applyFill="1" applyBorder="1" applyAlignment="1">
      <alignment vertical="center"/>
    </xf>
    <xf numFmtId="37" fontId="48" fillId="0" borderId="0" xfId="166" applyNumberFormat="1" applyFont="1" applyAlignment="1" applyProtection="1">
      <alignment horizontal="center" vertical="center"/>
      <protection locked="0"/>
    </xf>
    <xf numFmtId="37" fontId="49" fillId="28" borderId="29" xfId="164" applyNumberFormat="1" applyFont="1" applyFill="1" applyBorder="1" applyAlignment="1" applyProtection="1">
      <alignment horizontal="center" vertical="center"/>
    </xf>
    <xf numFmtId="37" fontId="46" fillId="0" borderId="82" xfId="166" applyNumberFormat="1" applyFont="1" applyBorder="1" applyAlignment="1" applyProtection="1">
      <alignment vertical="center"/>
      <protection locked="0"/>
    </xf>
    <xf numFmtId="37" fontId="46" fillId="0" borderId="39" xfId="166" applyNumberFormat="1" applyFont="1" applyFill="1" applyBorder="1" applyAlignment="1" applyProtection="1">
      <alignment vertical="center"/>
    </xf>
    <xf numFmtId="37" fontId="46" fillId="0" borderId="63" xfId="166" applyNumberFormat="1" applyFont="1" applyBorder="1" applyAlignment="1" applyProtection="1">
      <alignment vertical="center"/>
      <protection locked="0"/>
    </xf>
    <xf numFmtId="37" fontId="49" fillId="28" borderId="34" xfId="166" applyNumberFormat="1" applyFont="1" applyFill="1" applyBorder="1" applyAlignment="1" applyProtection="1">
      <alignment horizontal="right" vertical="center"/>
    </xf>
    <xf numFmtId="37" fontId="46" fillId="0" borderId="80" xfId="166" applyNumberFormat="1" applyFont="1" applyBorder="1" applyAlignment="1" applyProtection="1">
      <alignment vertical="center"/>
      <protection locked="0"/>
    </xf>
    <xf numFmtId="37" fontId="49" fillId="28" borderId="19" xfId="166" applyNumberFormat="1" applyFont="1" applyFill="1" applyBorder="1" applyAlignment="1" applyProtection="1">
      <alignment horizontal="right" vertical="center"/>
    </xf>
    <xf numFmtId="38" fontId="46" fillId="0" borderId="91" xfId="166" applyNumberFormat="1" applyFont="1" applyBorder="1" applyAlignment="1">
      <alignment vertical="center"/>
    </xf>
    <xf numFmtId="38" fontId="46" fillId="0" borderId="38" xfId="166" applyNumberFormat="1" applyFont="1" applyBorder="1" applyAlignment="1">
      <alignment vertical="center"/>
    </xf>
    <xf numFmtId="38" fontId="46" fillId="0" borderId="32" xfId="166" applyNumberFormat="1" applyFont="1" applyBorder="1" applyAlignment="1">
      <alignment vertical="center"/>
    </xf>
    <xf numFmtId="38" fontId="46" fillId="0" borderId="30" xfId="166" applyNumberFormat="1" applyFont="1" applyBorder="1" applyAlignment="1">
      <alignment vertical="center"/>
    </xf>
    <xf numFmtId="176" fontId="46" fillId="0" borderId="66" xfId="210" applyNumberFormat="1" applyFont="1" applyBorder="1" applyAlignment="1">
      <alignment vertical="center"/>
    </xf>
    <xf numFmtId="176" fontId="46" fillId="0" borderId="154" xfId="210" applyNumberFormat="1" applyFont="1" applyBorder="1" applyAlignment="1">
      <alignment vertical="center"/>
    </xf>
    <xf numFmtId="38" fontId="46" fillId="0" borderId="0" xfId="209" applyFont="1" applyBorder="1" applyAlignment="1" applyProtection="1">
      <alignment vertical="center"/>
    </xf>
    <xf numFmtId="0" fontId="46" fillId="0" borderId="39" xfId="166" applyFont="1" applyBorder="1" applyAlignment="1">
      <alignment horizontal="center" vertical="center" wrapText="1"/>
    </xf>
    <xf numFmtId="0" fontId="46" fillId="0" borderId="43" xfId="166" applyFont="1" applyBorder="1" applyAlignment="1">
      <alignment horizontal="center" vertical="center" wrapText="1"/>
    </xf>
    <xf numFmtId="37" fontId="49" fillId="28" borderId="52" xfId="166" applyNumberFormat="1" applyFont="1" applyFill="1" applyBorder="1" applyAlignment="1" applyProtection="1">
      <alignment horizontal="right" vertical="center"/>
    </xf>
    <xf numFmtId="38" fontId="49" fillId="28" borderId="52" xfId="209" applyFont="1" applyFill="1" applyBorder="1" applyAlignment="1">
      <alignment horizontal="right" vertical="center"/>
    </xf>
    <xf numFmtId="38" fontId="46" fillId="0" borderId="56" xfId="209" applyFont="1" applyFill="1" applyBorder="1" applyAlignment="1">
      <alignment vertical="center"/>
    </xf>
    <xf numFmtId="38" fontId="46" fillId="0" borderId="51" xfId="209" applyFont="1" applyFill="1" applyBorder="1" applyAlignment="1">
      <alignment vertical="center"/>
    </xf>
    <xf numFmtId="38" fontId="46" fillId="0" borderId="53" xfId="209" applyFont="1" applyFill="1" applyBorder="1" applyAlignment="1">
      <alignment vertical="center"/>
    </xf>
    <xf numFmtId="38" fontId="46" fillId="0" borderId="59" xfId="209" applyFont="1" applyFill="1" applyBorder="1" applyAlignment="1">
      <alignment vertical="center"/>
    </xf>
    <xf numFmtId="37" fontId="46" fillId="0" borderId="64" xfId="166" applyNumberFormat="1" applyFont="1" applyFill="1" applyBorder="1" applyAlignment="1" applyProtection="1">
      <alignment vertical="center"/>
    </xf>
    <xf numFmtId="0" fontId="46" fillId="0" borderId="49" xfId="166" applyFont="1" applyBorder="1" applyAlignment="1">
      <alignment horizontal="center" vertical="center"/>
    </xf>
    <xf numFmtId="0" fontId="46" fillId="0" borderId="68" xfId="166" applyFont="1" applyBorder="1" applyAlignment="1">
      <alignment horizontal="center" vertical="center" wrapText="1"/>
    </xf>
    <xf numFmtId="38" fontId="49" fillId="28" borderId="45" xfId="166" applyNumberFormat="1" applyFont="1" applyFill="1" applyBorder="1" applyAlignment="1">
      <alignment vertical="center"/>
    </xf>
    <xf numFmtId="38" fontId="46" fillId="0" borderId="62" xfId="209" applyFont="1" applyFill="1" applyBorder="1" applyAlignment="1">
      <alignment vertical="center"/>
    </xf>
    <xf numFmtId="38" fontId="46" fillId="0" borderId="68" xfId="209" applyFont="1" applyFill="1" applyBorder="1" applyAlignment="1">
      <alignment vertical="center"/>
    </xf>
    <xf numFmtId="38" fontId="46" fillId="0" borderId="49" xfId="209" applyFont="1" applyFill="1" applyBorder="1" applyAlignment="1">
      <alignment vertical="center"/>
    </xf>
    <xf numFmtId="38" fontId="49" fillId="28" borderId="49" xfId="166" applyNumberFormat="1" applyFont="1" applyFill="1" applyBorder="1" applyAlignment="1">
      <alignment vertical="center"/>
    </xf>
    <xf numFmtId="38" fontId="46" fillId="0" borderId="50" xfId="209" applyFont="1" applyFill="1" applyBorder="1" applyAlignment="1">
      <alignment vertical="center"/>
    </xf>
    <xf numFmtId="38" fontId="46" fillId="0" borderId="154" xfId="209" applyFont="1" applyFill="1" applyBorder="1" applyAlignment="1">
      <alignment vertical="center"/>
    </xf>
    <xf numFmtId="38" fontId="46" fillId="0" borderId="66" xfId="209" applyFont="1" applyFill="1" applyBorder="1" applyAlignment="1">
      <alignment vertical="center"/>
    </xf>
    <xf numFmtId="38" fontId="46" fillId="0" borderId="44" xfId="209" applyFont="1" applyFill="1" applyBorder="1" applyAlignment="1">
      <alignment vertical="center"/>
    </xf>
    <xf numFmtId="37" fontId="49" fillId="28" borderId="49" xfId="166" applyNumberFormat="1" applyFont="1" applyFill="1" applyBorder="1" applyAlignment="1" applyProtection="1">
      <alignment vertical="center"/>
    </xf>
    <xf numFmtId="0" fontId="46" fillId="0" borderId="57" xfId="166" applyFont="1" applyBorder="1" applyAlignment="1">
      <alignment horizontal="center" vertical="center" wrapText="1"/>
    </xf>
    <xf numFmtId="38" fontId="49" fillId="28" borderId="52" xfId="166" applyNumberFormat="1" applyFont="1" applyFill="1" applyBorder="1" applyAlignment="1">
      <alignment vertical="center"/>
    </xf>
    <xf numFmtId="38" fontId="46" fillId="0" borderId="71" xfId="209" applyFont="1" applyFill="1" applyBorder="1" applyAlignment="1">
      <alignment vertical="center"/>
    </xf>
    <xf numFmtId="38" fontId="46" fillId="0" borderId="57" xfId="209" applyFont="1" applyFill="1" applyBorder="1" applyAlignment="1">
      <alignment vertical="center"/>
    </xf>
    <xf numFmtId="38" fontId="49" fillId="28" borderId="59" xfId="166" applyNumberFormat="1" applyFont="1" applyFill="1" applyBorder="1" applyAlignment="1">
      <alignment vertical="center"/>
    </xf>
    <xf numFmtId="38" fontId="46" fillId="0" borderId="60" xfId="209" applyFont="1" applyFill="1" applyBorder="1" applyAlignment="1">
      <alignment vertical="center"/>
    </xf>
    <xf numFmtId="37" fontId="49" fillId="28" borderId="59" xfId="166" applyNumberFormat="1" applyFont="1" applyFill="1" applyBorder="1" applyAlignment="1" applyProtection="1">
      <alignment vertical="center"/>
    </xf>
    <xf numFmtId="0" fontId="46" fillId="0" borderId="82" xfId="166" applyFont="1" applyBorder="1" applyAlignment="1">
      <alignment horizontal="center" vertical="center" wrapText="1"/>
    </xf>
    <xf numFmtId="0" fontId="46" fillId="0" borderId="18" xfId="166" applyFont="1" applyBorder="1" applyAlignment="1">
      <alignment horizontal="center" vertical="center" wrapText="1"/>
    </xf>
    <xf numFmtId="0" fontId="46" fillId="0" borderId="152" xfId="166" applyFont="1" applyBorder="1" applyAlignment="1">
      <alignment horizontal="center" vertical="center" wrapText="1"/>
    </xf>
    <xf numFmtId="0" fontId="46" fillId="0" borderId="53" xfId="166" applyFont="1" applyBorder="1" applyAlignment="1">
      <alignment horizontal="center" vertical="center" wrapText="1"/>
    </xf>
    <xf numFmtId="0" fontId="46" fillId="0" borderId="79" xfId="166" applyFont="1" applyBorder="1" applyAlignment="1">
      <alignment horizontal="center" vertical="center"/>
    </xf>
    <xf numFmtId="0" fontId="46" fillId="0" borderId="38" xfId="166" applyFont="1" applyBorder="1" applyAlignment="1">
      <alignment horizontal="center" vertical="center"/>
    </xf>
    <xf numFmtId="0" fontId="46" fillId="0" borderId="74" xfId="166" applyFont="1" applyBorder="1" applyAlignment="1">
      <alignment horizontal="center" vertical="center" wrapText="1"/>
    </xf>
    <xf numFmtId="0" fontId="46" fillId="0" borderId="67" xfId="166" applyFont="1" applyBorder="1" applyAlignment="1">
      <alignment horizontal="center" vertical="center"/>
    </xf>
    <xf numFmtId="0" fontId="46" fillId="0" borderId="54" xfId="166" applyFont="1" applyBorder="1" applyAlignment="1">
      <alignment horizontal="center" vertical="center"/>
    </xf>
    <xf numFmtId="176" fontId="49" fillId="28" borderId="45" xfId="210" applyNumberFormat="1" applyFont="1" applyFill="1" applyBorder="1" applyAlignment="1" applyProtection="1">
      <alignment horizontal="right" vertical="center"/>
    </xf>
    <xf numFmtId="176" fontId="46" fillId="0" borderId="68" xfId="210" applyNumberFormat="1" applyFont="1" applyBorder="1" applyAlignment="1">
      <alignment vertical="center"/>
    </xf>
    <xf numFmtId="176" fontId="46" fillId="0" borderId="50" xfId="210" applyNumberFormat="1" applyFont="1" applyBorder="1" applyAlignment="1">
      <alignment vertical="center"/>
    </xf>
    <xf numFmtId="176" fontId="46" fillId="0" borderId="49" xfId="210" applyNumberFormat="1" applyFont="1" applyBorder="1" applyAlignment="1">
      <alignment vertical="center"/>
    </xf>
    <xf numFmtId="176" fontId="46" fillId="0" borderId="44" xfId="210" applyNumberFormat="1" applyFont="1" applyBorder="1" applyAlignment="1">
      <alignment vertical="center"/>
    </xf>
    <xf numFmtId="0" fontId="46" fillId="0" borderId="15" xfId="166" applyFont="1" applyBorder="1" applyAlignment="1">
      <alignment horizontal="center" vertical="center"/>
    </xf>
    <xf numFmtId="0" fontId="46" fillId="0" borderId="46" xfId="166" applyFont="1" applyBorder="1" applyAlignment="1">
      <alignment horizontal="center" vertical="center" wrapText="1"/>
    </xf>
    <xf numFmtId="0" fontId="46" fillId="0" borderId="21" xfId="166" applyFont="1" applyBorder="1" applyAlignment="1">
      <alignment horizontal="center" vertical="center"/>
    </xf>
    <xf numFmtId="176" fontId="46" fillId="0" borderId="22" xfId="210" applyNumberFormat="1" applyFont="1" applyBorder="1" applyAlignment="1">
      <alignment vertical="center"/>
    </xf>
    <xf numFmtId="176" fontId="46" fillId="0" borderId="94" xfId="210" applyNumberFormat="1" applyFont="1" applyBorder="1" applyAlignment="1">
      <alignment vertical="center"/>
    </xf>
    <xf numFmtId="176" fontId="46" fillId="0" borderId="55" xfId="210" applyNumberFormat="1" applyFont="1" applyBorder="1" applyAlignment="1">
      <alignment vertical="center"/>
    </xf>
    <xf numFmtId="176" fontId="46" fillId="0" borderId="93" xfId="210" applyNumberFormat="1" applyFont="1" applyBorder="1" applyAlignment="1">
      <alignment vertical="center"/>
    </xf>
    <xf numFmtId="176" fontId="49" fillId="28" borderId="58" xfId="210" applyNumberFormat="1" applyFont="1" applyFill="1" applyBorder="1" applyAlignment="1" applyProtection="1">
      <alignment horizontal="right" vertical="center"/>
    </xf>
    <xf numFmtId="176" fontId="46" fillId="0" borderId="54" xfId="210" applyNumberFormat="1" applyFont="1" applyBorder="1" applyAlignment="1">
      <alignment vertical="center"/>
    </xf>
    <xf numFmtId="176" fontId="46" fillId="0" borderId="98" xfId="210" applyNumberFormat="1" applyFont="1" applyBorder="1" applyAlignment="1">
      <alignment vertical="center"/>
    </xf>
    <xf numFmtId="37" fontId="49" fillId="28" borderId="37" xfId="166" applyNumberFormat="1" applyFont="1" applyFill="1" applyBorder="1" applyAlignment="1" applyProtection="1">
      <alignment horizontal="right" vertical="center"/>
    </xf>
    <xf numFmtId="38" fontId="49" fillId="28" borderId="37" xfId="166" applyNumberFormat="1" applyFont="1" applyFill="1" applyBorder="1" applyAlignment="1">
      <alignment vertical="center"/>
    </xf>
    <xf numFmtId="38" fontId="46" fillId="0" borderId="15" xfId="209" applyFont="1" applyBorder="1" applyAlignment="1">
      <alignment vertical="center"/>
    </xf>
    <xf numFmtId="38" fontId="46" fillId="0" borderId="64" xfId="209" applyFont="1" applyBorder="1" applyAlignment="1">
      <alignment vertical="center"/>
    </xf>
    <xf numFmtId="38" fontId="46" fillId="0" borderId="97" xfId="209" applyFont="1" applyBorder="1" applyAlignment="1">
      <alignment vertical="center"/>
    </xf>
    <xf numFmtId="176" fontId="46" fillId="0" borderId="70" xfId="210" applyNumberFormat="1" applyFont="1" applyBorder="1" applyAlignment="1">
      <alignment vertical="center"/>
    </xf>
    <xf numFmtId="37" fontId="48" fillId="0" borderId="0" xfId="0" applyNumberFormat="1" applyFont="1" applyAlignment="1">
      <alignment horizontal="center" vertical="center"/>
    </xf>
    <xf numFmtId="0" fontId="46" fillId="29" borderId="105" xfId="0" applyFont="1" applyFill="1" applyBorder="1" applyAlignment="1">
      <alignment horizontal="center" vertical="center"/>
    </xf>
    <xf numFmtId="0" fontId="46" fillId="29" borderId="155" xfId="0" applyFont="1" applyFill="1" applyBorder="1" applyAlignment="1">
      <alignment horizontal="center" vertical="center"/>
    </xf>
    <xf numFmtId="0" fontId="46" fillId="0" borderId="156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179" fontId="46" fillId="0" borderId="29" xfId="0" applyNumberFormat="1" applyFont="1" applyBorder="1" applyAlignment="1">
      <alignment vertical="center"/>
    </xf>
    <xf numFmtId="179" fontId="46" fillId="0" borderId="108" xfId="0" applyNumberFormat="1" applyFont="1" applyBorder="1" applyAlignment="1">
      <alignment horizontal="center" vertical="center"/>
    </xf>
    <xf numFmtId="179" fontId="46" fillId="0" borderId="27" xfId="0" applyNumberFormat="1" applyFont="1" applyBorder="1" applyAlignment="1">
      <alignment horizontal="center" vertical="center"/>
    </xf>
    <xf numFmtId="179" fontId="46" fillId="0" borderId="20" xfId="0" applyNumberFormat="1" applyFont="1" applyBorder="1" applyAlignment="1">
      <alignment horizontal="center" vertical="center"/>
    </xf>
    <xf numFmtId="179" fontId="46" fillId="0" borderId="109" xfId="0" applyNumberFormat="1" applyFont="1" applyBorder="1" applyAlignment="1">
      <alignment horizontal="center" vertical="center"/>
    </xf>
    <xf numFmtId="179" fontId="46" fillId="0" borderId="0" xfId="0" applyNumberFormat="1" applyFont="1" applyBorder="1" applyAlignment="1">
      <alignment horizontal="center" vertical="center"/>
    </xf>
    <xf numFmtId="0" fontId="46" fillId="29" borderId="157" xfId="0" applyFont="1" applyFill="1" applyBorder="1" applyAlignment="1">
      <alignment horizontal="center" vertical="center"/>
    </xf>
    <xf numFmtId="0" fontId="46" fillId="29" borderId="112" xfId="0" applyFont="1" applyFill="1" applyBorder="1" applyAlignment="1">
      <alignment horizontal="center" vertical="center"/>
    </xf>
    <xf numFmtId="0" fontId="46" fillId="29" borderId="116" xfId="0" applyFont="1" applyFill="1" applyBorder="1" applyAlignment="1">
      <alignment horizontal="left" vertical="center" wrapText="1"/>
    </xf>
    <xf numFmtId="176" fontId="46" fillId="0" borderId="19" xfId="0" applyNumberFormat="1" applyFont="1" applyBorder="1" applyAlignment="1">
      <alignment vertical="center"/>
    </xf>
    <xf numFmtId="176" fontId="49" fillId="0" borderId="109" xfId="0" applyNumberFormat="1" applyFont="1" applyBorder="1" applyAlignment="1">
      <alignment horizontal="center" vertical="center"/>
    </xf>
    <xf numFmtId="0" fontId="46" fillId="29" borderId="110" xfId="0" applyFont="1" applyFill="1" applyBorder="1" applyAlignment="1">
      <alignment horizontal="center" vertical="center"/>
    </xf>
    <xf numFmtId="179" fontId="46" fillId="0" borderId="48" xfId="0" applyNumberFormat="1" applyFont="1" applyBorder="1" applyAlignment="1">
      <alignment vertical="center"/>
    </xf>
    <xf numFmtId="179" fontId="46" fillId="0" borderId="0" xfId="0" applyNumberFormat="1" applyFont="1" applyBorder="1" applyAlignment="1">
      <alignment horizontal="right" vertical="center"/>
    </xf>
    <xf numFmtId="176" fontId="46" fillId="0" borderId="158" xfId="0" applyNumberFormat="1" applyFont="1" applyBorder="1" applyAlignment="1">
      <alignment vertical="center"/>
    </xf>
    <xf numFmtId="176" fontId="46" fillId="0" borderId="27" xfId="0" applyNumberFormat="1" applyFont="1" applyBorder="1" applyAlignment="1">
      <alignment vertical="center"/>
    </xf>
    <xf numFmtId="176" fontId="46" fillId="0" borderId="159" xfId="0" applyNumberFormat="1" applyFont="1" applyBorder="1" applyAlignment="1">
      <alignment vertical="center"/>
    </xf>
    <xf numFmtId="179" fontId="49" fillId="0" borderId="0" xfId="0" applyNumberFormat="1" applyFont="1" applyBorder="1" applyAlignment="1">
      <alignment horizontal="center" vertical="center"/>
    </xf>
    <xf numFmtId="10" fontId="46" fillId="0" borderId="0" xfId="0" applyNumberFormat="1" applyFont="1" applyAlignment="1">
      <alignment vertical="center"/>
    </xf>
    <xf numFmtId="0" fontId="51" fillId="29" borderId="121" xfId="0" applyFont="1" applyFill="1" applyBorder="1" applyAlignment="1">
      <alignment vertical="center" wrapText="1"/>
    </xf>
    <xf numFmtId="176" fontId="46" fillId="0" borderId="160" xfId="0" applyNumberFormat="1" applyFont="1" applyBorder="1" applyAlignment="1">
      <alignment vertical="center"/>
    </xf>
    <xf numFmtId="176" fontId="49" fillId="0" borderId="124" xfId="0" applyNumberFormat="1" applyFont="1" applyBorder="1" applyAlignment="1">
      <alignment horizontal="center" vertical="center"/>
    </xf>
    <xf numFmtId="176" fontId="46" fillId="0" borderId="161" xfId="0" applyNumberFormat="1" applyFont="1" applyBorder="1" applyAlignment="1">
      <alignment vertical="center"/>
    </xf>
    <xf numFmtId="176" fontId="46" fillId="0" borderId="162" xfId="0" applyNumberFormat="1" applyFont="1" applyBorder="1" applyAlignment="1">
      <alignment vertical="center"/>
    </xf>
    <xf numFmtId="176" fontId="49" fillId="0" borderId="0" xfId="0" applyNumberFormat="1" applyFont="1" applyBorder="1" applyAlignment="1">
      <alignment horizontal="center" vertical="center"/>
    </xf>
    <xf numFmtId="180" fontId="0" fillId="0" borderId="0" xfId="0" applyNumberFormat="1"/>
    <xf numFmtId="56" fontId="0" fillId="0" borderId="0" xfId="0" applyNumberFormat="1" applyAlignment="1">
      <alignment horizontal="right"/>
    </xf>
    <xf numFmtId="180" fontId="0" fillId="0" borderId="0" xfId="0" applyNumberFormat="1" applyAlignment="1">
      <alignment wrapText="1"/>
    </xf>
    <xf numFmtId="180" fontId="0" fillId="0" borderId="0" xfId="0" applyNumberFormat="1" applyAlignment="1">
      <alignment horizontal="right"/>
    </xf>
    <xf numFmtId="180" fontId="0" fillId="0" borderId="0" xfId="0" applyNumberFormat="1" applyAlignment="1">
      <alignment horizontal="right" wrapText="1"/>
    </xf>
  </cellXfs>
  <cellStyles count="211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3" xfId="5"/>
    <cellStyle name="20% - アクセント 2 2" xfId="6"/>
    <cellStyle name="20% - アクセント 2 2 2" xfId="7"/>
    <cellStyle name="20% - アクセント 2 2 3" xfId="8"/>
    <cellStyle name="20% - アクセント 2 2 4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2 4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2 4" xfId="19"/>
    <cellStyle name="20% - アクセント 4 3" xfId="20"/>
    <cellStyle name="20% - アクセント 5 2" xfId="21"/>
    <cellStyle name="20% - アクセント 5 2 2" xfId="22"/>
    <cellStyle name="20% - アクセント 5 2 3" xfId="23"/>
    <cellStyle name="20% - アクセント 6 2" xfId="24"/>
    <cellStyle name="20% - アクセント 6 2 2" xfId="25"/>
    <cellStyle name="20% - アクセント 6 2 3" xfId="26"/>
    <cellStyle name="20% - アクセント 6 2 4" xfId="27"/>
    <cellStyle name="20% - アクセント 6 3" xfId="28"/>
    <cellStyle name="40% - アクセント 1 2" xfId="29"/>
    <cellStyle name="40% - アクセント 1 2 2" xfId="30"/>
    <cellStyle name="40% - アクセント 1 2 3" xfId="31"/>
    <cellStyle name="40% - アクセント 1 2 4" xfId="32"/>
    <cellStyle name="40% - アクセント 1 3" xfId="33"/>
    <cellStyle name="40% - アクセント 2 2" xfId="34"/>
    <cellStyle name="40% - アクセント 2 2 2" xfId="35"/>
    <cellStyle name="40% - アクセント 2 2 3" xfId="36"/>
    <cellStyle name="40% - アクセント 3 2" xfId="37"/>
    <cellStyle name="40% - アクセント 3 2 2" xfId="38"/>
    <cellStyle name="40% - アクセント 3 2 3" xfId="39"/>
    <cellStyle name="40% - アクセント 3 2 4" xfId="40"/>
    <cellStyle name="40% - アクセント 3 3" xfId="41"/>
    <cellStyle name="40% - アクセント 4 2" xfId="42"/>
    <cellStyle name="40% - アクセント 4 2 2" xfId="43"/>
    <cellStyle name="40% - アクセント 4 2 3" xfId="44"/>
    <cellStyle name="40% - アクセント 4 2 4" xfId="45"/>
    <cellStyle name="40% - アクセント 4 3" xfId="46"/>
    <cellStyle name="40% - アクセント 5 2" xfId="47"/>
    <cellStyle name="40% - アクセント 5 2 2" xfId="48"/>
    <cellStyle name="40% - アクセント 5 2 3" xfId="49"/>
    <cellStyle name="40% - アクセント 5 2 4" xfId="50"/>
    <cellStyle name="40% - アクセント 5 3" xfId="51"/>
    <cellStyle name="40% - アクセント 6 2" xfId="52"/>
    <cellStyle name="40% - アクセント 6 2 2" xfId="53"/>
    <cellStyle name="40% - アクセント 6 2 3" xfId="54"/>
    <cellStyle name="40% - アクセント 6 2 4" xfId="55"/>
    <cellStyle name="40% - アクセント 6 3" xfId="56"/>
    <cellStyle name="60% - アクセント 1 2" xfId="57"/>
    <cellStyle name="60% - アクセント 1 2 2" xfId="58"/>
    <cellStyle name="60% - アクセント 1 2 3" xfId="59"/>
    <cellStyle name="60% - アクセント 1 2 4" xfId="60"/>
    <cellStyle name="60% - アクセント 1 3" xfId="61"/>
    <cellStyle name="60% - アクセント 2 2" xfId="62"/>
    <cellStyle name="60% - アクセント 2 2 2" xfId="63"/>
    <cellStyle name="60% - アクセント 2 2 3" xfId="64"/>
    <cellStyle name="60% - アクセント 2 2 4" xfId="65"/>
    <cellStyle name="60% - アクセント 2 3" xfId="66"/>
    <cellStyle name="60% - アクセント 3 2" xfId="67"/>
    <cellStyle name="60% - アクセント 3 2 2" xfId="68"/>
    <cellStyle name="60% - アクセント 3 2 3" xfId="69"/>
    <cellStyle name="60% - アクセント 3 2 4" xfId="70"/>
    <cellStyle name="60% - アクセント 3 3" xfId="71"/>
    <cellStyle name="60% - アクセント 4 2" xfId="72"/>
    <cellStyle name="60% - アクセント 4 2 2" xfId="73"/>
    <cellStyle name="60% - アクセント 4 2 3" xfId="74"/>
    <cellStyle name="60% - アクセント 4 2 4" xfId="75"/>
    <cellStyle name="60% - アクセント 4 3" xfId="76"/>
    <cellStyle name="60% - アクセント 5 2" xfId="77"/>
    <cellStyle name="60% - アクセント 5 2 2" xfId="78"/>
    <cellStyle name="60% - アクセント 5 2 3" xfId="79"/>
    <cellStyle name="60% - アクセント 5 2 4" xfId="80"/>
    <cellStyle name="60% - アクセント 5 3" xfId="81"/>
    <cellStyle name="60% - アクセント 6 2" xfId="82"/>
    <cellStyle name="60% - アクセント 6 2 2" xfId="83"/>
    <cellStyle name="60% - アクセント 6 2 3" xfId="84"/>
    <cellStyle name="60% - アクセント 6 2 4" xfId="85"/>
    <cellStyle name="60% - アクセント 6 3" xfId="86"/>
    <cellStyle name="どちらでもない 2" xfId="87"/>
    <cellStyle name="どちらでもない 2 2" xfId="88"/>
    <cellStyle name="どちらでもない 2 3" xfId="89"/>
    <cellStyle name="どちらでもない 2 4" xfId="90"/>
    <cellStyle name="どちらでもない 3" xfId="91"/>
    <cellStyle name="アクセント 1 2" xfId="92"/>
    <cellStyle name="アクセント 1 2 2" xfId="93"/>
    <cellStyle name="アクセント 1 2 3" xfId="94"/>
    <cellStyle name="アクセント 1 2 4" xfId="95"/>
    <cellStyle name="アクセント 1 3" xfId="96"/>
    <cellStyle name="アクセント 2 2" xfId="97"/>
    <cellStyle name="アクセント 2 2 2" xfId="98"/>
    <cellStyle name="アクセント 2 2 3" xfId="99"/>
    <cellStyle name="アクセント 2 2 4" xfId="100"/>
    <cellStyle name="アクセント 2 3" xfId="101"/>
    <cellStyle name="アクセント 3 2" xfId="102"/>
    <cellStyle name="アクセント 3 2 2" xfId="103"/>
    <cellStyle name="アクセント 3 2 3" xfId="104"/>
    <cellStyle name="アクセント 3 2 4" xfId="105"/>
    <cellStyle name="アクセント 3 3" xfId="106"/>
    <cellStyle name="アクセント 4 2" xfId="107"/>
    <cellStyle name="アクセント 4 2 2" xfId="108"/>
    <cellStyle name="アクセント 4 2 3" xfId="109"/>
    <cellStyle name="アクセント 4 2 4" xfId="110"/>
    <cellStyle name="アクセント 4 3" xfId="111"/>
    <cellStyle name="アクセント 5 2" xfId="112"/>
    <cellStyle name="アクセント 5 2 2" xfId="113"/>
    <cellStyle name="アクセント 5 2 3" xfId="114"/>
    <cellStyle name="アクセント 6 2" xfId="115"/>
    <cellStyle name="アクセント 6 2 2" xfId="116"/>
    <cellStyle name="アクセント 6 2 3" xfId="117"/>
    <cellStyle name="アクセント 6 2 4" xfId="118"/>
    <cellStyle name="アクセント 6 3" xfId="119"/>
    <cellStyle name="タイトル 2" xfId="120"/>
    <cellStyle name="タイトル 2 2" xfId="121"/>
    <cellStyle name="タイトル 3" xfId="122"/>
    <cellStyle name="チェック セル 2" xfId="123"/>
    <cellStyle name="チェック セル 2 2" xfId="124"/>
    <cellStyle name="チェック セル 2 3" xfId="125"/>
    <cellStyle name="メモ 2" xfId="126"/>
    <cellStyle name="リンク セル 2" xfId="127"/>
    <cellStyle name="リンク セル 2 2" xfId="128"/>
    <cellStyle name="リンク セル 2 3" xfId="129"/>
    <cellStyle name="リンク セル 2 4" xfId="130"/>
    <cellStyle name="リンク セル 3" xfId="131"/>
    <cellStyle name="入力 2" xfId="132"/>
    <cellStyle name="入力 2 2" xfId="133"/>
    <cellStyle name="入力 2 3" xfId="134"/>
    <cellStyle name="入力 2 4" xfId="135"/>
    <cellStyle name="入力 3" xfId="136"/>
    <cellStyle name="出力 2" xfId="137"/>
    <cellStyle name="出力 2 2" xfId="138"/>
    <cellStyle name="出力 2 3" xfId="139"/>
    <cellStyle name="出力 2 4" xfId="140"/>
    <cellStyle name="出力 3" xfId="141"/>
    <cellStyle name="悪い 2" xfId="142"/>
    <cellStyle name="悪い 2 2" xfId="143"/>
    <cellStyle name="悪い 2 3" xfId="144"/>
    <cellStyle name="悪い 2 4" xfId="145"/>
    <cellStyle name="悪い 3" xfId="146"/>
    <cellStyle name="桁区切り 2" xfId="147"/>
    <cellStyle name="桁区切り 2 2" xfId="148"/>
    <cellStyle name="桁区切り 2 3" xfId="149"/>
    <cellStyle name="桁区切り 2 4" xfId="150"/>
    <cellStyle name="桁区切り 3" xfId="151"/>
    <cellStyle name="桁区切り 4" xfId="152"/>
    <cellStyle name="標準" xfId="0" builtinId="0"/>
    <cellStyle name="標準 2" xfId="153"/>
    <cellStyle name="標準 2 2" xfId="154"/>
    <cellStyle name="標準 2 2 2" xfId="155"/>
    <cellStyle name="標準 2 2 3" xfId="156"/>
    <cellStyle name="標準 2 3" xfId="157"/>
    <cellStyle name="標準 2 4" xfId="158"/>
    <cellStyle name="標準 2 5" xfId="159"/>
    <cellStyle name="標準 3" xfId="160"/>
    <cellStyle name="標準 3 2" xfId="161"/>
    <cellStyle name="標準 3 3" xfId="162"/>
    <cellStyle name="標準 4" xfId="163"/>
    <cellStyle name="標準_H16.4.JIN.確報版" xfId="164"/>
    <cellStyle name="標準_H16.4.JIN.確報版 2" xfId="165"/>
    <cellStyle name="標準_H16.4.SET.確報版" xfId="166"/>
    <cellStyle name="標準_第６表" xfId="167"/>
    <cellStyle name="良い 2" xfId="168"/>
    <cellStyle name="良い 2 2" xfId="169"/>
    <cellStyle name="良い 2 3" xfId="170"/>
    <cellStyle name="良い 2 4" xfId="171"/>
    <cellStyle name="良い 3" xfId="172"/>
    <cellStyle name="見出し 1 2" xfId="173"/>
    <cellStyle name="見出し 1 2 2" xfId="174"/>
    <cellStyle name="見出し 1 2 3" xfId="175"/>
    <cellStyle name="見出し 1 2 4" xfId="176"/>
    <cellStyle name="見出し 1 3" xfId="177"/>
    <cellStyle name="見出し 2 2" xfId="178"/>
    <cellStyle name="見出し 2 2 2" xfId="179"/>
    <cellStyle name="見出し 2 2 3" xfId="180"/>
    <cellStyle name="見出し 2 2 4" xfId="181"/>
    <cellStyle name="見出し 2 3" xfId="182"/>
    <cellStyle name="見出し 3 2" xfId="183"/>
    <cellStyle name="見出し 3 2 2" xfId="184"/>
    <cellStyle name="見出し 3 2 3" xfId="185"/>
    <cellStyle name="見出し 3 2 4" xfId="186"/>
    <cellStyle name="見出し 3 3" xfId="187"/>
    <cellStyle name="見出し 4 2" xfId="188"/>
    <cellStyle name="見出し 4 2 2" xfId="189"/>
    <cellStyle name="見出し 4 2 3" xfId="190"/>
    <cellStyle name="見出し 4 2 4" xfId="191"/>
    <cellStyle name="見出し 4 3" xfId="192"/>
    <cellStyle name="計算 2" xfId="193"/>
    <cellStyle name="計算 2 2" xfId="194"/>
    <cellStyle name="計算 2 3" xfId="195"/>
    <cellStyle name="計算 2 4" xfId="196"/>
    <cellStyle name="計算 3" xfId="197"/>
    <cellStyle name="説明文 2" xfId="198"/>
    <cellStyle name="説明文 2 2" xfId="199"/>
    <cellStyle name="説明文 2 3" xfId="200"/>
    <cellStyle name="警告文 2" xfId="201"/>
    <cellStyle name="警告文 2 2" xfId="202"/>
    <cellStyle name="警告文 2 3" xfId="203"/>
    <cellStyle name="集計 2" xfId="204"/>
    <cellStyle name="集計 2 2" xfId="205"/>
    <cellStyle name="集計 2 3" xfId="206"/>
    <cellStyle name="集計 2 4" xfId="207"/>
    <cellStyle name="集計 3" xfId="208"/>
    <cellStyle name="桁区切り" xfId="209" builtinId="6"/>
    <cellStyle name="パーセント" xfId="210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FFA0"/>
      <color rgb="FFA3FFA0"/>
      <color rgb="FFA0FFC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55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1104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人口（単位：千人）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318840579710145e-00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01"/>
          <c:min val="39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世帯（単位：千）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507383316215921"/>
              <c:y val="0.3449284491612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7"/>
          <c:y val="5.5072768077903303e-002"/>
          <c:w val="0.78985613754802386"/>
          <c:h val="6.0869869527178669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5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自然増減、社会増減（単位：人）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3.328050713153724e-00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At val="0"/>
        <c:auto val="0"/>
        <c:lblAlgn val="ctr"/>
        <c:lblOffset val="100"/>
        <c:noMultiLvlLbl val="0"/>
      </c:catAx>
      <c:valAx>
        <c:axId val="12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002"/>
          <c:w val="0.40729034861133639"/>
          <c:h val="5.361930294906165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" footer="0.5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622935</xdr:colOff>
      <xdr:row>35</xdr:row>
      <xdr:rowOff>80010</xdr:rowOff>
    </xdr:from>
    <xdr:to xmlns:xdr="http://schemas.openxmlformats.org/drawingml/2006/spreadsheetDrawing">
      <xdr:col>18</xdr:col>
      <xdr:colOff>440690</xdr:colOff>
      <xdr:row>38</xdr:row>
      <xdr:rowOff>76200</xdr:rowOff>
    </xdr:to>
    <xdr:sp macro="" textlink="">
      <xdr:nvSpPr>
        <xdr:cNvPr id="43009" name="Rectangle 1"/>
        <xdr:cNvSpPr>
          <a:spLocks noChangeArrowheads="1"/>
        </xdr:cNvSpPr>
      </xdr:nvSpPr>
      <xdr:spPr>
        <a:xfrm>
          <a:off x="6080760" y="7519035"/>
          <a:ext cx="7028180" cy="624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コメント：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・令和４年７月１日現在と比較して、上小阿仁村と大潟村を除く市町村で高齢化率が上昇している。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・令和４年度から上位５市町村の高齢化率は５０％を超え、上位２０市町村の高齢化率も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４０％を超えた。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22225</xdr:colOff>
      <xdr:row>5</xdr:row>
      <xdr:rowOff>88900</xdr:rowOff>
    </xdr:from>
    <xdr:to xmlns:xdr="http://schemas.openxmlformats.org/drawingml/2006/spreadsheetDrawing">
      <xdr:col>7</xdr:col>
      <xdr:colOff>253365</xdr:colOff>
      <xdr:row>7</xdr:row>
      <xdr:rowOff>126365</xdr:rowOff>
    </xdr:to>
    <xdr:sp macro="" textlink="">
      <xdr:nvSpPr>
        <xdr:cNvPr id="12853" name="AutoShape 8"/>
        <xdr:cNvSpPr>
          <a:spLocks noChangeArrowheads="1"/>
        </xdr:cNvSpPr>
      </xdr:nvSpPr>
      <xdr:spPr>
        <a:xfrm>
          <a:off x="5165725" y="1279525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11</xdr:col>
      <xdr:colOff>22225</xdr:colOff>
      <xdr:row>5</xdr:row>
      <xdr:rowOff>106045</xdr:rowOff>
    </xdr:from>
    <xdr:to xmlns:xdr="http://schemas.openxmlformats.org/drawingml/2006/spreadsheetDrawing">
      <xdr:col>11</xdr:col>
      <xdr:colOff>253365</xdr:colOff>
      <xdr:row>7</xdr:row>
      <xdr:rowOff>143510</xdr:rowOff>
    </xdr:to>
    <xdr:sp macro="" textlink="">
      <xdr:nvSpPr>
        <xdr:cNvPr id="43012" name="AutoShape 8"/>
        <xdr:cNvSpPr>
          <a:spLocks noChangeArrowheads="1"/>
        </xdr:cNvSpPr>
      </xdr:nvSpPr>
      <xdr:spPr>
        <a:xfrm>
          <a:off x="7927975" y="1296670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33655</xdr:colOff>
      <xdr:row>5</xdr:row>
      <xdr:rowOff>100965</xdr:rowOff>
    </xdr:from>
    <xdr:to xmlns:xdr="http://schemas.openxmlformats.org/drawingml/2006/spreadsheetDrawing">
      <xdr:col>15</xdr:col>
      <xdr:colOff>262890</xdr:colOff>
      <xdr:row>7</xdr:row>
      <xdr:rowOff>139065</xdr:rowOff>
    </xdr:to>
    <xdr:sp macro="" textlink="">
      <xdr:nvSpPr>
        <xdr:cNvPr id="43015" name="AutoShape 11"/>
        <xdr:cNvSpPr>
          <a:spLocks noChangeArrowheads="1"/>
        </xdr:cNvSpPr>
      </xdr:nvSpPr>
      <xdr:spPr>
        <a:xfrm>
          <a:off x="10701655" y="1291590"/>
          <a:ext cx="22923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41275</xdr:colOff>
      <xdr:row>5</xdr:row>
      <xdr:rowOff>109220</xdr:rowOff>
    </xdr:from>
    <xdr:to xmlns:xdr="http://schemas.openxmlformats.org/drawingml/2006/spreadsheetDrawing">
      <xdr:col>3</xdr:col>
      <xdr:colOff>271780</xdr:colOff>
      <xdr:row>7</xdr:row>
      <xdr:rowOff>147320</xdr:rowOff>
    </xdr:to>
    <xdr:sp macro="" textlink="">
      <xdr:nvSpPr>
        <xdr:cNvPr id="43017" name="AutoShape 13"/>
        <xdr:cNvSpPr>
          <a:spLocks noChangeArrowheads="1"/>
        </xdr:cNvSpPr>
      </xdr:nvSpPr>
      <xdr:spPr>
        <a:xfrm>
          <a:off x="2413000" y="1299845"/>
          <a:ext cx="23050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47625</xdr:colOff>
      <xdr:row>52</xdr:row>
      <xdr:rowOff>114300</xdr:rowOff>
    </xdr:from>
    <xdr:to xmlns:xdr="http://schemas.openxmlformats.org/drawingml/2006/spreadsheetDrawing">
      <xdr:col>7</xdr:col>
      <xdr:colOff>723900</xdr:colOff>
      <xdr:row>59</xdr:row>
      <xdr:rowOff>0</xdr:rowOff>
    </xdr:to>
    <xdr:sp macro="" textlink="">
      <xdr:nvSpPr>
        <xdr:cNvPr id="45057" name="Rectangle 1"/>
        <xdr:cNvSpPr>
          <a:spLocks noChangeArrowheads="1"/>
        </xdr:cNvSpPr>
      </xdr:nvSpPr>
      <xdr:spPr>
        <a:xfrm>
          <a:off x="47625" y="10972800"/>
          <a:ext cx="63055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歳以上の総人口に対する割合は上昇し続けている。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年以降再び上昇に転じている。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歳以上の人口と、総人口に対する割合は令和５年度に過去最高となった。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295275</xdr:colOff>
      <xdr:row>16</xdr:row>
      <xdr:rowOff>76200</xdr:rowOff>
    </xdr:from>
    <xdr:to xmlns:xdr="http://schemas.openxmlformats.org/drawingml/2006/spreadsheetDrawing"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104775</xdr:colOff>
      <xdr:row>9</xdr:row>
      <xdr:rowOff>9525</xdr:rowOff>
    </xdr:from>
    <xdr:to xmlns:xdr="http://schemas.openxmlformats.org/drawingml/2006/spreadsheetDrawing"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0.64024999999999999</cdr:x>
      <cdr:y>4.5499999999999999e-002</cdr:y>
    </cdr:from>
    <cdr:to>
      <cdr:x>0.84899999999999998</cdr:x>
      <cdr:y>0.10174999999999999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848078" y="161653"/>
          <a:ext cx="1254644" cy="199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3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2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tabSelected="1" view="pageBreakPreview" zoomScaleSheetLayoutView="100" workbookViewId="0">
      <selection activeCell="A4" sqref="A4:J4"/>
    </sheetView>
  </sheetViews>
  <sheetFormatPr defaultRowHeight="23.25" customHeight="1"/>
  <cols>
    <col min="1" max="1" width="11.5" style="1" customWidth="1"/>
    <col min="2" max="8" width="9" style="2" customWidth="1"/>
    <col min="9" max="9" width="9.375" style="2" customWidth="1"/>
    <col min="10" max="10" width="3.375" style="2" customWidth="1"/>
    <col min="11" max="16384" width="9" style="2" customWidth="1"/>
  </cols>
  <sheetData>
    <row r="1" spans="1:10" ht="23.1" customHeight="1">
      <c r="B1" s="1"/>
      <c r="F1" s="10"/>
      <c r="I1" s="16" t="s">
        <v>198</v>
      </c>
    </row>
    <row r="2" spans="1:10" ht="13.5">
      <c r="F2" s="14"/>
      <c r="G2" s="14"/>
    </row>
    <row r="3" spans="1:10" ht="13.5"/>
    <row r="4" spans="1:10" ht="24" customHeight="1">
      <c r="A4" s="4" t="s">
        <v>75</v>
      </c>
      <c r="B4" s="4"/>
      <c r="C4" s="4"/>
      <c r="D4" s="4"/>
      <c r="E4" s="4"/>
      <c r="F4" s="4"/>
      <c r="G4" s="4"/>
      <c r="H4" s="4"/>
      <c r="I4" s="4"/>
      <c r="J4" s="4"/>
    </row>
    <row r="5" spans="1:10" ht="13.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3.5"/>
    <row r="7" spans="1:10" ht="18.75" customHeight="1">
      <c r="A7" s="1" t="s">
        <v>265</v>
      </c>
    </row>
    <row r="8" spans="1:10" ht="18.75" customHeight="1">
      <c r="A8" s="1" t="s">
        <v>259</v>
      </c>
      <c r="B8" s="2" t="s">
        <v>228</v>
      </c>
    </row>
    <row r="9" spans="1:10" ht="18.75" customHeight="1">
      <c r="A9" s="1" t="s">
        <v>162</v>
      </c>
      <c r="B9" s="2" t="s">
        <v>295</v>
      </c>
    </row>
    <row r="10" spans="1:10" ht="18.75" customHeight="1">
      <c r="A10" s="1" t="s">
        <v>44</v>
      </c>
      <c r="B10" s="2" t="str">
        <v>令和５年度高齢化率市町村別順位</v>
      </c>
    </row>
    <row r="11" spans="1:10" ht="18.75" customHeight="1">
      <c r="A11" s="1" t="s">
        <v>25</v>
      </c>
      <c r="B11" s="2" t="s">
        <v>52</v>
      </c>
    </row>
    <row r="12" spans="1:10" ht="18.75" customHeight="1"/>
    <row r="13" spans="1:10" ht="18.75" customHeight="1"/>
    <row r="14" spans="1:10" ht="18.75" customHeight="1">
      <c r="A14" s="1" t="s">
        <v>180</v>
      </c>
    </row>
    <row r="15" spans="1:10" ht="18.75" customHeight="1">
      <c r="A15" s="1" t="s">
        <v>11</v>
      </c>
      <c r="B15" s="2" t="s">
        <v>294</v>
      </c>
    </row>
    <row r="16" spans="1:10" ht="18.75" customHeight="1">
      <c r="A16" s="1" t="s">
        <v>260</v>
      </c>
      <c r="B16" s="2" t="s">
        <v>182</v>
      </c>
    </row>
    <row r="17" spans="1:9" ht="18.75" customHeight="1"/>
    <row r="18" spans="1:9" ht="18.75" customHeight="1"/>
    <row r="19" spans="1:9" ht="18.75" customHeight="1">
      <c r="A19" s="1" t="s">
        <v>296</v>
      </c>
    </row>
    <row r="20" spans="1:9" ht="18.75" customHeight="1">
      <c r="A20" s="1" t="s">
        <v>261</v>
      </c>
      <c r="B20" s="2" t="str">
        <v>令和５年度市町村別高齢者世帯数・世帯割合（市郡別）</v>
      </c>
    </row>
    <row r="21" spans="1:9" ht="18.75" customHeight="1">
      <c r="A21" s="1" t="s">
        <v>262</v>
      </c>
      <c r="B21" s="2" t="str">
        <v>令和５年度市町村別高齢者世帯数・世帯割合（圏域別）</v>
      </c>
    </row>
    <row r="22" spans="1:9" ht="18.75" customHeight="1">
      <c r="A22" s="1" t="s">
        <v>153</v>
      </c>
      <c r="B22" s="2" t="str">
        <v>令和５年度市町村別高齢者世帯における要支援・要介護世帯数（市郡別）</v>
      </c>
    </row>
    <row r="23" spans="1:9" ht="18.75" customHeight="1">
      <c r="A23" s="1" t="s">
        <v>254</v>
      </c>
      <c r="B23" s="2" t="str">
        <v>令和５年度市町村別高齢者世帯に占める要支援・要介護世帯数割合（市郡別）</v>
      </c>
    </row>
    <row r="24" spans="1:9" ht="18.75" customHeight="1">
      <c r="A24" s="1" t="s">
        <v>263</v>
      </c>
      <c r="B24" s="2" t="str">
        <v>令和５年度市町村別高齢者世帯に占める要支援・要介護世帯数割合（圏域別）</v>
      </c>
    </row>
    <row r="25" spans="1:9" ht="18.75" customHeight="1"/>
    <row r="26" spans="1:9" ht="18.75" customHeight="1">
      <c r="A26" s="1" t="s">
        <v>156</v>
      </c>
    </row>
    <row r="27" spans="1:9" ht="18.75" customHeight="1">
      <c r="A27" s="1" t="s">
        <v>264</v>
      </c>
      <c r="B27" s="2" t="str">
        <v>令和５年度高齢者世帯数・高齢者世帯割合の前年度比較</v>
      </c>
    </row>
    <row r="28" spans="1:9" ht="13.5"/>
    <row r="29" spans="1:9" ht="13.5"/>
    <row r="30" spans="1:9" ht="13.5"/>
    <row r="31" spans="1:9" s="3" customFormat="1" ht="14.25" customHeight="1">
      <c r="A31" s="6" t="s">
        <v>266</v>
      </c>
      <c r="B31" s="11"/>
      <c r="C31" s="11"/>
      <c r="D31" s="11"/>
      <c r="E31" s="11"/>
      <c r="F31" s="11"/>
      <c r="G31" s="11"/>
      <c r="H31" s="11"/>
      <c r="I31" s="17"/>
    </row>
    <row r="32" spans="1:9" s="3" customFormat="1" ht="14.25" customHeight="1">
      <c r="A32" s="7" t="s">
        <v>20</v>
      </c>
      <c r="B32" s="3"/>
      <c r="C32" s="3"/>
      <c r="D32" s="3"/>
      <c r="E32" s="3"/>
      <c r="F32" s="3"/>
      <c r="G32" s="3"/>
      <c r="H32" s="3"/>
      <c r="I32" s="18"/>
    </row>
    <row r="33" spans="1:9" s="3" customFormat="1" ht="14.25" customHeight="1">
      <c r="A33" s="7" t="s">
        <v>297</v>
      </c>
      <c r="B33" s="3"/>
      <c r="C33" s="3"/>
      <c r="D33" s="3"/>
      <c r="E33" s="3"/>
      <c r="F33" s="3"/>
      <c r="G33" s="3"/>
      <c r="H33" s="3"/>
      <c r="I33" s="18"/>
    </row>
    <row r="34" spans="1:9" s="3" customFormat="1" ht="14.25" customHeight="1">
      <c r="A34" s="7" t="s">
        <v>141</v>
      </c>
      <c r="B34" s="3"/>
      <c r="C34" s="3"/>
      <c r="D34" s="3"/>
      <c r="E34" s="3"/>
      <c r="F34" s="3"/>
      <c r="G34" s="3"/>
      <c r="H34" s="3"/>
      <c r="I34" s="18"/>
    </row>
    <row r="35" spans="1:9" s="3" customFormat="1" ht="14.25" customHeight="1">
      <c r="A35" s="7" t="str">
        <v>　　長寿社会課が各市町村に対して行った「令和５年度高齢者数・高齢者世帯数調査」</v>
      </c>
      <c r="B35" s="3"/>
      <c r="C35" s="3"/>
      <c r="D35" s="3"/>
      <c r="E35" s="3"/>
      <c r="F35" s="3"/>
      <c r="G35" s="3"/>
      <c r="H35" s="3"/>
      <c r="I35" s="18"/>
    </row>
    <row r="36" spans="1:9" s="3" customFormat="1" ht="14.25" customHeight="1">
      <c r="A36" s="8" t="s">
        <v>269</v>
      </c>
      <c r="B36" s="3"/>
      <c r="C36" s="3"/>
      <c r="D36" s="3"/>
      <c r="E36" s="3"/>
      <c r="F36" s="3"/>
      <c r="G36" s="3"/>
      <c r="H36" s="3"/>
      <c r="I36" s="18"/>
    </row>
    <row r="37" spans="1:9" s="3" customFormat="1" ht="14.25" customHeight="1">
      <c r="A37" s="8" t="s">
        <v>270</v>
      </c>
      <c r="B37" s="3"/>
      <c r="C37" s="3"/>
      <c r="D37" s="3"/>
      <c r="E37" s="3"/>
      <c r="F37" s="3"/>
      <c r="G37" s="3"/>
      <c r="H37" s="3"/>
      <c r="I37" s="18"/>
    </row>
    <row r="38" spans="1:9" s="3" customFormat="1" ht="14.25" customHeight="1">
      <c r="A38" s="9" t="s">
        <v>201</v>
      </c>
      <c r="B38" s="12"/>
      <c r="C38" s="12"/>
      <c r="D38" s="12"/>
      <c r="E38" s="12"/>
      <c r="F38" s="12"/>
      <c r="G38" s="12"/>
      <c r="H38" s="12"/>
      <c r="I38" s="19"/>
    </row>
    <row r="39" spans="1:9" ht="13.5">
      <c r="A39" s="10" t="s">
        <v>257</v>
      </c>
      <c r="B39" s="10"/>
      <c r="C39" s="10"/>
      <c r="D39" s="10"/>
      <c r="E39" s="10"/>
      <c r="F39" s="10"/>
      <c r="G39" s="10"/>
      <c r="H39" s="10"/>
      <c r="I39" s="10"/>
    </row>
    <row r="40" spans="1:9" ht="13.5"/>
    <row r="41" spans="1:9" ht="13.5"/>
    <row r="42" spans="1:9" ht="13.5">
      <c r="D42" s="13"/>
      <c r="E42" s="13"/>
      <c r="G42" s="15" t="s">
        <v>267</v>
      </c>
      <c r="H42" s="15"/>
      <c r="I42" s="15"/>
    </row>
    <row r="43" spans="1:9" ht="13.5">
      <c r="D43" s="13"/>
      <c r="E43" s="13"/>
      <c r="G43" s="15" t="s">
        <v>53</v>
      </c>
      <c r="H43" s="15"/>
      <c r="I43" s="15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45"/>
  <printOptions horizontalCentered="1" verticalCentered="1"/>
  <pageMargins left="0.78740157480314965" right="0.27559055118110237" top="0.31496062992125984" bottom="0.31496062992125984" header="0.39370078740157483" footer="0.51181102362204722"/>
  <pageSetup paperSize="9" fitToWidth="1" fitToHeight="1" pageOrder="overThenDown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N48"/>
  <sheetViews>
    <sheetView view="pageBreakPreview" zoomScaleNormal="115" zoomScaleSheetLayoutView="100" workbookViewId="0">
      <pane ySplit="9" topLeftCell="A31" activePane="bottomLeft" state="frozen"/>
      <selection pane="bottomLeft" sqref="A1:J1"/>
    </sheetView>
  </sheetViews>
  <sheetFormatPr defaultRowHeight="12"/>
  <cols>
    <col min="1" max="1" width="11" style="281" customWidth="1"/>
    <col min="2" max="8" width="9.125" style="281" customWidth="1"/>
    <col min="9" max="9" width="9.5" style="281" customWidth="1"/>
    <col min="10" max="10" width="9.375" style="281" customWidth="1"/>
    <col min="11" max="11" width="9" style="281" customWidth="1"/>
    <col min="12" max="13" width="9" style="181" customWidth="1"/>
    <col min="14" max="16384" width="9" style="281" customWidth="1"/>
  </cols>
  <sheetData>
    <row r="1" spans="1:13" ht="31.5" customHeight="1">
      <c r="A1" s="460" t="str">
        <f>表紙!B22</f>
        <v>令和５年度市町村別高齢者世帯における要支援・要介護世帯数（市郡別）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3" ht="20.25" customHeight="1">
      <c r="A2" s="393"/>
      <c r="B2" s="393"/>
      <c r="J2" s="144" t="str">
        <f>'表1-1'!J2</f>
        <v>令和５年７月１日現在</v>
      </c>
    </row>
    <row r="3" spans="1:13" ht="18" customHeight="1">
      <c r="A3" s="394" t="s">
        <v>35</v>
      </c>
      <c r="B3" s="397"/>
      <c r="C3" s="407" t="s">
        <v>179</v>
      </c>
      <c r="D3" s="420"/>
      <c r="E3" s="426"/>
      <c r="F3" s="426"/>
      <c r="G3" s="426"/>
      <c r="H3" s="426"/>
      <c r="I3" s="426"/>
      <c r="J3" s="456"/>
    </row>
    <row r="4" spans="1:13" ht="18" customHeight="1">
      <c r="A4" s="395"/>
      <c r="B4" s="398" t="s">
        <v>47</v>
      </c>
      <c r="C4" s="408"/>
      <c r="D4" s="421"/>
      <c r="E4" s="427" t="s">
        <v>178</v>
      </c>
      <c r="F4" s="434"/>
      <c r="G4" s="434"/>
      <c r="H4" s="484"/>
      <c r="I4" s="427" t="s">
        <v>173</v>
      </c>
      <c r="J4" s="450"/>
    </row>
    <row r="5" spans="1:13" ht="93.75" customHeight="1">
      <c r="A5" s="395"/>
      <c r="B5" s="398"/>
      <c r="C5" s="409" t="s">
        <v>166</v>
      </c>
      <c r="D5" s="476" t="s">
        <v>225</v>
      </c>
      <c r="E5" s="428" t="s">
        <v>167</v>
      </c>
      <c r="F5" s="435" t="s">
        <v>169</v>
      </c>
      <c r="G5" s="435" t="s">
        <v>38</v>
      </c>
      <c r="H5" s="485" t="s">
        <v>224</v>
      </c>
      <c r="I5" s="428" t="s">
        <v>166</v>
      </c>
      <c r="J5" s="496" t="s">
        <v>225</v>
      </c>
    </row>
    <row r="6" spans="1:13" ht="24">
      <c r="A6" s="396"/>
      <c r="B6" s="396" t="s">
        <v>184</v>
      </c>
      <c r="C6" s="475" t="s">
        <v>202</v>
      </c>
      <c r="D6" s="423" t="s">
        <v>200</v>
      </c>
      <c r="E6" s="354" t="s">
        <v>71</v>
      </c>
      <c r="F6" s="436" t="s">
        <v>93</v>
      </c>
      <c r="G6" s="444" t="s">
        <v>185</v>
      </c>
      <c r="H6" s="452" t="s">
        <v>9</v>
      </c>
      <c r="I6" s="354" t="s">
        <v>186</v>
      </c>
      <c r="J6" s="423" t="s">
        <v>114</v>
      </c>
    </row>
    <row r="7" spans="1:13" ht="18" customHeight="1">
      <c r="A7" s="27" t="s">
        <v>60</v>
      </c>
      <c r="B7" s="399">
        <f t="shared" ref="B7:J7" si="0">SUM(B8:B9)</f>
        <v>385717</v>
      </c>
      <c r="C7" s="410">
        <f t="shared" si="0"/>
        <v>140313</v>
      </c>
      <c r="D7" s="477">
        <f t="shared" si="0"/>
        <v>38879</v>
      </c>
      <c r="E7" s="429">
        <f t="shared" si="0"/>
        <v>24326</v>
      </c>
      <c r="F7" s="437">
        <f t="shared" si="0"/>
        <v>54752</v>
      </c>
      <c r="G7" s="437">
        <f t="shared" si="0"/>
        <v>79078</v>
      </c>
      <c r="H7" s="437">
        <f t="shared" si="0"/>
        <v>24490</v>
      </c>
      <c r="I7" s="429">
        <f t="shared" si="0"/>
        <v>61235</v>
      </c>
      <c r="J7" s="478">
        <f t="shared" si="0"/>
        <v>14389</v>
      </c>
    </row>
    <row r="8" spans="1:13" ht="18" customHeight="1">
      <c r="A8" s="28" t="s">
        <v>61</v>
      </c>
      <c r="B8" s="400">
        <f t="shared" ref="B8:J8" si="1">SUM(B10:B22)</f>
        <v>354319</v>
      </c>
      <c r="C8" s="41">
        <f t="shared" si="1"/>
        <v>127194</v>
      </c>
      <c r="D8" s="73">
        <f t="shared" si="1"/>
        <v>35499</v>
      </c>
      <c r="E8" s="430">
        <f t="shared" si="1"/>
        <v>21988</v>
      </c>
      <c r="F8" s="438">
        <f t="shared" si="1"/>
        <v>50434</v>
      </c>
      <c r="G8" s="438">
        <f t="shared" si="1"/>
        <v>72422</v>
      </c>
      <c r="H8" s="486">
        <f t="shared" si="1"/>
        <v>22572</v>
      </c>
      <c r="I8" s="430">
        <f t="shared" si="1"/>
        <v>54772</v>
      </c>
      <c r="J8" s="497">
        <f t="shared" si="1"/>
        <v>12927</v>
      </c>
    </row>
    <row r="9" spans="1:13" ht="18" customHeight="1">
      <c r="A9" s="28" t="s">
        <v>64</v>
      </c>
      <c r="B9" s="401">
        <f>SUM(B23,B25,B27,B31,B36,B38)</f>
        <v>31398</v>
      </c>
      <c r="C9" s="411">
        <f>G9+I9</f>
        <v>13119</v>
      </c>
      <c r="D9" s="478">
        <f>H9+J9</f>
        <v>3380</v>
      </c>
      <c r="E9" s="401">
        <f t="shared" ref="E9:J9" si="2">SUM(E23,E25,E27,E31,E36,E38)</f>
        <v>2338</v>
      </c>
      <c r="F9" s="438">
        <f t="shared" si="2"/>
        <v>4318</v>
      </c>
      <c r="G9" s="438">
        <f t="shared" si="2"/>
        <v>6656</v>
      </c>
      <c r="H9" s="486">
        <f t="shared" si="2"/>
        <v>1918</v>
      </c>
      <c r="I9" s="401">
        <f t="shared" si="2"/>
        <v>6463</v>
      </c>
      <c r="J9" s="497">
        <f t="shared" si="2"/>
        <v>1462</v>
      </c>
    </row>
    <row r="10" spans="1:13" s="281" customFormat="1" ht="18" customHeight="1">
      <c r="A10" s="29" t="s">
        <v>87</v>
      </c>
      <c r="B10" s="29">
        <f>'表3-1'!B10</f>
        <v>138971</v>
      </c>
      <c r="C10" s="88">
        <f t="shared" ref="C10:C22" si="3">SUM(E10,F10,I10)</f>
        <v>47611</v>
      </c>
      <c r="D10" s="479">
        <f t="shared" ref="D10:D40" si="4">H10+J10</f>
        <v>13981</v>
      </c>
      <c r="E10" s="158">
        <f>'表3-1'!E10</f>
        <v>7578</v>
      </c>
      <c r="F10" s="51">
        <f>'表3-1'!F10</f>
        <v>20282</v>
      </c>
      <c r="G10" s="445">
        <f t="shared" ref="G10:G22" si="5">E10+F10</f>
        <v>27860</v>
      </c>
      <c r="H10" s="487">
        <v>9454</v>
      </c>
      <c r="I10" s="88">
        <f>'表3-1'!I10</f>
        <v>19751</v>
      </c>
      <c r="J10" s="498">
        <v>4527</v>
      </c>
      <c r="L10" s="181"/>
      <c r="M10" s="181"/>
    </row>
    <row r="11" spans="1:13" s="281" customFormat="1" ht="18" customHeight="1">
      <c r="A11" s="30" t="s">
        <v>65</v>
      </c>
      <c r="B11" s="30">
        <f>'表3-1'!B11</f>
        <v>20963</v>
      </c>
      <c r="C11" s="412">
        <f t="shared" si="3"/>
        <v>9798</v>
      </c>
      <c r="D11" s="479">
        <f t="shared" si="4"/>
        <v>2950</v>
      </c>
      <c r="E11" s="31">
        <f>'表3-1'!E11</f>
        <v>1623</v>
      </c>
      <c r="F11" s="52">
        <f>'表3-1'!F11</f>
        <v>4467</v>
      </c>
      <c r="G11" s="446">
        <f t="shared" si="5"/>
        <v>6090</v>
      </c>
      <c r="H11" s="488">
        <v>1964</v>
      </c>
      <c r="I11" s="413">
        <f>'表3-1'!I11</f>
        <v>3708</v>
      </c>
      <c r="J11" s="499">
        <v>986</v>
      </c>
      <c r="L11" s="181"/>
      <c r="M11" s="181"/>
    </row>
    <row r="12" spans="1:13" s="281" customFormat="1" ht="18" customHeight="1">
      <c r="A12" s="30" t="s">
        <v>5</v>
      </c>
      <c r="B12" s="30">
        <f>'表3-1'!B12</f>
        <v>30834</v>
      </c>
      <c r="C12" s="413">
        <f t="shared" si="3"/>
        <v>10765</v>
      </c>
      <c r="D12" s="479">
        <f t="shared" si="4"/>
        <v>2859</v>
      </c>
      <c r="E12" s="31">
        <f>'表3-1'!E12</f>
        <v>1921</v>
      </c>
      <c r="F12" s="52">
        <f>'表3-1'!F12</f>
        <v>3733</v>
      </c>
      <c r="G12" s="446">
        <f t="shared" si="5"/>
        <v>5654</v>
      </c>
      <c r="H12" s="488">
        <v>1561</v>
      </c>
      <c r="I12" s="413">
        <f>'表3-1'!I12</f>
        <v>5111</v>
      </c>
      <c r="J12" s="499">
        <v>1298</v>
      </c>
      <c r="L12" s="181"/>
      <c r="M12" s="181"/>
    </row>
    <row r="13" spans="1:13" s="281" customFormat="1" ht="18" customHeight="1">
      <c r="A13" s="30" t="s">
        <v>66</v>
      </c>
      <c r="B13" s="30">
        <f>'表3-1'!B13</f>
        <v>27842</v>
      </c>
      <c r="C13" s="413">
        <f t="shared" si="3"/>
        <v>9180</v>
      </c>
      <c r="D13" s="479">
        <f t="shared" si="4"/>
        <v>1977</v>
      </c>
      <c r="E13" s="31">
        <f>'表3-1'!E13</f>
        <v>1550</v>
      </c>
      <c r="F13" s="52">
        <f>'表3-1'!F13</f>
        <v>2992</v>
      </c>
      <c r="G13" s="106">
        <f t="shared" si="5"/>
        <v>4542</v>
      </c>
      <c r="H13" s="488">
        <v>999</v>
      </c>
      <c r="I13" s="413">
        <f>'表3-1'!I13</f>
        <v>4638</v>
      </c>
      <c r="J13" s="499">
        <v>978</v>
      </c>
      <c r="L13" s="181"/>
      <c r="M13" s="181"/>
    </row>
    <row r="14" spans="1:13" s="281" customFormat="1" ht="18" customHeight="1">
      <c r="A14" s="30" t="s">
        <v>72</v>
      </c>
      <c r="B14" s="30">
        <f>'表3-1'!B14</f>
        <v>10117</v>
      </c>
      <c r="C14" s="413">
        <f t="shared" si="3"/>
        <v>4054</v>
      </c>
      <c r="D14" s="479">
        <f t="shared" si="4"/>
        <v>1102</v>
      </c>
      <c r="E14" s="31">
        <f>'表3-1'!E14</f>
        <v>698</v>
      </c>
      <c r="F14" s="52">
        <f>'表3-1'!F14</f>
        <v>1275</v>
      </c>
      <c r="G14" s="443">
        <f t="shared" si="5"/>
        <v>1973</v>
      </c>
      <c r="H14" s="488">
        <v>523</v>
      </c>
      <c r="I14" s="413">
        <f>'表3-1'!I14</f>
        <v>2081</v>
      </c>
      <c r="J14" s="499">
        <v>579</v>
      </c>
      <c r="L14" s="181"/>
      <c r="M14" s="181"/>
    </row>
    <row r="15" spans="1:13" s="281" customFormat="1" ht="18" customHeight="1">
      <c r="A15" s="30" t="s">
        <v>74</v>
      </c>
      <c r="B15" s="30">
        <f>'表3-1'!B15</f>
        <v>16333</v>
      </c>
      <c r="C15" s="413">
        <f t="shared" si="3"/>
        <v>5861</v>
      </c>
      <c r="D15" s="479">
        <f t="shared" si="4"/>
        <v>1594</v>
      </c>
      <c r="E15" s="31">
        <f>'表3-1'!E15</f>
        <v>1174</v>
      </c>
      <c r="F15" s="52">
        <f>'表3-1'!F15</f>
        <v>2180</v>
      </c>
      <c r="G15" s="446">
        <f t="shared" si="5"/>
        <v>3354</v>
      </c>
      <c r="H15" s="488">
        <v>1013</v>
      </c>
      <c r="I15" s="413">
        <f>'表3-1'!I15</f>
        <v>2507</v>
      </c>
      <c r="J15" s="499">
        <v>581</v>
      </c>
      <c r="L15" s="181"/>
      <c r="M15" s="181"/>
    </row>
    <row r="16" spans="1:13" s="281" customFormat="1" ht="18" customHeight="1">
      <c r="A16" s="30" t="s">
        <v>78</v>
      </c>
      <c r="B16" s="30">
        <f>'表3-1'!B16</f>
        <v>10674</v>
      </c>
      <c r="C16" s="413">
        <f t="shared" si="3"/>
        <v>3218</v>
      </c>
      <c r="D16" s="479">
        <f t="shared" si="4"/>
        <v>493</v>
      </c>
      <c r="E16" s="31">
        <f>'表3-1'!E16</f>
        <v>664</v>
      </c>
      <c r="F16" s="52">
        <f>'表3-1'!F16</f>
        <v>1126</v>
      </c>
      <c r="G16" s="106">
        <f t="shared" si="5"/>
        <v>1790</v>
      </c>
      <c r="H16" s="488">
        <v>260</v>
      </c>
      <c r="I16" s="413">
        <f>'表3-1'!I16</f>
        <v>1428</v>
      </c>
      <c r="J16" s="499">
        <v>233</v>
      </c>
      <c r="L16" s="181"/>
      <c r="M16" s="181"/>
    </row>
    <row r="17" spans="1:13" s="281" customFormat="1" ht="18" customHeight="1">
      <c r="A17" s="30" t="s">
        <v>76</v>
      </c>
      <c r="B17" s="30">
        <f>'表3-1'!B17</f>
        <v>28563</v>
      </c>
      <c r="C17" s="413">
        <f t="shared" si="3"/>
        <v>9905</v>
      </c>
      <c r="D17" s="479">
        <f t="shared" si="4"/>
        <v>2969</v>
      </c>
      <c r="E17" s="31">
        <f>'表3-1'!E17</f>
        <v>1833</v>
      </c>
      <c r="F17" s="52">
        <f>'表3-1'!F17</f>
        <v>3754</v>
      </c>
      <c r="G17" s="106">
        <f t="shared" si="5"/>
        <v>5587</v>
      </c>
      <c r="H17" s="488">
        <v>1956</v>
      </c>
      <c r="I17" s="413">
        <f>'表3-1'!I17</f>
        <v>4318</v>
      </c>
      <c r="J17" s="499">
        <v>1013</v>
      </c>
      <c r="L17" s="181"/>
      <c r="M17" s="181"/>
    </row>
    <row r="18" spans="1:13" s="281" customFormat="1" ht="18" customHeight="1">
      <c r="A18" s="30" t="s">
        <v>15</v>
      </c>
      <c r="B18" s="30">
        <f>'表3-1'!B18</f>
        <v>12577</v>
      </c>
      <c r="C18" s="413">
        <f t="shared" si="3"/>
        <v>4659</v>
      </c>
      <c r="D18" s="479">
        <f t="shared" si="4"/>
        <v>1154</v>
      </c>
      <c r="E18" s="31">
        <f>'表3-1'!E18</f>
        <v>786</v>
      </c>
      <c r="F18" s="52">
        <f>'表3-1'!F18</f>
        <v>1849</v>
      </c>
      <c r="G18" s="106">
        <f t="shared" si="5"/>
        <v>2635</v>
      </c>
      <c r="H18" s="488">
        <v>742</v>
      </c>
      <c r="I18" s="413">
        <f>'表3-1'!I18</f>
        <v>2024</v>
      </c>
      <c r="J18" s="499">
        <v>412</v>
      </c>
      <c r="L18" s="181"/>
      <c r="M18" s="181"/>
    </row>
    <row r="19" spans="1:13" s="281" customFormat="1" ht="18" customHeight="1">
      <c r="A19" s="30" t="s">
        <v>97</v>
      </c>
      <c r="B19" s="30">
        <f>'表3-1'!B19</f>
        <v>28424</v>
      </c>
      <c r="C19" s="413">
        <f t="shared" si="3"/>
        <v>10020</v>
      </c>
      <c r="D19" s="479">
        <f t="shared" si="4"/>
        <v>3028</v>
      </c>
      <c r="E19" s="31">
        <f>'表3-1'!E19</f>
        <v>1841</v>
      </c>
      <c r="F19" s="52">
        <f>'表3-1'!F19</f>
        <v>3950</v>
      </c>
      <c r="G19" s="443">
        <f t="shared" si="5"/>
        <v>5791</v>
      </c>
      <c r="H19" s="488">
        <v>1901</v>
      </c>
      <c r="I19" s="413">
        <f>'表3-1'!I19</f>
        <v>4229</v>
      </c>
      <c r="J19" s="499">
        <v>1127</v>
      </c>
      <c r="L19" s="181"/>
      <c r="M19" s="181"/>
    </row>
    <row r="20" spans="1:13" s="281" customFormat="1" ht="18" customHeight="1">
      <c r="A20" s="30" t="s">
        <v>51</v>
      </c>
      <c r="B20" s="30">
        <f>'表3-1'!B20</f>
        <v>11365</v>
      </c>
      <c r="C20" s="413">
        <f t="shared" si="3"/>
        <v>5263</v>
      </c>
      <c r="D20" s="479">
        <f t="shared" si="4"/>
        <v>1729</v>
      </c>
      <c r="E20" s="31">
        <f>'表3-1'!E20</f>
        <v>1042</v>
      </c>
      <c r="F20" s="52">
        <f>'表3-1'!F20</f>
        <v>2095</v>
      </c>
      <c r="G20" s="106">
        <f t="shared" si="5"/>
        <v>3137</v>
      </c>
      <c r="H20" s="488">
        <v>1066</v>
      </c>
      <c r="I20" s="413">
        <f>'表3-1'!I20</f>
        <v>2126</v>
      </c>
      <c r="J20" s="499">
        <v>663</v>
      </c>
      <c r="L20" s="181"/>
      <c r="M20" s="181"/>
    </row>
    <row r="21" spans="1:13" s="281" customFormat="1" ht="18" customHeight="1">
      <c r="A21" s="30" t="s">
        <v>81</v>
      </c>
      <c r="B21" s="30">
        <f>'表3-1'!B21</f>
        <v>8599</v>
      </c>
      <c r="C21" s="413">
        <f t="shared" si="3"/>
        <v>2987</v>
      </c>
      <c r="D21" s="479">
        <f t="shared" si="4"/>
        <v>794</v>
      </c>
      <c r="E21" s="483">
        <f>'表3-1'!E21</f>
        <v>506</v>
      </c>
      <c r="F21" s="52">
        <f>'表3-1'!F21</f>
        <v>1075</v>
      </c>
      <c r="G21" s="447">
        <f t="shared" si="5"/>
        <v>1581</v>
      </c>
      <c r="H21" s="488">
        <v>456</v>
      </c>
      <c r="I21" s="413">
        <f>'表3-1'!I21</f>
        <v>1406</v>
      </c>
      <c r="J21" s="499">
        <v>338</v>
      </c>
      <c r="L21" s="181"/>
      <c r="M21" s="181"/>
    </row>
    <row r="22" spans="1:13" s="281" customFormat="1" ht="18" customHeight="1">
      <c r="A22" s="35" t="s">
        <v>89</v>
      </c>
      <c r="B22" s="35">
        <f>'表3-1'!B22</f>
        <v>9057</v>
      </c>
      <c r="C22" s="413">
        <f t="shared" si="3"/>
        <v>3873</v>
      </c>
      <c r="D22" s="480">
        <f t="shared" si="4"/>
        <v>869</v>
      </c>
      <c r="E22" s="402">
        <f>'表3-1'!E22</f>
        <v>772</v>
      </c>
      <c r="F22" s="53">
        <f>'表3-1'!F22</f>
        <v>1656</v>
      </c>
      <c r="G22" s="447">
        <f t="shared" si="5"/>
        <v>2428</v>
      </c>
      <c r="H22" s="488">
        <v>677</v>
      </c>
      <c r="I22" s="419">
        <f>'表3-1'!I22</f>
        <v>1445</v>
      </c>
      <c r="J22" s="499">
        <v>192</v>
      </c>
      <c r="L22" s="181"/>
      <c r="M22" s="181"/>
    </row>
    <row r="23" spans="1:13" ht="18" customHeight="1">
      <c r="A23" s="27" t="s">
        <v>79</v>
      </c>
      <c r="B23" s="400">
        <f>SUM(B24)</f>
        <v>1964</v>
      </c>
      <c r="C23" s="416">
        <f>SUM(C24)</f>
        <v>735</v>
      </c>
      <c r="D23" s="478">
        <f t="shared" si="4"/>
        <v>71</v>
      </c>
      <c r="E23" s="430">
        <f t="shared" ref="E23:J23" si="6">SUM(E24)</f>
        <v>152</v>
      </c>
      <c r="F23" s="438">
        <f t="shared" si="6"/>
        <v>271</v>
      </c>
      <c r="G23" s="448">
        <f t="shared" si="6"/>
        <v>423</v>
      </c>
      <c r="H23" s="486">
        <f t="shared" si="6"/>
        <v>16</v>
      </c>
      <c r="I23" s="430">
        <f t="shared" si="6"/>
        <v>312</v>
      </c>
      <c r="J23" s="500">
        <f t="shared" si="6"/>
        <v>55</v>
      </c>
    </row>
    <row r="24" spans="1:13" s="281" customFormat="1" ht="18" customHeight="1">
      <c r="A24" s="34" t="s">
        <v>48</v>
      </c>
      <c r="B24" s="35">
        <f>'表3-1'!B24</f>
        <v>1964</v>
      </c>
      <c r="C24" s="88">
        <f>G24+I24</f>
        <v>735</v>
      </c>
      <c r="D24" s="481">
        <f t="shared" si="4"/>
        <v>71</v>
      </c>
      <c r="E24" s="158">
        <f>'表3-1'!E24</f>
        <v>152</v>
      </c>
      <c r="F24" s="53">
        <f>'表3-1'!F24</f>
        <v>271</v>
      </c>
      <c r="G24" s="439">
        <f>E24+F24</f>
        <v>423</v>
      </c>
      <c r="H24" s="489">
        <v>16</v>
      </c>
      <c r="I24" s="418">
        <f>'表3-1'!I24</f>
        <v>312</v>
      </c>
      <c r="J24" s="482">
        <v>55</v>
      </c>
      <c r="L24" s="181"/>
      <c r="M24" s="181"/>
    </row>
    <row r="25" spans="1:13" ht="18" customHeight="1">
      <c r="A25" s="27" t="s">
        <v>43</v>
      </c>
      <c r="B25" s="400">
        <f>SUM(B26)</f>
        <v>808</v>
      </c>
      <c r="C25" s="416">
        <f>SUM(C26)</f>
        <v>549</v>
      </c>
      <c r="D25" s="478">
        <f t="shared" si="4"/>
        <v>105</v>
      </c>
      <c r="E25" s="430">
        <f t="shared" ref="E25:J25" si="7">SUM(E26)</f>
        <v>125</v>
      </c>
      <c r="F25" s="438">
        <f t="shared" si="7"/>
        <v>252</v>
      </c>
      <c r="G25" s="448">
        <f t="shared" si="7"/>
        <v>377</v>
      </c>
      <c r="H25" s="490">
        <f t="shared" si="7"/>
        <v>69</v>
      </c>
      <c r="I25" s="430">
        <f t="shared" si="7"/>
        <v>172</v>
      </c>
      <c r="J25" s="500">
        <f t="shared" si="7"/>
        <v>36</v>
      </c>
    </row>
    <row r="26" spans="1:13" s="281" customFormat="1" ht="18" customHeight="1">
      <c r="A26" s="34" t="s">
        <v>70</v>
      </c>
      <c r="B26" s="35">
        <f>'表3-1'!B26</f>
        <v>808</v>
      </c>
      <c r="C26" s="88">
        <f>G26+I26</f>
        <v>549</v>
      </c>
      <c r="D26" s="481">
        <f t="shared" si="4"/>
        <v>105</v>
      </c>
      <c r="E26" s="158">
        <f>'表3-1'!E26</f>
        <v>125</v>
      </c>
      <c r="F26" s="53">
        <f>'表3-1'!F26</f>
        <v>252</v>
      </c>
      <c r="G26" s="439">
        <f>E26+F26</f>
        <v>377</v>
      </c>
      <c r="H26" s="489">
        <v>69</v>
      </c>
      <c r="I26" s="418">
        <f>'表3-1'!I26</f>
        <v>172</v>
      </c>
      <c r="J26" s="482">
        <v>36</v>
      </c>
      <c r="L26" s="181"/>
      <c r="M26" s="181"/>
    </row>
    <row r="27" spans="1:13" ht="18" customHeight="1">
      <c r="A27" s="27" t="s">
        <v>3</v>
      </c>
      <c r="B27" s="404">
        <f>SUM(B28:B30)</f>
        <v>9242</v>
      </c>
      <c r="C27" s="417">
        <f>SUM(C28:C30)</f>
        <v>4252</v>
      </c>
      <c r="D27" s="478">
        <f t="shared" si="4"/>
        <v>1209</v>
      </c>
      <c r="E27" s="433">
        <f t="shared" ref="E27:J27" si="8">SUM(E28:E30)</f>
        <v>765</v>
      </c>
      <c r="F27" s="442">
        <f t="shared" si="8"/>
        <v>1364</v>
      </c>
      <c r="G27" s="448">
        <f t="shared" si="8"/>
        <v>2129</v>
      </c>
      <c r="H27" s="490">
        <f t="shared" si="8"/>
        <v>690</v>
      </c>
      <c r="I27" s="433">
        <f t="shared" si="8"/>
        <v>2123</v>
      </c>
      <c r="J27" s="500">
        <f t="shared" si="8"/>
        <v>519</v>
      </c>
    </row>
    <row r="28" spans="1:13" s="281" customFormat="1" ht="18" customHeight="1">
      <c r="A28" s="29" t="s">
        <v>16</v>
      </c>
      <c r="B28" s="29">
        <f>'表3-1'!B28</f>
        <v>1084</v>
      </c>
      <c r="C28" s="418">
        <f>G28+I28</f>
        <v>539</v>
      </c>
      <c r="D28" s="482">
        <f t="shared" si="4"/>
        <v>129</v>
      </c>
      <c r="E28" s="158">
        <f>'表3-1'!E28</f>
        <v>112</v>
      </c>
      <c r="F28" s="51">
        <f>'表3-1'!F28</f>
        <v>169</v>
      </c>
      <c r="G28" s="439">
        <f>E28+F28</f>
        <v>281</v>
      </c>
      <c r="H28" s="487">
        <v>84</v>
      </c>
      <c r="I28" s="88">
        <f>'表3-1'!I28</f>
        <v>258</v>
      </c>
      <c r="J28" s="482">
        <v>45</v>
      </c>
      <c r="L28" s="181"/>
      <c r="M28" s="181"/>
    </row>
    <row r="29" spans="1:13" s="281" customFormat="1" ht="18" customHeight="1">
      <c r="A29" s="30" t="s">
        <v>0</v>
      </c>
      <c r="B29" s="30">
        <f>'表3-1'!B29</f>
        <v>5611</v>
      </c>
      <c r="C29" s="414">
        <f>G29+I29</f>
        <v>2476</v>
      </c>
      <c r="D29" s="479">
        <f t="shared" si="4"/>
        <v>764</v>
      </c>
      <c r="E29" s="31">
        <f>'表3-1'!E29</f>
        <v>384</v>
      </c>
      <c r="F29" s="52">
        <f>'表3-1'!F29</f>
        <v>728</v>
      </c>
      <c r="G29" s="443">
        <f>E29+F29</f>
        <v>1112</v>
      </c>
      <c r="H29" s="491">
        <v>382</v>
      </c>
      <c r="I29" s="413">
        <f>'表3-1'!I29</f>
        <v>1364</v>
      </c>
      <c r="J29" s="481">
        <v>382</v>
      </c>
      <c r="L29" s="181"/>
      <c r="M29" s="181"/>
    </row>
    <row r="30" spans="1:13" s="281" customFormat="1" ht="18" customHeight="1">
      <c r="A30" s="35" t="s">
        <v>88</v>
      </c>
      <c r="B30" s="35">
        <f>'表3-1'!B30</f>
        <v>2547</v>
      </c>
      <c r="C30" s="419">
        <f>G30+I30</f>
        <v>1237</v>
      </c>
      <c r="D30" s="480">
        <f t="shared" si="4"/>
        <v>316</v>
      </c>
      <c r="E30" s="402">
        <f>'表3-1'!E30</f>
        <v>269</v>
      </c>
      <c r="F30" s="53">
        <f>'表3-1'!F30</f>
        <v>467</v>
      </c>
      <c r="G30" s="440">
        <f>E30+F30</f>
        <v>736</v>
      </c>
      <c r="H30" s="492">
        <v>224</v>
      </c>
      <c r="I30" s="419">
        <f>'表3-1'!I30</f>
        <v>501</v>
      </c>
      <c r="J30" s="480">
        <v>92</v>
      </c>
      <c r="L30" s="181"/>
      <c r="M30" s="181"/>
    </row>
    <row r="31" spans="1:13" ht="18" customHeight="1">
      <c r="A31" s="27" t="s">
        <v>68</v>
      </c>
      <c r="B31" s="405">
        <f>SUM(B32:B35)</f>
        <v>7714</v>
      </c>
      <c r="C31" s="417">
        <f>SUM(C32:C35)</f>
        <v>3494</v>
      </c>
      <c r="D31" s="478">
        <f t="shared" si="4"/>
        <v>1039</v>
      </c>
      <c r="E31" s="430">
        <f t="shared" ref="E31:J31" si="9">SUM(E32:E35)</f>
        <v>602</v>
      </c>
      <c r="F31" s="438">
        <f t="shared" si="9"/>
        <v>1361</v>
      </c>
      <c r="G31" s="448">
        <f t="shared" si="9"/>
        <v>1963</v>
      </c>
      <c r="H31" s="490">
        <f t="shared" si="9"/>
        <v>695</v>
      </c>
      <c r="I31" s="430">
        <f t="shared" si="9"/>
        <v>1531</v>
      </c>
      <c r="J31" s="500">
        <f t="shared" si="9"/>
        <v>344</v>
      </c>
    </row>
    <row r="32" spans="1:13" s="281" customFormat="1" ht="18" customHeight="1">
      <c r="A32" s="29" t="s">
        <v>59</v>
      </c>
      <c r="B32" s="29">
        <f>'表3-1'!B32</f>
        <v>3260</v>
      </c>
      <c r="C32" s="418">
        <f>G32+I32</f>
        <v>1702</v>
      </c>
      <c r="D32" s="482">
        <f t="shared" si="4"/>
        <v>527</v>
      </c>
      <c r="E32" s="158">
        <f>'表3-1'!E32</f>
        <v>317</v>
      </c>
      <c r="F32" s="51">
        <f>'表3-1'!F32</f>
        <v>706</v>
      </c>
      <c r="G32" s="439">
        <f>E32+F32</f>
        <v>1023</v>
      </c>
      <c r="H32" s="489">
        <v>363</v>
      </c>
      <c r="I32" s="88">
        <f>'表3-1'!I32</f>
        <v>679</v>
      </c>
      <c r="J32" s="482">
        <v>164</v>
      </c>
      <c r="L32" s="181"/>
      <c r="M32" s="181"/>
    </row>
    <row r="33" spans="1:14" s="281" customFormat="1" ht="18" customHeight="1">
      <c r="A33" s="30" t="s">
        <v>83</v>
      </c>
      <c r="B33" s="30">
        <f>'表3-1'!B33</f>
        <v>2116</v>
      </c>
      <c r="C33" s="413">
        <f>G33+I33</f>
        <v>1068</v>
      </c>
      <c r="D33" s="479">
        <f t="shared" si="4"/>
        <v>321</v>
      </c>
      <c r="E33" s="31">
        <f>'表3-1'!E33</f>
        <v>154</v>
      </c>
      <c r="F33" s="52">
        <f>'表3-1'!F33</f>
        <v>418</v>
      </c>
      <c r="G33" s="447">
        <f>E33+F33</f>
        <v>572</v>
      </c>
      <c r="H33" s="491">
        <v>213</v>
      </c>
      <c r="I33" s="413">
        <f>'表3-1'!I33</f>
        <v>496</v>
      </c>
      <c r="J33" s="481">
        <v>108</v>
      </c>
      <c r="L33" s="181"/>
      <c r="M33" s="181"/>
    </row>
    <row r="34" spans="1:14" s="281" customFormat="1" ht="18" customHeight="1">
      <c r="A34" s="30" t="s">
        <v>39</v>
      </c>
      <c r="B34" s="30">
        <f>'表3-1'!B34</f>
        <v>1485</v>
      </c>
      <c r="C34" s="413">
        <f>G34+I34</f>
        <v>577</v>
      </c>
      <c r="D34" s="479">
        <f t="shared" si="4"/>
        <v>175</v>
      </c>
      <c r="E34" s="31">
        <f>'表3-1'!E34</f>
        <v>109</v>
      </c>
      <c r="F34" s="52">
        <f>'表3-1'!F34</f>
        <v>199</v>
      </c>
      <c r="G34" s="447">
        <f>E34+F34</f>
        <v>308</v>
      </c>
      <c r="H34" s="493">
        <v>114</v>
      </c>
      <c r="I34" s="413">
        <f>'表3-1'!I34</f>
        <v>269</v>
      </c>
      <c r="J34" s="479">
        <v>61</v>
      </c>
      <c r="L34" s="181"/>
      <c r="M34" s="181"/>
    </row>
    <row r="35" spans="1:14" s="281" customFormat="1" ht="18" customHeight="1">
      <c r="A35" s="35" t="s">
        <v>84</v>
      </c>
      <c r="B35" s="35">
        <f>'表3-1'!B35</f>
        <v>853</v>
      </c>
      <c r="C35" s="415">
        <f>G35+I35</f>
        <v>147</v>
      </c>
      <c r="D35" s="480">
        <f t="shared" si="4"/>
        <v>16</v>
      </c>
      <c r="E35" s="402">
        <f>'表3-1'!E35</f>
        <v>22</v>
      </c>
      <c r="F35" s="53">
        <f>'表3-1'!F35</f>
        <v>38</v>
      </c>
      <c r="G35" s="447">
        <f>E35+F35</f>
        <v>60</v>
      </c>
      <c r="H35" s="494">
        <v>5</v>
      </c>
      <c r="I35" s="419">
        <f>'表3-1'!I35</f>
        <v>87</v>
      </c>
      <c r="J35" s="501">
        <v>11</v>
      </c>
      <c r="L35" s="181"/>
      <c r="M35" s="181"/>
    </row>
    <row r="36" spans="1:14" ht="18" customHeight="1">
      <c r="A36" s="27" t="s">
        <v>24</v>
      </c>
      <c r="B36" s="400">
        <f>SUM(B37)</f>
        <v>5981</v>
      </c>
      <c r="C36" s="416">
        <f>SUM(C37)</f>
        <v>1966</v>
      </c>
      <c r="D36" s="478">
        <f t="shared" si="4"/>
        <v>540</v>
      </c>
      <c r="E36" s="430">
        <f t="shared" ref="E36:J36" si="10">SUM(E37)</f>
        <v>371</v>
      </c>
      <c r="F36" s="438">
        <f t="shared" si="10"/>
        <v>657</v>
      </c>
      <c r="G36" s="448">
        <f t="shared" si="10"/>
        <v>1028</v>
      </c>
      <c r="H36" s="490">
        <f t="shared" si="10"/>
        <v>301</v>
      </c>
      <c r="I36" s="430">
        <f t="shared" si="10"/>
        <v>938</v>
      </c>
      <c r="J36" s="500">
        <f t="shared" si="10"/>
        <v>239</v>
      </c>
    </row>
    <row r="37" spans="1:14" s="281" customFormat="1" ht="18" customHeight="1">
      <c r="A37" s="34" t="s">
        <v>86</v>
      </c>
      <c r="B37" s="35">
        <f>'表3-1'!B37</f>
        <v>5981</v>
      </c>
      <c r="C37" s="88">
        <f>G37+I37</f>
        <v>1966</v>
      </c>
      <c r="D37" s="481">
        <f t="shared" si="4"/>
        <v>540</v>
      </c>
      <c r="E37" s="158">
        <f>'表3-1'!E37</f>
        <v>371</v>
      </c>
      <c r="F37" s="53">
        <f>'表3-1'!F37</f>
        <v>657</v>
      </c>
      <c r="G37" s="439">
        <f>E37+F37</f>
        <v>1028</v>
      </c>
      <c r="H37" s="489">
        <v>301</v>
      </c>
      <c r="I37" s="413">
        <f>'表3-1'!I37</f>
        <v>938</v>
      </c>
      <c r="J37" s="482">
        <v>239</v>
      </c>
      <c r="L37" s="181"/>
      <c r="M37" s="181"/>
    </row>
    <row r="38" spans="1:14" ht="18" customHeight="1">
      <c r="A38" s="27" t="s">
        <v>26</v>
      </c>
      <c r="B38" s="400">
        <f>SUM(B39:B40)</f>
        <v>5689</v>
      </c>
      <c r="C38" s="417">
        <f>SUM(C39:C40)</f>
        <v>2123</v>
      </c>
      <c r="D38" s="478">
        <f t="shared" si="4"/>
        <v>416</v>
      </c>
      <c r="E38" s="41">
        <f t="shared" ref="E38:J38" si="11">SUM(E39:E40)</f>
        <v>323</v>
      </c>
      <c r="F38" s="42">
        <f t="shared" si="11"/>
        <v>413</v>
      </c>
      <c r="G38" s="449">
        <f t="shared" si="11"/>
        <v>736</v>
      </c>
      <c r="H38" s="495">
        <f t="shared" si="11"/>
        <v>147</v>
      </c>
      <c r="I38" s="41">
        <f t="shared" si="11"/>
        <v>1387</v>
      </c>
      <c r="J38" s="502">
        <f t="shared" si="11"/>
        <v>269</v>
      </c>
    </row>
    <row r="39" spans="1:14" s="281" customFormat="1" ht="18" customHeight="1">
      <c r="A39" s="29" t="s">
        <v>49</v>
      </c>
      <c r="B39" s="29">
        <f>'表3-1'!B39</f>
        <v>4491</v>
      </c>
      <c r="C39" s="88">
        <f>G39+I39</f>
        <v>1841</v>
      </c>
      <c r="D39" s="482">
        <f t="shared" si="4"/>
        <v>339</v>
      </c>
      <c r="E39" s="43">
        <f>'表3-1'!E39</f>
        <v>275</v>
      </c>
      <c r="F39" s="51">
        <f>'表3-1'!F39</f>
        <v>324</v>
      </c>
      <c r="G39" s="439">
        <f>E39+F39</f>
        <v>599</v>
      </c>
      <c r="H39" s="487">
        <v>106</v>
      </c>
      <c r="I39" s="413">
        <f>'表3-1'!I39</f>
        <v>1242</v>
      </c>
      <c r="J39" s="482">
        <v>233</v>
      </c>
      <c r="L39" s="181"/>
      <c r="M39" s="181"/>
    </row>
    <row r="40" spans="1:14" s="281" customFormat="1" ht="18" customHeight="1">
      <c r="A40" s="35" t="s">
        <v>99</v>
      </c>
      <c r="B40" s="33">
        <f>'表3-1'!B40</f>
        <v>1198</v>
      </c>
      <c r="C40" s="419">
        <f>G40+I40</f>
        <v>282</v>
      </c>
      <c r="D40" s="480">
        <f t="shared" si="4"/>
        <v>77</v>
      </c>
      <c r="E40" s="177">
        <f>'表3-1'!E40</f>
        <v>48</v>
      </c>
      <c r="F40" s="53">
        <f>'表3-1'!F40</f>
        <v>89</v>
      </c>
      <c r="G40" s="440">
        <f>E40+F40</f>
        <v>137</v>
      </c>
      <c r="H40" s="494">
        <v>41</v>
      </c>
      <c r="I40" s="419">
        <f>'表3-1'!I40</f>
        <v>145</v>
      </c>
      <c r="J40" s="480">
        <v>36</v>
      </c>
      <c r="L40" s="181"/>
      <c r="M40" s="181"/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">
        <v>4</v>
      </c>
      <c r="B42" s="57"/>
      <c r="C42" s="57"/>
      <c r="D42" s="5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278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6"/>
      <c r="G46" s="46"/>
      <c r="H46" s="46"/>
      <c r="I46" s="46"/>
      <c r="J46" s="46"/>
      <c r="K46" s="46"/>
      <c r="L46" s="474"/>
      <c r="M46" s="474"/>
      <c r="N46" s="46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74803149606299213" bottom="0.51181102362204722" header="0.51181102362204722" footer="0.31496062992125984"/>
  <pageSetup paperSize="9" scale="93" fitToWidth="1" fitToHeight="1" orientation="portrait" usePrinterDefaults="1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view="pageBreakPreview" zoomScaleNormal="110" zoomScaleSheetLayoutView="100" workbookViewId="0">
      <selection sqref="A1:J1"/>
    </sheetView>
  </sheetViews>
  <sheetFormatPr defaultRowHeight="12"/>
  <cols>
    <col min="1" max="1" width="12.875" style="281" customWidth="1"/>
    <col min="2" max="2" width="9.75" style="281" customWidth="1"/>
    <col min="3" max="5" width="9.5" style="281" customWidth="1"/>
    <col min="6" max="6" width="9.375" style="281" customWidth="1"/>
    <col min="7" max="7" width="9.5" style="281" customWidth="1"/>
    <col min="8" max="8" width="9.125" style="281" customWidth="1"/>
    <col min="9" max="9" width="9.5" style="281" customWidth="1"/>
    <col min="10" max="10" width="9.875" style="281" customWidth="1"/>
    <col min="11" max="12" width="9" style="181" customWidth="1"/>
    <col min="13" max="16384" width="9" style="281" customWidth="1"/>
  </cols>
  <sheetData>
    <row r="1" spans="1:10" ht="31.5" customHeight="1">
      <c r="A1" s="460" t="str">
        <f>表紙!B23</f>
        <v>令和５年度市町村別高齢者世帯に占める要支援・要介護世帯数割合（市郡別）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20.25" customHeight="1">
      <c r="A2" s="393"/>
      <c r="J2" s="144" t="str">
        <f>'表1-1'!J2</f>
        <v>令和５年７月１日現在</v>
      </c>
    </row>
    <row r="3" spans="1:10" ht="18" customHeight="1">
      <c r="A3" s="394" t="s">
        <v>35</v>
      </c>
      <c r="B3" s="407" t="s">
        <v>179</v>
      </c>
      <c r="C3" s="504"/>
      <c r="D3" s="504"/>
      <c r="E3" s="426"/>
      <c r="F3" s="426"/>
      <c r="G3" s="426"/>
      <c r="H3" s="426"/>
      <c r="I3" s="426"/>
      <c r="J3" s="456"/>
    </row>
    <row r="4" spans="1:10" ht="18" customHeight="1">
      <c r="A4" s="395"/>
      <c r="B4" s="503"/>
      <c r="C4" s="505"/>
      <c r="D4" s="505"/>
      <c r="E4" s="507" t="s">
        <v>178</v>
      </c>
      <c r="F4" s="510"/>
      <c r="G4" s="511"/>
      <c r="H4" s="517" t="s">
        <v>173</v>
      </c>
      <c r="I4" s="420"/>
      <c r="J4" s="519"/>
    </row>
    <row r="5" spans="1:10" ht="90.75" customHeight="1">
      <c r="A5" s="395"/>
      <c r="B5" s="428" t="s">
        <v>166</v>
      </c>
      <c r="C5" s="476" t="s">
        <v>225</v>
      </c>
      <c r="D5" s="506" t="s">
        <v>203</v>
      </c>
      <c r="E5" s="508" t="s">
        <v>38</v>
      </c>
      <c r="F5" s="485" t="s">
        <v>224</v>
      </c>
      <c r="G5" s="496" t="s">
        <v>203</v>
      </c>
      <c r="H5" s="409" t="s">
        <v>166</v>
      </c>
      <c r="I5" s="518" t="s">
        <v>225</v>
      </c>
      <c r="J5" s="496" t="s">
        <v>203</v>
      </c>
    </row>
    <row r="6" spans="1:10" ht="40.5" customHeight="1">
      <c r="A6" s="396"/>
      <c r="B6" s="475" t="s">
        <v>202</v>
      </c>
      <c r="C6" s="444" t="s">
        <v>200</v>
      </c>
      <c r="D6" s="423" t="s">
        <v>204</v>
      </c>
      <c r="E6" s="509" t="s">
        <v>194</v>
      </c>
      <c r="F6" s="452" t="s">
        <v>9</v>
      </c>
      <c r="G6" s="452" t="s">
        <v>205</v>
      </c>
      <c r="H6" s="354" t="s">
        <v>186</v>
      </c>
      <c r="I6" s="444" t="s">
        <v>114</v>
      </c>
      <c r="J6" s="423" t="s">
        <v>206</v>
      </c>
    </row>
    <row r="7" spans="1:10" ht="18" customHeight="1">
      <c r="A7" s="27" t="s">
        <v>60</v>
      </c>
      <c r="B7" s="410">
        <f>SUM(B8:B9)</f>
        <v>140313</v>
      </c>
      <c r="C7" s="465">
        <f>SUM(C8:C9)</f>
        <v>38879</v>
      </c>
      <c r="D7" s="424">
        <f t="shared" ref="D7:D40" si="0">C7/B7</f>
        <v>0.27708765403063151</v>
      </c>
      <c r="E7" s="410">
        <f>SUM(E8:E9)</f>
        <v>79078</v>
      </c>
      <c r="F7" s="465">
        <f>SUM(F8:F9)</f>
        <v>24490</v>
      </c>
      <c r="G7" s="512">
        <f t="shared" ref="G7:G40" si="1">F7/E7</f>
        <v>0.30969422595412127</v>
      </c>
      <c r="H7" s="410">
        <f>SUM(H8:H9)</f>
        <v>61235</v>
      </c>
      <c r="I7" s="465">
        <f>SUM(I8:I9)</f>
        <v>14389</v>
      </c>
      <c r="J7" s="424">
        <f t="shared" ref="J7:J40" si="2">I7/H7</f>
        <v>0.23497999510084103</v>
      </c>
    </row>
    <row r="8" spans="1:10" ht="18" customHeight="1">
      <c r="A8" s="28" t="s">
        <v>61</v>
      </c>
      <c r="B8" s="41">
        <f>SUM(B10:B22)</f>
        <v>127194</v>
      </c>
      <c r="C8" s="42">
        <f>SUM(C10:C22)</f>
        <v>35499</v>
      </c>
      <c r="D8" s="424">
        <f t="shared" si="0"/>
        <v>0.27909335346006886</v>
      </c>
      <c r="E8" s="41">
        <f>SUM(E10:E22)</f>
        <v>72422</v>
      </c>
      <c r="F8" s="42">
        <f>SUM(F10:F22)</f>
        <v>22572</v>
      </c>
      <c r="G8" s="512">
        <f t="shared" si="1"/>
        <v>0.31167324846041256</v>
      </c>
      <c r="H8" s="41">
        <f>SUM(H10:H22)</f>
        <v>54772</v>
      </c>
      <c r="I8" s="42">
        <f>SUM(I10:I22)</f>
        <v>12927</v>
      </c>
      <c r="J8" s="424">
        <f t="shared" si="2"/>
        <v>0.23601475206309794</v>
      </c>
    </row>
    <row r="9" spans="1:10" ht="18" customHeight="1">
      <c r="A9" s="28" t="s">
        <v>64</v>
      </c>
      <c r="B9" s="411">
        <f>B23+B25+B27+B31+B36+B38</f>
        <v>13119</v>
      </c>
      <c r="C9" s="438">
        <f>SUM(C23,C25,C27,C31,C36,C38)</f>
        <v>3380</v>
      </c>
      <c r="D9" s="424">
        <f t="shared" si="0"/>
        <v>0.25764158853571156</v>
      </c>
      <c r="E9" s="430">
        <f>SUM(E23,E25,E27,E31,E36,E38)</f>
        <v>6656</v>
      </c>
      <c r="F9" s="438">
        <f>SUM(F23,F25,F27,F31,F36,F38)</f>
        <v>1918</v>
      </c>
      <c r="G9" s="512">
        <f t="shared" si="1"/>
        <v>0.28816105769230771</v>
      </c>
      <c r="H9" s="430">
        <f>SUM(H23,H25,H27,H31,H36,H38)</f>
        <v>6463</v>
      </c>
      <c r="I9" s="438">
        <f>SUM(I23,I25,I27,I31,I36,I38)</f>
        <v>1462</v>
      </c>
      <c r="J9" s="424">
        <f t="shared" si="2"/>
        <v>0.22621073804734643</v>
      </c>
    </row>
    <row r="10" spans="1:10" ht="18" customHeight="1">
      <c r="A10" s="29" t="s">
        <v>87</v>
      </c>
      <c r="B10" s="88">
        <f t="shared" ref="B10:C22" si="3">E10+H10</f>
        <v>47611</v>
      </c>
      <c r="C10" s="106">
        <f t="shared" si="3"/>
        <v>13981</v>
      </c>
      <c r="D10" s="370">
        <f t="shared" si="0"/>
        <v>0.29365062695595556</v>
      </c>
      <c r="E10" s="88">
        <f>'表3-1'!G10</f>
        <v>27860</v>
      </c>
      <c r="F10" s="439">
        <f>'表3-3'!H10</f>
        <v>9454</v>
      </c>
      <c r="G10" s="472">
        <f t="shared" si="1"/>
        <v>0.33933955491744439</v>
      </c>
      <c r="H10" s="88">
        <f>'表3-1'!I10</f>
        <v>19751</v>
      </c>
      <c r="I10" s="439">
        <f>'表3-3'!J10</f>
        <v>4527</v>
      </c>
      <c r="J10" s="520">
        <f t="shared" si="2"/>
        <v>0.22920358462862639</v>
      </c>
    </row>
    <row r="11" spans="1:10" ht="18" customHeight="1">
      <c r="A11" s="30" t="s">
        <v>65</v>
      </c>
      <c r="B11" s="413">
        <f t="shared" si="3"/>
        <v>9798</v>
      </c>
      <c r="C11" s="106">
        <f t="shared" si="3"/>
        <v>2950</v>
      </c>
      <c r="D11" s="371">
        <f t="shared" si="0"/>
        <v>0.30108185343947746</v>
      </c>
      <c r="E11" s="413">
        <f>'表3-1'!G11</f>
        <v>6090</v>
      </c>
      <c r="F11" s="106">
        <f>'表3-3'!H11</f>
        <v>1964</v>
      </c>
      <c r="G11" s="513">
        <f t="shared" si="1"/>
        <v>0.322495894909688</v>
      </c>
      <c r="H11" s="413">
        <f>'表3-1'!I11</f>
        <v>3708</v>
      </c>
      <c r="I11" s="106">
        <f>'表3-3'!J11</f>
        <v>986</v>
      </c>
      <c r="J11" s="521">
        <f t="shared" si="2"/>
        <v>0.26591154261057176</v>
      </c>
    </row>
    <row r="12" spans="1:10" ht="18" customHeight="1">
      <c r="A12" s="30" t="s">
        <v>5</v>
      </c>
      <c r="B12" s="413">
        <f t="shared" si="3"/>
        <v>10765</v>
      </c>
      <c r="C12" s="106">
        <f t="shared" si="3"/>
        <v>2859</v>
      </c>
      <c r="D12" s="371">
        <f t="shared" si="0"/>
        <v>0.26558290757083142</v>
      </c>
      <c r="E12" s="413">
        <f>'表3-1'!G12</f>
        <v>5654</v>
      </c>
      <c r="F12" s="106">
        <f>'表3-3'!H12</f>
        <v>1561</v>
      </c>
      <c r="G12" s="513">
        <f t="shared" si="1"/>
        <v>0.2760877255040679</v>
      </c>
      <c r="H12" s="413">
        <f>'表3-1'!I12</f>
        <v>5111</v>
      </c>
      <c r="I12" s="106">
        <f>'表3-3'!J12</f>
        <v>1298</v>
      </c>
      <c r="J12" s="521">
        <f t="shared" si="2"/>
        <v>0.25396204265310113</v>
      </c>
    </row>
    <row r="13" spans="1:10" ht="18" customHeight="1">
      <c r="A13" s="30" t="s">
        <v>66</v>
      </c>
      <c r="B13" s="413">
        <f t="shared" si="3"/>
        <v>9180</v>
      </c>
      <c r="C13" s="106">
        <f t="shared" si="3"/>
        <v>1977</v>
      </c>
      <c r="D13" s="369">
        <f t="shared" si="0"/>
        <v>0.21535947712418302</v>
      </c>
      <c r="E13" s="413">
        <f>'表3-1'!G13</f>
        <v>4542</v>
      </c>
      <c r="F13" s="106">
        <f>'表3-3'!H13</f>
        <v>999</v>
      </c>
      <c r="G13" s="514">
        <f t="shared" si="1"/>
        <v>0.21994715984147953</v>
      </c>
      <c r="H13" s="413">
        <f>'表3-1'!I13</f>
        <v>4638</v>
      </c>
      <c r="I13" s="106">
        <f>'表3-3'!J13</f>
        <v>978</v>
      </c>
      <c r="J13" s="522">
        <f t="shared" si="2"/>
        <v>0.21086675291073739</v>
      </c>
    </row>
    <row r="14" spans="1:10" ht="18" customHeight="1">
      <c r="A14" s="30" t="s">
        <v>72</v>
      </c>
      <c r="B14" s="413">
        <f t="shared" si="3"/>
        <v>4054</v>
      </c>
      <c r="C14" s="106">
        <f t="shared" si="3"/>
        <v>1102</v>
      </c>
      <c r="D14" s="370">
        <f t="shared" si="0"/>
        <v>0.27183029107054762</v>
      </c>
      <c r="E14" s="413">
        <f>'表3-1'!G14</f>
        <v>1973</v>
      </c>
      <c r="F14" s="106">
        <f>'表3-3'!H14</f>
        <v>523</v>
      </c>
      <c r="G14" s="472">
        <f t="shared" si="1"/>
        <v>0.26507856056766343</v>
      </c>
      <c r="H14" s="413">
        <f>'表3-1'!I14</f>
        <v>2081</v>
      </c>
      <c r="I14" s="106">
        <f>'表3-3'!J14</f>
        <v>579</v>
      </c>
      <c r="J14" s="520">
        <f t="shared" si="2"/>
        <v>0.27823161941374341</v>
      </c>
    </row>
    <row r="15" spans="1:10" ht="18" customHeight="1">
      <c r="A15" s="30" t="s">
        <v>74</v>
      </c>
      <c r="B15" s="413">
        <f t="shared" si="3"/>
        <v>5861</v>
      </c>
      <c r="C15" s="106">
        <f t="shared" si="3"/>
        <v>1594</v>
      </c>
      <c r="D15" s="371">
        <f t="shared" si="0"/>
        <v>0.27196724108513903</v>
      </c>
      <c r="E15" s="413">
        <f>'表3-1'!G15</f>
        <v>3354</v>
      </c>
      <c r="F15" s="106">
        <f>'表3-3'!H15</f>
        <v>1013</v>
      </c>
      <c r="G15" s="513">
        <f t="shared" si="1"/>
        <v>0.30202742993440668</v>
      </c>
      <c r="H15" s="413">
        <f>'表3-1'!I15</f>
        <v>2507</v>
      </c>
      <c r="I15" s="106">
        <f>'表3-3'!J15</f>
        <v>581</v>
      </c>
      <c r="J15" s="521">
        <f t="shared" si="2"/>
        <v>0.23175109692859991</v>
      </c>
    </row>
    <row r="16" spans="1:10" ht="18" customHeight="1">
      <c r="A16" s="30" t="s">
        <v>78</v>
      </c>
      <c r="B16" s="413">
        <f t="shared" si="3"/>
        <v>3218</v>
      </c>
      <c r="C16" s="106">
        <f t="shared" si="3"/>
        <v>493</v>
      </c>
      <c r="D16" s="369">
        <f t="shared" si="0"/>
        <v>0.15320074580484774</v>
      </c>
      <c r="E16" s="413">
        <f>'表3-1'!G16</f>
        <v>1790</v>
      </c>
      <c r="F16" s="106">
        <f>'表3-3'!H16</f>
        <v>260</v>
      </c>
      <c r="G16" s="514">
        <f t="shared" si="1"/>
        <v>0.14525139664804471</v>
      </c>
      <c r="H16" s="413">
        <f>'表3-1'!I16</f>
        <v>1428</v>
      </c>
      <c r="I16" s="106">
        <f>'表3-3'!J16</f>
        <v>233</v>
      </c>
      <c r="J16" s="522">
        <f t="shared" si="2"/>
        <v>0.16316526610644258</v>
      </c>
    </row>
    <row r="17" spans="1:10" ht="18" customHeight="1">
      <c r="A17" s="30" t="s">
        <v>76</v>
      </c>
      <c r="B17" s="413">
        <f t="shared" si="3"/>
        <v>9905</v>
      </c>
      <c r="C17" s="106">
        <f t="shared" si="3"/>
        <v>2969</v>
      </c>
      <c r="D17" s="369">
        <f t="shared" si="0"/>
        <v>0.29974760222110047</v>
      </c>
      <c r="E17" s="413">
        <f>'表3-1'!G17</f>
        <v>5587</v>
      </c>
      <c r="F17" s="106">
        <f>'表3-3'!H17</f>
        <v>1956</v>
      </c>
      <c r="G17" s="514">
        <f t="shared" si="1"/>
        <v>0.35009844281367458</v>
      </c>
      <c r="H17" s="413">
        <f>'表3-1'!I17</f>
        <v>4318</v>
      </c>
      <c r="I17" s="106">
        <f>'表3-3'!J17</f>
        <v>1013</v>
      </c>
      <c r="J17" s="522">
        <f t="shared" si="2"/>
        <v>0.23459935155164427</v>
      </c>
    </row>
    <row r="18" spans="1:10" ht="18" customHeight="1">
      <c r="A18" s="30" t="s">
        <v>15</v>
      </c>
      <c r="B18" s="413">
        <f t="shared" si="3"/>
        <v>4659</v>
      </c>
      <c r="C18" s="106">
        <f t="shared" si="3"/>
        <v>1154</v>
      </c>
      <c r="D18" s="369">
        <f t="shared" si="0"/>
        <v>0.24769263790512985</v>
      </c>
      <c r="E18" s="413">
        <f>'表3-1'!G18</f>
        <v>2635</v>
      </c>
      <c r="F18" s="106">
        <f>'表3-3'!H18</f>
        <v>742</v>
      </c>
      <c r="G18" s="514">
        <f t="shared" si="1"/>
        <v>0.28159392789373816</v>
      </c>
      <c r="H18" s="413">
        <f>'表3-1'!I18</f>
        <v>2024</v>
      </c>
      <c r="I18" s="106">
        <f>'表3-3'!J18</f>
        <v>412</v>
      </c>
      <c r="J18" s="522">
        <f t="shared" si="2"/>
        <v>0.20355731225296442</v>
      </c>
    </row>
    <row r="19" spans="1:10" ht="18" customHeight="1">
      <c r="A19" s="30" t="s">
        <v>97</v>
      </c>
      <c r="B19" s="413">
        <f t="shared" si="3"/>
        <v>10020</v>
      </c>
      <c r="C19" s="106">
        <f t="shared" si="3"/>
        <v>3028</v>
      </c>
      <c r="D19" s="370">
        <f t="shared" si="0"/>
        <v>0.30219560878243512</v>
      </c>
      <c r="E19" s="413">
        <f>'表3-1'!G19</f>
        <v>5791</v>
      </c>
      <c r="F19" s="106">
        <f>'表3-3'!H19</f>
        <v>1901</v>
      </c>
      <c r="G19" s="472">
        <f t="shared" si="1"/>
        <v>0.32826800207218099</v>
      </c>
      <c r="H19" s="413">
        <f>'表3-1'!I19</f>
        <v>4229</v>
      </c>
      <c r="I19" s="106">
        <f>'表3-3'!J19</f>
        <v>1127</v>
      </c>
      <c r="J19" s="520">
        <f t="shared" si="2"/>
        <v>0.26649326081816033</v>
      </c>
    </row>
    <row r="20" spans="1:10" ht="18" customHeight="1">
      <c r="A20" s="30" t="s">
        <v>51</v>
      </c>
      <c r="B20" s="413">
        <f t="shared" si="3"/>
        <v>5263</v>
      </c>
      <c r="C20" s="106">
        <f t="shared" si="3"/>
        <v>1729</v>
      </c>
      <c r="D20" s="369">
        <f t="shared" si="0"/>
        <v>0.32851985559566788</v>
      </c>
      <c r="E20" s="413">
        <f>'表3-1'!G20</f>
        <v>3137</v>
      </c>
      <c r="F20" s="106">
        <f>'表3-3'!H20</f>
        <v>1066</v>
      </c>
      <c r="G20" s="514">
        <f t="shared" si="1"/>
        <v>0.33981510997768571</v>
      </c>
      <c r="H20" s="413">
        <f>'表3-1'!I20</f>
        <v>2126</v>
      </c>
      <c r="I20" s="106">
        <f>'表3-3'!J20</f>
        <v>663</v>
      </c>
      <c r="J20" s="522">
        <f t="shared" si="2"/>
        <v>0.31185324553151456</v>
      </c>
    </row>
    <row r="21" spans="1:10" ht="18" customHeight="1">
      <c r="A21" s="30" t="s">
        <v>81</v>
      </c>
      <c r="B21" s="413">
        <f t="shared" si="3"/>
        <v>2987</v>
      </c>
      <c r="C21" s="106">
        <f t="shared" si="3"/>
        <v>794</v>
      </c>
      <c r="D21" s="459">
        <f t="shared" si="0"/>
        <v>0.26581854703716101</v>
      </c>
      <c r="E21" s="413">
        <f>'表3-1'!G21</f>
        <v>1581</v>
      </c>
      <c r="F21" s="106">
        <f>'表3-3'!H21</f>
        <v>456</v>
      </c>
      <c r="G21" s="473">
        <f t="shared" si="1"/>
        <v>0.2884250474383302</v>
      </c>
      <c r="H21" s="413">
        <f>'表3-1'!I21</f>
        <v>1406</v>
      </c>
      <c r="I21" s="106">
        <f>'表3-3'!J21</f>
        <v>338</v>
      </c>
      <c r="J21" s="523">
        <f t="shared" si="2"/>
        <v>0.24039829302987198</v>
      </c>
    </row>
    <row r="22" spans="1:10" ht="18" customHeight="1">
      <c r="A22" s="35" t="s">
        <v>89</v>
      </c>
      <c r="B22" s="419">
        <f t="shared" si="3"/>
        <v>3873</v>
      </c>
      <c r="C22" s="106">
        <f t="shared" si="3"/>
        <v>869</v>
      </c>
      <c r="D22" s="370">
        <f t="shared" si="0"/>
        <v>0.22437387038471468</v>
      </c>
      <c r="E22" s="419">
        <f>'表3-1'!G22</f>
        <v>2428</v>
      </c>
      <c r="F22" s="440">
        <f>'表3-3'!H22</f>
        <v>677</v>
      </c>
      <c r="G22" s="472">
        <f t="shared" si="1"/>
        <v>0.27883031301482702</v>
      </c>
      <c r="H22" s="419">
        <f>'表3-1'!I22</f>
        <v>1445</v>
      </c>
      <c r="I22" s="440">
        <f>'表3-3'!J22</f>
        <v>192</v>
      </c>
      <c r="J22" s="520">
        <f t="shared" si="2"/>
        <v>0.13287197231833911</v>
      </c>
    </row>
    <row r="23" spans="1:10" ht="18" customHeight="1">
      <c r="A23" s="27" t="s">
        <v>79</v>
      </c>
      <c r="B23" s="430">
        <f>SUM(B24)</f>
        <v>735</v>
      </c>
      <c r="C23" s="438">
        <f>SUM(C24)</f>
        <v>71</v>
      </c>
      <c r="D23" s="424">
        <f t="shared" si="0"/>
        <v>9.6598639455782315e-002</v>
      </c>
      <c r="E23" s="430">
        <f>SUM(E24)</f>
        <v>423</v>
      </c>
      <c r="F23" s="448">
        <f>SUM(F24)</f>
        <v>16</v>
      </c>
      <c r="G23" s="512">
        <f t="shared" si="1"/>
        <v>3.7825059101654845e-002</v>
      </c>
      <c r="H23" s="430">
        <f>SUM(H24)</f>
        <v>312</v>
      </c>
      <c r="I23" s="448">
        <f>SUM(I24)</f>
        <v>55</v>
      </c>
      <c r="J23" s="424">
        <f t="shared" si="2"/>
        <v>0.17628205128205129</v>
      </c>
    </row>
    <row r="24" spans="1:10" ht="18" customHeight="1">
      <c r="A24" s="34" t="s">
        <v>48</v>
      </c>
      <c r="B24" s="88">
        <f>E24+H24</f>
        <v>735</v>
      </c>
      <c r="C24" s="106">
        <f>F24+I24</f>
        <v>71</v>
      </c>
      <c r="D24" s="370">
        <f t="shared" si="0"/>
        <v>9.6598639455782315e-002</v>
      </c>
      <c r="E24" s="413">
        <f>'表3-1'!G24</f>
        <v>423</v>
      </c>
      <c r="F24" s="487">
        <f>'表3-3'!H24</f>
        <v>16</v>
      </c>
      <c r="G24" s="472">
        <f t="shared" si="1"/>
        <v>3.7825059101654845e-002</v>
      </c>
      <c r="H24" s="418">
        <f>'表3-1'!I24</f>
        <v>312</v>
      </c>
      <c r="I24" s="445">
        <f>'表3-3'!J24</f>
        <v>55</v>
      </c>
      <c r="J24" s="520">
        <f t="shared" si="2"/>
        <v>0.17628205128205129</v>
      </c>
    </row>
    <row r="25" spans="1:10" ht="18" customHeight="1">
      <c r="A25" s="27" t="s">
        <v>43</v>
      </c>
      <c r="B25" s="430">
        <f>SUM(B26)</f>
        <v>549</v>
      </c>
      <c r="C25" s="438">
        <f>SUM(C26)</f>
        <v>105</v>
      </c>
      <c r="D25" s="424">
        <f t="shared" si="0"/>
        <v>0.19125683060109289</v>
      </c>
      <c r="E25" s="430">
        <f>SUM(E26)</f>
        <v>377</v>
      </c>
      <c r="F25" s="448">
        <f>SUM(F26)</f>
        <v>69</v>
      </c>
      <c r="G25" s="512">
        <f t="shared" si="1"/>
        <v>0.1830238726790451</v>
      </c>
      <c r="H25" s="430">
        <f>SUM(H26)</f>
        <v>172</v>
      </c>
      <c r="I25" s="448">
        <f>SUM(I26)</f>
        <v>36</v>
      </c>
      <c r="J25" s="424">
        <f t="shared" si="2"/>
        <v>0.20930232558139536</v>
      </c>
    </row>
    <row r="26" spans="1:10" ht="18" customHeight="1">
      <c r="A26" s="34" t="s">
        <v>70</v>
      </c>
      <c r="B26" s="88">
        <f>E26+H26</f>
        <v>549</v>
      </c>
      <c r="C26" s="106">
        <f>F26+I26</f>
        <v>105</v>
      </c>
      <c r="D26" s="370">
        <f t="shared" si="0"/>
        <v>0.19125683060109289</v>
      </c>
      <c r="E26" s="413">
        <f>'表3-1'!G26</f>
        <v>377</v>
      </c>
      <c r="F26" s="487">
        <f>'表3-3'!H26</f>
        <v>69</v>
      </c>
      <c r="G26" s="472">
        <f t="shared" si="1"/>
        <v>0.1830238726790451</v>
      </c>
      <c r="H26" s="418">
        <f>'表3-1'!I26</f>
        <v>172</v>
      </c>
      <c r="I26" s="445">
        <f>'表3-3'!J26</f>
        <v>36</v>
      </c>
      <c r="J26" s="520">
        <f t="shared" si="2"/>
        <v>0.20930232558139536</v>
      </c>
    </row>
    <row r="27" spans="1:10" ht="18" customHeight="1">
      <c r="A27" s="27" t="s">
        <v>3</v>
      </c>
      <c r="B27" s="433">
        <f>SUM(B28:B30)</f>
        <v>4252</v>
      </c>
      <c r="C27" s="438">
        <f>SUM(C28:C30)</f>
        <v>1209</v>
      </c>
      <c r="D27" s="424">
        <f t="shared" si="0"/>
        <v>0.28433678269049861</v>
      </c>
      <c r="E27" s="433">
        <f>SUM(E28:E30)</f>
        <v>2129</v>
      </c>
      <c r="F27" s="438">
        <f>SUM(F28:F30)</f>
        <v>690</v>
      </c>
      <c r="G27" s="512">
        <f t="shared" si="1"/>
        <v>0.32409581963363082</v>
      </c>
      <c r="H27" s="433">
        <f>SUM(H28:H30)</f>
        <v>2123</v>
      </c>
      <c r="I27" s="438">
        <f>SUM(I28:I30)</f>
        <v>519</v>
      </c>
      <c r="J27" s="524">
        <f t="shared" si="2"/>
        <v>0.24446537918040509</v>
      </c>
    </row>
    <row r="28" spans="1:10" ht="18" customHeight="1">
      <c r="A28" s="29" t="s">
        <v>16</v>
      </c>
      <c r="B28" s="88">
        <f t="shared" ref="B28:C30" si="4">E28+H28</f>
        <v>539</v>
      </c>
      <c r="C28" s="106">
        <f t="shared" si="4"/>
        <v>129</v>
      </c>
      <c r="D28" s="454">
        <f t="shared" si="0"/>
        <v>0.23933209647495363</v>
      </c>
      <c r="E28" s="88">
        <f>'表3-1'!G28</f>
        <v>281</v>
      </c>
      <c r="F28" s="439">
        <f>'表3-3'!H28</f>
        <v>84</v>
      </c>
      <c r="G28" s="515">
        <f t="shared" si="1"/>
        <v>0.29893238434163699</v>
      </c>
      <c r="H28" s="88">
        <f>'表3-1'!I28</f>
        <v>258</v>
      </c>
      <c r="I28" s="439">
        <f>'表3-3'!J28</f>
        <v>45</v>
      </c>
      <c r="J28" s="525">
        <f t="shared" si="2"/>
        <v>0.1744186046511628</v>
      </c>
    </row>
    <row r="29" spans="1:10" ht="18" customHeight="1">
      <c r="A29" s="30" t="s">
        <v>0</v>
      </c>
      <c r="B29" s="413">
        <f t="shared" si="4"/>
        <v>2476</v>
      </c>
      <c r="C29" s="106">
        <f t="shared" si="4"/>
        <v>764</v>
      </c>
      <c r="D29" s="370">
        <f t="shared" si="0"/>
        <v>0.30856219709208399</v>
      </c>
      <c r="E29" s="413">
        <f>'表3-1'!G29</f>
        <v>1112</v>
      </c>
      <c r="F29" s="106">
        <f>'表3-3'!H29</f>
        <v>382</v>
      </c>
      <c r="G29" s="472">
        <f t="shared" si="1"/>
        <v>0.34352517985611508</v>
      </c>
      <c r="H29" s="413">
        <f>'表3-1'!I29</f>
        <v>1364</v>
      </c>
      <c r="I29" s="106">
        <f>'表3-3'!J29</f>
        <v>382</v>
      </c>
      <c r="J29" s="520">
        <f t="shared" si="2"/>
        <v>0.28005865102639294</v>
      </c>
    </row>
    <row r="30" spans="1:10" ht="18" customHeight="1">
      <c r="A30" s="35" t="s">
        <v>88</v>
      </c>
      <c r="B30" s="419">
        <f t="shared" si="4"/>
        <v>1237</v>
      </c>
      <c r="C30" s="106">
        <f t="shared" si="4"/>
        <v>316</v>
      </c>
      <c r="D30" s="425">
        <f t="shared" si="0"/>
        <v>0.25545675020210185</v>
      </c>
      <c r="E30" s="413">
        <f>'表3-1'!G30</f>
        <v>736</v>
      </c>
      <c r="F30" s="440">
        <f>'表3-3'!H30</f>
        <v>224</v>
      </c>
      <c r="G30" s="516">
        <f t="shared" si="1"/>
        <v>0.30434782608695654</v>
      </c>
      <c r="H30" s="419">
        <f>'表3-1'!I30</f>
        <v>501</v>
      </c>
      <c r="I30" s="440">
        <f>'表3-3'!J30</f>
        <v>92</v>
      </c>
      <c r="J30" s="526">
        <f t="shared" si="2"/>
        <v>0.18363273453093812</v>
      </c>
    </row>
    <row r="31" spans="1:10" ht="18" customHeight="1">
      <c r="A31" s="27" t="s">
        <v>68</v>
      </c>
      <c r="B31" s="430">
        <f>SUM(B32:B35)</f>
        <v>3494</v>
      </c>
      <c r="C31" s="442">
        <f>SUM(C32:C35)</f>
        <v>1039</v>
      </c>
      <c r="D31" s="424">
        <f t="shared" si="0"/>
        <v>0.29736691471093302</v>
      </c>
      <c r="E31" s="430">
        <f>SUM(E32:E35)</f>
        <v>1963</v>
      </c>
      <c r="F31" s="448">
        <f>SUM(F32:F35)</f>
        <v>695</v>
      </c>
      <c r="G31" s="512">
        <f t="shared" si="1"/>
        <v>0.3540499235863474</v>
      </c>
      <c r="H31" s="430">
        <f>SUM(H32:H35)</f>
        <v>1531</v>
      </c>
      <c r="I31" s="448">
        <f>SUM(I32:I35)</f>
        <v>344</v>
      </c>
      <c r="J31" s="424">
        <f t="shared" si="2"/>
        <v>0.22468974526453298</v>
      </c>
    </row>
    <row r="32" spans="1:10" ht="18" customHeight="1">
      <c r="A32" s="29" t="s">
        <v>59</v>
      </c>
      <c r="B32" s="88">
        <f t="shared" ref="B32:C35" si="5">E32+H32</f>
        <v>1702</v>
      </c>
      <c r="C32" s="439">
        <f t="shared" si="5"/>
        <v>527</v>
      </c>
      <c r="D32" s="454">
        <f t="shared" si="0"/>
        <v>0.30963572267920092</v>
      </c>
      <c r="E32" s="413">
        <f>'表3-1'!G32</f>
        <v>1023</v>
      </c>
      <c r="F32" s="439">
        <f>'表3-3'!H32</f>
        <v>363</v>
      </c>
      <c r="G32" s="515">
        <f t="shared" si="1"/>
        <v>0.35483870967741937</v>
      </c>
      <c r="H32" s="88">
        <f>'表3-1'!I32</f>
        <v>679</v>
      </c>
      <c r="I32" s="439">
        <f>'表3-3'!J32</f>
        <v>164</v>
      </c>
      <c r="J32" s="525">
        <f t="shared" si="2"/>
        <v>0.24153166421207659</v>
      </c>
    </row>
    <row r="33" spans="1:13" ht="18" customHeight="1">
      <c r="A33" s="30" t="s">
        <v>83</v>
      </c>
      <c r="B33" s="413">
        <f t="shared" si="5"/>
        <v>1068</v>
      </c>
      <c r="C33" s="106">
        <f t="shared" si="5"/>
        <v>321</v>
      </c>
      <c r="D33" s="459">
        <f t="shared" si="0"/>
        <v>0.300561797752809</v>
      </c>
      <c r="E33" s="413">
        <f>'表3-1'!G33</f>
        <v>572</v>
      </c>
      <c r="F33" s="106">
        <f>'表3-3'!H33</f>
        <v>213</v>
      </c>
      <c r="G33" s="473">
        <f t="shared" si="1"/>
        <v>0.3723776223776224</v>
      </c>
      <c r="H33" s="413">
        <f>'表3-1'!I33</f>
        <v>496</v>
      </c>
      <c r="I33" s="106">
        <f>'表3-3'!J33</f>
        <v>108</v>
      </c>
      <c r="J33" s="523">
        <f t="shared" si="2"/>
        <v>0.21774193548387097</v>
      </c>
    </row>
    <row r="34" spans="1:13" ht="18" customHeight="1">
      <c r="A34" s="30" t="s">
        <v>39</v>
      </c>
      <c r="B34" s="413">
        <f t="shared" si="5"/>
        <v>577</v>
      </c>
      <c r="C34" s="106">
        <f t="shared" si="5"/>
        <v>175</v>
      </c>
      <c r="D34" s="459">
        <f t="shared" si="0"/>
        <v>0.30329289428076256</v>
      </c>
      <c r="E34" s="413">
        <f>'表3-1'!G34</f>
        <v>308</v>
      </c>
      <c r="F34" s="106">
        <f>'表3-3'!H34</f>
        <v>114</v>
      </c>
      <c r="G34" s="473">
        <f t="shared" si="1"/>
        <v>0.37012987012987014</v>
      </c>
      <c r="H34" s="413">
        <f>'表3-1'!I34</f>
        <v>269</v>
      </c>
      <c r="I34" s="106">
        <f>'表3-3'!J34</f>
        <v>61</v>
      </c>
      <c r="J34" s="523">
        <f t="shared" si="2"/>
        <v>0.22676579925650558</v>
      </c>
    </row>
    <row r="35" spans="1:13" ht="18" customHeight="1">
      <c r="A35" s="35" t="s">
        <v>84</v>
      </c>
      <c r="B35" s="419">
        <f t="shared" si="5"/>
        <v>147</v>
      </c>
      <c r="C35" s="106">
        <f t="shared" si="5"/>
        <v>16</v>
      </c>
      <c r="D35" s="370">
        <f t="shared" si="0"/>
        <v>0.10884353741496598</v>
      </c>
      <c r="E35" s="413">
        <f>'表3-1'!G35</f>
        <v>60</v>
      </c>
      <c r="F35" s="440">
        <f>'表3-3'!H35</f>
        <v>5</v>
      </c>
      <c r="G35" s="472">
        <f t="shared" si="1"/>
        <v>8.3333333333333329e-002</v>
      </c>
      <c r="H35" s="419">
        <f>'表3-1'!I35</f>
        <v>87</v>
      </c>
      <c r="I35" s="440">
        <f>'表3-3'!J35</f>
        <v>11</v>
      </c>
      <c r="J35" s="520">
        <f t="shared" si="2"/>
        <v>0.12643678160919541</v>
      </c>
    </row>
    <row r="36" spans="1:13" ht="18" customHeight="1">
      <c r="A36" s="27" t="s">
        <v>24</v>
      </c>
      <c r="B36" s="430">
        <f>SUM(B37)</f>
        <v>1966</v>
      </c>
      <c r="C36" s="438">
        <f>SUM(C37)</f>
        <v>540</v>
      </c>
      <c r="D36" s="424">
        <f t="shared" si="0"/>
        <v>0.27466937945066122</v>
      </c>
      <c r="E36" s="430">
        <f>SUM(E37)</f>
        <v>1028</v>
      </c>
      <c r="F36" s="448">
        <f>SUM(F37)</f>
        <v>301</v>
      </c>
      <c r="G36" s="512">
        <f t="shared" si="1"/>
        <v>0.29280155642023348</v>
      </c>
      <c r="H36" s="430">
        <f>SUM(H37)</f>
        <v>938</v>
      </c>
      <c r="I36" s="448">
        <f>SUM(I37)</f>
        <v>239</v>
      </c>
      <c r="J36" s="424">
        <f t="shared" si="2"/>
        <v>0.25479744136460553</v>
      </c>
    </row>
    <row r="37" spans="1:13" ht="18" customHeight="1">
      <c r="A37" s="34" t="s">
        <v>86</v>
      </c>
      <c r="B37" s="88">
        <f>E37+H37</f>
        <v>1966</v>
      </c>
      <c r="C37" s="106">
        <f>F37+I37</f>
        <v>540</v>
      </c>
      <c r="D37" s="370">
        <f t="shared" si="0"/>
        <v>0.27466937945066122</v>
      </c>
      <c r="E37" s="413">
        <f>'表3-1'!G37</f>
        <v>1028</v>
      </c>
      <c r="F37" s="487">
        <f>'表3-3'!H37</f>
        <v>301</v>
      </c>
      <c r="G37" s="472">
        <f t="shared" si="1"/>
        <v>0.29280155642023348</v>
      </c>
      <c r="H37" s="418">
        <f>'表3-1'!I37</f>
        <v>938</v>
      </c>
      <c r="I37" s="445">
        <f>'表3-3'!J37</f>
        <v>239</v>
      </c>
      <c r="J37" s="520">
        <f t="shared" si="2"/>
        <v>0.25479744136460553</v>
      </c>
    </row>
    <row r="38" spans="1:13" ht="18" customHeight="1">
      <c r="A38" s="27" t="s">
        <v>26</v>
      </c>
      <c r="B38" s="41">
        <f>SUM(B39:B40)</f>
        <v>2123</v>
      </c>
      <c r="C38" s="42">
        <f>SUM(C39:C40)</f>
        <v>416</v>
      </c>
      <c r="D38" s="424">
        <f t="shared" si="0"/>
        <v>0.19594912859161565</v>
      </c>
      <c r="E38" s="41">
        <f>SUM(E39:E40)</f>
        <v>736</v>
      </c>
      <c r="F38" s="42">
        <f>SUM(F39:F40)</f>
        <v>147</v>
      </c>
      <c r="G38" s="512">
        <f t="shared" si="1"/>
        <v>0.19972826086956522</v>
      </c>
      <c r="H38" s="41">
        <f>SUM(H39:H40)</f>
        <v>1387</v>
      </c>
      <c r="I38" s="42">
        <f>SUM(I39:I40)</f>
        <v>269</v>
      </c>
      <c r="J38" s="524">
        <f t="shared" si="2"/>
        <v>0.19394376351838499</v>
      </c>
    </row>
    <row r="39" spans="1:13" ht="18" customHeight="1">
      <c r="A39" s="29" t="s">
        <v>49</v>
      </c>
      <c r="B39" s="88">
        <f>E39+H39</f>
        <v>1841</v>
      </c>
      <c r="C39" s="439">
        <f>F39+I39</f>
        <v>339</v>
      </c>
      <c r="D39" s="454">
        <f t="shared" si="0"/>
        <v>0.18413905486148832</v>
      </c>
      <c r="E39" s="88">
        <f>'表3-1'!G39</f>
        <v>599</v>
      </c>
      <c r="F39" s="439">
        <f>'表3-3'!H39</f>
        <v>106</v>
      </c>
      <c r="G39" s="515">
        <f t="shared" si="1"/>
        <v>0.17696160267111852</v>
      </c>
      <c r="H39" s="88">
        <f>'表3-1'!I39</f>
        <v>1242</v>
      </c>
      <c r="I39" s="439">
        <f>'表3-3'!J39</f>
        <v>233</v>
      </c>
      <c r="J39" s="525">
        <f t="shared" si="2"/>
        <v>0.18760064412238325</v>
      </c>
    </row>
    <row r="40" spans="1:13" ht="18" customHeight="1">
      <c r="A40" s="35" t="s">
        <v>99</v>
      </c>
      <c r="B40" s="419">
        <f>E40+H40</f>
        <v>282</v>
      </c>
      <c r="C40" s="440">
        <f>F40+I40</f>
        <v>77</v>
      </c>
      <c r="D40" s="425">
        <f t="shared" si="0"/>
        <v>0.27304964539007093</v>
      </c>
      <c r="E40" s="419">
        <f>'表3-1'!G40</f>
        <v>137</v>
      </c>
      <c r="F40" s="440">
        <f>'表3-3'!H40</f>
        <v>41</v>
      </c>
      <c r="G40" s="516">
        <f t="shared" si="1"/>
        <v>0.29927007299270075</v>
      </c>
      <c r="H40" s="419">
        <f>'表3-1'!I40</f>
        <v>145</v>
      </c>
      <c r="I40" s="440">
        <f>'表3-3'!J40</f>
        <v>36</v>
      </c>
      <c r="J40" s="526">
        <f t="shared" si="2"/>
        <v>0.24827586206896551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">
        <v>307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6"/>
      <c r="F47" s="46"/>
      <c r="G47" s="46"/>
      <c r="H47" s="46"/>
      <c r="I47" s="46"/>
      <c r="J47" s="46"/>
      <c r="K47" s="474"/>
      <c r="L47" s="474"/>
      <c r="M47" s="46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52"/>
  <pageMargins left="0.72" right="0.27559055118110237" top="0.74803149606299213" bottom="0.51181102362204722" header="0.51181102362204722" footer="0.51181102362204722"/>
  <pageSetup paperSize="9" scale="93" fitToWidth="1" fitToHeight="1" orientation="portrait" usePrinterDefaults="1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view="pageBreakPreview" zoomScaleSheetLayoutView="100" workbookViewId="0">
      <selection sqref="A1:J1"/>
    </sheetView>
  </sheetViews>
  <sheetFormatPr defaultRowHeight="12"/>
  <cols>
    <col min="1" max="1" width="12.875" style="281" customWidth="1"/>
    <col min="2" max="2" width="9.375" style="281" customWidth="1"/>
    <col min="3" max="3" width="9.625" style="281" customWidth="1"/>
    <col min="4" max="4" width="9.5" style="281" customWidth="1"/>
    <col min="5" max="5" width="9.375" style="281" customWidth="1"/>
    <col min="6" max="6" width="9.125" style="281" customWidth="1"/>
    <col min="7" max="7" width="9.625" style="281" customWidth="1"/>
    <col min="8" max="8" width="9.5" style="281" customWidth="1"/>
    <col min="9" max="9" width="9.375" style="281" customWidth="1"/>
    <col min="10" max="10" width="9.75" style="281" customWidth="1"/>
    <col min="11" max="12" width="9" style="181" customWidth="1"/>
    <col min="13" max="16384" width="9" style="281" customWidth="1"/>
  </cols>
  <sheetData>
    <row r="1" spans="1:10" ht="31.5" customHeight="1">
      <c r="A1" s="460" t="str">
        <f>表紙!B24</f>
        <v>令和５年度市町村別高齢者世帯に占める要支援・要介護世帯数割合（圏域別）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20.25" customHeight="1">
      <c r="A2" s="393"/>
      <c r="J2" s="144" t="str">
        <f>'表1-1'!J2</f>
        <v>令和５年７月１日現在</v>
      </c>
    </row>
    <row r="3" spans="1:10" ht="18" customHeight="1">
      <c r="A3" s="394" t="s">
        <v>35</v>
      </c>
      <c r="B3" s="407" t="s">
        <v>179</v>
      </c>
      <c r="C3" s="504"/>
      <c r="D3" s="504"/>
      <c r="E3" s="426"/>
      <c r="F3" s="426"/>
      <c r="G3" s="426"/>
      <c r="H3" s="426"/>
      <c r="I3" s="426"/>
      <c r="J3" s="456"/>
    </row>
    <row r="4" spans="1:10" ht="18" customHeight="1">
      <c r="A4" s="395"/>
      <c r="B4" s="503"/>
      <c r="C4" s="505"/>
      <c r="D4" s="505"/>
      <c r="E4" s="507" t="s">
        <v>178</v>
      </c>
      <c r="F4" s="510"/>
      <c r="G4" s="511"/>
      <c r="H4" s="517" t="s">
        <v>173</v>
      </c>
      <c r="I4" s="420"/>
      <c r="J4" s="519"/>
    </row>
    <row r="5" spans="1:10" ht="91.5" customHeight="1">
      <c r="A5" s="395"/>
      <c r="B5" s="428" t="s">
        <v>166</v>
      </c>
      <c r="C5" s="476" t="s">
        <v>246</v>
      </c>
      <c r="D5" s="506" t="s">
        <v>203</v>
      </c>
      <c r="E5" s="508" t="s">
        <v>38</v>
      </c>
      <c r="F5" s="485" t="s">
        <v>224</v>
      </c>
      <c r="G5" s="496" t="s">
        <v>203</v>
      </c>
      <c r="H5" s="409" t="s">
        <v>166</v>
      </c>
      <c r="I5" s="518" t="s">
        <v>246</v>
      </c>
      <c r="J5" s="496" t="s">
        <v>203</v>
      </c>
    </row>
    <row r="6" spans="1:10" ht="24">
      <c r="A6" s="396"/>
      <c r="B6" s="475" t="s">
        <v>202</v>
      </c>
      <c r="C6" s="444" t="s">
        <v>200</v>
      </c>
      <c r="D6" s="423" t="s">
        <v>204</v>
      </c>
      <c r="E6" s="509" t="s">
        <v>194</v>
      </c>
      <c r="F6" s="452" t="s">
        <v>9</v>
      </c>
      <c r="G6" s="452" t="s">
        <v>205</v>
      </c>
      <c r="H6" s="354" t="s">
        <v>186</v>
      </c>
      <c r="I6" s="444" t="s">
        <v>114</v>
      </c>
      <c r="J6" s="423" t="s">
        <v>206</v>
      </c>
    </row>
    <row r="7" spans="1:10" ht="18" customHeight="1">
      <c r="A7" s="27" t="s">
        <v>60</v>
      </c>
      <c r="B7" s="410">
        <f>SUM(B8,B12,B15,B20,B28,B31,B35,B37)</f>
        <v>140313</v>
      </c>
      <c r="C7" s="527">
        <f>SUM(C8,C12,C15,C20,C28,C31,C35,C37)</f>
        <v>38879</v>
      </c>
      <c r="D7" s="424">
        <f t="shared" ref="D7:D40" si="0">C7/B7</f>
        <v>0.27708765403063151</v>
      </c>
      <c r="E7" s="410">
        <f>SUM(E8,E12,E15,E20,E28,E31,E35,E37)</f>
        <v>79078</v>
      </c>
      <c r="F7" s="527">
        <f>SUM(F8,F12,F15,F20,F28,F31,F35,F37)</f>
        <v>24490</v>
      </c>
      <c r="G7" s="512">
        <f t="shared" ref="G7:G40" si="1">F7/E7</f>
        <v>0.30969422595412127</v>
      </c>
      <c r="H7" s="410">
        <f>SUM(H8,H12,H15,H20,H28,H31,H35,H37)</f>
        <v>61235</v>
      </c>
      <c r="I7" s="527">
        <f>SUM(I8,I12,I15,I20,I28,I31,I35,I37)</f>
        <v>14389</v>
      </c>
      <c r="J7" s="424">
        <f t="shared" ref="J7:J40" si="2">I7/H7</f>
        <v>0.23497999510084103</v>
      </c>
    </row>
    <row r="8" spans="1:10" ht="18" customHeight="1">
      <c r="A8" s="28" t="s">
        <v>29</v>
      </c>
      <c r="B8" s="41">
        <f>SUM(B9:B11)</f>
        <v>13133</v>
      </c>
      <c r="C8" s="42">
        <f>SUM(C9:C11)</f>
        <v>2541</v>
      </c>
      <c r="D8" s="424">
        <f t="shared" si="0"/>
        <v>0.19348206807279372</v>
      </c>
      <c r="E8" s="41">
        <f>SUM(E9:E11)</f>
        <v>6755</v>
      </c>
      <c r="F8" s="47">
        <f>SUM(F9:F11)</f>
        <v>1275</v>
      </c>
      <c r="G8" s="512">
        <f t="shared" si="1"/>
        <v>0.18874907475943745</v>
      </c>
      <c r="H8" s="41">
        <f>SUM(H9:H11)</f>
        <v>6378</v>
      </c>
      <c r="I8" s="42">
        <f>SUM(I9:I11)</f>
        <v>1266</v>
      </c>
      <c r="J8" s="424">
        <f t="shared" si="2"/>
        <v>0.19849482596425211</v>
      </c>
    </row>
    <row r="9" spans="1:10" ht="18" customHeight="1">
      <c r="A9" s="30" t="s">
        <v>66</v>
      </c>
      <c r="B9" s="413">
        <f>'表3-2'!C9</f>
        <v>9180</v>
      </c>
      <c r="C9" s="106">
        <f>F9+I9</f>
        <v>1977</v>
      </c>
      <c r="D9" s="369">
        <f t="shared" si="0"/>
        <v>0.21535947712418302</v>
      </c>
      <c r="E9" s="431">
        <f>'表3-2'!G9</f>
        <v>4542</v>
      </c>
      <c r="F9" s="488">
        <f>'表3-3'!H13</f>
        <v>999</v>
      </c>
      <c r="G9" s="514">
        <f t="shared" si="1"/>
        <v>0.21994715984147953</v>
      </c>
      <c r="H9" s="529">
        <f>'表3-3'!I13</f>
        <v>4638</v>
      </c>
      <c r="I9" s="487">
        <f>'表3-3'!J13</f>
        <v>978</v>
      </c>
      <c r="J9" s="454">
        <f t="shared" si="2"/>
        <v>0.21086675291073739</v>
      </c>
    </row>
    <row r="10" spans="1:10" ht="18" customHeight="1">
      <c r="A10" s="30" t="s">
        <v>78</v>
      </c>
      <c r="B10" s="413">
        <f>'表3-2'!C10</f>
        <v>3218</v>
      </c>
      <c r="C10" s="106">
        <f>F10+I10</f>
        <v>493</v>
      </c>
      <c r="D10" s="369">
        <f t="shared" si="0"/>
        <v>0.15320074580484774</v>
      </c>
      <c r="E10" s="431">
        <f>'表3-2'!G10</f>
        <v>1790</v>
      </c>
      <c r="F10" s="488">
        <f>'表3-3'!H16</f>
        <v>260</v>
      </c>
      <c r="G10" s="514">
        <f t="shared" si="1"/>
        <v>0.14525139664804471</v>
      </c>
      <c r="H10" s="530">
        <f>'表3-3'!I16</f>
        <v>1428</v>
      </c>
      <c r="I10" s="488">
        <f>'表3-3'!J16</f>
        <v>233</v>
      </c>
      <c r="J10" s="369">
        <f t="shared" si="2"/>
        <v>0.16316526610644258</v>
      </c>
    </row>
    <row r="11" spans="1:10" ht="18" customHeight="1">
      <c r="A11" s="33" t="s">
        <v>48</v>
      </c>
      <c r="B11" s="413">
        <f>'表3-2'!C11</f>
        <v>735</v>
      </c>
      <c r="C11" s="106">
        <f>F11+I11</f>
        <v>71</v>
      </c>
      <c r="D11" s="370">
        <f t="shared" si="0"/>
        <v>9.6598639455782315e-002</v>
      </c>
      <c r="E11" s="431">
        <f>'表3-2'!G11</f>
        <v>423</v>
      </c>
      <c r="F11" s="488">
        <f>'表3-3'!H24</f>
        <v>16</v>
      </c>
      <c r="G11" s="472">
        <f t="shared" si="1"/>
        <v>3.7825059101654845e-002</v>
      </c>
      <c r="H11" s="531">
        <f>'表3-3'!I24</f>
        <v>312</v>
      </c>
      <c r="I11" s="494">
        <f>'表3-3'!J24</f>
        <v>55</v>
      </c>
      <c r="J11" s="532">
        <f t="shared" si="2"/>
        <v>0.17628205128205129</v>
      </c>
    </row>
    <row r="12" spans="1:10" ht="18" customHeight="1">
      <c r="A12" s="28" t="s">
        <v>42</v>
      </c>
      <c r="B12" s="41">
        <f>SUM(B13:B14)</f>
        <v>5812</v>
      </c>
      <c r="C12" s="47">
        <f>SUM(C13:C14)</f>
        <v>1834</v>
      </c>
      <c r="D12" s="424">
        <f t="shared" si="0"/>
        <v>0.31555402615278733</v>
      </c>
      <c r="E12" s="41">
        <f>SUM(E13:E14)</f>
        <v>3514</v>
      </c>
      <c r="F12" s="47">
        <f>SUM(F13:F14)</f>
        <v>1135</v>
      </c>
      <c r="G12" s="512">
        <f t="shared" si="1"/>
        <v>0.3229937393284007</v>
      </c>
      <c r="H12" s="41">
        <f>SUM(H13:H14)</f>
        <v>2298</v>
      </c>
      <c r="I12" s="41">
        <f>SUM(I13:I14)</f>
        <v>699</v>
      </c>
      <c r="J12" s="424">
        <f t="shared" si="2"/>
        <v>0.30417754569190603</v>
      </c>
    </row>
    <row r="13" spans="1:10" ht="18" customHeight="1">
      <c r="A13" s="155" t="s">
        <v>51</v>
      </c>
      <c r="B13" s="413">
        <f>'表3-2'!C13</f>
        <v>5263</v>
      </c>
      <c r="C13" s="106">
        <f>F13+I13</f>
        <v>1729</v>
      </c>
      <c r="D13" s="459">
        <f t="shared" si="0"/>
        <v>0.32851985559566788</v>
      </c>
      <c r="E13" s="431">
        <f>'表3-2'!G13</f>
        <v>3137</v>
      </c>
      <c r="F13" s="488">
        <f>'表3-3'!H20</f>
        <v>1066</v>
      </c>
      <c r="G13" s="473">
        <f t="shared" si="1"/>
        <v>0.33981510997768571</v>
      </c>
      <c r="H13" s="413">
        <f>'表3-3'!I20</f>
        <v>2126</v>
      </c>
      <c r="I13" s="431">
        <f>'表3-3'!J20</f>
        <v>663</v>
      </c>
      <c r="J13" s="523">
        <f t="shared" si="2"/>
        <v>0.31185324553151456</v>
      </c>
    </row>
    <row r="14" spans="1:10" ht="18" customHeight="1">
      <c r="A14" s="33" t="s">
        <v>70</v>
      </c>
      <c r="B14" s="413">
        <f>'表3-2'!C14</f>
        <v>549</v>
      </c>
      <c r="C14" s="106">
        <f>F14+I14</f>
        <v>105</v>
      </c>
      <c r="D14" s="370">
        <f t="shared" si="0"/>
        <v>0.19125683060109289</v>
      </c>
      <c r="E14" s="431">
        <f>'表3-2'!G14</f>
        <v>377</v>
      </c>
      <c r="F14" s="488">
        <f>'表3-3'!H26</f>
        <v>69</v>
      </c>
      <c r="G14" s="472">
        <f t="shared" si="1"/>
        <v>0.1830238726790451</v>
      </c>
      <c r="H14" s="413">
        <f>'表3-3'!I26</f>
        <v>172</v>
      </c>
      <c r="I14" s="431">
        <f>'表3-3'!J26</f>
        <v>36</v>
      </c>
      <c r="J14" s="520">
        <f t="shared" si="2"/>
        <v>0.20930232558139536</v>
      </c>
    </row>
    <row r="15" spans="1:10" ht="18" customHeight="1">
      <c r="A15" s="28" t="s">
        <v>222</v>
      </c>
      <c r="B15" s="41">
        <f>SUM(B16:B19)</f>
        <v>14050</v>
      </c>
      <c r="C15" s="47">
        <f>SUM(C16:C19)</f>
        <v>4159</v>
      </c>
      <c r="D15" s="424">
        <f t="shared" si="0"/>
        <v>0.29601423487544481</v>
      </c>
      <c r="E15" s="41">
        <f>SUM(E16:E19)</f>
        <v>8219</v>
      </c>
      <c r="F15" s="47">
        <f>SUM(F16:F19)</f>
        <v>2654</v>
      </c>
      <c r="G15" s="512">
        <f t="shared" si="1"/>
        <v>0.32291032972381067</v>
      </c>
      <c r="H15" s="41">
        <f>SUM(H16:H19)</f>
        <v>5831</v>
      </c>
      <c r="I15" s="47">
        <f>SUM(I16:I19)</f>
        <v>1505</v>
      </c>
      <c r="J15" s="424">
        <f t="shared" si="2"/>
        <v>0.25810324129651863</v>
      </c>
    </row>
    <row r="16" spans="1:10" ht="18" customHeight="1">
      <c r="A16" s="155" t="s">
        <v>65</v>
      </c>
      <c r="B16" s="413">
        <f>'表3-2'!C16</f>
        <v>9798</v>
      </c>
      <c r="C16" s="106">
        <f>F16+I16</f>
        <v>2950</v>
      </c>
      <c r="D16" s="459">
        <f t="shared" si="0"/>
        <v>0.30108185343947746</v>
      </c>
      <c r="E16" s="431">
        <f>'表3-2'!G16</f>
        <v>6090</v>
      </c>
      <c r="F16" s="488">
        <f>'表3-3'!H11</f>
        <v>1964</v>
      </c>
      <c r="G16" s="473">
        <f t="shared" si="1"/>
        <v>0.322495894909688</v>
      </c>
      <c r="H16" s="413">
        <f>'表3-3'!I11</f>
        <v>3708</v>
      </c>
      <c r="I16" s="431">
        <f>'表3-3'!J11</f>
        <v>986</v>
      </c>
      <c r="J16" s="523">
        <f t="shared" si="2"/>
        <v>0.26591154261057176</v>
      </c>
    </row>
    <row r="17" spans="1:13" ht="18" customHeight="1">
      <c r="A17" s="155" t="s">
        <v>16</v>
      </c>
      <c r="B17" s="413">
        <f>'表3-2'!C17</f>
        <v>539</v>
      </c>
      <c r="C17" s="106">
        <f>F17+I17</f>
        <v>129</v>
      </c>
      <c r="D17" s="459">
        <f t="shared" si="0"/>
        <v>0.23933209647495363</v>
      </c>
      <c r="E17" s="431">
        <f>'表3-2'!G17</f>
        <v>281</v>
      </c>
      <c r="F17" s="488">
        <f>'表3-3'!H28</f>
        <v>84</v>
      </c>
      <c r="G17" s="473">
        <f t="shared" si="1"/>
        <v>0.29893238434163699</v>
      </c>
      <c r="H17" s="413">
        <f>'表3-3'!I28</f>
        <v>258</v>
      </c>
      <c r="I17" s="431">
        <f>'表3-3'!J28</f>
        <v>45</v>
      </c>
      <c r="J17" s="523">
        <f t="shared" si="2"/>
        <v>0.1744186046511628</v>
      </c>
    </row>
    <row r="18" spans="1:13" ht="18" customHeight="1">
      <c r="A18" s="30" t="s">
        <v>0</v>
      </c>
      <c r="B18" s="413">
        <f>'表3-2'!C18</f>
        <v>2476</v>
      </c>
      <c r="C18" s="106">
        <f>F18+I18</f>
        <v>764</v>
      </c>
      <c r="D18" s="370">
        <f t="shared" si="0"/>
        <v>0.30856219709208399</v>
      </c>
      <c r="E18" s="431">
        <f>'表3-2'!G18</f>
        <v>1112</v>
      </c>
      <c r="F18" s="488">
        <f>'表3-3'!H29</f>
        <v>382</v>
      </c>
      <c r="G18" s="472">
        <f t="shared" si="1"/>
        <v>0.34352517985611508</v>
      </c>
      <c r="H18" s="413">
        <f>'表3-3'!I29</f>
        <v>1364</v>
      </c>
      <c r="I18" s="431">
        <f>'表3-3'!J29</f>
        <v>382</v>
      </c>
      <c r="J18" s="520">
        <f t="shared" si="2"/>
        <v>0.28005865102639294</v>
      </c>
    </row>
    <row r="19" spans="1:13" ht="18" customHeight="1">
      <c r="A19" s="35" t="s">
        <v>88</v>
      </c>
      <c r="B19" s="413">
        <f>'表3-2'!C19</f>
        <v>1237</v>
      </c>
      <c r="C19" s="106">
        <f>F19+I19</f>
        <v>316</v>
      </c>
      <c r="D19" s="425">
        <f t="shared" si="0"/>
        <v>0.25545675020210185</v>
      </c>
      <c r="E19" s="431">
        <f>'表3-2'!G19</f>
        <v>736</v>
      </c>
      <c r="F19" s="488">
        <f>'表3-3'!H30</f>
        <v>224</v>
      </c>
      <c r="G19" s="516">
        <f t="shared" si="1"/>
        <v>0.30434782608695654</v>
      </c>
      <c r="H19" s="413">
        <f>'表3-3'!I30</f>
        <v>501</v>
      </c>
      <c r="I19" s="431">
        <f>'表3-3'!J30</f>
        <v>92</v>
      </c>
      <c r="J19" s="526">
        <f t="shared" si="2"/>
        <v>0.18363273453093812</v>
      </c>
    </row>
    <row r="20" spans="1:13" ht="18" customHeight="1">
      <c r="A20" s="27" t="s">
        <v>223</v>
      </c>
      <c r="B20" s="41">
        <f>SUM(B21:B27)</f>
        <v>59818</v>
      </c>
      <c r="C20" s="47">
        <f>SUM(C21:C27)</f>
        <v>17276</v>
      </c>
      <c r="D20" s="424">
        <f t="shared" si="0"/>
        <v>0.28880938847838444</v>
      </c>
      <c r="E20" s="41">
        <f>SUM(E21:E27)</f>
        <v>34431</v>
      </c>
      <c r="F20" s="47">
        <f>SUM(F21:F27)</f>
        <v>11414</v>
      </c>
      <c r="G20" s="512">
        <f t="shared" si="1"/>
        <v>0.33150358688391274</v>
      </c>
      <c r="H20" s="41">
        <f>SUM(H21:H27)</f>
        <v>25387</v>
      </c>
      <c r="I20" s="47">
        <f>SUM(I21:I27)</f>
        <v>5862</v>
      </c>
      <c r="J20" s="424">
        <f t="shared" si="2"/>
        <v>0.23090558159688029</v>
      </c>
    </row>
    <row r="21" spans="1:13" ht="18" customHeight="1">
      <c r="A21" s="29" t="s">
        <v>87</v>
      </c>
      <c r="B21" s="413">
        <f>'表3-2'!C21</f>
        <v>47611</v>
      </c>
      <c r="C21" s="106">
        <f t="shared" ref="C21:C27" si="3">F21+I21</f>
        <v>13981</v>
      </c>
      <c r="D21" s="454">
        <f t="shared" si="0"/>
        <v>0.29365062695595556</v>
      </c>
      <c r="E21" s="431">
        <f>'表3-2'!G21</f>
        <v>27860</v>
      </c>
      <c r="F21" s="488">
        <f>'表3-3'!H10</f>
        <v>9454</v>
      </c>
      <c r="G21" s="515">
        <f t="shared" si="1"/>
        <v>0.33933955491744439</v>
      </c>
      <c r="H21" s="413">
        <f>'表3-3'!I10</f>
        <v>19751</v>
      </c>
      <c r="I21" s="431">
        <f>'表3-3'!J10</f>
        <v>4527</v>
      </c>
      <c r="J21" s="520">
        <f t="shared" si="2"/>
        <v>0.22920358462862639</v>
      </c>
    </row>
    <row r="22" spans="1:13" ht="18" customHeight="1">
      <c r="A22" s="30" t="s">
        <v>72</v>
      </c>
      <c r="B22" s="413">
        <f>'表3-2'!C22</f>
        <v>4054</v>
      </c>
      <c r="C22" s="106">
        <f t="shared" si="3"/>
        <v>1102</v>
      </c>
      <c r="D22" s="370">
        <f t="shared" si="0"/>
        <v>0.27183029107054762</v>
      </c>
      <c r="E22" s="431">
        <f>'表3-2'!G22</f>
        <v>1973</v>
      </c>
      <c r="F22" s="488">
        <f>'表3-3'!H14</f>
        <v>523</v>
      </c>
      <c r="G22" s="472">
        <f t="shared" si="1"/>
        <v>0.26507856056766343</v>
      </c>
      <c r="H22" s="413">
        <f>'表3-3'!I14</f>
        <v>2081</v>
      </c>
      <c r="I22" s="431">
        <f>'表3-3'!J14</f>
        <v>579</v>
      </c>
      <c r="J22" s="369">
        <f t="shared" si="2"/>
        <v>0.27823161941374341</v>
      </c>
    </row>
    <row r="23" spans="1:13" ht="18" customHeight="1">
      <c r="A23" s="30" t="s">
        <v>15</v>
      </c>
      <c r="B23" s="413">
        <f>'表3-2'!C23</f>
        <v>4659</v>
      </c>
      <c r="C23" s="106">
        <f t="shared" si="3"/>
        <v>1154</v>
      </c>
      <c r="D23" s="369">
        <f t="shared" si="0"/>
        <v>0.24769263790512985</v>
      </c>
      <c r="E23" s="431">
        <f>'表3-2'!G23</f>
        <v>2635</v>
      </c>
      <c r="F23" s="488">
        <f>'表3-3'!H18</f>
        <v>742</v>
      </c>
      <c r="G23" s="514">
        <f t="shared" si="1"/>
        <v>0.28159392789373816</v>
      </c>
      <c r="H23" s="413">
        <f>'表3-3'!I18</f>
        <v>2024</v>
      </c>
      <c r="I23" s="431">
        <f>'表3-3'!J18</f>
        <v>412</v>
      </c>
      <c r="J23" s="522">
        <f t="shared" si="2"/>
        <v>0.20355731225296442</v>
      </c>
    </row>
    <row r="24" spans="1:13" ht="18" customHeight="1">
      <c r="A24" s="155" t="s">
        <v>59</v>
      </c>
      <c r="B24" s="413">
        <f>'表3-2'!C24</f>
        <v>1702</v>
      </c>
      <c r="C24" s="106">
        <f t="shared" si="3"/>
        <v>527</v>
      </c>
      <c r="D24" s="459">
        <f t="shared" si="0"/>
        <v>0.30963572267920092</v>
      </c>
      <c r="E24" s="431">
        <f>'表3-2'!G24</f>
        <v>1023</v>
      </c>
      <c r="F24" s="488">
        <f>'表3-3'!H32</f>
        <v>363</v>
      </c>
      <c r="G24" s="473">
        <f t="shared" si="1"/>
        <v>0.35483870967741937</v>
      </c>
      <c r="H24" s="413">
        <f>'表3-3'!I32</f>
        <v>679</v>
      </c>
      <c r="I24" s="431">
        <f>'表3-3'!J32</f>
        <v>164</v>
      </c>
      <c r="J24" s="523">
        <f t="shared" si="2"/>
        <v>0.24153166421207659</v>
      </c>
    </row>
    <row r="25" spans="1:13" ht="18" customHeight="1">
      <c r="A25" s="30" t="s">
        <v>83</v>
      </c>
      <c r="B25" s="413">
        <f>'表3-2'!C25</f>
        <v>1068</v>
      </c>
      <c r="C25" s="106">
        <f t="shared" si="3"/>
        <v>321</v>
      </c>
      <c r="D25" s="459">
        <f t="shared" si="0"/>
        <v>0.300561797752809</v>
      </c>
      <c r="E25" s="431">
        <f>'表3-2'!G25</f>
        <v>572</v>
      </c>
      <c r="F25" s="488">
        <f>'表3-3'!H33</f>
        <v>213</v>
      </c>
      <c r="G25" s="473">
        <f t="shared" si="1"/>
        <v>0.3723776223776224</v>
      </c>
      <c r="H25" s="413">
        <f>'表3-3'!I33</f>
        <v>496</v>
      </c>
      <c r="I25" s="431">
        <f>'表3-3'!J33</f>
        <v>108</v>
      </c>
      <c r="J25" s="523">
        <f t="shared" si="2"/>
        <v>0.21774193548387097</v>
      </c>
    </row>
    <row r="26" spans="1:13" ht="18" customHeight="1">
      <c r="A26" s="30" t="s">
        <v>39</v>
      </c>
      <c r="B26" s="413">
        <f>'表3-2'!C26</f>
        <v>577</v>
      </c>
      <c r="C26" s="106">
        <f t="shared" si="3"/>
        <v>175</v>
      </c>
      <c r="D26" s="459">
        <f t="shared" si="0"/>
        <v>0.30329289428076256</v>
      </c>
      <c r="E26" s="431">
        <f>'表3-2'!G26</f>
        <v>308</v>
      </c>
      <c r="F26" s="488">
        <f>'表3-3'!H34</f>
        <v>114</v>
      </c>
      <c r="G26" s="473">
        <f t="shared" si="1"/>
        <v>0.37012987012987014</v>
      </c>
      <c r="H26" s="413">
        <f>'表3-3'!I34</f>
        <v>269</v>
      </c>
      <c r="I26" s="431">
        <f>'表3-3'!J34</f>
        <v>61</v>
      </c>
      <c r="J26" s="523">
        <f t="shared" si="2"/>
        <v>0.22676579925650558</v>
      </c>
    </row>
    <row r="27" spans="1:13" ht="18" customHeight="1">
      <c r="A27" s="35" t="s">
        <v>84</v>
      </c>
      <c r="B27" s="413">
        <f>'表3-2'!C27</f>
        <v>147</v>
      </c>
      <c r="C27" s="106">
        <f t="shared" si="3"/>
        <v>16</v>
      </c>
      <c r="D27" s="370">
        <f t="shared" si="0"/>
        <v>0.10884353741496598</v>
      </c>
      <c r="E27" s="431">
        <f>'表3-2'!G27</f>
        <v>60</v>
      </c>
      <c r="F27" s="488">
        <f>'表3-3'!H35</f>
        <v>5</v>
      </c>
      <c r="G27" s="472">
        <f t="shared" si="1"/>
        <v>8.3333333333333329e-002</v>
      </c>
      <c r="H27" s="413">
        <f>'表3-3'!I35</f>
        <v>87</v>
      </c>
      <c r="I27" s="431">
        <f>'表3-3'!J35</f>
        <v>11</v>
      </c>
      <c r="J27" s="520">
        <f t="shared" si="2"/>
        <v>0.12643678160919541</v>
      </c>
    </row>
    <row r="28" spans="1:13" s="181" customFormat="1" ht="24" customHeight="1">
      <c r="A28" s="156" t="s">
        <v>221</v>
      </c>
      <c r="B28" s="41">
        <f>SUM(B29:B30)</f>
        <v>12892</v>
      </c>
      <c r="C28" s="47">
        <f>SUM(C29:C30)</f>
        <v>3763</v>
      </c>
      <c r="D28" s="424">
        <f t="shared" si="0"/>
        <v>0.29188644120384732</v>
      </c>
      <c r="E28" s="41">
        <f>SUM(E29:E30)</f>
        <v>7168</v>
      </c>
      <c r="F28" s="47">
        <f>SUM(F29:F30)</f>
        <v>2412</v>
      </c>
      <c r="G28" s="512">
        <f t="shared" si="1"/>
        <v>0.3364955357142857</v>
      </c>
      <c r="H28" s="41">
        <f>SUM(H29:H30)</f>
        <v>5724</v>
      </c>
      <c r="I28" s="47">
        <f>SUM(I29:I30)</f>
        <v>1351</v>
      </c>
      <c r="J28" s="424">
        <f t="shared" si="2"/>
        <v>0.23602375960866526</v>
      </c>
      <c r="M28" s="281"/>
    </row>
    <row r="29" spans="1:13" s="181" customFormat="1" ht="18" customHeight="1">
      <c r="A29" s="155" t="s">
        <v>76</v>
      </c>
      <c r="B29" s="413">
        <f>'表3-2'!C29</f>
        <v>9905</v>
      </c>
      <c r="C29" s="106">
        <f>F29+I29</f>
        <v>2969</v>
      </c>
      <c r="D29" s="459">
        <f t="shared" si="0"/>
        <v>0.29974760222110047</v>
      </c>
      <c r="E29" s="431">
        <f>'表3-2'!G29</f>
        <v>5587</v>
      </c>
      <c r="F29" s="488">
        <f>'表3-3'!H17</f>
        <v>1956</v>
      </c>
      <c r="G29" s="473">
        <f t="shared" si="1"/>
        <v>0.35009844281367458</v>
      </c>
      <c r="H29" s="413">
        <f>'表3-3'!I17</f>
        <v>4318</v>
      </c>
      <c r="I29" s="431">
        <f>'表3-3'!J17</f>
        <v>1013</v>
      </c>
      <c r="J29" s="523">
        <f t="shared" si="2"/>
        <v>0.23459935155164427</v>
      </c>
      <c r="M29" s="281"/>
    </row>
    <row r="30" spans="1:13" ht="18" customHeight="1">
      <c r="A30" s="35" t="s">
        <v>81</v>
      </c>
      <c r="B30" s="413">
        <f>'表3-2'!C30</f>
        <v>2987</v>
      </c>
      <c r="C30" s="106">
        <f>F30+I30</f>
        <v>794</v>
      </c>
      <c r="D30" s="459">
        <f t="shared" si="0"/>
        <v>0.26581854703716101</v>
      </c>
      <c r="E30" s="431">
        <f>'表3-2'!G30</f>
        <v>1581</v>
      </c>
      <c r="F30" s="488">
        <f>'表3-3'!H21</f>
        <v>456</v>
      </c>
      <c r="G30" s="473">
        <f t="shared" si="1"/>
        <v>0.2884250474383302</v>
      </c>
      <c r="H30" s="413">
        <f>'表3-3'!I21</f>
        <v>1406</v>
      </c>
      <c r="I30" s="431">
        <f>'表3-3'!J21</f>
        <v>338</v>
      </c>
      <c r="J30" s="523">
        <f t="shared" si="2"/>
        <v>0.24039829302987198</v>
      </c>
    </row>
    <row r="31" spans="1:13" ht="18" customHeight="1">
      <c r="A31" s="461" t="s">
        <v>220</v>
      </c>
      <c r="B31" s="41">
        <f>SUM(B32:B34)</f>
        <v>15859</v>
      </c>
      <c r="C31" s="47">
        <f>SUM(C32:C34)</f>
        <v>4437</v>
      </c>
      <c r="D31" s="424">
        <f t="shared" si="0"/>
        <v>0.27977804401286338</v>
      </c>
      <c r="E31" s="41">
        <f>SUM(E32:E34)</f>
        <v>9247</v>
      </c>
      <c r="F31" s="47">
        <f>SUM(F32:F34)</f>
        <v>2879</v>
      </c>
      <c r="G31" s="512">
        <f t="shared" si="1"/>
        <v>0.31134421974694493</v>
      </c>
      <c r="H31" s="41">
        <f>SUM(H32:H34)</f>
        <v>6612</v>
      </c>
      <c r="I31" s="47">
        <f>SUM(I32:I34)</f>
        <v>1558</v>
      </c>
      <c r="J31" s="524">
        <f t="shared" si="2"/>
        <v>0.23563218390804597</v>
      </c>
    </row>
    <row r="32" spans="1:13" ht="18" customHeight="1">
      <c r="A32" s="155" t="s">
        <v>97</v>
      </c>
      <c r="B32" s="413">
        <f>'表3-2'!C32</f>
        <v>10020</v>
      </c>
      <c r="C32" s="106">
        <f>F32+I32</f>
        <v>3028</v>
      </c>
      <c r="D32" s="459">
        <f t="shared" si="0"/>
        <v>0.30219560878243512</v>
      </c>
      <c r="E32" s="431">
        <f>'表3-2'!G32</f>
        <v>5791</v>
      </c>
      <c r="F32" s="488">
        <f>'表3-3'!H19</f>
        <v>1901</v>
      </c>
      <c r="G32" s="473">
        <f t="shared" si="1"/>
        <v>0.32826800207218099</v>
      </c>
      <c r="H32" s="413">
        <f>'表3-3'!I19</f>
        <v>4229</v>
      </c>
      <c r="I32" s="431">
        <f>'表3-3'!J19</f>
        <v>1127</v>
      </c>
      <c r="J32" s="454">
        <f t="shared" si="2"/>
        <v>0.26649326081816033</v>
      </c>
    </row>
    <row r="33" spans="1:13" ht="18" customHeight="1">
      <c r="A33" s="30" t="s">
        <v>89</v>
      </c>
      <c r="B33" s="413">
        <f>'表3-2'!C33</f>
        <v>3873</v>
      </c>
      <c r="C33" s="106">
        <f>F33+I33</f>
        <v>869</v>
      </c>
      <c r="D33" s="459">
        <f t="shared" si="0"/>
        <v>0.22437387038471468</v>
      </c>
      <c r="E33" s="431">
        <f>'表3-2'!G33</f>
        <v>2428</v>
      </c>
      <c r="F33" s="488">
        <f>'表3-3'!H22</f>
        <v>677</v>
      </c>
      <c r="G33" s="473">
        <f t="shared" si="1"/>
        <v>0.27883031301482702</v>
      </c>
      <c r="H33" s="413">
        <f>'表3-3'!I22</f>
        <v>1445</v>
      </c>
      <c r="I33" s="431">
        <f>'表3-3'!J22</f>
        <v>192</v>
      </c>
      <c r="J33" s="369">
        <f t="shared" si="2"/>
        <v>0.13287197231833911</v>
      </c>
    </row>
    <row r="34" spans="1:13" ht="18" customHeight="1">
      <c r="A34" s="33" t="s">
        <v>86</v>
      </c>
      <c r="B34" s="413">
        <f>'表3-2'!C34</f>
        <v>1966</v>
      </c>
      <c r="C34" s="106">
        <f>F34+I34</f>
        <v>540</v>
      </c>
      <c r="D34" s="370">
        <f t="shared" si="0"/>
        <v>0.27466937945066122</v>
      </c>
      <c r="E34" s="431">
        <f>'表3-2'!G34</f>
        <v>1028</v>
      </c>
      <c r="F34" s="488">
        <f>'表3-3'!H37</f>
        <v>301</v>
      </c>
      <c r="G34" s="472">
        <f t="shared" si="1"/>
        <v>0.29280155642023348</v>
      </c>
      <c r="H34" s="413">
        <f>'表3-3'!I37</f>
        <v>938</v>
      </c>
      <c r="I34" s="431">
        <f>'表3-3'!J37</f>
        <v>239</v>
      </c>
      <c r="J34" s="520">
        <f t="shared" si="2"/>
        <v>0.25479744136460553</v>
      </c>
    </row>
    <row r="35" spans="1:13" ht="18" customHeight="1">
      <c r="A35" s="28" t="s">
        <v>219</v>
      </c>
      <c r="B35" s="430">
        <f>SUM(B36)</f>
        <v>10765</v>
      </c>
      <c r="C35" s="528">
        <f>SUM(C36)</f>
        <v>2859</v>
      </c>
      <c r="D35" s="424">
        <f t="shared" si="0"/>
        <v>0.26558290757083142</v>
      </c>
      <c r="E35" s="430">
        <f>SUM(E36)</f>
        <v>5654</v>
      </c>
      <c r="F35" s="528">
        <f>SUM(F36)</f>
        <v>1561</v>
      </c>
      <c r="G35" s="512">
        <f t="shared" si="1"/>
        <v>0.2760877255040679</v>
      </c>
      <c r="H35" s="430">
        <f>SUM(H36)</f>
        <v>5111</v>
      </c>
      <c r="I35" s="438">
        <f>SUM(I36)</f>
        <v>1298</v>
      </c>
      <c r="J35" s="424">
        <f t="shared" si="2"/>
        <v>0.25396204265310113</v>
      </c>
    </row>
    <row r="36" spans="1:13" ht="18" customHeight="1">
      <c r="A36" s="34" t="s">
        <v>5</v>
      </c>
      <c r="B36" s="413">
        <f>'表3-2'!C36</f>
        <v>10765</v>
      </c>
      <c r="C36" s="106">
        <f>F36+I36</f>
        <v>2859</v>
      </c>
      <c r="D36" s="371">
        <f t="shared" si="0"/>
        <v>0.26558290757083142</v>
      </c>
      <c r="E36" s="431">
        <f>'表3-2'!G36</f>
        <v>5654</v>
      </c>
      <c r="F36" s="488">
        <f>'表3-3'!H12</f>
        <v>1561</v>
      </c>
      <c r="G36" s="513">
        <f t="shared" si="1"/>
        <v>0.2760877255040679</v>
      </c>
      <c r="H36" s="413">
        <f>'表3-3'!I12</f>
        <v>5111</v>
      </c>
      <c r="I36" s="431">
        <f>'表3-3'!J12</f>
        <v>1298</v>
      </c>
      <c r="J36" s="521">
        <f t="shared" si="2"/>
        <v>0.25396204265310113</v>
      </c>
    </row>
    <row r="37" spans="1:13" ht="18" customHeight="1">
      <c r="A37" s="461" t="s">
        <v>218</v>
      </c>
      <c r="B37" s="41">
        <f>SUM(B38:B40)</f>
        <v>7984</v>
      </c>
      <c r="C37" s="47">
        <f>SUM(C38:C40)</f>
        <v>2010</v>
      </c>
      <c r="D37" s="424">
        <f t="shared" si="0"/>
        <v>0.25175350701402804</v>
      </c>
      <c r="E37" s="41">
        <f>SUM(E38:E40)</f>
        <v>4090</v>
      </c>
      <c r="F37" s="47">
        <f>SUM(F38:F40)</f>
        <v>1160</v>
      </c>
      <c r="G37" s="512">
        <f t="shared" si="1"/>
        <v>0.28361858190709044</v>
      </c>
      <c r="H37" s="41">
        <f>SUM(H38:H40)</f>
        <v>3894</v>
      </c>
      <c r="I37" s="47">
        <f>SUM(I38:I40)</f>
        <v>850</v>
      </c>
      <c r="J37" s="524">
        <f t="shared" si="2"/>
        <v>0.21828454031843864</v>
      </c>
    </row>
    <row r="38" spans="1:13" ht="18" customHeight="1">
      <c r="A38" s="155" t="s">
        <v>74</v>
      </c>
      <c r="B38" s="413">
        <f>'表3-2'!C38</f>
        <v>5861</v>
      </c>
      <c r="C38" s="106">
        <f>F38+I38</f>
        <v>1594</v>
      </c>
      <c r="D38" s="459">
        <f t="shared" si="0"/>
        <v>0.27196724108513903</v>
      </c>
      <c r="E38" s="431">
        <f>'表3-2'!G38</f>
        <v>3354</v>
      </c>
      <c r="F38" s="488">
        <f>'表3-3'!H15</f>
        <v>1013</v>
      </c>
      <c r="G38" s="473">
        <f t="shared" si="1"/>
        <v>0.30202742993440668</v>
      </c>
      <c r="H38" s="413">
        <f>'表3-3'!I15</f>
        <v>2507</v>
      </c>
      <c r="I38" s="431">
        <f>'表3-3'!J15</f>
        <v>581</v>
      </c>
      <c r="J38" s="523">
        <f t="shared" si="2"/>
        <v>0.23175109692859991</v>
      </c>
    </row>
    <row r="39" spans="1:13" ht="18" customHeight="1">
      <c r="A39" s="155" t="s">
        <v>49</v>
      </c>
      <c r="B39" s="413">
        <f>'表3-2'!C39</f>
        <v>1841</v>
      </c>
      <c r="C39" s="106">
        <f>F39+I39</f>
        <v>339</v>
      </c>
      <c r="D39" s="459">
        <f t="shared" si="0"/>
        <v>0.18413905486148832</v>
      </c>
      <c r="E39" s="431">
        <f>'表3-2'!G39</f>
        <v>599</v>
      </c>
      <c r="F39" s="488">
        <f>'表3-3'!H39</f>
        <v>106</v>
      </c>
      <c r="G39" s="473">
        <f t="shared" si="1"/>
        <v>0.17696160267111852</v>
      </c>
      <c r="H39" s="413">
        <f>'表3-3'!I39</f>
        <v>1242</v>
      </c>
      <c r="I39" s="431">
        <f>'表3-3'!J39</f>
        <v>233</v>
      </c>
      <c r="J39" s="523">
        <f t="shared" si="2"/>
        <v>0.18760064412238325</v>
      </c>
    </row>
    <row r="40" spans="1:13" ht="18" customHeight="1">
      <c r="A40" s="35" t="s">
        <v>99</v>
      </c>
      <c r="B40" s="419">
        <f>'表3-2'!C40</f>
        <v>282</v>
      </c>
      <c r="C40" s="440">
        <f>F40+I40</f>
        <v>77</v>
      </c>
      <c r="D40" s="425">
        <f t="shared" si="0"/>
        <v>0.27304964539007093</v>
      </c>
      <c r="E40" s="419">
        <f>'表3-2'!G40</f>
        <v>137</v>
      </c>
      <c r="F40" s="440">
        <f>'表3-3'!H40</f>
        <v>41</v>
      </c>
      <c r="G40" s="516">
        <f t="shared" si="1"/>
        <v>0.29927007299270075</v>
      </c>
      <c r="H40" s="419">
        <f>'表3-3'!I40</f>
        <v>145</v>
      </c>
      <c r="I40" s="440">
        <f>'表3-3'!J40</f>
        <v>36</v>
      </c>
      <c r="J40" s="526">
        <f t="shared" si="2"/>
        <v>0.24827586206896551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">
        <v>307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6"/>
      <c r="F47" s="46"/>
      <c r="G47" s="46"/>
      <c r="H47" s="46"/>
      <c r="I47" s="46"/>
      <c r="J47" s="46"/>
      <c r="K47" s="474"/>
      <c r="L47" s="474"/>
      <c r="M47" s="46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52"/>
  <pageMargins left="0.61" right="0.47244094488188976" top="0.6692913385826772" bottom="0.23622047244094488" header="0.39370078740157483" footer="0.43307086614173218"/>
  <pageSetup paperSize="9" scale="94" fitToWidth="1" fitToHeight="1" orientation="portrait" usePrinterDefaults="1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I45"/>
  <sheetViews>
    <sheetView view="pageBreakPreview" zoomScaleNormal="120" zoomScaleSheetLayoutView="100" workbookViewId="0">
      <selection sqref="A1:G1"/>
    </sheetView>
  </sheetViews>
  <sheetFormatPr defaultRowHeight="12"/>
  <cols>
    <col min="1" max="1" width="14.625" style="281" customWidth="1"/>
    <col min="2" max="7" width="16.625" style="281" customWidth="1"/>
    <col min="8" max="16384" width="9" style="281" customWidth="1"/>
  </cols>
  <sheetData>
    <row r="1" spans="1:9" ht="23.25" customHeight="1">
      <c r="A1" s="533" t="str">
        <f>表紙!B27</f>
        <v>令和５年度高齢者世帯数・高齢者世帯割合の前年度比較</v>
      </c>
      <c r="B1" s="282"/>
      <c r="C1" s="282"/>
      <c r="D1" s="282"/>
      <c r="E1" s="282"/>
      <c r="F1" s="282"/>
      <c r="G1" s="282"/>
      <c r="I1" s="298"/>
    </row>
    <row r="2" spans="1:9" ht="16.5" customHeight="1"/>
    <row r="3" spans="1:9" ht="24.75" customHeight="1">
      <c r="A3" s="281" t="s">
        <v>168</v>
      </c>
      <c r="G3" s="144" t="s">
        <v>279</v>
      </c>
    </row>
    <row r="4" spans="1:9" ht="30" customHeight="1">
      <c r="A4" s="534" t="s">
        <v>109</v>
      </c>
      <c r="B4" s="299" t="s">
        <v>229</v>
      </c>
      <c r="C4" s="544" t="s">
        <v>2</v>
      </c>
      <c r="D4" s="545"/>
      <c r="E4" s="544" t="s">
        <v>146</v>
      </c>
      <c r="F4" s="316"/>
      <c r="G4" s="322"/>
    </row>
    <row r="5" spans="1:9" ht="30" customHeight="1">
      <c r="A5" s="535"/>
      <c r="B5" s="301"/>
      <c r="C5" s="308" t="s">
        <v>231</v>
      </c>
      <c r="D5" s="546" t="s">
        <v>151</v>
      </c>
      <c r="E5" s="308" t="s">
        <v>232</v>
      </c>
      <c r="F5" s="546" t="s">
        <v>165</v>
      </c>
      <c r="G5" s="557" t="s">
        <v>239</v>
      </c>
    </row>
    <row r="6" spans="1:9" ht="27.75" customHeight="1">
      <c r="A6" s="330" t="s">
        <v>106</v>
      </c>
      <c r="B6" s="538">
        <v>386343</v>
      </c>
      <c r="C6" s="538">
        <v>137216</v>
      </c>
      <c r="D6" s="547">
        <f>C6/B6</f>
        <v>0.35516626417458064</v>
      </c>
      <c r="E6" s="538">
        <v>77209</v>
      </c>
      <c r="F6" s="547">
        <v>0.2</v>
      </c>
      <c r="G6" s="558">
        <v>0.56299999999999994</v>
      </c>
    </row>
    <row r="7" spans="1:9" ht="27.75" customHeight="1">
      <c r="A7" s="330" t="s">
        <v>302</v>
      </c>
      <c r="B7" s="538">
        <v>385717</v>
      </c>
      <c r="C7" s="538">
        <f>'表3-1'!C7</f>
        <v>140313</v>
      </c>
      <c r="D7" s="547">
        <f>C7/B7</f>
        <v>0.36377188456821968</v>
      </c>
      <c r="E7" s="538">
        <f>'表3-1'!G7</f>
        <v>79078</v>
      </c>
      <c r="F7" s="547">
        <f>E7/B7</f>
        <v>0.20501559433470654</v>
      </c>
      <c r="G7" s="558">
        <f>E7/C7</f>
        <v>0.56358284692081273</v>
      </c>
    </row>
    <row r="8" spans="1:9" ht="27.75" customHeight="1">
      <c r="A8" s="536" t="s">
        <v>113</v>
      </c>
      <c r="B8" s="305">
        <f>B7-B6</f>
        <v>-626</v>
      </c>
      <c r="C8" s="305">
        <f>C7-C6</f>
        <v>3097</v>
      </c>
      <c r="D8" s="548" t="s">
        <v>292</v>
      </c>
      <c r="E8" s="305">
        <f>E7-E6</f>
        <v>1869</v>
      </c>
      <c r="F8" s="548" t="s">
        <v>293</v>
      </c>
      <c r="G8" s="559" t="s">
        <v>305</v>
      </c>
    </row>
    <row r="10" spans="1:9" ht="24" customHeight="1">
      <c r="A10" s="281" t="s">
        <v>207</v>
      </c>
    </row>
    <row r="11" spans="1:9" ht="26.25" customHeight="1">
      <c r="A11" s="283" t="s">
        <v>208</v>
      </c>
      <c r="B11" s="290"/>
      <c r="C11" s="299" t="s">
        <v>233</v>
      </c>
      <c r="D11" s="549" t="s">
        <v>234</v>
      </c>
      <c r="E11" s="544" t="s">
        <v>36</v>
      </c>
      <c r="F11" s="316"/>
      <c r="G11" s="322"/>
    </row>
    <row r="12" spans="1:9" ht="26.25" customHeight="1">
      <c r="A12" s="285"/>
      <c r="B12" s="292"/>
      <c r="C12" s="301"/>
      <c r="D12" s="301"/>
      <c r="E12" s="308" t="s">
        <v>235</v>
      </c>
      <c r="F12" s="546" t="s">
        <v>82</v>
      </c>
      <c r="G12" s="557" t="s">
        <v>62</v>
      </c>
    </row>
    <row r="13" spans="1:9" ht="26.25" customHeight="1">
      <c r="A13" s="286" t="s">
        <v>306</v>
      </c>
      <c r="B13" s="539" t="s">
        <v>117</v>
      </c>
      <c r="C13" s="321">
        <v>440521</v>
      </c>
      <c r="D13" s="309">
        <v>150576</v>
      </c>
      <c r="E13" s="321">
        <v>23116</v>
      </c>
      <c r="F13" s="552">
        <f t="shared" ref="F13:F18" si="0">E13/C13</f>
        <v>5.2474229378395125e-002</v>
      </c>
      <c r="G13" s="560">
        <f t="shared" ref="G13:G18" si="1">E13/D13</f>
        <v>0.15351716076931252</v>
      </c>
    </row>
    <row r="14" spans="1:9" ht="26.25" customHeight="1">
      <c r="A14" s="287"/>
      <c r="B14" s="540" t="s">
        <v>209</v>
      </c>
      <c r="C14" s="303">
        <v>492535</v>
      </c>
      <c r="D14" s="550">
        <v>211060</v>
      </c>
      <c r="E14" s="303">
        <v>54093</v>
      </c>
      <c r="F14" s="553">
        <f t="shared" si="0"/>
        <v>0.1098256976661557</v>
      </c>
      <c r="G14" s="561">
        <f t="shared" si="1"/>
        <v>0.25629204965412677</v>
      </c>
    </row>
    <row r="15" spans="1:9" ht="26.25" customHeight="1">
      <c r="A15" s="288"/>
      <c r="B15" s="541" t="s">
        <v>210</v>
      </c>
      <c r="C15" s="303">
        <f>SUM(C13:C14)</f>
        <v>933056</v>
      </c>
      <c r="D15" s="303">
        <f>SUM(D13:D14)</f>
        <v>361636</v>
      </c>
      <c r="E15" s="303">
        <f>SUM(E13:E14)</f>
        <v>77209</v>
      </c>
      <c r="F15" s="554">
        <f t="shared" si="0"/>
        <v>8.274851670210577e-002</v>
      </c>
      <c r="G15" s="558">
        <f t="shared" si="1"/>
        <v>0.21349920914953158</v>
      </c>
    </row>
    <row r="16" spans="1:9" ht="26.25" customHeight="1">
      <c r="A16" s="289" t="s">
        <v>302</v>
      </c>
      <c r="B16" s="539" t="s">
        <v>117</v>
      </c>
      <c r="C16" s="321">
        <f>'表1-1'!B6</f>
        <v>433048</v>
      </c>
      <c r="D16" s="309">
        <f>'表1-1'!E6</f>
        <v>150588</v>
      </c>
      <c r="E16" s="321">
        <f>'表3-1'!E7</f>
        <v>24326</v>
      </c>
      <c r="F16" s="313">
        <f t="shared" si="0"/>
        <v>5.6173911437069332e-002</v>
      </c>
      <c r="G16" s="325">
        <f t="shared" si="1"/>
        <v>0.16154009615640025</v>
      </c>
    </row>
    <row r="17" spans="1:7" ht="26.25" customHeight="1">
      <c r="A17" s="287"/>
      <c r="B17" s="540" t="s">
        <v>209</v>
      </c>
      <c r="C17" s="303">
        <f>'表1-1'!C6</f>
        <v>483461</v>
      </c>
      <c r="D17" s="303">
        <f>'表1-1'!F6</f>
        <v>209666</v>
      </c>
      <c r="E17" s="303">
        <f>'表3-1'!F7</f>
        <v>54752</v>
      </c>
      <c r="F17" s="314">
        <f t="shared" si="0"/>
        <v>0.11325008635650032</v>
      </c>
      <c r="G17" s="558">
        <f t="shared" si="1"/>
        <v>0.26113914511651865</v>
      </c>
    </row>
    <row r="18" spans="1:7" ht="26.25" customHeight="1">
      <c r="A18" s="287"/>
      <c r="B18" s="541" t="s">
        <v>210</v>
      </c>
      <c r="C18" s="303">
        <f>SUM(C16:C17)</f>
        <v>916509</v>
      </c>
      <c r="D18" s="303">
        <f>SUM(D16:D17)</f>
        <v>360254</v>
      </c>
      <c r="E18" s="303">
        <f>SUM(E16:E17)</f>
        <v>79078</v>
      </c>
      <c r="F18" s="376">
        <f t="shared" si="0"/>
        <v>8.6281749551832002e-002</v>
      </c>
      <c r="G18" s="558">
        <f t="shared" si="1"/>
        <v>0.21950623726592905</v>
      </c>
    </row>
    <row r="19" spans="1:7" ht="26.25" customHeight="1">
      <c r="A19" s="288"/>
      <c r="B19" s="542" t="s">
        <v>113</v>
      </c>
      <c r="C19" s="305">
        <f>C18-C15</f>
        <v>-16547</v>
      </c>
      <c r="D19" s="305">
        <f>D18-D15</f>
        <v>-1382</v>
      </c>
      <c r="E19" s="305">
        <f>E18-E15</f>
        <v>1869</v>
      </c>
      <c r="F19" s="548" t="s">
        <v>245</v>
      </c>
      <c r="G19" s="559" t="s">
        <v>308</v>
      </c>
    </row>
    <row r="20" spans="1:7" ht="17.25" customHeight="1">
      <c r="A20" s="537"/>
      <c r="B20" s="543"/>
      <c r="C20" s="342"/>
      <c r="D20" s="551"/>
      <c r="E20" s="342"/>
      <c r="F20" s="555"/>
      <c r="G20" s="562"/>
    </row>
    <row r="21" spans="1:7" ht="19.5" customHeight="1">
      <c r="B21" s="20" t="s">
        <v>277</v>
      </c>
    </row>
    <row r="22" spans="1:7" ht="19.5" customHeight="1">
      <c r="B22" s="20" t="s">
        <v>274</v>
      </c>
    </row>
    <row r="23" spans="1:7">
      <c r="B23" s="20"/>
      <c r="C23" s="3"/>
      <c r="D23" s="3"/>
      <c r="E23" s="3"/>
      <c r="F23" s="3"/>
      <c r="G23" s="3"/>
    </row>
    <row r="45" spans="6:6">
      <c r="F45" s="556"/>
    </row>
  </sheetData>
  <mergeCells count="11">
    <mergeCell ref="A1:G1"/>
    <mergeCell ref="C4:D4"/>
    <mergeCell ref="E4:G4"/>
    <mergeCell ref="E11:G11"/>
    <mergeCell ref="A4:A5"/>
    <mergeCell ref="B4:B5"/>
    <mergeCell ref="A11:B12"/>
    <mergeCell ref="C11:C12"/>
    <mergeCell ref="D11:D12"/>
    <mergeCell ref="A13:A15"/>
    <mergeCell ref="A16:A19"/>
  </mergeCells>
  <phoneticPr fontId="55"/>
  <printOptions horizontalCentered="1" verticalCentered="1"/>
  <pageMargins left="0.78740157480314965" right="0.78740157480314965" top="0.55000000000000004" bottom="0.23622047244094488" header="0.36" footer="0.31496062992125984"/>
  <pageSetup paperSize="9" scale="96" fitToWidth="1" fitToHeight="1" orientation="landscape" usePrinterDefaults="1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4"/>
  <sheetViews>
    <sheetView workbookViewId="0">
      <selection activeCell="B12" sqref="B12"/>
    </sheetView>
  </sheetViews>
  <sheetFormatPr defaultRowHeight="13.5"/>
  <cols>
    <col min="1" max="1" width="9" style="563" customWidth="1"/>
    <col min="2" max="2" width="9.375" style="563" customWidth="1"/>
    <col min="3" max="5" width="9" style="563" customWidth="1"/>
    <col min="6" max="7" width="9.25" style="563" bestFit="1" customWidth="1"/>
    <col min="8" max="16384" width="9" style="563" customWidth="1"/>
  </cols>
  <sheetData>
    <row r="1" spans="1:9">
      <c r="A1" s="563" t="s">
        <v>27</v>
      </c>
    </row>
    <row r="2" spans="1:9" ht="40.5">
      <c r="B2" s="565" t="s">
        <v>63</v>
      </c>
      <c r="C2" s="565" t="s">
        <v>95</v>
      </c>
      <c r="D2" s="563" t="s">
        <v>80</v>
      </c>
      <c r="E2" s="563" t="s">
        <v>92</v>
      </c>
      <c r="F2" s="563" t="s">
        <v>58</v>
      </c>
      <c r="G2" s="563" t="s">
        <v>91</v>
      </c>
      <c r="H2" s="563" t="s">
        <v>80</v>
      </c>
      <c r="I2" s="563" t="s">
        <v>92</v>
      </c>
    </row>
    <row r="3" spans="1:9">
      <c r="A3" s="564" t="s">
        <v>28</v>
      </c>
      <c r="B3" s="563">
        <f t="shared" ref="B3:E12" si="0">F3/1000</f>
        <v>1134.0360000000001</v>
      </c>
      <c r="C3" s="563">
        <f t="shared" si="0"/>
        <v>1121.3</v>
      </c>
      <c r="D3" s="563">
        <f t="shared" si="0"/>
        <v>394.911</v>
      </c>
      <c r="E3" s="563">
        <f t="shared" si="0"/>
        <v>395.822</v>
      </c>
      <c r="F3" s="563">
        <v>1134036</v>
      </c>
      <c r="G3" s="563">
        <v>1121300</v>
      </c>
      <c r="H3" s="563">
        <v>394911</v>
      </c>
      <c r="I3" s="563">
        <v>395822</v>
      </c>
    </row>
    <row r="4" spans="1:9">
      <c r="A4" s="564" t="s">
        <v>31</v>
      </c>
      <c r="B4" s="563">
        <f t="shared" si="0"/>
        <v>1133.394</v>
      </c>
      <c r="C4" s="563">
        <f t="shared" si="0"/>
        <v>1120.7819999999999</v>
      </c>
      <c r="D4" s="563">
        <f t="shared" si="0"/>
        <v>394.98399999999998</v>
      </c>
      <c r="E4" s="563">
        <f t="shared" si="0"/>
        <v>395.99900000000002</v>
      </c>
      <c r="F4" s="563">
        <v>1133394</v>
      </c>
      <c r="G4" s="563">
        <v>1120782</v>
      </c>
      <c r="H4" s="563">
        <v>394984</v>
      </c>
      <c r="I4" s="563">
        <v>395999</v>
      </c>
    </row>
    <row r="5" spans="1:9">
      <c r="A5" s="564" t="s">
        <v>33</v>
      </c>
      <c r="B5" s="563">
        <f t="shared" si="0"/>
        <v>1132.692</v>
      </c>
      <c r="C5" s="563">
        <f t="shared" si="0"/>
        <v>1119.971</v>
      </c>
      <c r="D5" s="563">
        <f t="shared" si="0"/>
        <v>394.99</v>
      </c>
      <c r="E5" s="563">
        <f t="shared" si="0"/>
        <v>395.971</v>
      </c>
      <c r="F5" s="563">
        <v>1132692</v>
      </c>
      <c r="G5" s="563">
        <v>1119971</v>
      </c>
      <c r="H5" s="563">
        <v>394990</v>
      </c>
      <c r="I5" s="563">
        <v>395971</v>
      </c>
    </row>
    <row r="6" spans="1:9">
      <c r="A6" s="564" t="s">
        <v>1</v>
      </c>
      <c r="B6" s="563">
        <f t="shared" si="0"/>
        <v>1132.0820000000001</v>
      </c>
      <c r="C6" s="563">
        <f t="shared" si="0"/>
        <v>1119.231</v>
      </c>
      <c r="D6" s="563">
        <f t="shared" si="0"/>
        <v>395.09100000000001</v>
      </c>
      <c r="E6" s="563">
        <f t="shared" si="0"/>
        <v>395.95299999999997</v>
      </c>
      <c r="F6" s="563">
        <v>1132082</v>
      </c>
      <c r="G6" s="563">
        <v>1119231</v>
      </c>
      <c r="H6" s="563">
        <v>395091</v>
      </c>
      <c r="I6" s="563">
        <v>395953</v>
      </c>
    </row>
    <row r="7" spans="1:9">
      <c r="A7" s="564" t="s">
        <v>8</v>
      </c>
      <c r="B7" s="563">
        <f t="shared" si="0"/>
        <v>1131.096</v>
      </c>
      <c r="C7" s="563">
        <f t="shared" si="0"/>
        <v>1118.1780000000001</v>
      </c>
      <c r="D7" s="563">
        <f t="shared" si="0"/>
        <v>395.01600000000002</v>
      </c>
      <c r="E7" s="563">
        <f t="shared" si="0"/>
        <v>395.79899999999998</v>
      </c>
      <c r="F7" s="563">
        <v>1131096</v>
      </c>
      <c r="G7" s="563">
        <v>1118178</v>
      </c>
      <c r="H7" s="563">
        <v>395016</v>
      </c>
      <c r="I7" s="563">
        <v>395799</v>
      </c>
    </row>
    <row r="8" spans="1:9">
      <c r="A8" s="564" t="s">
        <v>12</v>
      </c>
      <c r="B8" s="563">
        <f t="shared" si="0"/>
        <v>1130.3019999999999</v>
      </c>
      <c r="C8" s="563">
        <f t="shared" si="0"/>
        <v>1117.0989999999999</v>
      </c>
      <c r="D8" s="563">
        <f t="shared" si="0"/>
        <v>394.88900000000001</v>
      </c>
      <c r="E8" s="563">
        <f t="shared" si="0"/>
        <v>395.70299999999997</v>
      </c>
      <c r="F8" s="563">
        <v>1130302</v>
      </c>
      <c r="G8" s="563">
        <v>1117099</v>
      </c>
      <c r="H8" s="563">
        <v>394889</v>
      </c>
      <c r="I8" s="563">
        <v>395703</v>
      </c>
    </row>
    <row r="9" spans="1:9">
      <c r="A9" s="564" t="s">
        <v>19</v>
      </c>
      <c r="B9" s="563">
        <f t="shared" si="0"/>
        <v>1125.222</v>
      </c>
      <c r="C9" s="563">
        <f t="shared" si="0"/>
        <v>1112.1880000000001</v>
      </c>
      <c r="D9" s="563">
        <f t="shared" si="0"/>
        <v>393.90499999999997</v>
      </c>
      <c r="E9" s="563">
        <f t="shared" si="0"/>
        <v>394.95699999999999</v>
      </c>
      <c r="F9" s="563">
        <v>1125222</v>
      </c>
      <c r="G9" s="563">
        <v>1112188</v>
      </c>
      <c r="H9" s="563">
        <v>393905</v>
      </c>
      <c r="I9" s="563">
        <v>394957</v>
      </c>
    </row>
    <row r="10" spans="1:9">
      <c r="A10" s="564" t="s">
        <v>22</v>
      </c>
      <c r="B10" s="563">
        <f t="shared" si="0"/>
        <v>1124.7470000000001</v>
      </c>
      <c r="C10" s="563">
        <f t="shared" si="0"/>
        <v>1111.652</v>
      </c>
      <c r="D10" s="563">
        <f t="shared" si="0"/>
        <v>395.50799999999998</v>
      </c>
      <c r="E10" s="563">
        <f t="shared" si="0"/>
        <v>396.40499999999997</v>
      </c>
      <c r="F10" s="563">
        <v>1124747</v>
      </c>
      <c r="G10" s="563">
        <v>1111652</v>
      </c>
      <c r="H10" s="563">
        <v>395508</v>
      </c>
      <c r="I10" s="563">
        <v>396405</v>
      </c>
    </row>
    <row r="11" spans="1:9">
      <c r="A11" s="564" t="s">
        <v>23</v>
      </c>
      <c r="B11" s="563">
        <f t="shared" si="0"/>
        <v>1123.98</v>
      </c>
      <c r="C11" s="563">
        <f t="shared" si="0"/>
        <v>1110.9380000000001</v>
      </c>
      <c r="D11" s="563">
        <f t="shared" si="0"/>
        <v>395.63499999999999</v>
      </c>
      <c r="E11" s="563">
        <f t="shared" si="0"/>
        <v>396.536</v>
      </c>
      <c r="F11" s="563">
        <v>1123980</v>
      </c>
      <c r="G11" s="563">
        <v>1110938</v>
      </c>
      <c r="H11" s="563">
        <v>395635</v>
      </c>
      <c r="I11" s="563">
        <v>396536</v>
      </c>
    </row>
    <row r="12" spans="1:9">
      <c r="A12" s="564" t="s">
        <v>17</v>
      </c>
      <c r="B12" s="563">
        <f t="shared" si="0"/>
        <v>1123.2049999999999</v>
      </c>
      <c r="C12" s="563">
        <f t="shared" si="0"/>
        <v>1110.4590000000001</v>
      </c>
      <c r="D12" s="563">
        <f t="shared" si="0"/>
        <v>395.65699999999998</v>
      </c>
      <c r="E12" s="563">
        <f t="shared" si="0"/>
        <v>396.56900000000002</v>
      </c>
      <c r="F12" s="563">
        <v>1123205</v>
      </c>
      <c r="G12" s="563">
        <v>1110459</v>
      </c>
      <c r="H12" s="563">
        <v>395657</v>
      </c>
      <c r="I12" s="563">
        <v>396569</v>
      </c>
    </row>
    <row r="13" spans="1:9">
      <c r="A13" s="564" t="s">
        <v>10</v>
      </c>
      <c r="B13" s="563">
        <f t="shared" ref="B13:D14" si="1">F13/1000</f>
        <v>1122.616</v>
      </c>
      <c r="C13" s="563">
        <f t="shared" si="1"/>
        <v>0</v>
      </c>
      <c r="D13" s="563">
        <f t="shared" si="1"/>
        <v>395.77499999999998</v>
      </c>
      <c r="F13" s="563">
        <v>1122616</v>
      </c>
      <c r="H13" s="563">
        <v>395775</v>
      </c>
    </row>
    <row r="14" spans="1:9">
      <c r="A14" s="564" t="s">
        <v>18</v>
      </c>
      <c r="B14" s="563">
        <f t="shared" si="1"/>
        <v>1122.1079999999999</v>
      </c>
      <c r="C14" s="563">
        <f t="shared" si="1"/>
        <v>0</v>
      </c>
      <c r="D14" s="563">
        <f t="shared" si="1"/>
        <v>395.88900000000001</v>
      </c>
      <c r="E14" s="563">
        <f>I14/1000</f>
        <v>0</v>
      </c>
      <c r="F14" s="563">
        <v>1122108</v>
      </c>
      <c r="H14" s="563">
        <v>395889</v>
      </c>
    </row>
  </sheetData>
  <phoneticPr fontId="57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14"/>
  <sheetViews>
    <sheetView workbookViewId="0">
      <selection activeCell="D14" sqref="D14"/>
    </sheetView>
  </sheetViews>
  <sheetFormatPr defaultRowHeight="13.5"/>
  <cols>
    <col min="1" max="16384" width="9" style="563" customWidth="1"/>
  </cols>
  <sheetData>
    <row r="2" spans="1:4">
      <c r="A2" s="566"/>
      <c r="B2" s="563" t="s">
        <v>37</v>
      </c>
      <c r="C2" s="563" t="s">
        <v>41</v>
      </c>
      <c r="D2" s="563" t="s">
        <v>45</v>
      </c>
    </row>
    <row r="3" spans="1:4" ht="14.25" customHeight="1">
      <c r="A3" s="567" t="s">
        <v>17</v>
      </c>
      <c r="B3" s="563">
        <v>-379</v>
      </c>
      <c r="C3" s="563">
        <v>-210</v>
      </c>
      <c r="D3" s="563">
        <v>-589</v>
      </c>
    </row>
    <row r="4" spans="1:4">
      <c r="A4" s="567" t="s">
        <v>10</v>
      </c>
      <c r="B4" s="563">
        <v>-355</v>
      </c>
      <c r="C4" s="563">
        <v>-153</v>
      </c>
      <c r="D4" s="563">
        <v>-508</v>
      </c>
    </row>
    <row r="5" spans="1:4">
      <c r="A5" s="567" t="s">
        <v>18</v>
      </c>
      <c r="B5" s="563">
        <v>-393</v>
      </c>
      <c r="C5" s="563">
        <v>-415</v>
      </c>
      <c r="D5" s="563">
        <v>-808</v>
      </c>
    </row>
    <row r="6" spans="1:4">
      <c r="A6" s="566" t="s">
        <v>28</v>
      </c>
      <c r="B6" s="563">
        <v>-496</v>
      </c>
      <c r="C6" s="563">
        <v>-22</v>
      </c>
      <c r="D6" s="563">
        <v>-518</v>
      </c>
    </row>
    <row r="7" spans="1:4">
      <c r="A7" s="566" t="s">
        <v>31</v>
      </c>
      <c r="B7" s="563">
        <v>-592</v>
      </c>
      <c r="C7" s="563">
        <v>-219</v>
      </c>
      <c r="D7" s="563">
        <v>-811</v>
      </c>
    </row>
    <row r="8" spans="1:4">
      <c r="A8" s="566" t="s">
        <v>33</v>
      </c>
      <c r="B8" s="563">
        <v>-656</v>
      </c>
      <c r="C8" s="563">
        <v>-84</v>
      </c>
      <c r="D8" s="563">
        <v>-740</v>
      </c>
    </row>
    <row r="9" spans="1:4">
      <c r="A9" s="566" t="s">
        <v>1</v>
      </c>
      <c r="B9" s="563">
        <v>-723</v>
      </c>
      <c r="C9" s="563">
        <v>-330</v>
      </c>
      <c r="D9" s="563">
        <v>-1053</v>
      </c>
    </row>
    <row r="10" spans="1:4">
      <c r="A10" s="566" t="s">
        <v>8</v>
      </c>
      <c r="B10" s="563">
        <v>-587</v>
      </c>
      <c r="C10" s="563">
        <v>-492</v>
      </c>
      <c r="D10" s="563">
        <v>-1079</v>
      </c>
    </row>
    <row r="11" spans="1:4">
      <c r="A11" s="566" t="s">
        <v>12</v>
      </c>
      <c r="B11" s="563">
        <v>-635</v>
      </c>
      <c r="C11" s="563">
        <v>-4276</v>
      </c>
      <c r="D11" s="563">
        <v>-4911</v>
      </c>
    </row>
    <row r="12" spans="1:4">
      <c r="A12" s="566" t="s">
        <v>57</v>
      </c>
      <c r="B12" s="563">
        <v>-493</v>
      </c>
      <c r="C12" s="563">
        <v>-43</v>
      </c>
      <c r="D12" s="563">
        <v>-536</v>
      </c>
    </row>
    <row r="13" spans="1:4">
      <c r="A13" s="566" t="s">
        <v>94</v>
      </c>
      <c r="B13" s="563">
        <v>-460</v>
      </c>
      <c r="C13" s="563">
        <v>-254</v>
      </c>
      <c r="D13" s="563">
        <v>-714</v>
      </c>
    </row>
    <row r="14" spans="1:4">
      <c r="A14" s="566" t="s">
        <v>96</v>
      </c>
      <c r="B14" s="563">
        <v>-397</v>
      </c>
      <c r="C14" s="563">
        <v>-82</v>
      </c>
      <c r="D14" s="563">
        <v>-479</v>
      </c>
    </row>
  </sheetData>
  <phoneticPr fontId="57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46"/>
  <sheetViews>
    <sheetView view="pageBreakPreview" zoomScale="85" zoomScaleNormal="110" zoomScaleSheetLayoutView="85" workbookViewId="0">
      <pane ySplit="5" topLeftCell="A6" activePane="bottomLeft" state="frozen"/>
      <selection pane="bottomLeft" sqref="A1:J1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75" style="3" customWidth="1"/>
    <col min="6" max="7" width="10.5" style="3" customWidth="1"/>
    <col min="8" max="16384" width="9" style="3" customWidth="1"/>
  </cols>
  <sheetData>
    <row r="1" spans="1:11" s="21" customFormat="1" ht="18" customHeight="1">
      <c r="A1" s="23" t="s">
        <v>228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8" customHeight="1">
      <c r="B2" s="37"/>
      <c r="J2" s="144" t="s">
        <v>268</v>
      </c>
    </row>
    <row r="3" spans="1:11" ht="18" customHeight="1">
      <c r="A3" s="24" t="s">
        <v>35</v>
      </c>
      <c r="B3" s="38" t="s">
        <v>102</v>
      </c>
      <c r="C3" s="58"/>
      <c r="D3" s="70"/>
      <c r="E3" s="84" t="s">
        <v>174</v>
      </c>
      <c r="F3" s="58"/>
      <c r="G3" s="115"/>
      <c r="H3" s="84" t="s">
        <v>176</v>
      </c>
      <c r="I3" s="58"/>
      <c r="J3" s="115"/>
    </row>
    <row r="4" spans="1:11" ht="18" customHeight="1">
      <c r="A4" s="25"/>
      <c r="B4" s="39"/>
      <c r="C4" s="59"/>
      <c r="D4" s="71"/>
      <c r="E4" s="85"/>
      <c r="F4" s="59"/>
      <c r="G4" s="116"/>
      <c r="H4" s="85"/>
      <c r="I4" s="59"/>
      <c r="J4" s="116"/>
    </row>
    <row r="5" spans="1:11" ht="18" customHeight="1">
      <c r="A5" s="26"/>
      <c r="B5" s="40" t="s">
        <v>50</v>
      </c>
      <c r="C5" s="60" t="s">
        <v>55</v>
      </c>
      <c r="D5" s="72" t="s">
        <v>172</v>
      </c>
      <c r="E5" s="86" t="s">
        <v>50</v>
      </c>
      <c r="F5" s="100" t="s">
        <v>55</v>
      </c>
      <c r="G5" s="72" t="s">
        <v>172</v>
      </c>
      <c r="H5" s="86" t="s">
        <v>50</v>
      </c>
      <c r="I5" s="100" t="s">
        <v>55</v>
      </c>
      <c r="J5" s="72" t="s">
        <v>172</v>
      </c>
    </row>
    <row r="6" spans="1:11" ht="18" customHeight="1">
      <c r="A6" s="27" t="s">
        <v>60</v>
      </c>
      <c r="B6" s="41">
        <v>433048</v>
      </c>
      <c r="C6" s="61">
        <v>483461</v>
      </c>
      <c r="D6" s="73">
        <f>SUM(B6:C6)</f>
        <v>916509</v>
      </c>
      <c r="E6" s="87">
        <f>SUM(E7:E8)</f>
        <v>150588</v>
      </c>
      <c r="F6" s="101">
        <f>SUM(F7:F8)</f>
        <v>209666</v>
      </c>
      <c r="G6" s="117">
        <f>SUM(G7:G8)</f>
        <v>360254</v>
      </c>
      <c r="H6" s="128">
        <f t="shared" ref="H6:J39" si="0">E6/B6</f>
        <v>0.34773974247658457</v>
      </c>
      <c r="I6" s="136">
        <f t="shared" si="0"/>
        <v>0.43367717354657354</v>
      </c>
      <c r="J6" s="145">
        <f t="shared" si="0"/>
        <v>0.39307197201555033</v>
      </c>
      <c r="K6" s="153"/>
    </row>
    <row r="7" spans="1:11" ht="18" customHeight="1">
      <c r="A7" s="28" t="s">
        <v>61</v>
      </c>
      <c r="B7" s="42">
        <v>394101</v>
      </c>
      <c r="C7" s="62">
        <v>439948</v>
      </c>
      <c r="D7" s="73">
        <f>SUM(D9:D21)</f>
        <v>834049</v>
      </c>
      <c r="E7" s="41">
        <f>SUM(E9:E21)</f>
        <v>134623</v>
      </c>
      <c r="F7" s="62">
        <f>SUM(F9:F21)</f>
        <v>187613</v>
      </c>
      <c r="G7" s="73">
        <f>SUM(G9:G21)</f>
        <v>322236</v>
      </c>
      <c r="H7" s="129">
        <f t="shared" si="0"/>
        <v>0.34159517484096719</v>
      </c>
      <c r="I7" s="137">
        <f t="shared" si="0"/>
        <v>0.42644357969578223</v>
      </c>
      <c r="J7" s="146">
        <f t="shared" si="0"/>
        <v>0.38635140141646351</v>
      </c>
    </row>
    <row r="8" spans="1:11" ht="18" customHeight="1">
      <c r="A8" s="27" t="s">
        <v>64</v>
      </c>
      <c r="B8" s="41">
        <v>38962</v>
      </c>
      <c r="C8" s="42">
        <v>43526</v>
      </c>
      <c r="D8" s="74">
        <f>SUM(D22,D24,D26,D30,D35,D37)</f>
        <v>82488</v>
      </c>
      <c r="E8" s="54">
        <f>SUM(E22,E24,E26,E30,E35,E37)</f>
        <v>15965</v>
      </c>
      <c r="F8" s="102">
        <f>SUM(F22,F24,F26,F30,F35,F37)</f>
        <v>22053</v>
      </c>
      <c r="G8" s="74">
        <f>SUM(G22,G24,G26,G30,G35,G37)</f>
        <v>38018</v>
      </c>
      <c r="H8" s="128">
        <f t="shared" si="0"/>
        <v>0.40975822596375955</v>
      </c>
      <c r="I8" s="136">
        <f t="shared" si="0"/>
        <v>0.5066626843725589</v>
      </c>
      <c r="J8" s="145">
        <f t="shared" si="0"/>
        <v>0.46089128115604694</v>
      </c>
    </row>
    <row r="9" spans="1:11" s="22" customFormat="1" ht="18" customHeight="1">
      <c r="A9" s="29" t="s">
        <v>87</v>
      </c>
      <c r="B9" s="43">
        <v>142049</v>
      </c>
      <c r="C9" s="51">
        <v>158553</v>
      </c>
      <c r="D9" s="75">
        <f t="shared" ref="D9:D21" si="1">SUM(B9:C9)</f>
        <v>300602</v>
      </c>
      <c r="E9" s="88">
        <v>41027</v>
      </c>
      <c r="F9" s="103">
        <v>56990</v>
      </c>
      <c r="G9" s="118">
        <f t="shared" ref="G9:G21" si="2">SUM(E9:F9)</f>
        <v>98017</v>
      </c>
      <c r="H9" s="130">
        <f t="shared" si="0"/>
        <v>0.28882287098114029</v>
      </c>
      <c r="I9" s="138">
        <f t="shared" si="0"/>
        <v>0.35943816894035435</v>
      </c>
      <c r="J9" s="147">
        <f t="shared" si="0"/>
        <v>0.32606902149686295</v>
      </c>
    </row>
    <row r="10" spans="1:11" s="22" customFormat="1" ht="18" customHeight="1">
      <c r="A10" s="30" t="s">
        <v>65</v>
      </c>
      <c r="B10" s="44">
        <v>21734</v>
      </c>
      <c r="C10" s="52">
        <v>25388</v>
      </c>
      <c r="D10" s="76">
        <f t="shared" si="1"/>
        <v>47122</v>
      </c>
      <c r="E10" s="89">
        <v>8170</v>
      </c>
      <c r="F10" s="104">
        <v>12229</v>
      </c>
      <c r="G10" s="119">
        <f t="shared" si="2"/>
        <v>20399</v>
      </c>
      <c r="H10" s="131">
        <f t="shared" si="0"/>
        <v>0.37590871445661178</v>
      </c>
      <c r="I10" s="139">
        <f t="shared" si="0"/>
        <v>0.48168426028044747</v>
      </c>
      <c r="J10" s="148">
        <f t="shared" si="0"/>
        <v>0.43289758499214803</v>
      </c>
    </row>
    <row r="11" spans="1:11" s="22" customFormat="1" ht="18" customHeight="1">
      <c r="A11" s="30" t="s">
        <v>5</v>
      </c>
      <c r="B11" s="44">
        <v>38237</v>
      </c>
      <c r="C11" s="52">
        <v>42724</v>
      </c>
      <c r="D11" s="76">
        <f t="shared" si="1"/>
        <v>80961</v>
      </c>
      <c r="E11" s="90">
        <v>14742</v>
      </c>
      <c r="F11" s="104">
        <v>19306</v>
      </c>
      <c r="G11" s="119">
        <f t="shared" si="2"/>
        <v>34048</v>
      </c>
      <c r="H11" s="131">
        <f t="shared" si="0"/>
        <v>0.38554279885974319</v>
      </c>
      <c r="I11" s="139">
        <f t="shared" si="0"/>
        <v>0.45187716505945136</v>
      </c>
      <c r="J11" s="148">
        <f t="shared" si="0"/>
        <v>0.42054816516594412</v>
      </c>
    </row>
    <row r="12" spans="1:11" s="22" customFormat="1" ht="18" customHeight="1">
      <c r="A12" s="30" t="s">
        <v>66</v>
      </c>
      <c r="B12" s="44">
        <v>31130</v>
      </c>
      <c r="C12" s="52">
        <v>34807</v>
      </c>
      <c r="D12" s="76">
        <f t="shared" si="1"/>
        <v>65937</v>
      </c>
      <c r="E12" s="90">
        <v>11075</v>
      </c>
      <c r="F12" s="104">
        <v>15930</v>
      </c>
      <c r="G12" s="119">
        <f t="shared" si="2"/>
        <v>27005</v>
      </c>
      <c r="H12" s="131">
        <f t="shared" si="0"/>
        <v>0.35576614198522327</v>
      </c>
      <c r="I12" s="139">
        <f t="shared" si="0"/>
        <v>0.45766656132387162</v>
      </c>
      <c r="J12" s="148">
        <f t="shared" si="0"/>
        <v>0.40955760801977648</v>
      </c>
    </row>
    <row r="13" spans="1:11" s="22" customFormat="1" ht="18" customHeight="1">
      <c r="A13" s="30" t="s">
        <v>72</v>
      </c>
      <c r="B13" s="44">
        <v>10928</v>
      </c>
      <c r="C13" s="52">
        <v>12189</v>
      </c>
      <c r="D13" s="76">
        <f t="shared" si="1"/>
        <v>23117</v>
      </c>
      <c r="E13" s="90">
        <v>5135</v>
      </c>
      <c r="F13" s="105">
        <v>6832</v>
      </c>
      <c r="G13" s="119">
        <f t="shared" si="2"/>
        <v>11967</v>
      </c>
      <c r="H13" s="131">
        <f t="shared" si="0"/>
        <v>0.46989385065885797</v>
      </c>
      <c r="I13" s="139">
        <f t="shared" si="0"/>
        <v>0.56050537369759623</v>
      </c>
      <c r="J13" s="148">
        <f t="shared" si="0"/>
        <v>0.51767097806808837</v>
      </c>
    </row>
    <row r="14" spans="1:11" s="22" customFormat="1" ht="18" customHeight="1">
      <c r="A14" s="30" t="s">
        <v>74</v>
      </c>
      <c r="B14" s="44">
        <v>18896</v>
      </c>
      <c r="C14" s="52">
        <v>20561</v>
      </c>
      <c r="D14" s="76">
        <f t="shared" si="1"/>
        <v>39457</v>
      </c>
      <c r="E14" s="91">
        <v>7317</v>
      </c>
      <c r="F14" s="106">
        <v>9804</v>
      </c>
      <c r="G14" s="120">
        <f t="shared" si="2"/>
        <v>17121</v>
      </c>
      <c r="H14" s="131">
        <f t="shared" si="0"/>
        <v>0.38722480948348859</v>
      </c>
      <c r="I14" s="139">
        <f t="shared" si="0"/>
        <v>0.47682505714702594</v>
      </c>
      <c r="J14" s="148">
        <f t="shared" si="0"/>
        <v>0.43391540157639963</v>
      </c>
    </row>
    <row r="15" spans="1:11" s="22" customFormat="1" ht="18" customHeight="1">
      <c r="A15" s="30" t="s">
        <v>78</v>
      </c>
      <c r="B15" s="44">
        <v>12796</v>
      </c>
      <c r="C15" s="52">
        <v>14325</v>
      </c>
      <c r="D15" s="76">
        <f t="shared" si="1"/>
        <v>27121</v>
      </c>
      <c r="E15" s="91">
        <v>4816</v>
      </c>
      <c r="F15" s="106">
        <v>6902</v>
      </c>
      <c r="G15" s="120">
        <f t="shared" si="2"/>
        <v>11718</v>
      </c>
      <c r="H15" s="131">
        <f t="shared" si="0"/>
        <v>0.37636761487964987</v>
      </c>
      <c r="I15" s="139">
        <f t="shared" si="0"/>
        <v>0.48181500872600347</v>
      </c>
      <c r="J15" s="148">
        <f t="shared" si="0"/>
        <v>0.43206371446480585</v>
      </c>
    </row>
    <row r="16" spans="1:11" s="22" customFormat="1" ht="18" customHeight="1">
      <c r="A16" s="30" t="s">
        <v>76</v>
      </c>
      <c r="B16" s="44">
        <v>34640</v>
      </c>
      <c r="C16" s="52">
        <v>37001</v>
      </c>
      <c r="D16" s="76">
        <f t="shared" si="1"/>
        <v>71641</v>
      </c>
      <c r="E16" s="92">
        <v>11868</v>
      </c>
      <c r="F16" s="107">
        <v>16164</v>
      </c>
      <c r="G16" s="119">
        <f t="shared" si="2"/>
        <v>28032</v>
      </c>
      <c r="H16" s="131">
        <f t="shared" si="0"/>
        <v>0.34260969976905314</v>
      </c>
      <c r="I16" s="139">
        <f t="shared" si="0"/>
        <v>0.43685305802545876</v>
      </c>
      <c r="J16" s="148">
        <f t="shared" si="0"/>
        <v>0.39128432043103811</v>
      </c>
    </row>
    <row r="17" spans="1:10" s="22" customFormat="1" ht="18" customHeight="1">
      <c r="A17" s="30" t="s">
        <v>15</v>
      </c>
      <c r="B17" s="45">
        <v>14684</v>
      </c>
      <c r="C17" s="52">
        <v>16425</v>
      </c>
      <c r="D17" s="76">
        <f t="shared" si="1"/>
        <v>31109</v>
      </c>
      <c r="E17" s="90">
        <v>4671</v>
      </c>
      <c r="F17" s="108">
        <v>6536</v>
      </c>
      <c r="G17" s="119">
        <f t="shared" si="2"/>
        <v>11207</v>
      </c>
      <c r="H17" s="131">
        <f t="shared" si="0"/>
        <v>0.31810133478616182</v>
      </c>
      <c r="I17" s="139">
        <f t="shared" si="0"/>
        <v>0.39792998477929986</v>
      </c>
      <c r="J17" s="148">
        <f t="shared" si="0"/>
        <v>0.36024944549808735</v>
      </c>
    </row>
    <row r="18" spans="1:10" s="3" customFormat="1" ht="18" customHeight="1">
      <c r="A18" s="30" t="s">
        <v>97</v>
      </c>
      <c r="B18" s="45">
        <v>34594</v>
      </c>
      <c r="C18" s="52">
        <v>39259</v>
      </c>
      <c r="D18" s="76">
        <f t="shared" si="1"/>
        <v>73853</v>
      </c>
      <c r="E18" s="90">
        <v>12280</v>
      </c>
      <c r="F18" s="104">
        <v>17580</v>
      </c>
      <c r="G18" s="119">
        <f t="shared" si="2"/>
        <v>29860</v>
      </c>
      <c r="H18" s="131">
        <f t="shared" si="0"/>
        <v>0.35497485113025379</v>
      </c>
      <c r="I18" s="139">
        <f t="shared" si="0"/>
        <v>0.44779540996968847</v>
      </c>
      <c r="J18" s="148">
        <f t="shared" si="0"/>
        <v>0.4043166831408338</v>
      </c>
    </row>
    <row r="19" spans="1:10" s="3" customFormat="1" ht="18" customHeight="1">
      <c r="A19" s="30" t="s">
        <v>51</v>
      </c>
      <c r="B19" s="45">
        <v>13173</v>
      </c>
      <c r="C19" s="52">
        <v>14871</v>
      </c>
      <c r="D19" s="76">
        <f t="shared" si="1"/>
        <v>28044</v>
      </c>
      <c r="E19" s="90">
        <v>5410</v>
      </c>
      <c r="F19" s="104">
        <v>7820</v>
      </c>
      <c r="G19" s="119">
        <f t="shared" si="2"/>
        <v>13230</v>
      </c>
      <c r="H19" s="131">
        <f t="shared" si="0"/>
        <v>0.41068852956805585</v>
      </c>
      <c r="I19" s="139">
        <f t="shared" si="0"/>
        <v>0.52585569228700157</v>
      </c>
      <c r="J19" s="148">
        <f t="shared" si="0"/>
        <v>0.47175866495507063</v>
      </c>
    </row>
    <row r="20" spans="1:10" s="3" customFormat="1" ht="18" customHeight="1">
      <c r="A20" s="31" t="s">
        <v>81</v>
      </c>
      <c r="B20" s="44">
        <v>10683</v>
      </c>
      <c r="C20" s="52">
        <v>11509</v>
      </c>
      <c r="D20" s="77">
        <f t="shared" si="1"/>
        <v>22192</v>
      </c>
      <c r="E20" s="93">
        <v>3781</v>
      </c>
      <c r="F20" s="108">
        <v>5288</v>
      </c>
      <c r="G20" s="119">
        <f t="shared" si="2"/>
        <v>9069</v>
      </c>
      <c r="H20" s="131">
        <f t="shared" si="0"/>
        <v>0.35392679958813067</v>
      </c>
      <c r="I20" s="139">
        <f t="shared" si="0"/>
        <v>0.4594665044747589</v>
      </c>
      <c r="J20" s="148">
        <f t="shared" si="0"/>
        <v>0.40866077865897621</v>
      </c>
    </row>
    <row r="21" spans="1:10" s="3" customFormat="1" ht="18" customHeight="1">
      <c r="A21" s="32" t="s">
        <v>89</v>
      </c>
      <c r="B21" s="46">
        <v>10557</v>
      </c>
      <c r="C21" s="63">
        <v>12336</v>
      </c>
      <c r="D21" s="78">
        <f t="shared" si="1"/>
        <v>22893</v>
      </c>
      <c r="E21" s="94">
        <v>4331</v>
      </c>
      <c r="F21" s="107">
        <v>6232</v>
      </c>
      <c r="G21" s="121">
        <f t="shared" si="2"/>
        <v>10563</v>
      </c>
      <c r="H21" s="132">
        <f t="shared" si="0"/>
        <v>0.41024912380411099</v>
      </c>
      <c r="I21" s="140">
        <f t="shared" si="0"/>
        <v>0.50518806744487676</v>
      </c>
      <c r="J21" s="149">
        <f t="shared" si="0"/>
        <v>0.46140741711440181</v>
      </c>
    </row>
    <row r="22" spans="1:10" ht="18" customHeight="1">
      <c r="A22" s="28" t="s">
        <v>248</v>
      </c>
      <c r="B22" s="47">
        <v>2100</v>
      </c>
      <c r="C22" s="47">
        <v>2396</v>
      </c>
      <c r="D22" s="73">
        <f>B22+C22</f>
        <v>4496</v>
      </c>
      <c r="E22" s="95">
        <f>SUM(E23)</f>
        <v>839</v>
      </c>
      <c r="F22" s="109">
        <f>SUM(F23)</f>
        <v>1270</v>
      </c>
      <c r="G22" s="73">
        <f>E22+F22</f>
        <v>2109</v>
      </c>
      <c r="H22" s="129">
        <f t="shared" si="0"/>
        <v>0.3995238095238095</v>
      </c>
      <c r="I22" s="137">
        <f t="shared" si="0"/>
        <v>0.53005008347245408</v>
      </c>
      <c r="J22" s="146">
        <f t="shared" si="0"/>
        <v>0.46908362989323843</v>
      </c>
    </row>
    <row r="23" spans="1:10" s="3" customFormat="1" ht="18" customHeight="1">
      <c r="A23" s="33" t="s">
        <v>48</v>
      </c>
      <c r="B23" s="9">
        <v>2100</v>
      </c>
      <c r="C23" s="64">
        <v>2396</v>
      </c>
      <c r="D23" s="79">
        <f>SUM(B23:C23)</f>
        <v>4496</v>
      </c>
      <c r="E23" s="96">
        <v>839</v>
      </c>
      <c r="F23" s="110">
        <v>1270</v>
      </c>
      <c r="G23" s="122">
        <f>SUM(E23:F23)</f>
        <v>2109</v>
      </c>
      <c r="H23" s="133">
        <f t="shared" si="0"/>
        <v>0.3995238095238095</v>
      </c>
      <c r="I23" s="141">
        <f t="shared" si="0"/>
        <v>0.53005008347245408</v>
      </c>
      <c r="J23" s="150">
        <f t="shared" si="0"/>
        <v>0.46908362989323843</v>
      </c>
    </row>
    <row r="24" spans="1:10" ht="18" customHeight="1">
      <c r="A24" s="27" t="s">
        <v>43</v>
      </c>
      <c r="B24" s="48">
        <v>889</v>
      </c>
      <c r="C24" s="48">
        <v>965</v>
      </c>
      <c r="D24" s="74">
        <f>B24+C24</f>
        <v>1854</v>
      </c>
      <c r="E24" s="95">
        <f>SUM(E25)</f>
        <v>449</v>
      </c>
      <c r="F24" s="111">
        <f>SUM(F25)</f>
        <v>633</v>
      </c>
      <c r="G24" s="74">
        <f>E24+F24</f>
        <v>1082</v>
      </c>
      <c r="H24" s="128">
        <f t="shared" si="0"/>
        <v>0.50506186726659164</v>
      </c>
      <c r="I24" s="136">
        <f t="shared" si="0"/>
        <v>0.65595854922279795</v>
      </c>
      <c r="J24" s="145">
        <f t="shared" si="0"/>
        <v>0.58360302049622437</v>
      </c>
    </row>
    <row r="25" spans="1:10" s="3" customFormat="1" ht="18" customHeight="1">
      <c r="A25" s="34" t="s">
        <v>70</v>
      </c>
      <c r="B25" s="49">
        <v>889</v>
      </c>
      <c r="C25" s="65">
        <v>965</v>
      </c>
      <c r="D25" s="80">
        <f>SUM(B25:C25)</f>
        <v>1854</v>
      </c>
      <c r="E25" s="97">
        <v>449</v>
      </c>
      <c r="F25" s="112">
        <v>633</v>
      </c>
      <c r="G25" s="123">
        <f>SUM(E25:F25)</f>
        <v>1082</v>
      </c>
      <c r="H25" s="134">
        <f t="shared" si="0"/>
        <v>0.50506186726659164</v>
      </c>
      <c r="I25" s="142">
        <f t="shared" si="0"/>
        <v>0.65595854922279795</v>
      </c>
      <c r="J25" s="151">
        <f t="shared" si="0"/>
        <v>0.58360302049622437</v>
      </c>
    </row>
    <row r="26" spans="1:10" ht="18" customHeight="1">
      <c r="A26" s="27" t="s">
        <v>3</v>
      </c>
      <c r="B26" s="50">
        <v>10599</v>
      </c>
      <c r="C26" s="48">
        <v>12232</v>
      </c>
      <c r="D26" s="74">
        <f>B26+C26</f>
        <v>22831</v>
      </c>
      <c r="E26" s="95">
        <f>SUM(E27:E29)</f>
        <v>4784</v>
      </c>
      <c r="F26" s="111">
        <f>SUM(F27:F29)</f>
        <v>6714</v>
      </c>
      <c r="G26" s="74">
        <f>E26+F26</f>
        <v>11498</v>
      </c>
      <c r="H26" s="128">
        <f t="shared" si="0"/>
        <v>0.45136333616378904</v>
      </c>
      <c r="I26" s="136">
        <f t="shared" si="0"/>
        <v>0.54888816219751468</v>
      </c>
      <c r="J26" s="145">
        <f t="shared" si="0"/>
        <v>0.50361350794971749</v>
      </c>
    </row>
    <row r="27" spans="1:10" s="3" customFormat="1" ht="18" customHeight="1">
      <c r="A27" s="29" t="s">
        <v>16</v>
      </c>
      <c r="B27" s="51">
        <v>1257</v>
      </c>
      <c r="C27" s="66">
        <v>1389</v>
      </c>
      <c r="D27" s="81">
        <f>SUM(B27:C27)</f>
        <v>2646</v>
      </c>
      <c r="E27" s="98">
        <v>588</v>
      </c>
      <c r="F27" s="113">
        <v>841</v>
      </c>
      <c r="G27" s="124">
        <f>SUM(E27:F27)</f>
        <v>1429</v>
      </c>
      <c r="H27" s="130">
        <f t="shared" si="0"/>
        <v>0.46778042959427207</v>
      </c>
      <c r="I27" s="138">
        <f t="shared" si="0"/>
        <v>0.60547156227501797</v>
      </c>
      <c r="J27" s="147">
        <f t="shared" si="0"/>
        <v>0.54006046863189716</v>
      </c>
    </row>
    <row r="28" spans="1:10" s="3" customFormat="1" ht="18" customHeight="1">
      <c r="A28" s="30" t="s">
        <v>0</v>
      </c>
      <c r="B28" s="52">
        <v>6502</v>
      </c>
      <c r="C28" s="67">
        <v>7625</v>
      </c>
      <c r="D28" s="82">
        <f>SUM(B28:C28)</f>
        <v>14127</v>
      </c>
      <c r="E28" s="90">
        <v>2883</v>
      </c>
      <c r="F28" s="104">
        <v>4081</v>
      </c>
      <c r="G28" s="125">
        <f>SUM(E28:F28)</f>
        <v>6964</v>
      </c>
      <c r="H28" s="131">
        <f t="shared" si="0"/>
        <v>0.44340203014457091</v>
      </c>
      <c r="I28" s="139">
        <f t="shared" si="0"/>
        <v>0.53521311475409838</v>
      </c>
      <c r="J28" s="148">
        <f t="shared" si="0"/>
        <v>0.49295674948679835</v>
      </c>
    </row>
    <row r="29" spans="1:10" s="3" customFormat="1" ht="18" customHeight="1">
      <c r="A29" s="35" t="s">
        <v>88</v>
      </c>
      <c r="B29" s="53">
        <v>2840</v>
      </c>
      <c r="C29" s="68">
        <v>3218</v>
      </c>
      <c r="D29" s="83">
        <f>SUM(B29:C29)</f>
        <v>6058</v>
      </c>
      <c r="E29" s="99">
        <v>1313</v>
      </c>
      <c r="F29" s="114">
        <v>1792</v>
      </c>
      <c r="G29" s="126">
        <f>SUM(E29:F29)</f>
        <v>3105</v>
      </c>
      <c r="H29" s="135">
        <f t="shared" si="0"/>
        <v>0.46232394366197183</v>
      </c>
      <c r="I29" s="143">
        <f t="shared" si="0"/>
        <v>0.55686761963952769</v>
      </c>
      <c r="J29" s="152">
        <f t="shared" si="0"/>
        <v>0.51254539451964343</v>
      </c>
    </row>
    <row r="30" spans="1:10" ht="18" customHeight="1">
      <c r="A30" s="27" t="s">
        <v>68</v>
      </c>
      <c r="B30" s="54">
        <v>9491</v>
      </c>
      <c r="C30" s="54">
        <v>10835</v>
      </c>
      <c r="D30" s="74">
        <f>B30+C30</f>
        <v>20326</v>
      </c>
      <c r="E30" s="95">
        <f>SUM(E31:E34)</f>
        <v>3878</v>
      </c>
      <c r="F30" s="111">
        <f>SUM(F31:F34)</f>
        <v>5491</v>
      </c>
      <c r="G30" s="74">
        <f>E30+F30</f>
        <v>9369</v>
      </c>
      <c r="H30" s="128">
        <f t="shared" si="0"/>
        <v>0.40859761879675482</v>
      </c>
      <c r="I30" s="136">
        <f t="shared" si="0"/>
        <v>0.506783571758191</v>
      </c>
      <c r="J30" s="145">
        <f t="shared" si="0"/>
        <v>0.46093673128013379</v>
      </c>
    </row>
    <row r="31" spans="1:10" s="3" customFormat="1" ht="18" customHeight="1">
      <c r="A31" s="29" t="s">
        <v>59</v>
      </c>
      <c r="B31" s="55">
        <v>3693</v>
      </c>
      <c r="C31" s="66">
        <v>4205</v>
      </c>
      <c r="D31" s="81">
        <f>SUM(B31:C31)</f>
        <v>7898</v>
      </c>
      <c r="E31" s="98">
        <v>1674</v>
      </c>
      <c r="F31" s="113">
        <v>2384</v>
      </c>
      <c r="G31" s="118">
        <f>SUM(E31:F31)</f>
        <v>4058</v>
      </c>
      <c r="H31" s="130">
        <f t="shared" si="0"/>
        <v>0.45329000812347686</v>
      </c>
      <c r="I31" s="138">
        <f t="shared" si="0"/>
        <v>0.5669441141498216</v>
      </c>
      <c r="J31" s="147">
        <f t="shared" si="0"/>
        <v>0.5138009622689288</v>
      </c>
    </row>
    <row r="32" spans="1:10" s="3" customFormat="1" ht="18" customHeight="1">
      <c r="A32" s="30" t="s">
        <v>83</v>
      </c>
      <c r="B32" s="52">
        <v>2378</v>
      </c>
      <c r="C32" s="67">
        <v>2884</v>
      </c>
      <c r="D32" s="77">
        <f>SUM(B32:C32)</f>
        <v>5262</v>
      </c>
      <c r="E32" s="90">
        <v>980</v>
      </c>
      <c r="F32" s="104">
        <v>1450</v>
      </c>
      <c r="G32" s="119">
        <f>SUM(E32:F32)</f>
        <v>2430</v>
      </c>
      <c r="H32" s="131">
        <f t="shared" si="0"/>
        <v>0.41211101766190078</v>
      </c>
      <c r="I32" s="139">
        <f t="shared" si="0"/>
        <v>0.50277392510402219</v>
      </c>
      <c r="J32" s="148">
        <f t="shared" si="0"/>
        <v>0.46180159635119727</v>
      </c>
    </row>
    <row r="33" spans="1:10" s="3" customFormat="1" ht="18" customHeight="1">
      <c r="A33" s="30" t="s">
        <v>39</v>
      </c>
      <c r="B33" s="52">
        <v>2007</v>
      </c>
      <c r="C33" s="67">
        <v>2291</v>
      </c>
      <c r="D33" s="77">
        <f>SUM(B33:C33)</f>
        <v>4298</v>
      </c>
      <c r="E33" s="90">
        <v>802</v>
      </c>
      <c r="F33" s="104">
        <v>1089</v>
      </c>
      <c r="G33" s="119">
        <f>SUM(E33:F33)</f>
        <v>1891</v>
      </c>
      <c r="H33" s="131">
        <f t="shared" si="0"/>
        <v>0.3996013951170902</v>
      </c>
      <c r="I33" s="139">
        <f t="shared" si="0"/>
        <v>0.47533828022697511</v>
      </c>
      <c r="J33" s="148">
        <f t="shared" si="0"/>
        <v>0.4399720800372266</v>
      </c>
    </row>
    <row r="34" spans="1:10" s="3" customFormat="1" ht="18" customHeight="1">
      <c r="A34" s="35" t="s">
        <v>84</v>
      </c>
      <c r="B34" s="53">
        <v>1413</v>
      </c>
      <c r="C34" s="68">
        <v>1455</v>
      </c>
      <c r="D34" s="83">
        <f>SUM(B34:C34)</f>
        <v>2868</v>
      </c>
      <c r="E34" s="99">
        <v>422</v>
      </c>
      <c r="F34" s="114">
        <v>568</v>
      </c>
      <c r="G34" s="127">
        <f>SUM(E34:F34)</f>
        <v>990</v>
      </c>
      <c r="H34" s="135">
        <f t="shared" si="0"/>
        <v>0.29865534324133053</v>
      </c>
      <c r="I34" s="143">
        <f t="shared" si="0"/>
        <v>0.39037800687285223</v>
      </c>
      <c r="J34" s="152">
        <f t="shared" si="0"/>
        <v>0.34518828451882844</v>
      </c>
    </row>
    <row r="35" spans="1:10" ht="18" customHeight="1">
      <c r="A35" s="27" t="s">
        <v>24</v>
      </c>
      <c r="B35" s="54">
        <v>8214</v>
      </c>
      <c r="C35" s="54">
        <v>9302</v>
      </c>
      <c r="D35" s="74">
        <f>B35+C35</f>
        <v>17516</v>
      </c>
      <c r="E35" s="95">
        <f>SUM(E36)</f>
        <v>3136</v>
      </c>
      <c r="F35" s="111">
        <f>SUM(F36)</f>
        <v>4238</v>
      </c>
      <c r="G35" s="74">
        <f>E35+F35</f>
        <v>7374</v>
      </c>
      <c r="H35" s="128">
        <f t="shared" si="0"/>
        <v>0.38178719259800342</v>
      </c>
      <c r="I35" s="136">
        <f t="shared" si="0"/>
        <v>0.45560094603311113</v>
      </c>
      <c r="J35" s="145">
        <f t="shared" si="0"/>
        <v>0.42098652660424757</v>
      </c>
    </row>
    <row r="36" spans="1:10" s="22" customFormat="1" ht="18" customHeight="1">
      <c r="A36" s="34" t="s">
        <v>86</v>
      </c>
      <c r="B36" s="56">
        <v>8214</v>
      </c>
      <c r="C36" s="69">
        <v>9302</v>
      </c>
      <c r="D36" s="80">
        <f>SUM(B36:C36)</f>
        <v>17516</v>
      </c>
      <c r="E36" s="97">
        <v>3136</v>
      </c>
      <c r="F36" s="112">
        <v>4238</v>
      </c>
      <c r="G36" s="123">
        <f>SUM(E36:F36)</f>
        <v>7374</v>
      </c>
      <c r="H36" s="134">
        <f t="shared" si="0"/>
        <v>0.38178719259800342</v>
      </c>
      <c r="I36" s="142">
        <f t="shared" si="0"/>
        <v>0.45560094603311113</v>
      </c>
      <c r="J36" s="151">
        <f t="shared" si="0"/>
        <v>0.42098652660424757</v>
      </c>
    </row>
    <row r="37" spans="1:10" ht="18" customHeight="1">
      <c r="A37" s="27" t="s">
        <v>26</v>
      </c>
      <c r="B37" s="54">
        <v>7669</v>
      </c>
      <c r="C37" s="54">
        <v>7796</v>
      </c>
      <c r="D37" s="74">
        <f>B37+C37</f>
        <v>15465</v>
      </c>
      <c r="E37" s="95">
        <f>SUM(E38:E39)</f>
        <v>2879</v>
      </c>
      <c r="F37" s="111">
        <f>SUM(F38:F39)</f>
        <v>3707</v>
      </c>
      <c r="G37" s="74">
        <f>E37+F37</f>
        <v>6586</v>
      </c>
      <c r="H37" s="128">
        <f t="shared" si="0"/>
        <v>0.3754074846785761</v>
      </c>
      <c r="I37" s="136">
        <f t="shared" si="0"/>
        <v>0.47550025654181632</v>
      </c>
      <c r="J37" s="145">
        <f t="shared" si="0"/>
        <v>0.4258648561267378</v>
      </c>
    </row>
    <row r="38" spans="1:10" ht="18" customHeight="1">
      <c r="A38" s="29" t="s">
        <v>49</v>
      </c>
      <c r="B38" s="51">
        <v>6217</v>
      </c>
      <c r="C38" s="66">
        <v>6683</v>
      </c>
      <c r="D38" s="81">
        <f>SUM(B38:C38)</f>
        <v>12900</v>
      </c>
      <c r="E38" s="98">
        <v>2464</v>
      </c>
      <c r="F38" s="113">
        <v>3130</v>
      </c>
      <c r="G38" s="124">
        <f>SUM(E38:F38)</f>
        <v>5594</v>
      </c>
      <c r="H38" s="130">
        <f t="shared" si="0"/>
        <v>0.39633263631976839</v>
      </c>
      <c r="I38" s="138">
        <f t="shared" si="0"/>
        <v>0.46835253628609907</v>
      </c>
      <c r="J38" s="147">
        <f t="shared" si="0"/>
        <v>0.43364341085271318</v>
      </c>
    </row>
    <row r="39" spans="1:10" ht="18" customHeight="1">
      <c r="A39" s="35" t="s">
        <v>99</v>
      </c>
      <c r="B39" s="53">
        <v>1452</v>
      </c>
      <c r="C39" s="68">
        <v>1113</v>
      </c>
      <c r="D39" s="83">
        <f>SUM(B39:C39)</f>
        <v>2565</v>
      </c>
      <c r="E39" s="99">
        <v>415</v>
      </c>
      <c r="F39" s="114">
        <v>577</v>
      </c>
      <c r="G39" s="127">
        <f>SUM(E39:F39)</f>
        <v>992</v>
      </c>
      <c r="H39" s="135">
        <f t="shared" si="0"/>
        <v>0.28581267217630851</v>
      </c>
      <c r="I39" s="143">
        <f t="shared" si="0"/>
        <v>0.51841868823000903</v>
      </c>
      <c r="J39" s="152">
        <f t="shared" si="0"/>
        <v>0.38674463937621834</v>
      </c>
    </row>
    <row r="41" spans="1:10" ht="18" customHeight="1">
      <c r="A41" s="20" t="s">
        <v>298</v>
      </c>
      <c r="B41" s="57"/>
      <c r="C41" s="57"/>
      <c r="D41" s="57"/>
    </row>
    <row r="42" spans="1:10" ht="18" customHeight="1">
      <c r="A42" s="20" t="s">
        <v>251</v>
      </c>
      <c r="B42" s="57"/>
      <c r="C42" s="57"/>
      <c r="D42" s="57"/>
    </row>
    <row r="43" spans="1:10" ht="18" customHeight="1">
      <c r="A43" s="20" t="s">
        <v>250</v>
      </c>
      <c r="B43" s="57"/>
      <c r="C43" s="57"/>
      <c r="D43" s="57"/>
    </row>
    <row r="45" spans="1:10" ht="18" customHeight="1">
      <c r="A45" s="36"/>
    </row>
    <row r="46" spans="1:10" ht="18" customHeight="1">
      <c r="B46" s="57"/>
      <c r="C46" s="57"/>
      <c r="D46" s="57"/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2"/>
  <sheetViews>
    <sheetView view="pageBreakPreview" zoomScale="90" zoomScaleSheetLayoutView="90" workbookViewId="0">
      <selection sqref="A1:J1"/>
    </sheetView>
  </sheetViews>
  <sheetFormatPr defaultRowHeight="18" customHeight="1"/>
  <cols>
    <col min="1" max="1" width="11.875" style="20" customWidth="1"/>
    <col min="2" max="2" width="11.625" style="3" customWidth="1"/>
    <col min="3" max="3" width="11.5" style="3" customWidth="1"/>
    <col min="4" max="4" width="12.5" style="3" customWidth="1"/>
    <col min="5" max="5" width="10.875" style="3" customWidth="1"/>
    <col min="6" max="6" width="11.375" style="3" customWidth="1"/>
    <col min="7" max="7" width="11" style="3" customWidth="1"/>
    <col min="8" max="10" width="9" style="3" customWidth="1"/>
    <col min="11" max="11" width="14.25" style="3" bestFit="1" customWidth="1"/>
    <col min="12" max="16384" width="9" style="3" customWidth="1"/>
  </cols>
  <sheetData>
    <row r="1" spans="1:11" s="21" customFormat="1" ht="18" customHeight="1">
      <c r="A1" s="23" t="str">
        <f>表紙!B9</f>
        <v>令和５年度市町村別高齢者数・高齢化率（圏域別）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8" customHeight="1">
      <c r="B2" s="37"/>
      <c r="J2" s="144" t="str">
        <f>'表1-1'!J2</f>
        <v>令和５年７月１日現在</v>
      </c>
    </row>
    <row r="3" spans="1:11" ht="18" customHeight="1">
      <c r="A3" s="24" t="s">
        <v>35</v>
      </c>
      <c r="B3" s="38" t="s">
        <v>102</v>
      </c>
      <c r="C3" s="58"/>
      <c r="D3" s="115"/>
      <c r="E3" s="84" t="s">
        <v>174</v>
      </c>
      <c r="F3" s="58"/>
      <c r="G3" s="115"/>
      <c r="H3" s="84" t="s">
        <v>176</v>
      </c>
      <c r="I3" s="58"/>
      <c r="J3" s="115"/>
      <c r="K3" s="8"/>
    </row>
    <row r="4" spans="1:11" ht="18" customHeight="1">
      <c r="A4" s="25"/>
      <c r="B4" s="39"/>
      <c r="C4" s="59"/>
      <c r="D4" s="116"/>
      <c r="E4" s="85"/>
      <c r="F4" s="59"/>
      <c r="G4" s="116"/>
      <c r="H4" s="85"/>
      <c r="I4" s="59"/>
      <c r="J4" s="116"/>
      <c r="K4" s="187"/>
    </row>
    <row r="5" spans="1:11" ht="18" customHeight="1">
      <c r="A5" s="26"/>
      <c r="B5" s="40" t="s">
        <v>50</v>
      </c>
      <c r="C5" s="100" t="s">
        <v>55</v>
      </c>
      <c r="D5" s="72" t="s">
        <v>172</v>
      </c>
      <c r="E5" s="86" t="s">
        <v>50</v>
      </c>
      <c r="F5" s="100" t="s">
        <v>55</v>
      </c>
      <c r="G5" s="72" t="s">
        <v>172</v>
      </c>
      <c r="H5" s="86" t="s">
        <v>50</v>
      </c>
      <c r="I5" s="100" t="s">
        <v>55</v>
      </c>
      <c r="J5" s="72" t="s">
        <v>172</v>
      </c>
    </row>
    <row r="6" spans="1:11" ht="18" customHeight="1">
      <c r="A6" s="27" t="s">
        <v>60</v>
      </c>
      <c r="B6" s="157">
        <f>'表1-1'!B6</f>
        <v>433048</v>
      </c>
      <c r="C6" s="166">
        <f>'表1-1'!C6</f>
        <v>483461</v>
      </c>
      <c r="D6" s="171">
        <f>'表1-1'!D6</f>
        <v>916509</v>
      </c>
      <c r="E6" s="157">
        <f>E7+E11+E14+E19+E27+E30+E34+E36</f>
        <v>150588</v>
      </c>
      <c r="F6" s="166">
        <f>F7+F11+F14+F19+F27+F30+F34+F36</f>
        <v>209666</v>
      </c>
      <c r="G6" s="171">
        <f>G7+G11+G14+G19+G27+G30+G34+G36</f>
        <v>360254</v>
      </c>
      <c r="H6" s="129">
        <f t="shared" ref="H6:J39" si="0">E6/B6</f>
        <v>0.34773974247658457</v>
      </c>
      <c r="I6" s="137">
        <f t="shared" si="0"/>
        <v>0.43367717354657354</v>
      </c>
      <c r="J6" s="146">
        <f t="shared" si="0"/>
        <v>0.39307197201555033</v>
      </c>
    </row>
    <row r="7" spans="1:11" ht="18" customHeight="1">
      <c r="A7" s="28" t="s">
        <v>187</v>
      </c>
      <c r="B7" s="47">
        <f t="shared" ref="B7:G7" si="1">SUM(B8:B10)</f>
        <v>46026</v>
      </c>
      <c r="C7" s="42">
        <f t="shared" si="1"/>
        <v>51528</v>
      </c>
      <c r="D7" s="73">
        <f t="shared" si="1"/>
        <v>97554</v>
      </c>
      <c r="E7" s="41">
        <f t="shared" si="1"/>
        <v>16730</v>
      </c>
      <c r="F7" s="42">
        <f t="shared" si="1"/>
        <v>24102</v>
      </c>
      <c r="G7" s="73">
        <f t="shared" si="1"/>
        <v>40832</v>
      </c>
      <c r="H7" s="129">
        <f t="shared" si="0"/>
        <v>0.36349020119063136</v>
      </c>
      <c r="I7" s="137">
        <f t="shared" si="0"/>
        <v>0.46774569166278529</v>
      </c>
      <c r="J7" s="146">
        <f t="shared" si="0"/>
        <v>0.41855792689177274</v>
      </c>
    </row>
    <row r="8" spans="1:11" ht="18" customHeight="1">
      <c r="A8" s="30" t="s">
        <v>66</v>
      </c>
      <c r="B8" s="44">
        <f>'表1-1'!B12</f>
        <v>31130</v>
      </c>
      <c r="C8" s="167">
        <f>'表1-1'!C12</f>
        <v>34807</v>
      </c>
      <c r="D8" s="76">
        <f>SUM(B8:C8)</f>
        <v>65937</v>
      </c>
      <c r="E8" s="175">
        <f>'表1-1'!E12</f>
        <v>11075</v>
      </c>
      <c r="F8" s="181">
        <f>'表1-1'!F12</f>
        <v>15930</v>
      </c>
      <c r="G8" s="119">
        <f>SUM(E8:F8)</f>
        <v>27005</v>
      </c>
      <c r="H8" s="131">
        <f t="shared" si="0"/>
        <v>0.35576614198522327</v>
      </c>
      <c r="I8" s="139">
        <f t="shared" si="0"/>
        <v>0.45766656132387162</v>
      </c>
      <c r="J8" s="148">
        <f t="shared" si="0"/>
        <v>0.40955760801977648</v>
      </c>
      <c r="K8" s="188"/>
    </row>
    <row r="9" spans="1:11" ht="18" customHeight="1">
      <c r="A9" s="30" t="s">
        <v>78</v>
      </c>
      <c r="B9" s="44">
        <f>'表1-1'!B15</f>
        <v>12796</v>
      </c>
      <c r="C9" s="168">
        <f>'表1-1'!C15</f>
        <v>14325</v>
      </c>
      <c r="D9" s="172">
        <f>SUM(B9:C9)</f>
        <v>27121</v>
      </c>
      <c r="E9" s="176">
        <f>'表1-1'!E15</f>
        <v>4816</v>
      </c>
      <c r="F9" s="45">
        <f>'表1-1'!F15</f>
        <v>6902</v>
      </c>
      <c r="G9" s="119">
        <f>SUM(E9:F9)</f>
        <v>11718</v>
      </c>
      <c r="H9" s="131">
        <f t="shared" si="0"/>
        <v>0.37636761487964987</v>
      </c>
      <c r="I9" s="139">
        <f t="shared" si="0"/>
        <v>0.48181500872600347</v>
      </c>
      <c r="J9" s="148">
        <f t="shared" si="0"/>
        <v>0.43206371446480585</v>
      </c>
      <c r="K9" s="188"/>
    </row>
    <row r="10" spans="1:11" ht="18" customHeight="1">
      <c r="A10" s="30" t="s">
        <v>48</v>
      </c>
      <c r="B10" s="44">
        <f>'表1-1'!B23</f>
        <v>2100</v>
      </c>
      <c r="C10" s="160">
        <f>'表1-1'!C23</f>
        <v>2396</v>
      </c>
      <c r="D10" s="173">
        <f>SUM(B10:C10)</f>
        <v>4496</v>
      </c>
      <c r="E10" s="177">
        <f>'表1-1'!E23</f>
        <v>839</v>
      </c>
      <c r="F10" s="182">
        <f>'表1-1'!F23</f>
        <v>1270</v>
      </c>
      <c r="G10" s="119">
        <f>SUM(E10:F10)</f>
        <v>2109</v>
      </c>
      <c r="H10" s="135">
        <f t="shared" si="0"/>
        <v>0.3995238095238095</v>
      </c>
      <c r="I10" s="143">
        <f t="shared" si="0"/>
        <v>0.53005008347245408</v>
      </c>
      <c r="J10" s="152">
        <f t="shared" si="0"/>
        <v>0.46908362989323843</v>
      </c>
      <c r="K10" s="188"/>
    </row>
    <row r="11" spans="1:11" ht="18" customHeight="1">
      <c r="A11" s="28" t="s">
        <v>188</v>
      </c>
      <c r="B11" s="47">
        <f t="shared" ref="B11:G11" si="2">SUM(B12:B13)</f>
        <v>14062</v>
      </c>
      <c r="C11" s="42">
        <f t="shared" si="2"/>
        <v>15836</v>
      </c>
      <c r="D11" s="73">
        <f t="shared" si="2"/>
        <v>29898</v>
      </c>
      <c r="E11" s="41">
        <f t="shared" si="2"/>
        <v>5859</v>
      </c>
      <c r="F11" s="42">
        <f t="shared" si="2"/>
        <v>8453</v>
      </c>
      <c r="G11" s="73">
        <f t="shared" si="2"/>
        <v>14312</v>
      </c>
      <c r="H11" s="129">
        <f t="shared" si="0"/>
        <v>0.41665481439340063</v>
      </c>
      <c r="I11" s="137">
        <f t="shared" si="0"/>
        <v>0.53378378378378377</v>
      </c>
      <c r="J11" s="146">
        <f t="shared" si="0"/>
        <v>0.47869422703859787</v>
      </c>
    </row>
    <row r="12" spans="1:11" ht="18" customHeight="1">
      <c r="A12" s="30" t="s">
        <v>51</v>
      </c>
      <c r="B12" s="158">
        <f>'表1-1'!B19</f>
        <v>13173</v>
      </c>
      <c r="C12" s="51">
        <f>'表1-1'!C19</f>
        <v>14871</v>
      </c>
      <c r="D12" s="81">
        <f>SUM(B12:C12)</f>
        <v>28044</v>
      </c>
      <c r="E12" s="43">
        <f>'表1-1'!E19</f>
        <v>5410</v>
      </c>
      <c r="F12" s="55">
        <f>'表1-1'!F19</f>
        <v>7820</v>
      </c>
      <c r="G12" s="184">
        <f>SUM(E12:F12)</f>
        <v>13230</v>
      </c>
      <c r="H12" s="186">
        <f t="shared" si="0"/>
        <v>0.41068852956805585</v>
      </c>
      <c r="I12" s="138">
        <f t="shared" si="0"/>
        <v>0.52585569228700157</v>
      </c>
      <c r="J12" s="147">
        <f t="shared" si="0"/>
        <v>0.47175866495507063</v>
      </c>
      <c r="K12" s="188"/>
    </row>
    <row r="13" spans="1:11" ht="18" customHeight="1">
      <c r="A13" s="30" t="s">
        <v>70</v>
      </c>
      <c r="B13" s="159">
        <f>'表1-1'!B25</f>
        <v>889</v>
      </c>
      <c r="C13" s="53">
        <f>'表1-1'!C25</f>
        <v>965</v>
      </c>
      <c r="D13" s="83">
        <f>SUM(B13:C13)</f>
        <v>1854</v>
      </c>
      <c r="E13" s="177">
        <f>'表1-1'!E25</f>
        <v>449</v>
      </c>
      <c r="F13" s="182">
        <f>'表1-1'!F25</f>
        <v>633</v>
      </c>
      <c r="G13" s="127">
        <f>SUM(E13:F13)</f>
        <v>1082</v>
      </c>
      <c r="H13" s="135">
        <f t="shared" si="0"/>
        <v>0.50506186726659164</v>
      </c>
      <c r="I13" s="143">
        <f t="shared" si="0"/>
        <v>0.65595854922279795</v>
      </c>
      <c r="J13" s="152">
        <f t="shared" si="0"/>
        <v>0.58360302049622437</v>
      </c>
      <c r="K13" s="188"/>
    </row>
    <row r="14" spans="1:11" ht="18" customHeight="1">
      <c r="A14" s="28" t="s">
        <v>189</v>
      </c>
      <c r="B14" s="47">
        <f t="shared" ref="B14:G14" si="3">SUM(B15:B18)</f>
        <v>32333</v>
      </c>
      <c r="C14" s="42">
        <f t="shared" si="3"/>
        <v>37620</v>
      </c>
      <c r="D14" s="73">
        <f t="shared" si="3"/>
        <v>69953</v>
      </c>
      <c r="E14" s="41">
        <f t="shared" si="3"/>
        <v>12954</v>
      </c>
      <c r="F14" s="42">
        <f t="shared" si="3"/>
        <v>18943</v>
      </c>
      <c r="G14" s="73">
        <f t="shared" si="3"/>
        <v>31897</v>
      </c>
      <c r="H14" s="129">
        <f t="shared" si="0"/>
        <v>0.40064330560108868</v>
      </c>
      <c r="I14" s="137">
        <f t="shared" si="0"/>
        <v>0.5035353535353535</v>
      </c>
      <c r="J14" s="146">
        <f t="shared" si="0"/>
        <v>0.45597758494989493</v>
      </c>
    </row>
    <row r="15" spans="1:11" ht="18" customHeight="1">
      <c r="A15" s="30" t="s">
        <v>65</v>
      </c>
      <c r="B15" s="43">
        <f>'表1-1'!B10</f>
        <v>21734</v>
      </c>
      <c r="C15" s="51">
        <f>'表1-1'!C10</f>
        <v>25388</v>
      </c>
      <c r="D15" s="81">
        <f>SUM(B15:C15)</f>
        <v>47122</v>
      </c>
      <c r="E15" s="98">
        <f>'表1-1'!E10</f>
        <v>8170</v>
      </c>
      <c r="F15" s="183">
        <f>'表1-1'!F10</f>
        <v>12229</v>
      </c>
      <c r="G15" s="121">
        <f>SUM(E15:F15)</f>
        <v>20399</v>
      </c>
      <c r="H15" s="130">
        <f t="shared" si="0"/>
        <v>0.37590871445661178</v>
      </c>
      <c r="I15" s="138">
        <f t="shared" si="0"/>
        <v>0.48168426028044747</v>
      </c>
      <c r="J15" s="147">
        <f t="shared" si="0"/>
        <v>0.43289758499214803</v>
      </c>
      <c r="K15" s="188"/>
    </row>
    <row r="16" spans="1:11" ht="18" customHeight="1">
      <c r="A16" s="30" t="s">
        <v>16</v>
      </c>
      <c r="B16" s="160">
        <f>'表1-1'!B27</f>
        <v>1257</v>
      </c>
      <c r="C16" s="160">
        <f>'表1-1'!C27</f>
        <v>1389</v>
      </c>
      <c r="D16" s="77">
        <f>SUM(B16:C16)</f>
        <v>2646</v>
      </c>
      <c r="E16" s="44">
        <f>'表1-1'!E27</f>
        <v>588</v>
      </c>
      <c r="F16" s="52">
        <f>'表1-1'!F27</f>
        <v>841</v>
      </c>
      <c r="G16" s="119">
        <f>SUM(E16:F16)</f>
        <v>1429</v>
      </c>
      <c r="H16" s="131">
        <f t="shared" si="0"/>
        <v>0.46778042959427207</v>
      </c>
      <c r="I16" s="139">
        <f t="shared" si="0"/>
        <v>0.60547156227501797</v>
      </c>
      <c r="J16" s="148">
        <f t="shared" si="0"/>
        <v>0.54006046863189716</v>
      </c>
      <c r="K16" s="188"/>
    </row>
    <row r="17" spans="1:11" ht="18" customHeight="1">
      <c r="A17" s="30" t="s">
        <v>0</v>
      </c>
      <c r="B17" s="45">
        <f>'表1-1'!B28</f>
        <v>6502</v>
      </c>
      <c r="C17" s="52">
        <f>'表1-1'!C28</f>
        <v>7625</v>
      </c>
      <c r="D17" s="82">
        <f>SUM(B17:C17)</f>
        <v>14127</v>
      </c>
      <c r="E17" s="160">
        <f>'表1-1'!E28</f>
        <v>2883</v>
      </c>
      <c r="F17" s="160">
        <f>'表1-1'!F28</f>
        <v>4081</v>
      </c>
      <c r="G17" s="185">
        <f>SUM(E17:F17)</f>
        <v>6964</v>
      </c>
      <c r="H17" s="131">
        <f t="shared" si="0"/>
        <v>0.44340203014457091</v>
      </c>
      <c r="I17" s="139">
        <f t="shared" si="0"/>
        <v>0.53521311475409838</v>
      </c>
      <c r="J17" s="148">
        <f t="shared" si="0"/>
        <v>0.49295674948679835</v>
      </c>
      <c r="K17" s="188"/>
    </row>
    <row r="18" spans="1:11" ht="18" customHeight="1">
      <c r="A18" s="30" t="s">
        <v>88</v>
      </c>
      <c r="B18" s="161">
        <f>'表1-1'!B29</f>
        <v>2840</v>
      </c>
      <c r="C18" s="53">
        <f>'表1-1'!C29</f>
        <v>3218</v>
      </c>
      <c r="D18" s="82">
        <f>SUM(B18:C18)</f>
        <v>6058</v>
      </c>
      <c r="E18" s="53">
        <f>'表1-1'!E29</f>
        <v>1313</v>
      </c>
      <c r="F18" s="53">
        <f>'表1-1'!F29</f>
        <v>1792</v>
      </c>
      <c r="G18" s="185">
        <f>SUM(E18:F18)</f>
        <v>3105</v>
      </c>
      <c r="H18" s="135">
        <f t="shared" si="0"/>
        <v>0.46232394366197183</v>
      </c>
      <c r="I18" s="143">
        <f t="shared" si="0"/>
        <v>0.55686761963952769</v>
      </c>
      <c r="J18" s="152">
        <f t="shared" si="0"/>
        <v>0.51254539451964343</v>
      </c>
      <c r="K18" s="188"/>
    </row>
    <row r="19" spans="1:11" ht="18" customHeight="1">
      <c r="A19" s="28" t="s">
        <v>190</v>
      </c>
      <c r="B19" s="47">
        <f t="shared" ref="B19:G19" si="4">SUM(B20:B26)</f>
        <v>177152</v>
      </c>
      <c r="C19" s="42">
        <f t="shared" si="4"/>
        <v>198002</v>
      </c>
      <c r="D19" s="73">
        <f t="shared" si="4"/>
        <v>375154</v>
      </c>
      <c r="E19" s="41">
        <f t="shared" si="4"/>
        <v>54711</v>
      </c>
      <c r="F19" s="42">
        <f t="shared" si="4"/>
        <v>75849</v>
      </c>
      <c r="G19" s="73">
        <f t="shared" si="4"/>
        <v>130560</v>
      </c>
      <c r="H19" s="129">
        <f t="shared" si="0"/>
        <v>0.30883647940751446</v>
      </c>
      <c r="I19" s="137">
        <f t="shared" si="0"/>
        <v>0.38307188816274584</v>
      </c>
      <c r="J19" s="146">
        <f t="shared" si="0"/>
        <v>0.34801708098540868</v>
      </c>
    </row>
    <row r="20" spans="1:11" ht="18" customHeight="1">
      <c r="A20" s="154" t="s">
        <v>87</v>
      </c>
      <c r="B20" s="162">
        <f>'表1-1'!B9</f>
        <v>142049</v>
      </c>
      <c r="C20" s="169">
        <f>'表1-1'!C9</f>
        <v>158553</v>
      </c>
      <c r="D20" s="174">
        <f t="shared" ref="D20:D26" si="5">SUM(B20:C20)</f>
        <v>300602</v>
      </c>
      <c r="E20" s="178">
        <f>'表1-1'!E9</f>
        <v>41027</v>
      </c>
      <c r="F20" s="11">
        <f>'表1-1'!F9</f>
        <v>56990</v>
      </c>
      <c r="G20" s="124">
        <f t="shared" ref="G20:G26" si="6">SUM(E20:F20)</f>
        <v>98017</v>
      </c>
      <c r="H20" s="130">
        <f t="shared" si="0"/>
        <v>0.28882287098114029</v>
      </c>
      <c r="I20" s="138">
        <f t="shared" si="0"/>
        <v>0.35943816894035435</v>
      </c>
      <c r="J20" s="147">
        <f t="shared" si="0"/>
        <v>0.32606902149686295</v>
      </c>
      <c r="K20" s="188"/>
    </row>
    <row r="21" spans="1:11" ht="18" customHeight="1">
      <c r="A21" s="30" t="s">
        <v>72</v>
      </c>
      <c r="B21" s="44">
        <f>'表1-1'!B13</f>
        <v>10928</v>
      </c>
      <c r="C21" s="52">
        <f>'表1-1'!C13</f>
        <v>12189</v>
      </c>
      <c r="D21" s="77">
        <f t="shared" si="5"/>
        <v>23117</v>
      </c>
      <c r="E21" s="179">
        <f>'表1-1'!E13</f>
        <v>5135</v>
      </c>
      <c r="F21" s="52">
        <f>'表1-1'!F13</f>
        <v>6832</v>
      </c>
      <c r="G21" s="119">
        <f t="shared" si="6"/>
        <v>11967</v>
      </c>
      <c r="H21" s="131">
        <f t="shared" si="0"/>
        <v>0.46989385065885797</v>
      </c>
      <c r="I21" s="139">
        <f t="shared" si="0"/>
        <v>0.56050537369759623</v>
      </c>
      <c r="J21" s="148">
        <f t="shared" si="0"/>
        <v>0.51767097806808837</v>
      </c>
      <c r="K21" s="188"/>
    </row>
    <row r="22" spans="1:11" ht="18" customHeight="1">
      <c r="A22" s="30" t="s">
        <v>40</v>
      </c>
      <c r="B22" s="44">
        <f>'表1-1'!B17</f>
        <v>14684</v>
      </c>
      <c r="C22" s="52">
        <f>'表1-1'!C17</f>
        <v>16425</v>
      </c>
      <c r="D22" s="77">
        <f t="shared" si="5"/>
        <v>31109</v>
      </c>
      <c r="E22" s="45">
        <f>'表1-1'!E17</f>
        <v>4671</v>
      </c>
      <c r="F22" s="45">
        <f>'表1-1'!F17</f>
        <v>6536</v>
      </c>
      <c r="G22" s="119">
        <f t="shared" si="6"/>
        <v>11207</v>
      </c>
      <c r="H22" s="131">
        <f t="shared" si="0"/>
        <v>0.31810133478616182</v>
      </c>
      <c r="I22" s="139">
        <f t="shared" si="0"/>
        <v>0.39792998477929986</v>
      </c>
      <c r="J22" s="148">
        <f t="shared" si="0"/>
        <v>0.36024944549808735</v>
      </c>
      <c r="K22" s="188"/>
    </row>
    <row r="23" spans="1:11" ht="18" customHeight="1">
      <c r="A23" s="155" t="s">
        <v>59</v>
      </c>
      <c r="B23" s="163">
        <f>'表1-1'!B31</f>
        <v>3693</v>
      </c>
      <c r="C23" s="160">
        <f>'表1-1'!C31</f>
        <v>4205</v>
      </c>
      <c r="D23" s="82">
        <f t="shared" si="5"/>
        <v>7898</v>
      </c>
      <c r="E23" s="180">
        <f>'表1-1'!E31</f>
        <v>1674</v>
      </c>
      <c r="F23" s="160">
        <f>'表1-1'!F31</f>
        <v>2384</v>
      </c>
      <c r="G23" s="185">
        <f t="shared" si="6"/>
        <v>4058</v>
      </c>
      <c r="H23" s="131">
        <f t="shared" si="0"/>
        <v>0.45329000812347686</v>
      </c>
      <c r="I23" s="139">
        <f t="shared" si="0"/>
        <v>0.5669441141498216</v>
      </c>
      <c r="J23" s="148">
        <f t="shared" si="0"/>
        <v>0.5138009622689288</v>
      </c>
      <c r="K23" s="188"/>
    </row>
    <row r="24" spans="1:11" ht="18" customHeight="1">
      <c r="A24" s="30" t="s">
        <v>83</v>
      </c>
      <c r="B24" s="44">
        <f>'表1-1'!B32</f>
        <v>2378</v>
      </c>
      <c r="C24" s="52">
        <f>'表1-1'!C32</f>
        <v>2884</v>
      </c>
      <c r="D24" s="77">
        <f t="shared" si="5"/>
        <v>5262</v>
      </c>
      <c r="E24" s="45">
        <f>'表1-1'!E32</f>
        <v>980</v>
      </c>
      <c r="F24" s="52">
        <f>'表1-1'!F32</f>
        <v>1450</v>
      </c>
      <c r="G24" s="119">
        <f t="shared" si="6"/>
        <v>2430</v>
      </c>
      <c r="H24" s="131">
        <f t="shared" si="0"/>
        <v>0.41211101766190078</v>
      </c>
      <c r="I24" s="139">
        <f t="shared" si="0"/>
        <v>0.50277392510402219</v>
      </c>
      <c r="J24" s="148">
        <f t="shared" si="0"/>
        <v>0.46180159635119727</v>
      </c>
      <c r="K24" s="188"/>
    </row>
    <row r="25" spans="1:11" ht="18" customHeight="1">
      <c r="A25" s="30" t="s">
        <v>39</v>
      </c>
      <c r="B25" s="45">
        <f>'表1-1'!B33</f>
        <v>2007</v>
      </c>
      <c r="C25" s="52">
        <f>'表1-1'!C33</f>
        <v>2291</v>
      </c>
      <c r="D25" s="77">
        <f t="shared" si="5"/>
        <v>4298</v>
      </c>
      <c r="E25" s="52">
        <f>'表1-1'!E33</f>
        <v>802</v>
      </c>
      <c r="F25" s="52">
        <f>'表1-1'!F33</f>
        <v>1089</v>
      </c>
      <c r="G25" s="121">
        <f t="shared" si="6"/>
        <v>1891</v>
      </c>
      <c r="H25" s="131">
        <f t="shared" si="0"/>
        <v>0.3996013951170902</v>
      </c>
      <c r="I25" s="139">
        <f t="shared" si="0"/>
        <v>0.47533828022697511</v>
      </c>
      <c r="J25" s="148">
        <f t="shared" si="0"/>
        <v>0.4399720800372266</v>
      </c>
      <c r="K25" s="188"/>
    </row>
    <row r="26" spans="1:11" ht="18" customHeight="1">
      <c r="A26" s="30" t="s">
        <v>84</v>
      </c>
      <c r="B26" s="53">
        <f>'表1-1'!B34</f>
        <v>1413</v>
      </c>
      <c r="C26" s="53">
        <f>'表1-1'!C34</f>
        <v>1455</v>
      </c>
      <c r="D26" s="82">
        <f t="shared" si="5"/>
        <v>2868</v>
      </c>
      <c r="E26" s="53">
        <f>'表1-1'!E34</f>
        <v>422</v>
      </c>
      <c r="F26" s="53">
        <f>'表1-1'!F34</f>
        <v>568</v>
      </c>
      <c r="G26" s="127">
        <f t="shared" si="6"/>
        <v>990</v>
      </c>
      <c r="H26" s="135">
        <f t="shared" si="0"/>
        <v>0.29865534324133053</v>
      </c>
      <c r="I26" s="143">
        <f t="shared" si="0"/>
        <v>0.39037800687285223</v>
      </c>
      <c r="J26" s="152">
        <f t="shared" si="0"/>
        <v>0.34518828451882844</v>
      </c>
      <c r="K26" s="188"/>
    </row>
    <row r="27" spans="1:11" ht="24">
      <c r="A27" s="156" t="s">
        <v>191</v>
      </c>
      <c r="B27" s="47">
        <f t="shared" ref="B27:G27" si="7">SUM(B28:B29)</f>
        <v>45323</v>
      </c>
      <c r="C27" s="42">
        <f t="shared" si="7"/>
        <v>48510</v>
      </c>
      <c r="D27" s="73">
        <f t="shared" si="7"/>
        <v>93833</v>
      </c>
      <c r="E27" s="41">
        <f t="shared" si="7"/>
        <v>15649</v>
      </c>
      <c r="F27" s="42">
        <f t="shared" si="7"/>
        <v>21452</v>
      </c>
      <c r="G27" s="73">
        <f t="shared" si="7"/>
        <v>37101</v>
      </c>
      <c r="H27" s="129">
        <f t="shared" si="0"/>
        <v>0.34527723231030605</v>
      </c>
      <c r="I27" s="137">
        <f t="shared" si="0"/>
        <v>0.44221809936095652</v>
      </c>
      <c r="J27" s="146">
        <f t="shared" si="0"/>
        <v>0.3953939445610819</v>
      </c>
    </row>
    <row r="28" spans="1:11" ht="18" customHeight="1">
      <c r="A28" s="30" t="s">
        <v>76</v>
      </c>
      <c r="B28" s="31">
        <f>'表1-1'!B16</f>
        <v>34640</v>
      </c>
      <c r="C28" s="51">
        <f>'表1-1'!C16</f>
        <v>37001</v>
      </c>
      <c r="D28" s="77">
        <f>SUM(B28:C28)</f>
        <v>71641</v>
      </c>
      <c r="E28" s="43">
        <f>'表1-1'!E16</f>
        <v>11868</v>
      </c>
      <c r="F28" s="45">
        <f>'表1-1'!F16</f>
        <v>16164</v>
      </c>
      <c r="G28" s="119">
        <f>SUM(E28:F28)</f>
        <v>28032</v>
      </c>
      <c r="H28" s="131">
        <f t="shared" si="0"/>
        <v>0.34260969976905314</v>
      </c>
      <c r="I28" s="139">
        <f t="shared" si="0"/>
        <v>0.43685305802545876</v>
      </c>
      <c r="J28" s="148">
        <f t="shared" si="0"/>
        <v>0.39128432043103811</v>
      </c>
      <c r="K28" s="188"/>
    </row>
    <row r="29" spans="1:11" ht="18" customHeight="1">
      <c r="A29" s="30" t="s">
        <v>81</v>
      </c>
      <c r="B29" s="164">
        <f>'表1-1'!B20</f>
        <v>10683</v>
      </c>
      <c r="C29" s="53">
        <f>'表1-1'!C20</f>
        <v>11509</v>
      </c>
      <c r="D29" s="77">
        <f>SUM(B29:C29)</f>
        <v>22192</v>
      </c>
      <c r="E29" s="177">
        <f>'表1-1'!E20</f>
        <v>3781</v>
      </c>
      <c r="F29" s="180">
        <f>'表1-1'!F20</f>
        <v>5288</v>
      </c>
      <c r="G29" s="119">
        <f>SUM(E29:F29)</f>
        <v>9069</v>
      </c>
      <c r="H29" s="131">
        <f t="shared" si="0"/>
        <v>0.35392679958813067</v>
      </c>
      <c r="I29" s="139">
        <f t="shared" si="0"/>
        <v>0.4594665044747589</v>
      </c>
      <c r="J29" s="148">
        <f t="shared" si="0"/>
        <v>0.40866077865897621</v>
      </c>
      <c r="K29" s="188"/>
    </row>
    <row r="30" spans="1:11" ht="18" customHeight="1">
      <c r="A30" s="28" t="s">
        <v>193</v>
      </c>
      <c r="B30" s="47">
        <f t="shared" ref="B30:G30" si="8">SUM(B31:B33)</f>
        <v>53365</v>
      </c>
      <c r="C30" s="42">
        <f t="shared" si="8"/>
        <v>60897</v>
      </c>
      <c r="D30" s="73">
        <f t="shared" si="8"/>
        <v>114262</v>
      </c>
      <c r="E30" s="41">
        <f t="shared" si="8"/>
        <v>19747</v>
      </c>
      <c r="F30" s="42">
        <f t="shared" si="8"/>
        <v>28050</v>
      </c>
      <c r="G30" s="73">
        <f t="shared" si="8"/>
        <v>47797</v>
      </c>
      <c r="H30" s="129">
        <f t="shared" si="0"/>
        <v>0.3700365408038977</v>
      </c>
      <c r="I30" s="137">
        <f t="shared" si="0"/>
        <v>0.46061382334105128</v>
      </c>
      <c r="J30" s="146">
        <f t="shared" si="0"/>
        <v>0.41831054943900858</v>
      </c>
    </row>
    <row r="31" spans="1:11" ht="18" customHeight="1">
      <c r="A31" s="30" t="s">
        <v>97</v>
      </c>
      <c r="B31" s="45">
        <f>'表1-1'!B18</f>
        <v>34594</v>
      </c>
      <c r="C31" s="52">
        <f>'表1-1'!C18</f>
        <v>39259</v>
      </c>
      <c r="D31" s="77">
        <f>SUM(B31:C31)</f>
        <v>73853</v>
      </c>
      <c r="E31" s="52">
        <f>'表1-1'!E18</f>
        <v>12280</v>
      </c>
      <c r="F31" s="52">
        <f>'表1-1'!F18</f>
        <v>17580</v>
      </c>
      <c r="G31" s="119">
        <f>SUM(E31:F31)</f>
        <v>29860</v>
      </c>
      <c r="H31" s="131">
        <f t="shared" si="0"/>
        <v>0.35497485113025379</v>
      </c>
      <c r="I31" s="139">
        <f t="shared" si="0"/>
        <v>0.44779540996968847</v>
      </c>
      <c r="J31" s="148">
        <f t="shared" si="0"/>
        <v>0.4043166831408338</v>
      </c>
      <c r="K31" s="188"/>
    </row>
    <row r="32" spans="1:11" ht="18" customHeight="1">
      <c r="A32" s="30" t="s">
        <v>89</v>
      </c>
      <c r="B32" s="31">
        <f>'表1-1'!B21</f>
        <v>10557</v>
      </c>
      <c r="C32" s="52">
        <f>'表1-1'!C21</f>
        <v>12336</v>
      </c>
      <c r="D32" s="77">
        <f>SUM(B32:C32)</f>
        <v>22893</v>
      </c>
      <c r="E32" s="44">
        <f>'表1-1'!E21</f>
        <v>4331</v>
      </c>
      <c r="F32" s="45">
        <f>'表1-1'!F21</f>
        <v>6232</v>
      </c>
      <c r="G32" s="119">
        <f>SUM(E32:F32)</f>
        <v>10563</v>
      </c>
      <c r="H32" s="131">
        <f t="shared" si="0"/>
        <v>0.41024912380411099</v>
      </c>
      <c r="I32" s="139">
        <f t="shared" si="0"/>
        <v>0.50518806744487676</v>
      </c>
      <c r="J32" s="148">
        <f t="shared" si="0"/>
        <v>0.46140741711440181</v>
      </c>
      <c r="K32" s="188"/>
    </row>
    <row r="33" spans="1:11" ht="18" customHeight="1">
      <c r="A33" s="30" t="s">
        <v>86</v>
      </c>
      <c r="B33" s="165">
        <f>'表1-1'!B36</f>
        <v>8214</v>
      </c>
      <c r="C33" s="165">
        <f>'表1-1'!C36</f>
        <v>9302</v>
      </c>
      <c r="D33" s="77">
        <f>SUM(B33:C33)</f>
        <v>17516</v>
      </c>
      <c r="E33" s="165">
        <f>'表1-1'!E36</f>
        <v>3136</v>
      </c>
      <c r="F33" s="165">
        <f>'表1-1'!F36</f>
        <v>4238</v>
      </c>
      <c r="G33" s="119">
        <f>SUM(E33:F33)</f>
        <v>7374</v>
      </c>
      <c r="H33" s="135">
        <f t="shared" si="0"/>
        <v>0.38178719259800342</v>
      </c>
      <c r="I33" s="143">
        <f t="shared" si="0"/>
        <v>0.45560094603311113</v>
      </c>
      <c r="J33" s="152">
        <f t="shared" si="0"/>
        <v>0.42098652660424757</v>
      </c>
      <c r="K33" s="188"/>
    </row>
    <row r="34" spans="1:11" ht="18" customHeight="1">
      <c r="A34" s="28" t="s">
        <v>195</v>
      </c>
      <c r="B34" s="47">
        <f>SUM(B35)</f>
        <v>38237</v>
      </c>
      <c r="C34" s="42">
        <f>SUM(C35)</f>
        <v>42724</v>
      </c>
      <c r="D34" s="73">
        <f>SUM(B34:C34)</f>
        <v>80961</v>
      </c>
      <c r="E34" s="41">
        <f>SUM(E35)</f>
        <v>14742</v>
      </c>
      <c r="F34" s="42">
        <f>SUM(F35)</f>
        <v>19306</v>
      </c>
      <c r="G34" s="73">
        <f>SUM(G35)</f>
        <v>34048</v>
      </c>
      <c r="H34" s="129">
        <f t="shared" si="0"/>
        <v>0.38554279885974319</v>
      </c>
      <c r="I34" s="137">
        <f t="shared" si="0"/>
        <v>0.45187716505945136</v>
      </c>
      <c r="J34" s="146">
        <f t="shared" si="0"/>
        <v>0.42054816516594412</v>
      </c>
    </row>
    <row r="35" spans="1:11" ht="18" customHeight="1">
      <c r="A35" s="30" t="s">
        <v>5</v>
      </c>
      <c r="B35" s="44">
        <f>'表1-1'!B11</f>
        <v>38237</v>
      </c>
      <c r="C35" s="52">
        <f>'表1-1'!C11</f>
        <v>42724</v>
      </c>
      <c r="D35" s="77">
        <f>SUM(B35:C35)</f>
        <v>80961</v>
      </c>
      <c r="E35" s="90">
        <f>'表1-1'!E11</f>
        <v>14742</v>
      </c>
      <c r="F35" s="104">
        <f>'表1-1'!F11</f>
        <v>19306</v>
      </c>
      <c r="G35" s="119">
        <f>SUM(E35:F35)</f>
        <v>34048</v>
      </c>
      <c r="H35" s="131">
        <f t="shared" si="0"/>
        <v>0.38554279885974319</v>
      </c>
      <c r="I35" s="139">
        <f t="shared" si="0"/>
        <v>0.45187716505945136</v>
      </c>
      <c r="J35" s="148">
        <f t="shared" si="0"/>
        <v>0.42054816516594412</v>
      </c>
      <c r="K35" s="188"/>
    </row>
    <row r="36" spans="1:11" ht="18" customHeight="1">
      <c r="A36" s="28" t="s">
        <v>196</v>
      </c>
      <c r="B36" s="47">
        <f t="shared" ref="B36:G36" si="9">SUM(B37:B39)</f>
        <v>26565</v>
      </c>
      <c r="C36" s="42">
        <f t="shared" si="9"/>
        <v>28357</v>
      </c>
      <c r="D36" s="73">
        <f t="shared" si="9"/>
        <v>54922</v>
      </c>
      <c r="E36" s="41">
        <f t="shared" si="9"/>
        <v>10196</v>
      </c>
      <c r="F36" s="42">
        <f t="shared" si="9"/>
        <v>13511</v>
      </c>
      <c r="G36" s="73">
        <f t="shared" si="9"/>
        <v>23707</v>
      </c>
      <c r="H36" s="129">
        <f t="shared" si="0"/>
        <v>0.38381328816111426</v>
      </c>
      <c r="I36" s="137">
        <f t="shared" si="0"/>
        <v>0.4764608385936453</v>
      </c>
      <c r="J36" s="146">
        <f t="shared" si="0"/>
        <v>0.43164851971887402</v>
      </c>
    </row>
    <row r="37" spans="1:11" ht="18" customHeight="1">
      <c r="A37" s="29" t="s">
        <v>74</v>
      </c>
      <c r="B37" s="43">
        <f>'表1-1'!B14</f>
        <v>18896</v>
      </c>
      <c r="C37" s="170">
        <f>'表1-1'!C14</f>
        <v>20561</v>
      </c>
      <c r="D37" s="174">
        <f>SUM(B37:C37)</f>
        <v>39457</v>
      </c>
      <c r="E37" s="51">
        <f>'表1-1'!E14</f>
        <v>7317</v>
      </c>
      <c r="F37" s="51">
        <f>'表1-1'!F14</f>
        <v>9804</v>
      </c>
      <c r="G37" s="124">
        <f>SUM(E37:F37)</f>
        <v>17121</v>
      </c>
      <c r="H37" s="130">
        <f t="shared" si="0"/>
        <v>0.38722480948348859</v>
      </c>
      <c r="I37" s="138">
        <f t="shared" si="0"/>
        <v>0.47682505714702594</v>
      </c>
      <c r="J37" s="147">
        <f t="shared" si="0"/>
        <v>0.43391540157639963</v>
      </c>
      <c r="K37" s="188"/>
    </row>
    <row r="38" spans="1:11" ht="18" customHeight="1">
      <c r="A38" s="30" t="s">
        <v>49</v>
      </c>
      <c r="B38" s="160">
        <f>'表1-1'!B38</f>
        <v>6217</v>
      </c>
      <c r="C38" s="160">
        <f>'表1-1'!C38</f>
        <v>6683</v>
      </c>
      <c r="D38" s="77">
        <f>SUM(B38:C38)</f>
        <v>12900</v>
      </c>
      <c r="E38" s="160">
        <f>'表1-1'!E38</f>
        <v>2464</v>
      </c>
      <c r="F38" s="160">
        <f>'表1-1'!F38</f>
        <v>3130</v>
      </c>
      <c r="G38" s="119">
        <f>SUM(E38:F38)</f>
        <v>5594</v>
      </c>
      <c r="H38" s="131">
        <f t="shared" si="0"/>
        <v>0.39633263631976839</v>
      </c>
      <c r="I38" s="139">
        <f t="shared" si="0"/>
        <v>0.46835253628609907</v>
      </c>
      <c r="J38" s="148">
        <f t="shared" si="0"/>
        <v>0.43364341085271318</v>
      </c>
      <c r="K38" s="188"/>
    </row>
    <row r="39" spans="1:11" ht="18" customHeight="1">
      <c r="A39" s="35" t="s">
        <v>99</v>
      </c>
      <c r="B39" s="53">
        <f>'表1-1'!B39</f>
        <v>1452</v>
      </c>
      <c r="C39" s="53">
        <f>'表1-1'!C39</f>
        <v>1113</v>
      </c>
      <c r="D39" s="83">
        <f>SUM(B39:C39)</f>
        <v>2565</v>
      </c>
      <c r="E39" s="53">
        <f>'表1-1'!E39</f>
        <v>415</v>
      </c>
      <c r="F39" s="53">
        <f>'表1-1'!F39</f>
        <v>577</v>
      </c>
      <c r="G39" s="127">
        <f>SUM(E39:F39)</f>
        <v>992</v>
      </c>
      <c r="H39" s="135">
        <f t="shared" si="0"/>
        <v>0.28581267217630851</v>
      </c>
      <c r="I39" s="143">
        <f t="shared" si="0"/>
        <v>0.51841868823000903</v>
      </c>
      <c r="J39" s="152">
        <f t="shared" si="0"/>
        <v>0.38674463937621834</v>
      </c>
      <c r="K39" s="188"/>
    </row>
    <row r="41" spans="1:11" ht="18" customHeight="1">
      <c r="A41" s="20" t="s">
        <v>298</v>
      </c>
      <c r="B41" s="57"/>
      <c r="C41" s="57"/>
      <c r="D41" s="57"/>
    </row>
    <row r="42" spans="1:11" ht="18" customHeight="1">
      <c r="A42" s="20" t="s">
        <v>250</v>
      </c>
    </row>
  </sheetData>
  <sortState ref="A8:K39">
    <sortCondition descending="1" ref="K8:K39"/>
  </sortState>
  <mergeCells count="6">
    <mergeCell ref="A1:J1"/>
    <mergeCell ref="A3:A5"/>
    <mergeCell ref="B3:D4"/>
    <mergeCell ref="E3:G4"/>
    <mergeCell ref="H3:J4"/>
    <mergeCell ref="K3:K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scale="92" fitToWidth="1" fitToHeight="1" pageOrder="overThenDown" orientation="portrait" usePrinterDefaults="1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77"/>
  <sheetViews>
    <sheetView view="pageBreakPreview" zoomScale="130" zoomScaleSheetLayoutView="130" workbookViewId="0">
      <selection sqref="A1:E1"/>
    </sheetView>
  </sheetViews>
  <sheetFormatPr defaultRowHeight="18.75" customHeight="1"/>
  <cols>
    <col min="1" max="1" width="5.25" style="189" bestFit="1" customWidth="1"/>
    <col min="2" max="2" width="14.875" style="189" customWidth="1"/>
    <col min="3" max="4" width="15.5" style="190" customWidth="1"/>
    <col min="5" max="5" width="18.5" style="189" customWidth="1"/>
    <col min="6" max="6" width="13" style="189" customWidth="1"/>
    <col min="7" max="16384" width="9" style="189" customWidth="1"/>
  </cols>
  <sheetData>
    <row r="1" spans="1:6" s="191" customFormat="1" ht="18.75" customHeight="1">
      <c r="A1" s="192" t="str">
        <f>表紙!B10</f>
        <v>令和５年度高齢化率市町村別順位</v>
      </c>
      <c r="B1" s="209"/>
      <c r="C1" s="209"/>
      <c r="D1" s="209"/>
      <c r="E1" s="209"/>
      <c r="F1" s="191"/>
    </row>
    <row r="2" spans="1:6" s="191" customFormat="1" ht="18.75" customHeight="1">
      <c r="A2" s="193"/>
      <c r="B2" s="193"/>
      <c r="C2" s="193"/>
      <c r="D2" s="193"/>
      <c r="E2" s="238" t="str">
        <f>'表1-1'!J2</f>
        <v>令和５年７月１日現在</v>
      </c>
      <c r="F2" s="191"/>
    </row>
    <row r="3" spans="1:6" s="191" customFormat="1" ht="18.75" customHeight="1">
      <c r="A3" s="193"/>
      <c r="B3" s="193"/>
      <c r="C3" s="193"/>
      <c r="D3" s="193"/>
      <c r="E3" s="239"/>
      <c r="F3" s="191"/>
    </row>
    <row r="4" spans="1:6" ht="18.75" customHeight="1">
      <c r="A4" s="193"/>
      <c r="B4" s="193"/>
      <c r="C4" s="217"/>
      <c r="D4" s="193"/>
      <c r="E4" s="193"/>
    </row>
    <row r="5" spans="1:6" ht="37.5" customHeight="1">
      <c r="A5" s="194" t="s">
        <v>30</v>
      </c>
      <c r="B5" s="210" t="s">
        <v>32</v>
      </c>
      <c r="C5" s="218" t="s">
        <v>100</v>
      </c>
      <c r="D5" s="230" t="s">
        <v>77</v>
      </c>
      <c r="E5" s="240" t="s">
        <v>101</v>
      </c>
    </row>
    <row r="6" spans="1:6" ht="18.75" customHeight="1">
      <c r="A6" s="195" t="s">
        <v>177</v>
      </c>
      <c r="B6" s="211" t="s">
        <v>145</v>
      </c>
      <c r="C6" s="219">
        <f>'表1-1'!D6</f>
        <v>916509</v>
      </c>
      <c r="D6" s="231">
        <f>'表1-1'!G6</f>
        <v>360254</v>
      </c>
      <c r="E6" s="241">
        <f>'表1-1'!J6</f>
        <v>0.39307197201555033</v>
      </c>
      <c r="F6" s="248"/>
    </row>
    <row r="7" spans="1:6" ht="18.75" customHeight="1">
      <c r="A7" s="196">
        <v>1</v>
      </c>
      <c r="B7" s="155" t="s">
        <v>70</v>
      </c>
      <c r="C7" s="220">
        <v>1854</v>
      </c>
      <c r="D7" s="232">
        <v>1082</v>
      </c>
      <c r="E7" s="242">
        <v>0.58360302049622437</v>
      </c>
      <c r="F7" s="248"/>
    </row>
    <row r="8" spans="1:6" ht="18.75" customHeight="1">
      <c r="A8" s="197">
        <v>2</v>
      </c>
      <c r="B8" s="30" t="s">
        <v>16</v>
      </c>
      <c r="C8" s="221">
        <v>2646</v>
      </c>
      <c r="D8" s="233">
        <v>1429</v>
      </c>
      <c r="E8" s="243">
        <v>0.54006046863189716</v>
      </c>
      <c r="F8" s="248"/>
    </row>
    <row r="9" spans="1:6" ht="18.75" customHeight="1">
      <c r="A9" s="197">
        <v>3</v>
      </c>
      <c r="B9" s="30" t="s">
        <v>72</v>
      </c>
      <c r="C9" s="221">
        <v>23117</v>
      </c>
      <c r="D9" s="233">
        <v>11967</v>
      </c>
      <c r="E9" s="243">
        <v>0.51767097806808837</v>
      </c>
      <c r="F9" s="248"/>
    </row>
    <row r="10" spans="1:6" ht="18.75" customHeight="1">
      <c r="A10" s="197">
        <v>4</v>
      </c>
      <c r="B10" s="30" t="s">
        <v>59</v>
      </c>
      <c r="C10" s="221">
        <v>7898</v>
      </c>
      <c r="D10" s="233">
        <v>4058</v>
      </c>
      <c r="E10" s="243">
        <v>0.5138009622689288</v>
      </c>
      <c r="F10" s="248"/>
    </row>
    <row r="11" spans="1:6" ht="18.75" customHeight="1">
      <c r="A11" s="198">
        <v>5</v>
      </c>
      <c r="B11" s="35" t="s">
        <v>88</v>
      </c>
      <c r="C11" s="222">
        <v>6058</v>
      </c>
      <c r="D11" s="234">
        <v>3105</v>
      </c>
      <c r="E11" s="244">
        <v>0.51254539451964343</v>
      </c>
      <c r="F11" s="248"/>
    </row>
    <row r="12" spans="1:6" ht="18.75" customHeight="1">
      <c r="A12" s="196">
        <v>6</v>
      </c>
      <c r="B12" s="155" t="s">
        <v>0</v>
      </c>
      <c r="C12" s="220">
        <v>14127</v>
      </c>
      <c r="D12" s="232">
        <v>6964</v>
      </c>
      <c r="E12" s="242">
        <v>0.49295674948679835</v>
      </c>
      <c r="F12" s="248"/>
    </row>
    <row r="13" spans="1:6" ht="18.75" customHeight="1">
      <c r="A13" s="197">
        <v>7</v>
      </c>
      <c r="B13" s="30" t="s">
        <v>51</v>
      </c>
      <c r="C13" s="221">
        <v>28044</v>
      </c>
      <c r="D13" s="233">
        <v>13230</v>
      </c>
      <c r="E13" s="243">
        <v>0.47175866495507063</v>
      </c>
      <c r="F13" s="248"/>
    </row>
    <row r="14" spans="1:6" ht="18.75" customHeight="1">
      <c r="A14" s="197">
        <v>8</v>
      </c>
      <c r="B14" s="30" t="s">
        <v>48</v>
      </c>
      <c r="C14" s="221">
        <v>4496</v>
      </c>
      <c r="D14" s="233">
        <v>2109</v>
      </c>
      <c r="E14" s="243">
        <v>0.46908362989323843</v>
      </c>
      <c r="F14" s="248"/>
    </row>
    <row r="15" spans="1:6" ht="18.75" customHeight="1">
      <c r="A15" s="199">
        <v>9</v>
      </c>
      <c r="B15" s="154" t="s">
        <v>83</v>
      </c>
      <c r="C15" s="223">
        <v>5262</v>
      </c>
      <c r="D15" s="235">
        <v>2430</v>
      </c>
      <c r="E15" s="245">
        <v>0.46180159635119727</v>
      </c>
      <c r="F15" s="248"/>
    </row>
    <row r="16" spans="1:6" ht="18.75" customHeight="1">
      <c r="A16" s="198">
        <v>10</v>
      </c>
      <c r="B16" s="35" t="s">
        <v>89</v>
      </c>
      <c r="C16" s="222">
        <v>22893</v>
      </c>
      <c r="D16" s="234">
        <v>10563</v>
      </c>
      <c r="E16" s="244">
        <v>0.46140741711440181</v>
      </c>
      <c r="F16" s="248"/>
    </row>
    <row r="17" spans="1:6" ht="18.75" customHeight="1">
      <c r="A17" s="200">
        <v>11</v>
      </c>
      <c r="B17" s="29" t="s">
        <v>39</v>
      </c>
      <c r="C17" s="221">
        <v>4298</v>
      </c>
      <c r="D17" s="233">
        <v>1891</v>
      </c>
      <c r="E17" s="242">
        <v>0.4399720800372266</v>
      </c>
      <c r="F17" s="248"/>
    </row>
    <row r="18" spans="1:6" ht="18.75" customHeight="1">
      <c r="A18" s="201">
        <v>12</v>
      </c>
      <c r="B18" s="212" t="s">
        <v>74</v>
      </c>
      <c r="C18" s="220">
        <v>39457</v>
      </c>
      <c r="D18" s="232">
        <v>17121</v>
      </c>
      <c r="E18" s="242">
        <v>0.43391540157639963</v>
      </c>
      <c r="F18" s="248"/>
    </row>
    <row r="19" spans="1:6" ht="18.75" customHeight="1">
      <c r="A19" s="200">
        <v>13</v>
      </c>
      <c r="B19" s="76" t="s">
        <v>49</v>
      </c>
      <c r="C19" s="221">
        <v>12900</v>
      </c>
      <c r="D19" s="233">
        <v>5594</v>
      </c>
      <c r="E19" s="243">
        <v>0.43364341085271318</v>
      </c>
      <c r="F19" s="248"/>
    </row>
    <row r="20" spans="1:6" ht="18.75" customHeight="1">
      <c r="A20" s="200">
        <v>14</v>
      </c>
      <c r="B20" s="76" t="s">
        <v>65</v>
      </c>
      <c r="C20" s="224">
        <v>47122</v>
      </c>
      <c r="D20" s="233">
        <v>20399</v>
      </c>
      <c r="E20" s="243">
        <v>0.43289758499214803</v>
      </c>
      <c r="F20" s="248"/>
    </row>
    <row r="21" spans="1:6" ht="18.75" customHeight="1">
      <c r="A21" s="202">
        <v>15</v>
      </c>
      <c r="B21" s="213" t="s">
        <v>78</v>
      </c>
      <c r="C21" s="225">
        <v>27121</v>
      </c>
      <c r="D21" s="236">
        <v>11718</v>
      </c>
      <c r="E21" s="246">
        <v>0.43206371446480585</v>
      </c>
      <c r="F21" s="248"/>
    </row>
    <row r="22" spans="1:6" ht="18.75" customHeight="1">
      <c r="A22" s="203">
        <v>16</v>
      </c>
      <c r="B22" s="75" t="s">
        <v>86</v>
      </c>
      <c r="C22" s="226">
        <v>17516</v>
      </c>
      <c r="D22" s="237">
        <v>7374</v>
      </c>
      <c r="E22" s="247">
        <v>0.42098652660424757</v>
      </c>
      <c r="F22" s="248"/>
    </row>
    <row r="23" spans="1:6" ht="18.75" customHeight="1">
      <c r="A23" s="201">
        <v>17</v>
      </c>
      <c r="B23" s="212" t="s">
        <v>5</v>
      </c>
      <c r="C23" s="220">
        <v>80961</v>
      </c>
      <c r="D23" s="232">
        <v>34048</v>
      </c>
      <c r="E23" s="242">
        <v>0.42054816516594412</v>
      </c>
      <c r="F23" s="248"/>
    </row>
    <row r="24" spans="1:6" ht="18.75" customHeight="1">
      <c r="A24" s="200">
        <v>18</v>
      </c>
      <c r="B24" s="76" t="s">
        <v>66</v>
      </c>
      <c r="C24" s="221">
        <v>65937</v>
      </c>
      <c r="D24" s="233">
        <v>27005</v>
      </c>
      <c r="E24" s="243">
        <v>0.40955760801977648</v>
      </c>
      <c r="F24" s="248"/>
    </row>
    <row r="25" spans="1:6" ht="18.75" customHeight="1">
      <c r="A25" s="204">
        <v>19</v>
      </c>
      <c r="B25" s="214" t="s">
        <v>81</v>
      </c>
      <c r="C25" s="223">
        <v>22192</v>
      </c>
      <c r="D25" s="235">
        <v>9069</v>
      </c>
      <c r="E25" s="245">
        <v>0.40866077865897621</v>
      </c>
      <c r="F25" s="248"/>
    </row>
    <row r="26" spans="1:6" ht="18.75" customHeight="1">
      <c r="A26" s="198">
        <v>20</v>
      </c>
      <c r="B26" s="35" t="s">
        <v>97</v>
      </c>
      <c r="C26" s="222">
        <v>73853</v>
      </c>
      <c r="D26" s="234">
        <v>29860</v>
      </c>
      <c r="E26" s="244">
        <v>0.4043166831408338</v>
      </c>
      <c r="F26" s="248"/>
    </row>
    <row r="27" spans="1:6" ht="18.75" customHeight="1">
      <c r="A27" s="196">
        <v>21</v>
      </c>
      <c r="B27" s="32" t="s">
        <v>76</v>
      </c>
      <c r="C27" s="220">
        <v>71641</v>
      </c>
      <c r="D27" s="232">
        <v>28032</v>
      </c>
      <c r="E27" s="242">
        <v>0.39128432043103811</v>
      </c>
      <c r="F27" s="248"/>
    </row>
    <row r="28" spans="1:6" ht="18.75" customHeight="1">
      <c r="A28" s="197">
        <v>22</v>
      </c>
      <c r="B28" s="30" t="s">
        <v>99</v>
      </c>
      <c r="C28" s="221">
        <v>2565</v>
      </c>
      <c r="D28" s="233">
        <v>992</v>
      </c>
      <c r="E28" s="243">
        <v>0.38674463937621834</v>
      </c>
      <c r="F28" s="248"/>
    </row>
    <row r="29" spans="1:6" ht="18.75" customHeight="1">
      <c r="A29" s="197">
        <v>23</v>
      </c>
      <c r="B29" s="155" t="s">
        <v>40</v>
      </c>
      <c r="C29" s="221">
        <v>31109</v>
      </c>
      <c r="D29" s="233">
        <v>11207</v>
      </c>
      <c r="E29" s="243">
        <v>0.36024944549808735</v>
      </c>
      <c r="F29" s="248"/>
    </row>
    <row r="30" spans="1:6" ht="18.75" customHeight="1">
      <c r="A30" s="199">
        <v>24</v>
      </c>
      <c r="B30" s="154" t="s">
        <v>84</v>
      </c>
      <c r="C30" s="223">
        <v>2868</v>
      </c>
      <c r="D30" s="235">
        <v>990</v>
      </c>
      <c r="E30" s="245">
        <v>0.34518828451882844</v>
      </c>
      <c r="F30" s="248"/>
    </row>
    <row r="31" spans="1:6" ht="18.75" customHeight="1">
      <c r="A31" s="205">
        <v>25</v>
      </c>
      <c r="B31" s="215" t="s">
        <v>87</v>
      </c>
      <c r="C31" s="227">
        <v>300602</v>
      </c>
      <c r="D31" s="234">
        <v>98017</v>
      </c>
      <c r="E31" s="244">
        <v>0.32606902149686295</v>
      </c>
    </row>
    <row r="32" spans="1:6" ht="18.75" customHeight="1">
      <c r="C32" s="228"/>
      <c r="D32" s="228"/>
    </row>
    <row r="33" spans="1:6" ht="18.75" customHeight="1">
      <c r="A33" s="206" t="s">
        <v>258</v>
      </c>
      <c r="B33" s="216"/>
      <c r="C33" s="216"/>
      <c r="D33" s="216"/>
      <c r="E33" s="216"/>
      <c r="F33" s="3"/>
    </row>
    <row r="34" spans="1:6" ht="18.75" customHeight="1">
      <c r="A34" s="207" t="s">
        <v>6</v>
      </c>
      <c r="B34" s="216"/>
      <c r="C34" s="216"/>
      <c r="D34" s="216"/>
      <c r="E34" s="216"/>
      <c r="F34" s="3"/>
    </row>
    <row r="35" spans="1:6" ht="18.75" customHeight="1">
      <c r="A35" s="208" t="s">
        <v>304</v>
      </c>
      <c r="B35" s="208"/>
      <c r="C35" s="229"/>
      <c r="D35" s="229"/>
      <c r="E35" s="208"/>
    </row>
    <row r="36" spans="1:6" ht="18.75" customHeight="1">
      <c r="A36" s="208" t="s">
        <v>236</v>
      </c>
      <c r="B36" s="208"/>
      <c r="C36" s="229"/>
      <c r="D36" s="229"/>
      <c r="E36" s="208"/>
    </row>
    <row r="45" spans="1:6" ht="18.75" customHeight="1">
      <c r="F45" s="248"/>
    </row>
    <row r="77" spans="2:4" ht="18.75" customHeight="1">
      <c r="B77" s="190"/>
      <c r="C77" s="189"/>
      <c r="D77" s="189"/>
    </row>
  </sheetData>
  <mergeCells count="1">
    <mergeCell ref="A1:E1"/>
  </mergeCells>
  <phoneticPr fontId="52"/>
  <pageMargins left="1.5748031496062993" right="0.74803149606299213" top="0.98425196850393681" bottom="0.51181102362204722" header="0.51181102362204722" footer="0.51181102362204722"/>
  <pageSetup paperSize="9" fitToWidth="1" fitToHeight="1" orientation="portrait" usePrinterDefaults="1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45"/>
  <sheetViews>
    <sheetView view="pageBreakPreview" zoomScale="115" zoomScaleNormal="80" zoomScaleSheetLayoutView="115" workbookViewId="0">
      <selection sqref="A1:S1"/>
    </sheetView>
  </sheetViews>
  <sheetFormatPr defaultRowHeight="16.5" customHeight="1"/>
  <cols>
    <col min="1" max="1" width="9.5" style="189" customWidth="1"/>
    <col min="2" max="2" width="12.625" style="189" customWidth="1"/>
    <col min="3" max="3" width="9" style="249" customWidth="1"/>
    <col min="4" max="4" width="4.25" style="189" customWidth="1"/>
    <col min="5" max="5" width="9.5" style="189" customWidth="1"/>
    <col min="6" max="6" width="13.125" style="189" customWidth="1"/>
    <col min="7" max="7" width="9.5" style="249" customWidth="1"/>
    <col min="8" max="8" width="4.125" style="189" customWidth="1"/>
    <col min="9" max="9" width="9.5" style="189" customWidth="1"/>
    <col min="10" max="10" width="13.125" style="189" customWidth="1"/>
    <col min="11" max="11" width="9.5" style="249" customWidth="1"/>
    <col min="12" max="12" width="4.125" style="189" customWidth="1"/>
    <col min="13" max="13" width="9.5" style="189" customWidth="1"/>
    <col min="14" max="14" width="13.125" style="189" customWidth="1"/>
    <col min="15" max="15" width="9.5" style="249" customWidth="1"/>
    <col min="16" max="16" width="4.125" style="189" customWidth="1"/>
    <col min="17" max="17" width="9.5" style="189" customWidth="1"/>
    <col min="18" max="18" width="12.625" style="189" customWidth="1"/>
    <col min="19" max="19" width="9" style="249" customWidth="1"/>
    <col min="20" max="20" width="3.125" style="189" customWidth="1"/>
    <col min="21" max="21" width="9.25" style="189" customWidth="1"/>
    <col min="22" max="22" width="13" style="189" customWidth="1"/>
    <col min="23" max="23" width="9" style="249" customWidth="1"/>
    <col min="24" max="16384" width="9" style="189" customWidth="1"/>
  </cols>
  <sheetData>
    <row r="1" spans="1:23" ht="27.75" customHeight="1">
      <c r="A1" s="209" t="s">
        <v>107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76"/>
      <c r="U1" s="276"/>
      <c r="V1" s="276"/>
      <c r="W1" s="276"/>
    </row>
    <row r="2" spans="1:23" ht="16.5" customHeight="1">
      <c r="U2" s="191"/>
      <c r="V2" s="191"/>
      <c r="W2" s="239"/>
    </row>
    <row r="3" spans="1:23" s="250" customFormat="1" ht="16.5" customHeight="1">
      <c r="A3" s="250" t="s">
        <v>299</v>
      </c>
      <c r="E3" s="250" t="s">
        <v>123</v>
      </c>
      <c r="I3" s="250" t="s">
        <v>283</v>
      </c>
      <c r="M3" s="250" t="s">
        <v>115</v>
      </c>
      <c r="Q3" s="250" t="s">
        <v>275</v>
      </c>
    </row>
    <row r="4" spans="1:23" s="249" customFormat="1" ht="16.5" customHeight="1">
      <c r="B4" s="249" t="s">
        <v>300</v>
      </c>
      <c r="F4" s="249" t="s">
        <v>286</v>
      </c>
      <c r="J4" s="249" t="s">
        <v>284</v>
      </c>
      <c r="N4" s="249" t="s">
        <v>282</v>
      </c>
      <c r="R4" s="249" t="s">
        <v>276</v>
      </c>
      <c r="U4" s="239"/>
      <c r="V4" s="239"/>
      <c r="W4" s="191"/>
    </row>
    <row r="5" spans="1:23" s="249" customFormat="1" ht="16.5" customHeight="1">
      <c r="A5" s="239"/>
      <c r="B5" s="239"/>
      <c r="C5" s="239"/>
      <c r="E5" s="239"/>
      <c r="F5" s="239"/>
      <c r="G5" s="239"/>
      <c r="I5" s="239"/>
      <c r="J5" s="239"/>
      <c r="K5" s="239"/>
      <c r="M5" s="239"/>
      <c r="N5" s="239"/>
      <c r="O5" s="239"/>
      <c r="Q5" s="239"/>
      <c r="R5" s="239"/>
      <c r="S5" s="239"/>
      <c r="U5" s="239"/>
      <c r="V5" s="239"/>
      <c r="W5" s="239"/>
    </row>
    <row r="6" spans="1:23" s="249" customFormat="1" ht="16.5" customHeight="1">
      <c r="B6" s="253"/>
      <c r="C6" s="253"/>
      <c r="F6" s="253"/>
      <c r="G6" s="253"/>
      <c r="J6" s="253"/>
      <c r="K6" s="253"/>
      <c r="N6" s="253"/>
      <c r="O6" s="253"/>
      <c r="R6" s="253"/>
      <c r="S6" s="253"/>
    </row>
    <row r="7" spans="1:23" s="251" customFormat="1" ht="16.5" customHeight="1">
      <c r="A7" s="194" t="s">
        <v>104</v>
      </c>
      <c r="B7" s="194" t="s">
        <v>32</v>
      </c>
      <c r="C7" s="265" t="s">
        <v>105</v>
      </c>
      <c r="E7" s="194" t="s">
        <v>104</v>
      </c>
      <c r="F7" s="194" t="s">
        <v>32</v>
      </c>
      <c r="G7" s="265" t="s">
        <v>105</v>
      </c>
      <c r="I7" s="194" t="s">
        <v>104</v>
      </c>
      <c r="J7" s="194" t="s">
        <v>32</v>
      </c>
      <c r="K7" s="265" t="s">
        <v>105</v>
      </c>
      <c r="M7" s="194" t="s">
        <v>104</v>
      </c>
      <c r="N7" s="194" t="s">
        <v>32</v>
      </c>
      <c r="O7" s="265" t="s">
        <v>105</v>
      </c>
      <c r="Q7" s="194" t="s">
        <v>104</v>
      </c>
      <c r="R7" s="194" t="s">
        <v>32</v>
      </c>
      <c r="S7" s="265" t="s">
        <v>105</v>
      </c>
      <c r="U7" s="193"/>
      <c r="V7" s="193"/>
      <c r="W7" s="273"/>
    </row>
    <row r="8" spans="1:23" ht="16.5" customHeight="1">
      <c r="A8" s="203">
        <v>1</v>
      </c>
      <c r="B8" s="254" t="s">
        <v>70</v>
      </c>
      <c r="C8" s="266">
        <v>0.58360302049622437</v>
      </c>
      <c r="E8" s="203">
        <v>1</v>
      </c>
      <c r="F8" s="254" t="s">
        <v>70</v>
      </c>
      <c r="G8" s="266">
        <v>0.58599999999999997</v>
      </c>
      <c r="I8" s="203">
        <v>1</v>
      </c>
      <c r="J8" s="254" t="s">
        <v>70</v>
      </c>
      <c r="K8" s="266">
        <v>0.57899999999999996</v>
      </c>
      <c r="M8" s="203">
        <v>1</v>
      </c>
      <c r="N8" s="254" t="s">
        <v>70</v>
      </c>
      <c r="O8" s="266">
        <v>0.5678172095284395</v>
      </c>
      <c r="Q8" s="203">
        <v>1</v>
      </c>
      <c r="R8" s="254" t="s">
        <v>70</v>
      </c>
      <c r="S8" s="266">
        <v>0.55229531471840987</v>
      </c>
      <c r="U8" s="193"/>
      <c r="V8" s="278"/>
      <c r="W8" s="280"/>
    </row>
    <row r="9" spans="1:23" ht="16.5" customHeight="1">
      <c r="A9" s="200">
        <v>2</v>
      </c>
      <c r="B9" s="255" t="s">
        <v>16</v>
      </c>
      <c r="C9" s="267">
        <v>0.54006046863189716</v>
      </c>
      <c r="D9" s="273"/>
      <c r="E9" s="200">
        <v>2</v>
      </c>
      <c r="F9" s="255" t="s">
        <v>16</v>
      </c>
      <c r="G9" s="267">
        <v>0.52900000000000003</v>
      </c>
      <c r="H9" s="273"/>
      <c r="I9" s="200">
        <v>2</v>
      </c>
      <c r="J9" s="255" t="s">
        <v>16</v>
      </c>
      <c r="K9" s="267">
        <v>0.52</v>
      </c>
      <c r="L9" s="273"/>
      <c r="M9" s="200">
        <v>2</v>
      </c>
      <c r="N9" s="255" t="s">
        <v>16</v>
      </c>
      <c r="O9" s="267">
        <v>0.51107325383304936</v>
      </c>
      <c r="P9" s="273"/>
      <c r="Q9" s="200">
        <v>2</v>
      </c>
      <c r="R9" s="255" t="s">
        <v>16</v>
      </c>
      <c r="S9" s="267">
        <v>0.50116009280742457</v>
      </c>
      <c r="T9" s="273"/>
      <c r="U9" s="193"/>
      <c r="V9" s="278"/>
      <c r="W9" s="280"/>
    </row>
    <row r="10" spans="1:23" ht="16.5" customHeight="1">
      <c r="A10" s="200">
        <v>3</v>
      </c>
      <c r="B10" s="256" t="s">
        <v>72</v>
      </c>
      <c r="C10" s="267">
        <v>0.51767097806808837</v>
      </c>
      <c r="D10" s="273"/>
      <c r="E10" s="200">
        <v>3</v>
      </c>
      <c r="F10" s="256" t="s">
        <v>72</v>
      </c>
      <c r="G10" s="267">
        <v>0.50800000000000001</v>
      </c>
      <c r="H10" s="273"/>
      <c r="I10" s="200">
        <v>3</v>
      </c>
      <c r="J10" s="256" t="s">
        <v>72</v>
      </c>
      <c r="K10" s="267">
        <v>0.498</v>
      </c>
      <c r="L10" s="273"/>
      <c r="M10" s="200">
        <v>3</v>
      </c>
      <c r="N10" s="256" t="s">
        <v>59</v>
      </c>
      <c r="O10" s="267">
        <v>0.49556354916067147</v>
      </c>
      <c r="P10" s="273"/>
      <c r="Q10" s="200">
        <v>3</v>
      </c>
      <c r="R10" s="256" t="s">
        <v>59</v>
      </c>
      <c r="S10" s="267">
        <v>0.48216783216783216</v>
      </c>
      <c r="T10" s="273"/>
      <c r="U10" s="193"/>
      <c r="V10" s="278"/>
      <c r="W10" s="280"/>
    </row>
    <row r="11" spans="1:23" ht="16.5" customHeight="1">
      <c r="A11" s="200">
        <v>4</v>
      </c>
      <c r="B11" s="256" t="s">
        <v>59</v>
      </c>
      <c r="C11" s="267">
        <v>0.5138009622689288</v>
      </c>
      <c r="D11" s="273"/>
      <c r="E11" s="200">
        <v>4</v>
      </c>
      <c r="F11" s="275" t="s">
        <v>88</v>
      </c>
      <c r="G11" s="267">
        <v>0.505</v>
      </c>
      <c r="H11" s="273"/>
      <c r="I11" s="200">
        <v>4</v>
      </c>
      <c r="J11" s="256" t="s">
        <v>291</v>
      </c>
      <c r="K11" s="267">
        <v>0.495</v>
      </c>
      <c r="L11" s="273"/>
      <c r="M11" s="200">
        <v>4</v>
      </c>
      <c r="N11" s="256" t="s">
        <v>72</v>
      </c>
      <c r="O11" s="267">
        <v>0.48975850800988285</v>
      </c>
      <c r="P11" s="273"/>
      <c r="Q11" s="200">
        <v>4</v>
      </c>
      <c r="R11" s="256" t="s">
        <v>72</v>
      </c>
      <c r="S11" s="267">
        <v>0.47784245246410562</v>
      </c>
      <c r="T11" s="273"/>
      <c r="U11" s="193"/>
      <c r="V11" s="278"/>
      <c r="W11" s="280"/>
    </row>
    <row r="12" spans="1:23" ht="16.5" customHeight="1">
      <c r="A12" s="204">
        <v>5</v>
      </c>
      <c r="B12" s="257" t="s">
        <v>88</v>
      </c>
      <c r="C12" s="268">
        <v>0.51254539451964343</v>
      </c>
      <c r="D12" s="273"/>
      <c r="E12" s="204">
        <v>5</v>
      </c>
      <c r="F12" s="257" t="s">
        <v>67</v>
      </c>
      <c r="G12" s="268">
        <v>0.504</v>
      </c>
      <c r="H12" s="273"/>
      <c r="I12" s="204">
        <v>5</v>
      </c>
      <c r="J12" s="257" t="s">
        <v>88</v>
      </c>
      <c r="K12" s="268">
        <v>0.49</v>
      </c>
      <c r="L12" s="273"/>
      <c r="M12" s="204">
        <v>5</v>
      </c>
      <c r="N12" s="257" t="s">
        <v>88</v>
      </c>
      <c r="O12" s="268">
        <v>0.48359398957375038</v>
      </c>
      <c r="P12" s="273"/>
      <c r="Q12" s="204">
        <v>5</v>
      </c>
      <c r="R12" s="257" t="s">
        <v>88</v>
      </c>
      <c r="S12" s="268">
        <v>0.47457373616512122</v>
      </c>
      <c r="T12" s="273"/>
      <c r="U12" s="193"/>
      <c r="V12" s="278"/>
      <c r="W12" s="280"/>
    </row>
    <row r="13" spans="1:23" ht="16.5" customHeight="1">
      <c r="A13" s="203">
        <v>6</v>
      </c>
      <c r="B13" s="254" t="s">
        <v>0</v>
      </c>
      <c r="C13" s="266">
        <v>0.49295674948679835</v>
      </c>
      <c r="D13" s="273"/>
      <c r="E13" s="203">
        <v>6</v>
      </c>
      <c r="F13" s="254" t="s">
        <v>0</v>
      </c>
      <c r="G13" s="266">
        <v>0.48200000000000004</v>
      </c>
      <c r="H13" s="273"/>
      <c r="I13" s="203">
        <v>6</v>
      </c>
      <c r="J13" s="254" t="s">
        <v>0</v>
      </c>
      <c r="K13" s="266">
        <v>0.47</v>
      </c>
      <c r="L13" s="273"/>
      <c r="M13" s="203">
        <v>6</v>
      </c>
      <c r="N13" s="254" t="s">
        <v>0</v>
      </c>
      <c r="O13" s="266">
        <v>0.46348850990979129</v>
      </c>
      <c r="P13" s="273"/>
      <c r="Q13" s="203">
        <v>6</v>
      </c>
      <c r="R13" s="254" t="s">
        <v>48</v>
      </c>
      <c r="S13" s="266">
        <v>0.45370560459864506</v>
      </c>
      <c r="T13" s="273"/>
      <c r="U13" s="193"/>
      <c r="V13" s="278"/>
      <c r="W13" s="280"/>
    </row>
    <row r="14" spans="1:23" ht="16.5" customHeight="1">
      <c r="A14" s="200">
        <v>7</v>
      </c>
      <c r="B14" s="256" t="s">
        <v>51</v>
      </c>
      <c r="C14" s="267">
        <v>0.47175866495507063</v>
      </c>
      <c r="D14" s="273"/>
      <c r="E14" s="200">
        <v>7</v>
      </c>
      <c r="F14" s="256" t="s">
        <v>48</v>
      </c>
      <c r="G14" s="267">
        <v>0.46799999999999997</v>
      </c>
      <c r="H14" s="273"/>
      <c r="I14" s="200">
        <v>7</v>
      </c>
      <c r="J14" s="256" t="s">
        <v>48</v>
      </c>
      <c r="K14" s="267">
        <v>0.46500000000000002</v>
      </c>
      <c r="L14" s="273"/>
      <c r="M14" s="200">
        <v>7</v>
      </c>
      <c r="N14" s="256" t="s">
        <v>48</v>
      </c>
      <c r="O14" s="267">
        <v>0.46205591759512299</v>
      </c>
      <c r="P14" s="273"/>
      <c r="Q14" s="200">
        <v>7</v>
      </c>
      <c r="R14" s="256" t="s">
        <v>0</v>
      </c>
      <c r="S14" s="267">
        <v>0.44972800000000002</v>
      </c>
      <c r="T14" s="273"/>
      <c r="U14" s="193"/>
      <c r="V14" s="278"/>
      <c r="W14" s="280"/>
    </row>
    <row r="15" spans="1:23" ht="16.5" customHeight="1">
      <c r="A15" s="200">
        <v>8</v>
      </c>
      <c r="B15" s="256" t="s">
        <v>48</v>
      </c>
      <c r="C15" s="267">
        <v>0.46908362989323843</v>
      </c>
      <c r="D15" s="273"/>
      <c r="E15" s="200">
        <v>8</v>
      </c>
      <c r="F15" s="256" t="s">
        <v>51</v>
      </c>
      <c r="G15" s="267">
        <v>0.46500000000000002</v>
      </c>
      <c r="H15" s="273"/>
      <c r="I15" s="200">
        <v>8</v>
      </c>
      <c r="J15" s="256" t="s">
        <v>51</v>
      </c>
      <c r="K15" s="267">
        <v>0.45899999999999996</v>
      </c>
      <c r="L15" s="273"/>
      <c r="M15" s="200">
        <v>8</v>
      </c>
      <c r="N15" s="256" t="s">
        <v>51</v>
      </c>
      <c r="O15" s="267">
        <v>0.45429141716566868</v>
      </c>
      <c r="P15" s="273"/>
      <c r="Q15" s="200">
        <v>8</v>
      </c>
      <c r="R15" s="256" t="s">
        <v>51</v>
      </c>
      <c r="S15" s="267">
        <v>0.44702741420850417</v>
      </c>
      <c r="T15" s="273"/>
      <c r="U15" s="193"/>
      <c r="V15" s="278"/>
      <c r="W15" s="280"/>
    </row>
    <row r="16" spans="1:23" ht="16.5" customHeight="1">
      <c r="A16" s="200">
        <v>9</v>
      </c>
      <c r="B16" s="256" t="s">
        <v>83</v>
      </c>
      <c r="C16" s="267">
        <v>0.46180159635119727</v>
      </c>
      <c r="D16" s="273"/>
      <c r="E16" s="200">
        <v>9</v>
      </c>
      <c r="F16" s="256" t="s">
        <v>83</v>
      </c>
      <c r="G16" s="267">
        <v>0.45600000000000002</v>
      </c>
      <c r="H16" s="273"/>
      <c r="I16" s="200">
        <v>9</v>
      </c>
      <c r="J16" s="256" t="s">
        <v>83</v>
      </c>
      <c r="K16" s="267">
        <v>0.44600000000000001</v>
      </c>
      <c r="L16" s="273"/>
      <c r="M16" s="200">
        <v>9</v>
      </c>
      <c r="N16" s="256" t="s">
        <v>83</v>
      </c>
      <c r="O16" s="267">
        <v>0.44293724000723456</v>
      </c>
      <c r="P16" s="273"/>
      <c r="Q16" s="200">
        <v>9</v>
      </c>
      <c r="R16" s="256" t="s">
        <v>89</v>
      </c>
      <c r="S16" s="267">
        <v>0.4279080749252322</v>
      </c>
      <c r="T16" s="273"/>
      <c r="U16" s="193"/>
      <c r="V16" s="278"/>
      <c r="W16" s="280"/>
    </row>
    <row r="17" spans="1:23" ht="16.5" customHeight="1">
      <c r="A17" s="205">
        <v>10</v>
      </c>
      <c r="B17" s="258" t="s">
        <v>89</v>
      </c>
      <c r="C17" s="268">
        <v>0.46140741711440181</v>
      </c>
      <c r="D17" s="273"/>
      <c r="E17" s="205">
        <v>10</v>
      </c>
      <c r="F17" s="258" t="s">
        <v>89</v>
      </c>
      <c r="G17" s="268">
        <v>0.45299999999999996</v>
      </c>
      <c r="H17" s="273"/>
      <c r="I17" s="205">
        <v>10</v>
      </c>
      <c r="J17" s="258" t="s">
        <v>89</v>
      </c>
      <c r="K17" s="268">
        <v>0.44500000000000001</v>
      </c>
      <c r="L17" s="273"/>
      <c r="M17" s="205">
        <v>10</v>
      </c>
      <c r="N17" s="258" t="s">
        <v>89</v>
      </c>
      <c r="O17" s="268">
        <v>0.43505370288426726</v>
      </c>
      <c r="P17" s="273"/>
      <c r="Q17" s="205">
        <v>10</v>
      </c>
      <c r="R17" s="258" t="s">
        <v>83</v>
      </c>
      <c r="S17" s="268">
        <v>0.42622080679405522</v>
      </c>
      <c r="T17" s="273"/>
      <c r="U17" s="193"/>
      <c r="V17" s="278"/>
      <c r="W17" s="280"/>
    </row>
    <row r="18" spans="1:23" ht="16.5" customHeight="1">
      <c r="A18" s="201">
        <v>11</v>
      </c>
      <c r="B18" s="259" t="s">
        <v>39</v>
      </c>
      <c r="C18" s="266">
        <v>0.4399720800372266</v>
      </c>
      <c r="D18" s="273"/>
      <c r="E18" s="201">
        <v>11</v>
      </c>
      <c r="F18" s="259" t="s">
        <v>39</v>
      </c>
      <c r="G18" s="266">
        <v>0.436</v>
      </c>
      <c r="H18" s="273"/>
      <c r="I18" s="201">
        <v>11</v>
      </c>
      <c r="J18" s="259" t="s">
        <v>39</v>
      </c>
      <c r="K18" s="266">
        <v>0.436</v>
      </c>
      <c r="L18" s="273"/>
      <c r="M18" s="201">
        <v>11</v>
      </c>
      <c r="N18" s="259" t="s">
        <v>39</v>
      </c>
      <c r="O18" s="266">
        <v>0.42816218598501543</v>
      </c>
      <c r="P18" s="273"/>
      <c r="Q18" s="201">
        <v>11</v>
      </c>
      <c r="R18" s="259" t="s">
        <v>39</v>
      </c>
      <c r="S18" s="266">
        <v>0.41621621621621618</v>
      </c>
      <c r="T18" s="273"/>
      <c r="U18" s="193"/>
      <c r="V18" s="278"/>
      <c r="W18" s="280"/>
    </row>
    <row r="19" spans="1:23" ht="16.5" customHeight="1">
      <c r="A19" s="200">
        <v>12</v>
      </c>
      <c r="B19" s="260" t="s">
        <v>74</v>
      </c>
      <c r="C19" s="267">
        <v>0.43391540157639963</v>
      </c>
      <c r="D19" s="273"/>
      <c r="E19" s="200">
        <v>12</v>
      </c>
      <c r="F19" s="260" t="s">
        <v>65</v>
      </c>
      <c r="G19" s="267">
        <v>0.42899999999999999</v>
      </c>
      <c r="H19" s="273"/>
      <c r="I19" s="200">
        <v>12</v>
      </c>
      <c r="J19" s="260" t="s">
        <v>65</v>
      </c>
      <c r="K19" s="267">
        <v>0.42499999999999999</v>
      </c>
      <c r="L19" s="273"/>
      <c r="M19" s="200">
        <v>12</v>
      </c>
      <c r="N19" s="260" t="s">
        <v>65</v>
      </c>
      <c r="O19" s="267">
        <v>0.41906130268199232</v>
      </c>
      <c r="P19" s="273"/>
      <c r="Q19" s="200">
        <v>12</v>
      </c>
      <c r="R19" s="260" t="s">
        <v>65</v>
      </c>
      <c r="S19" s="267">
        <v>0.41162626500353022</v>
      </c>
      <c r="T19" s="273"/>
      <c r="U19" s="193"/>
      <c r="V19" s="278"/>
      <c r="W19" s="280"/>
    </row>
    <row r="20" spans="1:23" ht="16.5" customHeight="1">
      <c r="A20" s="200">
        <v>13</v>
      </c>
      <c r="B20" s="260" t="s">
        <v>49</v>
      </c>
      <c r="C20" s="267">
        <v>0.43364341085271318</v>
      </c>
      <c r="D20" s="273"/>
      <c r="E20" s="200">
        <v>13</v>
      </c>
      <c r="F20" s="260" t="s">
        <v>49</v>
      </c>
      <c r="G20" s="267">
        <v>0.42499999999999999</v>
      </c>
      <c r="H20" s="273"/>
      <c r="I20" s="200">
        <v>13</v>
      </c>
      <c r="J20" s="260" t="s">
        <v>253</v>
      </c>
      <c r="K20" s="267">
        <v>0.41799999999999998</v>
      </c>
      <c r="L20" s="273"/>
      <c r="M20" s="200">
        <v>13</v>
      </c>
      <c r="N20" s="260" t="s">
        <v>99</v>
      </c>
      <c r="O20" s="267">
        <v>0.41166870665034677</v>
      </c>
      <c r="P20" s="273"/>
      <c r="Q20" s="200">
        <v>13</v>
      </c>
      <c r="R20" s="260" t="s">
        <v>78</v>
      </c>
      <c r="S20" s="267">
        <v>0.4022606829006507</v>
      </c>
      <c r="T20" s="273"/>
      <c r="U20" s="193"/>
      <c r="V20" s="278"/>
      <c r="W20" s="280"/>
    </row>
    <row r="21" spans="1:23" ht="16.5" customHeight="1">
      <c r="A21" s="202">
        <v>14</v>
      </c>
      <c r="B21" s="261" t="s">
        <v>65</v>
      </c>
      <c r="C21" s="269">
        <v>0.43289758499214803</v>
      </c>
      <c r="D21" s="274"/>
      <c r="E21" s="202">
        <v>14</v>
      </c>
      <c r="F21" s="261" t="s">
        <v>273</v>
      </c>
      <c r="G21" s="269">
        <v>0.42499999999999999</v>
      </c>
      <c r="H21" s="274"/>
      <c r="I21" s="202">
        <v>14</v>
      </c>
      <c r="J21" s="261" t="s">
        <v>247</v>
      </c>
      <c r="K21" s="269">
        <v>0.41600000000000004</v>
      </c>
      <c r="L21" s="274"/>
      <c r="M21" s="202">
        <v>14</v>
      </c>
      <c r="N21" s="261" t="s">
        <v>78</v>
      </c>
      <c r="O21" s="269">
        <v>0.41120312072269366</v>
      </c>
      <c r="P21" s="274"/>
      <c r="Q21" s="202">
        <v>14</v>
      </c>
      <c r="R21" s="261" t="s">
        <v>99</v>
      </c>
      <c r="S21" s="269">
        <v>0.40191387559808606</v>
      </c>
      <c r="T21" s="273"/>
      <c r="U21" s="193"/>
      <c r="V21" s="278"/>
      <c r="W21" s="280"/>
    </row>
    <row r="22" spans="1:23" ht="16.5" customHeight="1">
      <c r="A22" s="205">
        <v>15</v>
      </c>
      <c r="B22" s="258" t="s">
        <v>78</v>
      </c>
      <c r="C22" s="268">
        <v>0.43206371446480585</v>
      </c>
      <c r="D22" s="274"/>
      <c r="E22" s="205">
        <v>15</v>
      </c>
      <c r="F22" s="258" t="s">
        <v>253</v>
      </c>
      <c r="G22" s="268">
        <v>0.42499999999999999</v>
      </c>
      <c r="H22" s="274"/>
      <c r="I22" s="205">
        <v>15</v>
      </c>
      <c r="J22" s="258" t="s">
        <v>74</v>
      </c>
      <c r="K22" s="268">
        <v>0.41600000000000004</v>
      </c>
      <c r="L22" s="274"/>
      <c r="M22" s="205">
        <v>15</v>
      </c>
      <c r="N22" s="258" t="s">
        <v>74</v>
      </c>
      <c r="O22" s="268">
        <v>0.40837136337706786</v>
      </c>
      <c r="P22" s="274"/>
      <c r="Q22" s="205">
        <v>15</v>
      </c>
      <c r="R22" s="258" t="s">
        <v>74</v>
      </c>
      <c r="S22" s="268">
        <v>0.3979168116547197</v>
      </c>
      <c r="T22" s="273"/>
      <c r="U22" s="193"/>
      <c r="V22" s="278"/>
      <c r="W22" s="280"/>
    </row>
    <row r="23" spans="1:23" ht="16.5" customHeight="1">
      <c r="A23" s="201">
        <v>16</v>
      </c>
      <c r="B23" s="262" t="s">
        <v>86</v>
      </c>
      <c r="C23" s="270">
        <v>0.42098652660424757</v>
      </c>
      <c r="D23" s="273"/>
      <c r="E23" s="201">
        <v>16</v>
      </c>
      <c r="F23" s="262" t="s">
        <v>103</v>
      </c>
      <c r="G23" s="270">
        <v>0.41399999999999998</v>
      </c>
      <c r="H23" s="273"/>
      <c r="I23" s="201">
        <v>16</v>
      </c>
      <c r="J23" s="262" t="s">
        <v>256</v>
      </c>
      <c r="K23" s="270">
        <v>0.40399999999999997</v>
      </c>
      <c r="L23" s="273"/>
      <c r="M23" s="201">
        <v>16</v>
      </c>
      <c r="N23" s="262" t="s">
        <v>49</v>
      </c>
      <c r="O23" s="270">
        <v>0.40565762613006706</v>
      </c>
      <c r="P23" s="273"/>
      <c r="Q23" s="201">
        <v>16</v>
      </c>
      <c r="R23" s="262" t="s">
        <v>49</v>
      </c>
      <c r="S23" s="270">
        <v>0.39564040461604216</v>
      </c>
      <c r="T23" s="273"/>
      <c r="U23" s="193"/>
      <c r="V23" s="278"/>
      <c r="W23" s="280"/>
    </row>
    <row r="24" spans="1:23" ht="16.5" customHeight="1">
      <c r="A24" s="200">
        <v>17</v>
      </c>
      <c r="B24" s="260" t="s">
        <v>5</v>
      </c>
      <c r="C24" s="267">
        <v>0.42054816516594412</v>
      </c>
      <c r="D24" s="273"/>
      <c r="E24" s="200">
        <v>17</v>
      </c>
      <c r="F24" s="260" t="s">
        <v>85</v>
      </c>
      <c r="G24" s="267">
        <v>0.40700000000000003</v>
      </c>
      <c r="H24" s="273"/>
      <c r="I24" s="200">
        <v>17</v>
      </c>
      <c r="J24" s="260" t="s">
        <v>13</v>
      </c>
      <c r="K24" s="267">
        <v>0.40100000000000002</v>
      </c>
      <c r="L24" s="273"/>
      <c r="M24" s="200">
        <v>17</v>
      </c>
      <c r="N24" s="260" t="s">
        <v>66</v>
      </c>
      <c r="O24" s="267">
        <v>0.39875970336961708</v>
      </c>
      <c r="P24" s="273"/>
      <c r="Q24" s="200">
        <v>17</v>
      </c>
      <c r="R24" s="260" t="s">
        <v>66</v>
      </c>
      <c r="S24" s="267">
        <v>0.39334462488791472</v>
      </c>
      <c r="T24" s="273"/>
      <c r="U24" s="193"/>
      <c r="V24" s="278"/>
      <c r="W24" s="280"/>
    </row>
    <row r="25" spans="1:23" ht="16.5" customHeight="1">
      <c r="A25" s="200">
        <v>18</v>
      </c>
      <c r="B25" s="260" t="s">
        <v>66</v>
      </c>
      <c r="C25" s="267">
        <v>0.40955760801977648</v>
      </c>
      <c r="D25" s="273"/>
      <c r="E25" s="200">
        <v>18</v>
      </c>
      <c r="F25" s="260" t="s">
        <v>46</v>
      </c>
      <c r="G25" s="267">
        <v>0.40500000000000003</v>
      </c>
      <c r="H25" s="273"/>
      <c r="I25" s="200">
        <v>18</v>
      </c>
      <c r="J25" s="260" t="s">
        <v>287</v>
      </c>
      <c r="K25" s="267">
        <v>0.4</v>
      </c>
      <c r="L25" s="273"/>
      <c r="M25" s="200">
        <v>18</v>
      </c>
      <c r="N25" s="260" t="s">
        <v>81</v>
      </c>
      <c r="O25" s="267">
        <v>0.39463387367244268</v>
      </c>
      <c r="P25" s="273"/>
      <c r="Q25" s="200">
        <v>18</v>
      </c>
      <c r="R25" s="260" t="s">
        <v>5</v>
      </c>
      <c r="S25" s="267">
        <v>0.38483333717260609</v>
      </c>
      <c r="T25" s="273"/>
      <c r="U25" s="193"/>
      <c r="V25" s="278"/>
      <c r="W25" s="280"/>
    </row>
    <row r="26" spans="1:23" ht="16.5" customHeight="1">
      <c r="A26" s="200">
        <v>19</v>
      </c>
      <c r="B26" s="256" t="s">
        <v>81</v>
      </c>
      <c r="C26" s="267">
        <v>0.40866077865897621</v>
      </c>
      <c r="D26" s="273"/>
      <c r="E26" s="200">
        <v>19</v>
      </c>
      <c r="F26" s="256" t="s">
        <v>288</v>
      </c>
      <c r="G26" s="267">
        <v>0.40399999999999997</v>
      </c>
      <c r="H26" s="273"/>
      <c r="I26" s="200">
        <v>19</v>
      </c>
      <c r="J26" s="256" t="s">
        <v>288</v>
      </c>
      <c r="K26" s="267">
        <v>0.39700000000000002</v>
      </c>
      <c r="L26" s="273"/>
      <c r="M26" s="200">
        <v>19</v>
      </c>
      <c r="N26" s="256" t="s">
        <v>86</v>
      </c>
      <c r="O26" s="267">
        <v>0.39406575781876502</v>
      </c>
      <c r="P26" s="273"/>
      <c r="Q26" s="200">
        <v>19</v>
      </c>
      <c r="R26" s="256" t="s">
        <v>81</v>
      </c>
      <c r="S26" s="267">
        <v>0.38477792334023592</v>
      </c>
      <c r="T26" s="273"/>
      <c r="U26" s="193"/>
      <c r="V26" s="278"/>
      <c r="W26" s="280"/>
    </row>
    <row r="27" spans="1:23" ht="16.5" customHeight="1">
      <c r="A27" s="205">
        <v>20</v>
      </c>
      <c r="B27" s="257" t="s">
        <v>97</v>
      </c>
      <c r="C27" s="268">
        <v>0.4043166831408338</v>
      </c>
      <c r="D27" s="273"/>
      <c r="E27" s="205">
        <v>20</v>
      </c>
      <c r="F27" s="257" t="s">
        <v>111</v>
      </c>
      <c r="G27" s="268">
        <v>0.4</v>
      </c>
      <c r="H27" s="273"/>
      <c r="I27" s="205">
        <v>20</v>
      </c>
      <c r="J27" s="257" t="s">
        <v>111</v>
      </c>
      <c r="K27" s="268">
        <v>0.39299999999999996</v>
      </c>
      <c r="L27" s="273"/>
      <c r="M27" s="205">
        <v>20</v>
      </c>
      <c r="N27" s="257" t="s">
        <v>5</v>
      </c>
      <c r="O27" s="268">
        <v>0.39396671858349047</v>
      </c>
      <c r="P27" s="273"/>
      <c r="Q27" s="205">
        <v>20</v>
      </c>
      <c r="R27" s="257" t="s">
        <v>86</v>
      </c>
      <c r="S27" s="268">
        <v>0.38349921424829753</v>
      </c>
      <c r="T27" s="273"/>
      <c r="U27" s="193"/>
      <c r="V27" s="278"/>
      <c r="W27" s="280"/>
    </row>
    <row r="28" spans="1:23" ht="16.5" customHeight="1">
      <c r="A28" s="201">
        <v>21</v>
      </c>
      <c r="B28" s="254" t="s">
        <v>76</v>
      </c>
      <c r="C28" s="266">
        <v>0.39128432043103811</v>
      </c>
      <c r="D28" s="273"/>
      <c r="E28" s="201">
        <v>21</v>
      </c>
      <c r="F28" s="254" t="s">
        <v>290</v>
      </c>
      <c r="G28" s="266">
        <v>0.38700000000000001</v>
      </c>
      <c r="H28" s="273"/>
      <c r="I28" s="201">
        <v>21</v>
      </c>
      <c r="J28" s="254" t="s">
        <v>290</v>
      </c>
      <c r="K28" s="266">
        <v>0.38100000000000001</v>
      </c>
      <c r="L28" s="273"/>
      <c r="M28" s="201">
        <v>21</v>
      </c>
      <c r="N28" s="254" t="s">
        <v>97</v>
      </c>
      <c r="O28" s="266">
        <v>0.39198116888183732</v>
      </c>
      <c r="P28" s="273"/>
      <c r="Q28" s="201">
        <v>21</v>
      </c>
      <c r="R28" s="254" t="s">
        <v>97</v>
      </c>
      <c r="S28" s="266">
        <v>0.38318893254328817</v>
      </c>
      <c r="T28" s="273"/>
      <c r="U28" s="193"/>
      <c r="V28" s="278"/>
      <c r="W28" s="280"/>
    </row>
    <row r="29" spans="1:23" ht="16.5" customHeight="1">
      <c r="A29" s="200">
        <v>22</v>
      </c>
      <c r="B29" s="256" t="s">
        <v>99</v>
      </c>
      <c r="C29" s="267">
        <v>0.38674463937621834</v>
      </c>
      <c r="D29" s="273"/>
      <c r="E29" s="200">
        <v>22</v>
      </c>
      <c r="F29" s="256" t="s">
        <v>289</v>
      </c>
      <c r="G29" s="267">
        <v>0.38400000000000001</v>
      </c>
      <c r="H29" s="273"/>
      <c r="I29" s="200">
        <v>22</v>
      </c>
      <c r="J29" s="256" t="s">
        <v>289</v>
      </c>
      <c r="K29" s="267">
        <v>0.38</v>
      </c>
      <c r="L29" s="273"/>
      <c r="M29" s="200">
        <v>22</v>
      </c>
      <c r="N29" s="256" t="s">
        <v>76</v>
      </c>
      <c r="O29" s="267">
        <v>0.37510240810132023</v>
      </c>
      <c r="P29" s="273"/>
      <c r="Q29" s="200">
        <v>22</v>
      </c>
      <c r="R29" s="256" t="s">
        <v>76</v>
      </c>
      <c r="S29" s="267">
        <v>0.36638495417212241</v>
      </c>
      <c r="T29" s="273"/>
      <c r="U29" s="193"/>
      <c r="V29" s="278"/>
      <c r="W29" s="280"/>
    </row>
    <row r="30" spans="1:23" ht="16.5" customHeight="1">
      <c r="A30" s="200">
        <v>23</v>
      </c>
      <c r="B30" s="256" t="s">
        <v>40</v>
      </c>
      <c r="C30" s="267">
        <v>0.36024944549808735</v>
      </c>
      <c r="D30" s="273"/>
      <c r="E30" s="200">
        <v>23</v>
      </c>
      <c r="F30" s="256" t="s">
        <v>15</v>
      </c>
      <c r="G30" s="267">
        <v>0.35799999999999998</v>
      </c>
      <c r="H30" s="273"/>
      <c r="I30" s="200">
        <v>23</v>
      </c>
      <c r="J30" s="256" t="s">
        <v>40</v>
      </c>
      <c r="K30" s="267">
        <v>0.35399999999999998</v>
      </c>
      <c r="L30" s="273"/>
      <c r="M30" s="200">
        <v>23</v>
      </c>
      <c r="N30" s="256" t="s">
        <v>15</v>
      </c>
      <c r="O30" s="267">
        <v>0.35061939072177978</v>
      </c>
      <c r="P30" s="273"/>
      <c r="Q30" s="200">
        <v>23</v>
      </c>
      <c r="R30" s="256" t="s">
        <v>15</v>
      </c>
      <c r="S30" s="267">
        <v>0.34240454914703494</v>
      </c>
      <c r="T30" s="273"/>
      <c r="U30" s="193"/>
      <c r="V30" s="278"/>
      <c r="W30" s="280"/>
    </row>
    <row r="31" spans="1:23" ht="16.5" customHeight="1">
      <c r="A31" s="200">
        <v>24</v>
      </c>
      <c r="B31" s="260" t="s">
        <v>84</v>
      </c>
      <c r="C31" s="267">
        <v>0.34518828451882844</v>
      </c>
      <c r="D31" s="273"/>
      <c r="E31" s="200">
        <v>24</v>
      </c>
      <c r="F31" s="260" t="s">
        <v>84</v>
      </c>
      <c r="G31" s="267">
        <v>0.34600000000000003</v>
      </c>
      <c r="H31" s="273"/>
      <c r="I31" s="200">
        <v>24</v>
      </c>
      <c r="J31" s="260" t="s">
        <v>84</v>
      </c>
      <c r="K31" s="267">
        <v>0.34299999999999997</v>
      </c>
      <c r="L31" s="273"/>
      <c r="M31" s="200">
        <v>24</v>
      </c>
      <c r="N31" s="260" t="s">
        <v>84</v>
      </c>
      <c r="O31" s="267">
        <v>0.33609545906529664</v>
      </c>
      <c r="P31" s="273"/>
      <c r="Q31" s="200">
        <v>24</v>
      </c>
      <c r="R31" s="260" t="s">
        <v>84</v>
      </c>
      <c r="S31" s="267">
        <v>0.33135509396636992</v>
      </c>
      <c r="T31" s="273"/>
      <c r="U31" s="193"/>
      <c r="V31" s="278"/>
      <c r="W31" s="280"/>
    </row>
    <row r="32" spans="1:23" ht="16.5" customHeight="1">
      <c r="A32" s="205">
        <v>25</v>
      </c>
      <c r="B32" s="257" t="s">
        <v>87</v>
      </c>
      <c r="C32" s="268">
        <v>0.32606902149686295</v>
      </c>
      <c r="D32" s="273"/>
      <c r="E32" s="205">
        <v>25</v>
      </c>
      <c r="F32" s="257" t="s">
        <v>87</v>
      </c>
      <c r="G32" s="268">
        <v>0.32200000000000001</v>
      </c>
      <c r="H32" s="273"/>
      <c r="I32" s="205">
        <v>25</v>
      </c>
      <c r="J32" s="257" t="s">
        <v>87</v>
      </c>
      <c r="K32" s="268">
        <v>0.318</v>
      </c>
      <c r="L32" s="273"/>
      <c r="M32" s="205">
        <v>25</v>
      </c>
      <c r="N32" s="257" t="s">
        <v>87</v>
      </c>
      <c r="O32" s="268">
        <v>0.31647344740385563</v>
      </c>
      <c r="P32" s="273"/>
      <c r="Q32" s="205">
        <v>25</v>
      </c>
      <c r="R32" s="257" t="s">
        <v>87</v>
      </c>
      <c r="S32" s="268">
        <v>0.31069969589788432</v>
      </c>
      <c r="T32" s="273"/>
      <c r="U32" s="193"/>
      <c r="V32" s="278"/>
      <c r="W32" s="280"/>
    </row>
    <row r="33" spans="1:23" ht="16.5" customHeight="1">
      <c r="A33" s="194" t="s">
        <v>177</v>
      </c>
      <c r="B33" s="263" t="s">
        <v>145</v>
      </c>
      <c r="C33" s="271">
        <v>0.39273809640712748</v>
      </c>
      <c r="D33" s="273"/>
      <c r="E33" s="194" t="s">
        <v>177</v>
      </c>
      <c r="F33" s="263" t="s">
        <v>145</v>
      </c>
      <c r="G33" s="271">
        <v>0.38799999999999996</v>
      </c>
      <c r="H33" s="273"/>
      <c r="I33" s="194" t="s">
        <v>177</v>
      </c>
      <c r="J33" s="263" t="s">
        <v>145</v>
      </c>
      <c r="K33" s="271">
        <v>0.38200000000000001</v>
      </c>
      <c r="L33" s="273"/>
      <c r="M33" s="194" t="s">
        <v>177</v>
      </c>
      <c r="N33" s="263" t="s">
        <v>145</v>
      </c>
      <c r="O33" s="271">
        <v>0.37869293029834716</v>
      </c>
      <c r="P33" s="273"/>
      <c r="Q33" s="194" t="s">
        <v>177</v>
      </c>
      <c r="R33" s="263" t="s">
        <v>145</v>
      </c>
      <c r="S33" s="271">
        <v>0.37112501638934686</v>
      </c>
      <c r="T33" s="273"/>
      <c r="U33" s="193"/>
      <c r="V33" s="279"/>
      <c r="W33" s="280"/>
    </row>
    <row r="34" spans="1:23" ht="16.5" customHeight="1">
      <c r="A34" s="191"/>
      <c r="B34" s="191"/>
      <c r="C34" s="191"/>
      <c r="D34" s="273"/>
      <c r="E34" s="191"/>
      <c r="F34" s="191"/>
      <c r="G34" s="191"/>
      <c r="H34" s="273"/>
      <c r="I34" s="191"/>
      <c r="J34" s="191"/>
      <c r="K34" s="191"/>
      <c r="L34" s="273"/>
      <c r="M34" s="191"/>
      <c r="N34" s="191"/>
      <c r="O34" s="191"/>
      <c r="P34" s="273"/>
      <c r="Q34" s="191"/>
      <c r="R34" s="191"/>
      <c r="S34" s="191"/>
      <c r="T34" s="273"/>
      <c r="U34" s="191"/>
      <c r="V34" s="191"/>
      <c r="W34" s="191"/>
    </row>
    <row r="35" spans="1:23" ht="13.5">
      <c r="A35" s="252"/>
      <c r="B35" s="252"/>
      <c r="C35" s="252"/>
      <c r="D35" s="252"/>
      <c r="E35" s="191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</row>
    <row r="36" spans="1:23" ht="16.5" customHeight="1">
      <c r="A36" s="193"/>
      <c r="E36" s="193"/>
      <c r="I36" s="193"/>
      <c r="M36" s="193"/>
      <c r="Q36" s="193"/>
      <c r="U36" s="193"/>
    </row>
    <row r="37" spans="1:23" ht="16.5" customHeight="1">
      <c r="A37" s="193"/>
      <c r="B37" s="264"/>
      <c r="C37" s="272"/>
      <c r="D37" s="273"/>
      <c r="E37" s="193"/>
      <c r="F37" s="264"/>
      <c r="G37" s="272"/>
      <c r="H37" s="273"/>
      <c r="I37" s="193"/>
      <c r="J37" s="264"/>
      <c r="K37" s="272"/>
      <c r="L37" s="273"/>
      <c r="M37" s="193"/>
      <c r="N37" s="264"/>
      <c r="O37" s="272"/>
      <c r="P37" s="273"/>
      <c r="Q37" s="193"/>
      <c r="R37" s="264"/>
      <c r="S37" s="272"/>
      <c r="T37" s="273"/>
      <c r="U37" s="193"/>
      <c r="V37" s="264"/>
      <c r="W37" s="272"/>
    </row>
    <row r="38" spans="1:23" ht="16.5" customHeight="1">
      <c r="A38" s="193"/>
      <c r="B38" s="264"/>
      <c r="C38" s="272"/>
      <c r="D38" s="273"/>
      <c r="E38" s="193"/>
      <c r="F38" s="264"/>
      <c r="G38" s="272"/>
      <c r="H38" s="273"/>
      <c r="I38" s="193"/>
      <c r="J38" s="264"/>
      <c r="K38" s="272"/>
      <c r="L38" s="273"/>
      <c r="M38" s="193"/>
      <c r="N38" s="264"/>
      <c r="O38" s="272"/>
      <c r="P38" s="273"/>
      <c r="Q38" s="193"/>
      <c r="R38" s="264"/>
      <c r="S38" s="272"/>
      <c r="T38" s="273"/>
      <c r="U38" s="193"/>
      <c r="V38" s="264"/>
      <c r="W38" s="272"/>
    </row>
    <row r="45" spans="1:23" ht="16.5" customHeight="1">
      <c r="B45" s="248"/>
      <c r="R45" s="248"/>
    </row>
  </sheetData>
  <mergeCells count="2">
    <mergeCell ref="A1:S1"/>
    <mergeCell ref="E35:W35"/>
  </mergeCells>
  <phoneticPr fontId="52"/>
  <printOptions horizontalCentered="1"/>
  <pageMargins left="0.54" right="0.19685039370078741" top="0.90551181102362222" bottom="0.35433070866141736" header="0.35433070866141736" footer="0.51181102362204722"/>
  <pageSetup paperSize="9" scale="79" fitToWidth="1" fitToHeight="1" orientation="landscape" usePrinterDefaults="1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L38"/>
  <sheetViews>
    <sheetView view="pageBreakPreview" zoomScaleNormal="110" zoomScaleSheetLayoutView="100" workbookViewId="0">
      <selection sqref="A1:I1"/>
    </sheetView>
  </sheetViews>
  <sheetFormatPr defaultRowHeight="13.5"/>
  <cols>
    <col min="1" max="1" width="12.625" style="189" customWidth="1"/>
    <col min="2" max="2" width="12.75" style="189" customWidth="1"/>
    <col min="3" max="9" width="12.875" style="189" customWidth="1"/>
    <col min="10" max="16384" width="9" style="189" customWidth="1"/>
  </cols>
  <sheetData>
    <row r="1" spans="1:12" ht="17.25">
      <c r="A1" s="282" t="s">
        <v>294</v>
      </c>
      <c r="B1" s="282"/>
      <c r="C1" s="282"/>
      <c r="D1" s="282"/>
      <c r="E1" s="282"/>
      <c r="F1" s="282"/>
      <c r="G1" s="282"/>
      <c r="H1" s="282"/>
      <c r="I1" s="282"/>
    </row>
    <row r="2" spans="1:12" s="281" customFormat="1" ht="12"/>
    <row r="3" spans="1:12" s="281" customFormat="1" ht="12">
      <c r="A3" s="281" t="s">
        <v>108</v>
      </c>
    </row>
    <row r="4" spans="1:12" s="281" customFormat="1" ht="12.75">
      <c r="G4" s="318"/>
      <c r="H4" s="318"/>
      <c r="I4" s="144" t="s">
        <v>279</v>
      </c>
    </row>
    <row r="5" spans="1:12" s="281" customFormat="1" ht="12">
      <c r="A5" s="283" t="s">
        <v>109</v>
      </c>
      <c r="B5" s="290"/>
      <c r="C5" s="299" t="s">
        <v>241</v>
      </c>
      <c r="D5" s="306" t="s">
        <v>197</v>
      </c>
      <c r="E5" s="310"/>
      <c r="F5" s="316"/>
      <c r="G5" s="316"/>
      <c r="H5" s="316"/>
      <c r="I5" s="322"/>
    </row>
    <row r="6" spans="1:12" s="281" customFormat="1" ht="12">
      <c r="A6" s="284"/>
      <c r="B6" s="291"/>
      <c r="C6" s="300"/>
      <c r="D6" s="307"/>
      <c r="E6" s="311"/>
      <c r="F6" s="317" t="s">
        <v>116</v>
      </c>
      <c r="G6" s="319"/>
      <c r="H6" s="320" t="s">
        <v>110</v>
      </c>
      <c r="I6" s="323"/>
    </row>
    <row r="7" spans="1:12" s="281" customFormat="1" ht="25.5" customHeight="1">
      <c r="A7" s="285"/>
      <c r="B7" s="292"/>
      <c r="C7" s="301"/>
      <c r="D7" s="308" t="s">
        <v>226</v>
      </c>
      <c r="E7" s="312" t="s">
        <v>237</v>
      </c>
      <c r="F7" s="308" t="s">
        <v>211</v>
      </c>
      <c r="G7" s="312" t="s">
        <v>238</v>
      </c>
      <c r="H7" s="308" t="s">
        <v>227</v>
      </c>
      <c r="I7" s="324" t="s">
        <v>192</v>
      </c>
    </row>
    <row r="8" spans="1:12" s="281" customFormat="1" ht="25.5" customHeight="1">
      <c r="A8" s="286" t="s">
        <v>301</v>
      </c>
      <c r="B8" s="293" t="s">
        <v>50</v>
      </c>
      <c r="C8" s="302">
        <v>440521</v>
      </c>
      <c r="D8" s="309">
        <v>150576</v>
      </c>
      <c r="E8" s="313">
        <v>0.34181344362697808</v>
      </c>
      <c r="F8" s="309">
        <v>81014</v>
      </c>
      <c r="G8" s="313">
        <v>0.18390496707307938</v>
      </c>
      <c r="H8" s="321">
        <v>69562</v>
      </c>
      <c r="I8" s="325">
        <v>0.15790847655389867</v>
      </c>
      <c r="K8" s="328"/>
    </row>
    <row r="9" spans="1:12" s="281" customFormat="1" ht="25.5" customHeight="1">
      <c r="A9" s="287"/>
      <c r="B9" s="294" t="s">
        <v>55</v>
      </c>
      <c r="C9" s="303">
        <v>492535</v>
      </c>
      <c r="D9" s="303">
        <v>211060</v>
      </c>
      <c r="E9" s="314">
        <v>0.42851777031073934</v>
      </c>
      <c r="F9" s="303">
        <v>88762</v>
      </c>
      <c r="G9" s="314">
        <v>0.1802146040382917</v>
      </c>
      <c r="H9" s="303">
        <v>122298</v>
      </c>
      <c r="I9" s="326">
        <v>0.24830316627244764</v>
      </c>
      <c r="K9" s="328"/>
    </row>
    <row r="10" spans="1:12" s="281" customFormat="1" ht="25.5" customHeight="1">
      <c r="A10" s="288"/>
      <c r="B10" s="293" t="s">
        <v>112</v>
      </c>
      <c r="C10" s="304">
        <v>933056</v>
      </c>
      <c r="D10" s="303">
        <v>361636</v>
      </c>
      <c r="E10" s="314">
        <v>0.38758231017216543</v>
      </c>
      <c r="F10" s="303">
        <v>169776</v>
      </c>
      <c r="G10" s="314">
        <v>0.18195692434323341</v>
      </c>
      <c r="H10" s="303">
        <v>191860</v>
      </c>
      <c r="I10" s="326">
        <v>0.20562538582893203</v>
      </c>
      <c r="K10" s="328"/>
    </row>
    <row r="11" spans="1:12" s="281" customFormat="1" ht="25.5" customHeight="1">
      <c r="A11" s="289" t="s">
        <v>302</v>
      </c>
      <c r="B11" s="295" t="s">
        <v>50</v>
      </c>
      <c r="C11" s="302">
        <f>'表1-1'!B6</f>
        <v>433048</v>
      </c>
      <c r="D11" s="309">
        <f>'表1-1'!E6</f>
        <v>150588</v>
      </c>
      <c r="E11" s="313">
        <f>D11/C11</f>
        <v>0.34773974247658457</v>
      </c>
      <c r="F11" s="309">
        <v>79233</v>
      </c>
      <c r="G11" s="313">
        <f>F11/C11</f>
        <v>0.18296586059743955</v>
      </c>
      <c r="H11" s="321">
        <v>71355</v>
      </c>
      <c r="I11" s="325">
        <f>H11/C11</f>
        <v>0.16477388187914505</v>
      </c>
      <c r="K11" s="328"/>
    </row>
    <row r="12" spans="1:12" s="281" customFormat="1" ht="25.5" customHeight="1">
      <c r="A12" s="287"/>
      <c r="B12" s="294" t="s">
        <v>55</v>
      </c>
      <c r="C12" s="303">
        <f>'表1-1'!C6</f>
        <v>483461</v>
      </c>
      <c r="D12" s="303">
        <f>'表1-1'!F6</f>
        <v>209666</v>
      </c>
      <c r="E12" s="314">
        <f>D12/C12</f>
        <v>0.43367717354657354</v>
      </c>
      <c r="F12" s="303">
        <v>86385</v>
      </c>
      <c r="G12" s="314">
        <f>F12/C12</f>
        <v>0.17868038993838178</v>
      </c>
      <c r="H12" s="303">
        <v>123281</v>
      </c>
      <c r="I12" s="326">
        <f>H12/C12</f>
        <v>0.25499678360819178</v>
      </c>
      <c r="K12" s="328"/>
    </row>
    <row r="13" spans="1:12" s="281" customFormat="1" ht="25.5" customHeight="1">
      <c r="A13" s="287"/>
      <c r="B13" s="293" t="s">
        <v>112</v>
      </c>
      <c r="C13" s="304">
        <f>SUM(C11:C12)</f>
        <v>916509</v>
      </c>
      <c r="D13" s="303">
        <f>SUM(D11:D12)</f>
        <v>360254</v>
      </c>
      <c r="E13" s="314">
        <f>D13/C13</f>
        <v>0.39307197201555033</v>
      </c>
      <c r="F13" s="303">
        <f>SUM(F11:F12)</f>
        <v>165618</v>
      </c>
      <c r="G13" s="314">
        <f>F13/C13</f>
        <v>0.18070526312343904</v>
      </c>
      <c r="H13" s="303">
        <f>SUM(H11:H12)</f>
        <v>194636</v>
      </c>
      <c r="I13" s="326">
        <f>H13/C13</f>
        <v>0.21236670889211126</v>
      </c>
      <c r="K13" s="328"/>
    </row>
    <row r="14" spans="1:12" s="281" customFormat="1" ht="25.5" customHeight="1">
      <c r="A14" s="288"/>
      <c r="B14" s="296" t="s">
        <v>113</v>
      </c>
      <c r="C14" s="305">
        <f>C13-C10</f>
        <v>-16547</v>
      </c>
      <c r="D14" s="305">
        <f>D13-D10</f>
        <v>-1382</v>
      </c>
      <c r="E14" s="315" t="s">
        <v>293</v>
      </c>
      <c r="F14" s="305">
        <f>F13-F10</f>
        <v>-4158</v>
      </c>
      <c r="G14" s="315" t="s">
        <v>158</v>
      </c>
      <c r="H14" s="305">
        <f>H13-H10</f>
        <v>2776</v>
      </c>
      <c r="I14" s="327" t="s">
        <v>242</v>
      </c>
    </row>
    <row r="15" spans="1:12" s="281" customFormat="1" ht="21.75" customHeight="1">
      <c r="B15" s="297" t="s">
        <v>255</v>
      </c>
      <c r="C15" s="20" t="s">
        <v>280</v>
      </c>
    </row>
    <row r="16" spans="1:12" s="281" customFormat="1" ht="12">
      <c r="B16" s="297" t="s">
        <v>255</v>
      </c>
      <c r="C16" s="20" t="s">
        <v>230</v>
      </c>
    </row>
    <row r="17" spans="2:3" s="281" customFormat="1" ht="13.5" customHeight="1">
      <c r="B17" s="298"/>
      <c r="C17" s="20"/>
    </row>
    <row r="18" spans="2:3" s="281" customFormat="1" ht="12"/>
    <row r="19" spans="2:3" s="281" customFormat="1" ht="12"/>
    <row r="38" spans="6:6">
      <c r="F38" s="248"/>
    </row>
  </sheetData>
  <mergeCells count="10">
    <mergeCell ref="A1:I1"/>
    <mergeCell ref="F5:G5"/>
    <mergeCell ref="H5:I5"/>
    <mergeCell ref="F6:G6"/>
    <mergeCell ref="H6:I6"/>
    <mergeCell ref="A5:B7"/>
    <mergeCell ref="C5:C7"/>
    <mergeCell ref="D5:E6"/>
    <mergeCell ref="A8:A10"/>
    <mergeCell ref="A11:A14"/>
  </mergeCells>
  <phoneticPr fontId="55"/>
  <printOptions horizontalCentered="1"/>
  <pageMargins left="0.78740157480314965" right="0.78740157480314965" top="0.78740157480314965" bottom="0.31496062992125984" header="0.44" footer="0.43307086614173218"/>
  <pageSetup paperSize="9" scale="99" fitToWidth="1" fitToHeight="1" orientation="landscape" usePrinterDefaults="1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6"/>
  <sheetViews>
    <sheetView view="pageBreakPreview" zoomScale="130" zoomScaleSheetLayoutView="130" workbookViewId="0">
      <selection sqref="A1:H1"/>
    </sheetView>
  </sheetViews>
  <sheetFormatPr defaultRowHeight="12"/>
  <cols>
    <col min="1" max="1" width="9" style="281" customWidth="1"/>
    <col min="2" max="5" width="10.625" style="281" customWidth="1"/>
    <col min="6" max="6" width="11.375" style="281" customWidth="1"/>
    <col min="7" max="7" width="11" style="281" customWidth="1"/>
    <col min="8" max="8" width="11.5" style="281" customWidth="1"/>
    <col min="9" max="9" width="10" style="281" customWidth="1"/>
    <col min="10" max="16384" width="9" style="281" customWidth="1"/>
  </cols>
  <sheetData>
    <row r="1" spans="1:14" ht="17.25">
      <c r="A1" s="282" t="s">
        <v>181</v>
      </c>
      <c r="B1" s="282"/>
      <c r="C1" s="282"/>
      <c r="D1" s="282"/>
      <c r="E1" s="282"/>
      <c r="F1" s="282"/>
      <c r="G1" s="282"/>
      <c r="H1" s="282"/>
    </row>
    <row r="2" spans="1:14" ht="18.75" customHeight="1">
      <c r="H2" s="297" t="s">
        <v>164</v>
      </c>
    </row>
    <row r="3" spans="1:14" ht="16.5" customHeight="1">
      <c r="A3" s="289" t="s">
        <v>118</v>
      </c>
      <c r="B3" s="340" t="s">
        <v>150</v>
      </c>
      <c r="C3" s="351" t="s">
        <v>148</v>
      </c>
      <c r="D3" s="364"/>
      <c r="E3" s="377"/>
      <c r="F3" s="377"/>
      <c r="G3" s="377"/>
      <c r="H3" s="382"/>
    </row>
    <row r="4" spans="1:14" ht="16.5" customHeight="1">
      <c r="A4" s="287"/>
      <c r="B4" s="293"/>
      <c r="C4" s="352"/>
      <c r="D4" s="365"/>
      <c r="E4" s="378" t="s">
        <v>149</v>
      </c>
      <c r="F4" s="379"/>
      <c r="G4" s="352" t="s">
        <v>110</v>
      </c>
      <c r="H4" s="383"/>
    </row>
    <row r="5" spans="1:14" ht="16.5" customHeight="1">
      <c r="A5" s="287"/>
      <c r="B5" s="293"/>
      <c r="C5" s="353" t="s">
        <v>152</v>
      </c>
      <c r="D5" s="366" t="s">
        <v>155</v>
      </c>
      <c r="E5" s="353" t="s">
        <v>27</v>
      </c>
      <c r="F5" s="366" t="s">
        <v>98</v>
      </c>
      <c r="G5" s="353" t="s">
        <v>27</v>
      </c>
      <c r="H5" s="384" t="s">
        <v>98</v>
      </c>
    </row>
    <row r="6" spans="1:14" ht="16.5" customHeight="1">
      <c r="A6" s="330"/>
      <c r="B6" s="341"/>
      <c r="C6" s="354" t="s">
        <v>154</v>
      </c>
      <c r="D6" s="367" t="s">
        <v>157</v>
      </c>
      <c r="E6" s="354" t="s">
        <v>159</v>
      </c>
      <c r="F6" s="367" t="s">
        <v>160</v>
      </c>
      <c r="G6" s="354" t="s">
        <v>71</v>
      </c>
      <c r="H6" s="385" t="s">
        <v>161</v>
      </c>
    </row>
    <row r="7" spans="1:14" ht="16.5" customHeight="1">
      <c r="A7" s="331" t="s">
        <v>119</v>
      </c>
      <c r="B7" s="342">
        <v>1232481</v>
      </c>
      <c r="C7" s="355">
        <v>110207</v>
      </c>
      <c r="D7" s="368">
        <v>8.9418822683676263e-002</v>
      </c>
      <c r="E7" s="355">
        <v>77877</v>
      </c>
      <c r="F7" s="368">
        <v>6.318718097885484e-002</v>
      </c>
      <c r="G7" s="342">
        <v>32330</v>
      </c>
      <c r="H7" s="386">
        <v>2.6231641704821413e-002</v>
      </c>
    </row>
    <row r="8" spans="1:14" ht="16.5" customHeight="1">
      <c r="A8" s="332" t="s">
        <v>121</v>
      </c>
      <c r="B8" s="343">
        <v>1256781</v>
      </c>
      <c r="C8" s="356">
        <v>132970</v>
      </c>
      <c r="D8" s="369">
        <v>0.10580204506592636</v>
      </c>
      <c r="E8" s="356">
        <v>89549</v>
      </c>
      <c r="F8" s="369">
        <v>7.1252668523792126e-002</v>
      </c>
      <c r="G8" s="343">
        <v>43421</v>
      </c>
      <c r="H8" s="387">
        <v>3.4549376542134233e-002</v>
      </c>
      <c r="J8" s="328"/>
      <c r="K8" s="328"/>
      <c r="L8" s="328"/>
      <c r="M8" s="328"/>
      <c r="N8" s="328"/>
    </row>
    <row r="9" spans="1:14" ht="16.5" customHeight="1">
      <c r="A9" s="331" t="s">
        <v>122</v>
      </c>
      <c r="B9" s="342">
        <v>1254315</v>
      </c>
      <c r="C9" s="357">
        <v>141798</v>
      </c>
      <c r="D9" s="370">
        <v>0.1130481577594145</v>
      </c>
      <c r="E9" s="357">
        <v>94537</v>
      </c>
      <c r="F9" s="370">
        <v>7.5369424745777569e-002</v>
      </c>
      <c r="G9" s="342">
        <v>47261</v>
      </c>
      <c r="H9" s="386">
        <v>3.7678733013636924e-002</v>
      </c>
      <c r="J9" s="328"/>
      <c r="K9" s="328"/>
      <c r="L9" s="328"/>
      <c r="M9" s="328"/>
      <c r="N9" s="328"/>
    </row>
    <row r="10" spans="1:14" ht="16.5" customHeight="1">
      <c r="A10" s="332" t="s">
        <v>124</v>
      </c>
      <c r="B10" s="343">
        <v>1252169</v>
      </c>
      <c r="C10" s="356">
        <v>147307</v>
      </c>
      <c r="D10" s="369">
        <v>0.11764146852381747</v>
      </c>
      <c r="E10" s="356">
        <v>97113</v>
      </c>
      <c r="F10" s="369">
        <v>7.7555825132230555e-002</v>
      </c>
      <c r="G10" s="343">
        <v>50194</v>
      </c>
      <c r="H10" s="387">
        <v>4.008564339158692e-002</v>
      </c>
      <c r="J10" s="328"/>
      <c r="K10" s="328"/>
      <c r="L10" s="328"/>
      <c r="M10" s="328"/>
      <c r="N10" s="328"/>
    </row>
    <row r="11" spans="1:14" ht="16.5" customHeight="1">
      <c r="A11" s="331" t="s">
        <v>125</v>
      </c>
      <c r="B11" s="342">
        <v>1250570</v>
      </c>
      <c r="C11" s="357">
        <v>151991</v>
      </c>
      <c r="D11" s="370">
        <v>0.12153737895519644</v>
      </c>
      <c r="E11" s="357">
        <v>98574</v>
      </c>
      <c r="F11" s="370">
        <v>7.8823256594992688e-002</v>
      </c>
      <c r="G11" s="342">
        <v>53417</v>
      </c>
      <c r="H11" s="386">
        <v>4.2714122360203749e-002</v>
      </c>
      <c r="J11" s="328"/>
      <c r="K11" s="328"/>
      <c r="L11" s="328"/>
      <c r="M11" s="328"/>
      <c r="N11" s="328"/>
    </row>
    <row r="12" spans="1:14" ht="16.5" customHeight="1">
      <c r="A12" s="332" t="s">
        <v>127</v>
      </c>
      <c r="B12" s="343">
        <v>1249252</v>
      </c>
      <c r="C12" s="356">
        <v>157910</v>
      </c>
      <c r="D12" s="369">
        <v>0.126403639938139</v>
      </c>
      <c r="E12" s="356">
        <v>101567</v>
      </c>
      <c r="F12" s="369">
        <v>8.1302251267158274e-002</v>
      </c>
      <c r="G12" s="343">
        <v>56343</v>
      </c>
      <c r="H12" s="387">
        <v>4.5101388670980715e-002</v>
      </c>
      <c r="J12" s="328"/>
      <c r="K12" s="328"/>
      <c r="L12" s="328"/>
      <c r="M12" s="328"/>
      <c r="N12" s="328"/>
    </row>
    <row r="13" spans="1:14" ht="16.5" customHeight="1">
      <c r="A13" s="331" t="s">
        <v>128</v>
      </c>
      <c r="B13" s="342">
        <v>1248037</v>
      </c>
      <c r="C13" s="357">
        <v>164223</v>
      </c>
      <c r="D13" s="370">
        <v>0.1315850411486198</v>
      </c>
      <c r="E13" s="357">
        <v>104222</v>
      </c>
      <c r="F13" s="370">
        <v>8.3508742128638819e-002</v>
      </c>
      <c r="G13" s="342">
        <v>60001</v>
      </c>
      <c r="H13" s="386">
        <v>4.8076299019980978e-002</v>
      </c>
      <c r="J13" s="328"/>
      <c r="K13" s="328"/>
      <c r="L13" s="328"/>
      <c r="M13" s="328"/>
      <c r="N13" s="328"/>
    </row>
    <row r="14" spans="1:14" ht="16.5" customHeight="1">
      <c r="A14" s="332" t="s">
        <v>129</v>
      </c>
      <c r="B14" s="343">
        <v>1243334</v>
      </c>
      <c r="C14" s="356">
        <v>169501</v>
      </c>
      <c r="D14" s="369">
        <v>0.13632780893951263</v>
      </c>
      <c r="E14" s="356">
        <v>106867</v>
      </c>
      <c r="F14" s="369">
        <v>8.5951964637016279e-002</v>
      </c>
      <c r="G14" s="343">
        <v>62634</v>
      </c>
      <c r="H14" s="387">
        <v>5.037584430249635e-002</v>
      </c>
      <c r="J14" s="328"/>
      <c r="K14" s="328"/>
      <c r="L14" s="328"/>
      <c r="M14" s="328"/>
      <c r="N14" s="328"/>
    </row>
    <row r="15" spans="1:14" ht="16.5" customHeight="1">
      <c r="A15" s="331" t="s">
        <v>90</v>
      </c>
      <c r="B15" s="342">
        <v>1237559</v>
      </c>
      <c r="C15" s="357">
        <v>175441</v>
      </c>
      <c r="D15" s="370">
        <v>0.14176374621331184</v>
      </c>
      <c r="E15" s="357">
        <v>109687</v>
      </c>
      <c r="F15" s="370">
        <v>8.8631733921372635e-002</v>
      </c>
      <c r="G15" s="342">
        <v>65754</v>
      </c>
      <c r="H15" s="386">
        <v>5.3132012291939215e-002</v>
      </c>
      <c r="J15" s="328"/>
      <c r="K15" s="328"/>
      <c r="L15" s="328"/>
      <c r="M15" s="328"/>
      <c r="N15" s="328"/>
    </row>
    <row r="16" spans="1:14" ht="16.5" customHeight="1">
      <c r="A16" s="332" t="s">
        <v>54</v>
      </c>
      <c r="B16" s="343">
        <v>1232652</v>
      </c>
      <c r="C16" s="356">
        <v>180806</v>
      </c>
      <c r="D16" s="369">
        <v>0.14668049051962759</v>
      </c>
      <c r="E16" s="356">
        <v>112659</v>
      </c>
      <c r="F16" s="369">
        <v>9.1395625042591092e-002</v>
      </c>
      <c r="G16" s="343">
        <v>68147</v>
      </c>
      <c r="H16" s="387">
        <v>5.5284865477036503e-002</v>
      </c>
      <c r="J16" s="328"/>
      <c r="K16" s="328"/>
      <c r="L16" s="328"/>
      <c r="M16" s="328"/>
      <c r="N16" s="328"/>
    </row>
    <row r="17" spans="1:14" ht="16.5" customHeight="1">
      <c r="A17" s="331" t="s">
        <v>131</v>
      </c>
      <c r="B17" s="342">
        <v>1228084</v>
      </c>
      <c r="C17" s="357">
        <v>190021</v>
      </c>
      <c r="D17" s="370">
        <v>0.15472964390058008</v>
      </c>
      <c r="E17" s="357">
        <v>118766</v>
      </c>
      <c r="F17" s="370">
        <v>9.6708368482937651e-002</v>
      </c>
      <c r="G17" s="342">
        <v>71255</v>
      </c>
      <c r="H17" s="386">
        <v>5.8021275417642439e-002</v>
      </c>
      <c r="J17" s="328"/>
      <c r="K17" s="328"/>
      <c r="L17" s="328"/>
      <c r="M17" s="328"/>
      <c r="N17" s="328"/>
    </row>
    <row r="18" spans="1:14" ht="16.5" customHeight="1">
      <c r="A18" s="332" t="s">
        <v>132</v>
      </c>
      <c r="B18" s="343">
        <v>1222054</v>
      </c>
      <c r="C18" s="356">
        <v>199053</v>
      </c>
      <c r="D18" s="369">
        <v>0.16288396421107415</v>
      </c>
      <c r="E18" s="356">
        <v>123945</v>
      </c>
      <c r="F18" s="369">
        <v>0.10142350501696323</v>
      </c>
      <c r="G18" s="343">
        <v>75108</v>
      </c>
      <c r="H18" s="387">
        <v>6.1460459194110896e-002</v>
      </c>
      <c r="J18" s="328"/>
      <c r="K18" s="328"/>
      <c r="L18" s="328"/>
      <c r="M18" s="328"/>
      <c r="N18" s="328"/>
    </row>
    <row r="19" spans="1:14" ht="16.5" customHeight="1">
      <c r="A19" s="331" t="s">
        <v>133</v>
      </c>
      <c r="B19" s="342">
        <v>1218502</v>
      </c>
      <c r="C19" s="357">
        <v>208421</v>
      </c>
      <c r="D19" s="370">
        <v>0.17104690841705636</v>
      </c>
      <c r="E19" s="357">
        <v>130194</v>
      </c>
      <c r="F19" s="370">
        <v>0.10684758826821786</v>
      </c>
      <c r="G19" s="342">
        <v>78227</v>
      </c>
      <c r="H19" s="386">
        <v>6.4199320148838487e-002</v>
      </c>
      <c r="J19" s="328"/>
      <c r="K19" s="328"/>
      <c r="L19" s="328"/>
      <c r="M19" s="328"/>
      <c r="N19" s="328"/>
    </row>
    <row r="20" spans="1:14" ht="16.5" customHeight="1">
      <c r="A20" s="332" t="s">
        <v>134</v>
      </c>
      <c r="B20" s="343">
        <v>1215980</v>
      </c>
      <c r="C20" s="356">
        <v>217487</v>
      </c>
      <c r="D20" s="369">
        <v>0.17885738252273886</v>
      </c>
      <c r="E20" s="356">
        <v>136503</v>
      </c>
      <c r="F20" s="369">
        <v>0.11225760292110068</v>
      </c>
      <c r="G20" s="343">
        <v>80984</v>
      </c>
      <c r="H20" s="387">
        <v>6.6599779601638182e-002</v>
      </c>
      <c r="J20" s="328"/>
      <c r="K20" s="328"/>
      <c r="L20" s="328"/>
      <c r="M20" s="328"/>
      <c r="N20" s="328"/>
    </row>
    <row r="21" spans="1:14" ht="16.5" customHeight="1">
      <c r="A21" s="331" t="s">
        <v>135</v>
      </c>
      <c r="B21" s="342">
        <v>1214277</v>
      </c>
      <c r="C21" s="357">
        <v>226675</v>
      </c>
      <c r="D21" s="370">
        <v>0.18667486907847225</v>
      </c>
      <c r="E21" s="357">
        <v>142586</v>
      </c>
      <c r="F21" s="370">
        <v>0.1174246074001237</v>
      </c>
      <c r="G21" s="342">
        <v>84089</v>
      </c>
      <c r="H21" s="386">
        <v>6.925026167834851e-002</v>
      </c>
      <c r="J21" s="328"/>
      <c r="K21" s="328"/>
      <c r="L21" s="328"/>
      <c r="M21" s="328"/>
      <c r="N21" s="328"/>
    </row>
    <row r="22" spans="1:14" ht="16.5" customHeight="1">
      <c r="A22" s="332" t="s">
        <v>136</v>
      </c>
      <c r="B22" s="343">
        <v>1212317</v>
      </c>
      <c r="C22" s="356">
        <v>234291</v>
      </c>
      <c r="D22" s="369">
        <v>0.19325885886282207</v>
      </c>
      <c r="E22" s="356">
        <v>146720</v>
      </c>
      <c r="F22" s="369">
        <v>0.12102445152546736</v>
      </c>
      <c r="G22" s="343">
        <v>87571</v>
      </c>
      <c r="H22" s="387">
        <v>7.2234407337354839e-002</v>
      </c>
      <c r="J22" s="328"/>
      <c r="K22" s="328"/>
      <c r="L22" s="328"/>
      <c r="M22" s="328"/>
      <c r="N22" s="328"/>
    </row>
    <row r="23" spans="1:14" ht="16.5" customHeight="1">
      <c r="A23" s="331" t="s">
        <v>137</v>
      </c>
      <c r="B23" s="342">
        <v>1210036</v>
      </c>
      <c r="C23" s="357">
        <v>246076</v>
      </c>
      <c r="D23" s="370">
        <v>0.20336254458545039</v>
      </c>
      <c r="E23" s="357">
        <v>153207</v>
      </c>
      <c r="F23" s="370">
        <v>0.12661358835604891</v>
      </c>
      <c r="G23" s="342">
        <v>92869</v>
      </c>
      <c r="H23" s="386">
        <v>7.6748956229401435e-002</v>
      </c>
      <c r="J23" s="328"/>
      <c r="K23" s="328"/>
      <c r="L23" s="328"/>
      <c r="M23" s="328"/>
      <c r="N23" s="328"/>
    </row>
    <row r="24" spans="1:14" ht="16.5" customHeight="1">
      <c r="A24" s="332" t="s">
        <v>138</v>
      </c>
      <c r="B24" s="343">
        <v>1205337</v>
      </c>
      <c r="C24" s="356">
        <v>253338</v>
      </c>
      <c r="D24" s="369">
        <v>0.21018022345617865</v>
      </c>
      <c r="E24" s="356">
        <v>156813</v>
      </c>
      <c r="F24" s="369">
        <v>0.13009888520803725</v>
      </c>
      <c r="G24" s="343">
        <v>96525</v>
      </c>
      <c r="H24" s="387">
        <v>8.0081338248141384e-002</v>
      </c>
      <c r="J24" s="328"/>
      <c r="K24" s="328"/>
      <c r="L24" s="328"/>
      <c r="M24" s="328"/>
      <c r="N24" s="328"/>
    </row>
    <row r="25" spans="1:14" ht="16.5" customHeight="1">
      <c r="A25" s="331" t="s">
        <v>139</v>
      </c>
      <c r="B25" s="342">
        <v>1201035</v>
      </c>
      <c r="C25" s="357">
        <v>263219</v>
      </c>
      <c r="D25" s="370">
        <v>0.21916014104501533</v>
      </c>
      <c r="E25" s="357">
        <v>162145</v>
      </c>
      <c r="F25" s="370">
        <v>0.13500439204519435</v>
      </c>
      <c r="G25" s="342">
        <v>101074</v>
      </c>
      <c r="H25" s="386">
        <v>8.4155748999820992e-002</v>
      </c>
      <c r="J25" s="328"/>
      <c r="K25" s="328"/>
      <c r="L25" s="328"/>
      <c r="M25" s="328"/>
      <c r="N25" s="328"/>
    </row>
    <row r="26" spans="1:14" ht="16.5" customHeight="1">
      <c r="A26" s="332" t="s">
        <v>163</v>
      </c>
      <c r="B26" s="343">
        <v>1196209</v>
      </c>
      <c r="C26" s="356">
        <v>271774</v>
      </c>
      <c r="D26" s="369">
        <v>0.22719608362752663</v>
      </c>
      <c r="E26" s="356">
        <v>165692</v>
      </c>
      <c r="F26" s="369">
        <v>0.1385142562879898</v>
      </c>
      <c r="G26" s="343">
        <v>106082</v>
      </c>
      <c r="H26" s="387">
        <v>8.868182733953682e-002</v>
      </c>
      <c r="J26" s="328"/>
      <c r="K26" s="328"/>
      <c r="L26" s="328"/>
      <c r="M26" s="328"/>
      <c r="N26" s="328"/>
    </row>
    <row r="27" spans="1:14" ht="16.5" customHeight="1">
      <c r="A27" s="332" t="s">
        <v>140</v>
      </c>
      <c r="B27" s="343">
        <v>1190845</v>
      </c>
      <c r="C27" s="356">
        <v>278610</v>
      </c>
      <c r="D27" s="369">
        <v>0.23395991921702647</v>
      </c>
      <c r="E27" s="356">
        <v>166447</v>
      </c>
      <c r="F27" s="369">
        <v>0.1397721785790762</v>
      </c>
      <c r="G27" s="343">
        <v>112163</v>
      </c>
      <c r="H27" s="387">
        <v>9.4187740637950365e-002</v>
      </c>
      <c r="J27" s="328"/>
      <c r="K27" s="328"/>
      <c r="L27" s="328"/>
      <c r="M27" s="328"/>
      <c r="N27" s="328"/>
    </row>
    <row r="28" spans="1:14" s="329" customFormat="1" ht="16.5" customHeight="1">
      <c r="A28" s="332" t="s">
        <v>130</v>
      </c>
      <c r="B28" s="343">
        <v>1183773</v>
      </c>
      <c r="C28" s="356">
        <v>286545</v>
      </c>
      <c r="D28" s="369">
        <v>0.24206076671794333</v>
      </c>
      <c r="E28" s="356">
        <v>168226</v>
      </c>
      <c r="F28" s="369">
        <v>0.14211001602503182</v>
      </c>
      <c r="G28" s="343">
        <v>118319</v>
      </c>
      <c r="H28" s="387">
        <v>9.9950750692911566e-002</v>
      </c>
      <c r="J28" s="342"/>
      <c r="K28" s="342"/>
      <c r="L28" s="342"/>
      <c r="M28" s="342"/>
      <c r="N28" s="342"/>
    </row>
    <row r="29" spans="1:14" s="329" customFormat="1" ht="16.5" customHeight="1">
      <c r="A29" s="332" t="s">
        <v>142</v>
      </c>
      <c r="B29" s="343">
        <v>1176562</v>
      </c>
      <c r="C29" s="356">
        <v>293529</v>
      </c>
      <c r="D29" s="369">
        <v>0.24948026538337967</v>
      </c>
      <c r="E29" s="356">
        <v>168169</v>
      </c>
      <c r="F29" s="369">
        <v>0.14293254414132023</v>
      </c>
      <c r="G29" s="343">
        <v>125360</v>
      </c>
      <c r="H29" s="387">
        <v>0.1065477212420595</v>
      </c>
      <c r="J29" s="342"/>
      <c r="K29" s="342"/>
      <c r="L29" s="342"/>
      <c r="M29" s="342"/>
      <c r="N29" s="342"/>
    </row>
    <row r="30" spans="1:14" s="329" customFormat="1" ht="16.5" customHeight="1">
      <c r="A30" s="332" t="s">
        <v>143</v>
      </c>
      <c r="B30" s="344">
        <v>1168191</v>
      </c>
      <c r="C30" s="358">
        <v>299816</v>
      </c>
      <c r="D30" s="369">
        <v>0.25664981154622829</v>
      </c>
      <c r="E30" s="358">
        <v>167417</v>
      </c>
      <c r="F30" s="369">
        <v>0.14331303699480649</v>
      </c>
      <c r="G30" s="344">
        <v>132399</v>
      </c>
      <c r="H30" s="387">
        <v>0.1133367745514218</v>
      </c>
      <c r="J30" s="342"/>
      <c r="K30" s="342"/>
      <c r="L30" s="342"/>
      <c r="M30" s="342"/>
      <c r="N30" s="342"/>
    </row>
    <row r="31" spans="1:14" ht="16.5" customHeight="1">
      <c r="A31" s="333" t="s">
        <v>144</v>
      </c>
      <c r="B31" s="345">
        <v>1160553</v>
      </c>
      <c r="C31" s="356">
        <v>303483</v>
      </c>
      <c r="D31" s="369">
        <v>0.26149861316113954</v>
      </c>
      <c r="E31" s="356">
        <v>164144</v>
      </c>
      <c r="F31" s="369">
        <v>0.14143602231005392</v>
      </c>
      <c r="G31" s="381">
        <v>139339</v>
      </c>
      <c r="H31" s="387">
        <v>0.12006259085108564</v>
      </c>
      <c r="J31" s="328"/>
      <c r="K31" s="328"/>
      <c r="L31" s="328"/>
      <c r="M31" s="328"/>
      <c r="N31" s="328"/>
    </row>
    <row r="32" spans="1:14" ht="16.5" customHeight="1">
      <c r="A32" s="333" t="s">
        <v>126</v>
      </c>
      <c r="B32" s="345">
        <v>1150618</v>
      </c>
      <c r="C32" s="356">
        <v>307228</v>
      </c>
      <c r="D32" s="369">
        <v>0.26701129306164167</v>
      </c>
      <c r="E32" s="356">
        <v>161742</v>
      </c>
      <c r="F32" s="369">
        <v>0.14056967646951463</v>
      </c>
      <c r="G32" s="381">
        <v>145486</v>
      </c>
      <c r="H32" s="387">
        <v>0.12644161659212702</v>
      </c>
      <c r="J32" s="328"/>
      <c r="K32" s="328"/>
      <c r="L32" s="328"/>
      <c r="M32" s="328"/>
      <c r="N32" s="328"/>
    </row>
    <row r="33" spans="1:14" ht="16.5" customHeight="1">
      <c r="A33" s="333" t="s">
        <v>147</v>
      </c>
      <c r="B33" s="345">
        <v>1135624</v>
      </c>
      <c r="C33" s="356">
        <v>310246</v>
      </c>
      <c r="D33" s="369">
        <v>0.2731942967038386</v>
      </c>
      <c r="E33" s="356">
        <v>158012</v>
      </c>
      <c r="F33" s="369">
        <v>0.13914112417490296</v>
      </c>
      <c r="G33" s="381">
        <v>152234</v>
      </c>
      <c r="H33" s="387">
        <v>0.13405317252893564</v>
      </c>
      <c r="J33" s="328"/>
      <c r="K33" s="328"/>
      <c r="L33" s="328"/>
      <c r="M33" s="328"/>
      <c r="N33" s="328"/>
    </row>
    <row r="34" spans="1:14" ht="16.5" customHeight="1">
      <c r="A34" s="333" t="s">
        <v>170</v>
      </c>
      <c r="B34" s="345">
        <v>1123205</v>
      </c>
      <c r="C34" s="356">
        <v>314442</v>
      </c>
      <c r="D34" s="369">
        <v>0.27995067685774189</v>
      </c>
      <c r="E34" s="356">
        <v>156660</v>
      </c>
      <c r="F34" s="369">
        <v>0.13947587484030077</v>
      </c>
      <c r="G34" s="381">
        <v>157782</v>
      </c>
      <c r="H34" s="387">
        <v>0.14047480201744117</v>
      </c>
      <c r="J34" s="328"/>
      <c r="K34" s="328"/>
      <c r="L34" s="328"/>
      <c r="M34" s="328"/>
      <c r="N34" s="328"/>
    </row>
    <row r="35" spans="1:14" ht="16.5" customHeight="1">
      <c r="A35" s="334" t="s">
        <v>171</v>
      </c>
      <c r="B35" s="346">
        <v>1110459</v>
      </c>
      <c r="C35" s="357">
        <v>317603</v>
      </c>
      <c r="D35" s="370">
        <v>0.28599999999999998</v>
      </c>
      <c r="E35" s="357">
        <v>153481</v>
      </c>
      <c r="F35" s="370">
        <v>0.13800000000000001</v>
      </c>
      <c r="G35" s="361">
        <v>164122</v>
      </c>
      <c r="H35" s="386">
        <v>0.14799999999999999</v>
      </c>
      <c r="J35" s="328"/>
      <c r="K35" s="328"/>
      <c r="L35" s="328"/>
      <c r="M35" s="328"/>
      <c r="N35" s="328"/>
    </row>
    <row r="36" spans="1:14" ht="16.5" customHeight="1">
      <c r="A36" s="333" t="s">
        <v>183</v>
      </c>
      <c r="B36" s="345">
        <v>1098864</v>
      </c>
      <c r="C36" s="356">
        <v>320887</v>
      </c>
      <c r="D36" s="369">
        <v>0.29201702849488198</v>
      </c>
      <c r="E36" s="356">
        <v>151792</v>
      </c>
      <c r="F36" s="369">
        <v>0.1381353834505453</v>
      </c>
      <c r="G36" s="381">
        <v>169095</v>
      </c>
      <c r="H36" s="387">
        <v>0.15388164504433668</v>
      </c>
      <c r="J36" s="328"/>
      <c r="K36" s="328"/>
      <c r="L36" s="328"/>
      <c r="M36" s="328"/>
      <c r="N36" s="328"/>
    </row>
    <row r="37" spans="1:14" ht="16.5" customHeight="1">
      <c r="A37" s="333" t="s">
        <v>21</v>
      </c>
      <c r="B37" s="345">
        <v>1088284</v>
      </c>
      <c r="C37" s="356">
        <v>321336</v>
      </c>
      <c r="D37" s="369">
        <v>0.29499999999999998</v>
      </c>
      <c r="E37" s="356">
        <v>147478</v>
      </c>
      <c r="F37" s="369">
        <v>0.13600000000000001</v>
      </c>
      <c r="G37" s="381">
        <v>173858</v>
      </c>
      <c r="H37" s="387">
        <v>0.16</v>
      </c>
      <c r="J37" s="328"/>
      <c r="K37" s="328"/>
      <c r="L37" s="328"/>
      <c r="M37" s="328"/>
      <c r="N37" s="328"/>
    </row>
    <row r="38" spans="1:14" ht="16.5" customHeight="1">
      <c r="A38" s="334" t="s">
        <v>199</v>
      </c>
      <c r="B38" s="346">
        <v>1077294</v>
      </c>
      <c r="C38" s="357">
        <v>319086</v>
      </c>
      <c r="D38" s="370">
        <v>0.29619212582637611</v>
      </c>
      <c r="E38" s="357">
        <v>138893</v>
      </c>
      <c r="F38" s="370">
        <v>0.1289276650570782</v>
      </c>
      <c r="G38" s="361">
        <v>180193</v>
      </c>
      <c r="H38" s="386">
        <v>0.16726446076929788</v>
      </c>
      <c r="J38" s="328"/>
      <c r="K38" s="328"/>
      <c r="L38" s="328"/>
      <c r="M38" s="328"/>
      <c r="N38" s="328"/>
    </row>
    <row r="39" spans="1:14" ht="16.5" customHeight="1">
      <c r="A39" s="335" t="s">
        <v>69</v>
      </c>
      <c r="B39" s="347">
        <v>1064984</v>
      </c>
      <c r="C39" s="358">
        <v>324068</v>
      </c>
      <c r="D39" s="371">
        <v>0.30399999999999999</v>
      </c>
      <c r="E39" s="358">
        <v>141318</v>
      </c>
      <c r="F39" s="371">
        <v>0.13300000000000001</v>
      </c>
      <c r="G39" s="359">
        <v>182750</v>
      </c>
      <c r="H39" s="388">
        <v>0.17199999999999999</v>
      </c>
      <c r="J39" s="328"/>
      <c r="K39" s="328"/>
      <c r="L39" s="328"/>
      <c r="M39" s="328"/>
      <c r="N39" s="328"/>
    </row>
    <row r="40" spans="1:14" ht="16.5" customHeight="1">
      <c r="A40" s="335" t="s">
        <v>240</v>
      </c>
      <c r="B40" s="347">
        <v>1051905</v>
      </c>
      <c r="C40" s="358">
        <v>330741</v>
      </c>
      <c r="D40" s="371">
        <v>0.314</v>
      </c>
      <c r="E40" s="358">
        <v>144508</v>
      </c>
      <c r="F40" s="371">
        <v>0.13700000000000001</v>
      </c>
      <c r="G40" s="359">
        <v>186233</v>
      </c>
      <c r="H40" s="388">
        <v>0.17699999999999999</v>
      </c>
      <c r="J40" s="328"/>
      <c r="K40" s="328"/>
      <c r="L40" s="328"/>
      <c r="M40" s="328"/>
      <c r="N40" s="328"/>
    </row>
    <row r="41" spans="1:14" ht="16.5" customHeight="1">
      <c r="A41" s="335" t="s">
        <v>243</v>
      </c>
      <c r="B41" s="347">
        <v>1038968</v>
      </c>
      <c r="C41" s="358">
        <v>337120</v>
      </c>
      <c r="D41" s="371">
        <v>0.32400000000000001</v>
      </c>
      <c r="E41" s="358">
        <v>150193</v>
      </c>
      <c r="F41" s="371">
        <v>0.14499999999999999</v>
      </c>
      <c r="G41" s="359">
        <v>186927</v>
      </c>
      <c r="H41" s="388">
        <v>0.18</v>
      </c>
      <c r="J41" s="328"/>
      <c r="K41" s="328"/>
      <c r="L41" s="328"/>
      <c r="M41" s="328"/>
      <c r="N41" s="328"/>
    </row>
    <row r="42" spans="1:14" ht="16.5" customHeight="1">
      <c r="A42" s="336" t="s">
        <v>244</v>
      </c>
      <c r="B42" s="347">
        <v>1025446</v>
      </c>
      <c r="C42" s="359">
        <v>344873</v>
      </c>
      <c r="D42" s="371">
        <v>0.33600000000000002</v>
      </c>
      <c r="E42" s="359">
        <v>156674</v>
      </c>
      <c r="F42" s="371">
        <v>0.153</v>
      </c>
      <c r="G42" s="359">
        <v>188199</v>
      </c>
      <c r="H42" s="388">
        <v>0.184</v>
      </c>
      <c r="J42" s="328"/>
      <c r="K42" s="328"/>
      <c r="L42" s="328"/>
      <c r="M42" s="328"/>
      <c r="N42" s="328"/>
    </row>
    <row r="43" spans="1:14" ht="16.5" customHeight="1">
      <c r="A43" s="336" t="s">
        <v>249</v>
      </c>
      <c r="B43" s="347">
        <v>1012148</v>
      </c>
      <c r="C43" s="359">
        <v>350027</v>
      </c>
      <c r="D43" s="371">
        <v>0.34599999999999997</v>
      </c>
      <c r="E43" s="359">
        <v>160473</v>
      </c>
      <c r="F43" s="371">
        <v>0.159</v>
      </c>
      <c r="G43" s="359">
        <v>189554</v>
      </c>
      <c r="H43" s="388">
        <v>0.187</v>
      </c>
      <c r="J43" s="328"/>
      <c r="K43" s="328"/>
      <c r="L43" s="328"/>
      <c r="M43" s="328"/>
      <c r="N43" s="328"/>
    </row>
    <row r="44" spans="1:14" ht="16.5" customHeight="1">
      <c r="A44" s="337" t="s">
        <v>272</v>
      </c>
      <c r="B44" s="348">
        <v>997718</v>
      </c>
      <c r="C44" s="360">
        <v>353786</v>
      </c>
      <c r="D44" s="372">
        <v>0.35499999999999998</v>
      </c>
      <c r="E44" s="360">
        <v>162178</v>
      </c>
      <c r="F44" s="372">
        <v>0.16300000000000001</v>
      </c>
      <c r="G44" s="360">
        <v>191608</v>
      </c>
      <c r="H44" s="389">
        <v>0.192</v>
      </c>
      <c r="J44" s="328"/>
      <c r="K44" s="328"/>
      <c r="L44" s="328"/>
      <c r="M44" s="328"/>
      <c r="N44" s="328"/>
    </row>
    <row r="45" spans="1:14" ht="16.5" customHeight="1">
      <c r="A45" s="331" t="s">
        <v>271</v>
      </c>
      <c r="B45" s="346">
        <v>983000</v>
      </c>
      <c r="C45" s="361">
        <v>357125</v>
      </c>
      <c r="D45" s="370">
        <v>0.36299999999999999</v>
      </c>
      <c r="E45" s="361">
        <v>164674</v>
      </c>
      <c r="F45" s="370">
        <v>0.16800000000000001</v>
      </c>
      <c r="G45" s="361">
        <v>192451</v>
      </c>
      <c r="H45" s="386">
        <v>0.19600000000000001</v>
      </c>
      <c r="J45" s="328"/>
      <c r="K45" s="328"/>
      <c r="L45" s="328"/>
      <c r="M45" s="328"/>
      <c r="N45" s="328"/>
    </row>
    <row r="46" spans="1:14" ht="16.5" customHeight="1">
      <c r="A46" s="337" t="s">
        <v>34</v>
      </c>
      <c r="B46" s="348">
        <v>968580</v>
      </c>
      <c r="C46" s="360">
        <v>359478</v>
      </c>
      <c r="D46" s="372">
        <v>0.37112501638934686</v>
      </c>
      <c r="E46" s="360">
        <v>165967</v>
      </c>
      <c r="F46" s="372">
        <v>0.17134429810750793</v>
      </c>
      <c r="G46" s="360">
        <v>193511</v>
      </c>
      <c r="H46" s="389">
        <v>0.19978071828183896</v>
      </c>
      <c r="J46" s="328"/>
      <c r="K46" s="328"/>
      <c r="L46" s="328"/>
      <c r="M46" s="328"/>
      <c r="N46" s="328"/>
    </row>
    <row r="47" spans="1:14" ht="16.5" customHeight="1">
      <c r="A47" s="338" t="s">
        <v>7</v>
      </c>
      <c r="B47" s="349">
        <v>954425</v>
      </c>
      <c r="C47" s="362">
        <v>361434</v>
      </c>
      <c r="D47" s="370">
        <v>0.37869293029834716</v>
      </c>
      <c r="E47" s="362">
        <v>169397</v>
      </c>
      <c r="F47" s="380">
        <v>0.17748592084239201</v>
      </c>
      <c r="G47" s="362">
        <v>192037</v>
      </c>
      <c r="H47" s="390">
        <v>0.20120700945595515</v>
      </c>
      <c r="J47" s="328"/>
      <c r="K47" s="328"/>
      <c r="L47" s="328"/>
      <c r="M47" s="328"/>
      <c r="N47" s="328"/>
    </row>
    <row r="48" spans="1:14" ht="16.5" customHeight="1">
      <c r="A48" s="331" t="s">
        <v>120</v>
      </c>
      <c r="B48" s="346">
        <v>947352</v>
      </c>
      <c r="C48" s="361">
        <v>362012</v>
      </c>
      <c r="D48" s="373">
        <v>0.38200000000000001</v>
      </c>
      <c r="E48" s="361">
        <v>173246</v>
      </c>
      <c r="F48" s="370">
        <v>0.183</v>
      </c>
      <c r="G48" s="361">
        <v>188766</v>
      </c>
      <c r="H48" s="386">
        <v>0.19899999999999998</v>
      </c>
      <c r="J48" s="328"/>
      <c r="K48" s="328"/>
      <c r="L48" s="328"/>
      <c r="M48" s="328"/>
      <c r="N48" s="328"/>
    </row>
    <row r="49" spans="1:14" ht="16.5" customHeight="1">
      <c r="A49" s="337" t="s">
        <v>285</v>
      </c>
      <c r="B49" s="348">
        <v>933056</v>
      </c>
      <c r="C49" s="360">
        <v>361636</v>
      </c>
      <c r="D49" s="372">
        <v>0.38799999999999996</v>
      </c>
      <c r="E49" s="360">
        <v>169776</v>
      </c>
      <c r="F49" s="372">
        <v>0.182</v>
      </c>
      <c r="G49" s="360">
        <v>191860</v>
      </c>
      <c r="H49" s="389">
        <v>0.20600000000000002</v>
      </c>
      <c r="J49" s="328"/>
      <c r="K49" s="328"/>
      <c r="L49" s="328"/>
      <c r="M49" s="328"/>
      <c r="N49" s="328"/>
    </row>
    <row r="50" spans="1:14" ht="16.5" customHeight="1">
      <c r="A50" s="339" t="s">
        <v>303</v>
      </c>
      <c r="B50" s="350">
        <v>916509</v>
      </c>
      <c r="C50" s="363">
        <v>360254</v>
      </c>
      <c r="D50" s="374">
        <f>C50/B50</f>
        <v>0.39307197201555033</v>
      </c>
      <c r="E50" s="363">
        <v>165618</v>
      </c>
      <c r="F50" s="374">
        <f>E50/B50</f>
        <v>0.18070526312343904</v>
      </c>
      <c r="G50" s="363">
        <v>194636</v>
      </c>
      <c r="H50" s="391">
        <f>G50/B50</f>
        <v>0.21236670889211126</v>
      </c>
      <c r="J50" s="328"/>
      <c r="K50" s="328"/>
      <c r="L50" s="328"/>
      <c r="M50" s="328"/>
      <c r="N50" s="328"/>
    </row>
    <row r="51" spans="1:14" ht="13.5" customHeight="1">
      <c r="A51" s="20" t="s">
        <v>281</v>
      </c>
      <c r="C51" s="328"/>
      <c r="D51" s="375"/>
      <c r="E51" s="328"/>
      <c r="F51" s="375"/>
      <c r="G51" s="328"/>
      <c r="H51" s="375"/>
    </row>
    <row r="52" spans="1:14" ht="13.5" customHeight="1">
      <c r="A52" s="20" t="s">
        <v>252</v>
      </c>
      <c r="C52" s="328"/>
      <c r="D52" s="375"/>
      <c r="E52" s="328"/>
      <c r="F52" s="375"/>
      <c r="G52" s="328"/>
      <c r="H52" s="375"/>
    </row>
    <row r="53" spans="1:14">
      <c r="B53" s="328"/>
      <c r="C53" s="328"/>
      <c r="D53" s="375"/>
      <c r="E53" s="328"/>
      <c r="F53" s="375"/>
      <c r="G53" s="328"/>
      <c r="H53" s="375"/>
    </row>
    <row r="54" spans="1:14">
      <c r="B54" s="328"/>
      <c r="C54" s="328"/>
      <c r="D54" s="375"/>
      <c r="E54" s="328"/>
      <c r="F54" s="375"/>
      <c r="G54" s="328"/>
      <c r="H54" s="375"/>
    </row>
    <row r="55" spans="1:14">
      <c r="B55" s="328"/>
      <c r="C55" s="328"/>
      <c r="D55" s="375"/>
      <c r="E55" s="328"/>
      <c r="F55" s="375"/>
      <c r="G55" s="328"/>
      <c r="H55" s="375"/>
    </row>
    <row r="56" spans="1:14">
      <c r="B56" s="328"/>
      <c r="C56" s="328"/>
      <c r="D56" s="375"/>
      <c r="E56" s="328"/>
      <c r="F56" s="375"/>
      <c r="G56" s="328"/>
      <c r="H56" s="375"/>
    </row>
    <row r="57" spans="1:14">
      <c r="B57" s="328"/>
      <c r="C57" s="328"/>
      <c r="D57" s="375"/>
      <c r="E57" s="328"/>
      <c r="F57" s="375"/>
      <c r="G57" s="328"/>
      <c r="H57" s="329"/>
    </row>
    <row r="58" spans="1:14">
      <c r="B58" s="328"/>
      <c r="C58" s="328"/>
      <c r="D58" s="375"/>
      <c r="E58" s="328"/>
      <c r="F58" s="375"/>
      <c r="G58" s="328"/>
      <c r="H58" s="329"/>
    </row>
    <row r="59" spans="1:14">
      <c r="B59" s="328"/>
      <c r="C59" s="328"/>
      <c r="D59" s="375"/>
      <c r="E59" s="328"/>
      <c r="F59" s="375"/>
      <c r="G59" s="328"/>
    </row>
    <row r="60" spans="1:14">
      <c r="B60" s="328"/>
      <c r="C60" s="328"/>
      <c r="D60" s="375"/>
      <c r="E60" s="328"/>
      <c r="F60" s="375"/>
      <c r="G60" s="328"/>
    </row>
    <row r="61" spans="1:14">
      <c r="B61" s="328"/>
      <c r="C61" s="328"/>
      <c r="D61" s="375"/>
      <c r="F61" s="375"/>
      <c r="G61" s="328"/>
    </row>
    <row r="62" spans="1:14">
      <c r="B62" s="328"/>
      <c r="C62" s="328"/>
      <c r="D62" s="375"/>
      <c r="E62" s="328"/>
      <c r="F62" s="375"/>
      <c r="G62" s="328"/>
    </row>
    <row r="63" spans="1:14">
      <c r="B63" s="328"/>
      <c r="C63" s="328"/>
      <c r="D63" s="375"/>
      <c r="E63" s="328"/>
      <c r="F63" s="375"/>
      <c r="G63" s="328"/>
    </row>
    <row r="64" spans="1:14">
      <c r="B64" s="328"/>
      <c r="C64" s="328"/>
      <c r="E64" s="328"/>
      <c r="G64" s="328"/>
    </row>
    <row r="65" spans="2:5">
      <c r="B65" s="328"/>
      <c r="C65" s="328"/>
      <c r="E65" s="328"/>
    </row>
    <row r="66" spans="2:5">
      <c r="B66" s="328"/>
      <c r="C66" s="328"/>
      <c r="E66" s="328"/>
    </row>
  </sheetData>
  <mergeCells count="6">
    <mergeCell ref="A1:H1"/>
    <mergeCell ref="E4:F4"/>
    <mergeCell ref="G4:H4"/>
    <mergeCell ref="A3:A6"/>
    <mergeCell ref="B3:B6"/>
    <mergeCell ref="C3:D4"/>
  </mergeCells>
  <phoneticPr fontId="56"/>
  <printOptions horizontalCentered="1"/>
  <pageMargins left="0.78740157480314965" right="0.78740157480314965" top="0.54" bottom="0.19685039370078741" header="0.28999999999999998" footer="0.31"/>
  <pageSetup paperSize="9" scale="89" fitToWidth="1" fitToHeight="1" orientation="portrait" usePrinterDefaults="1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J48"/>
  <sheetViews>
    <sheetView view="pageBreakPreview" zoomScaleNormal="115" zoomScaleSheetLayoutView="100" workbookViewId="0">
      <pane xSplit="4" ySplit="9" topLeftCell="E10" activePane="bottomRight" state="frozen"/>
      <selection pane="topRight"/>
      <selection pane="bottomLeft"/>
      <selection pane="bottomRight" sqref="A1:J1"/>
    </sheetView>
  </sheetViews>
  <sheetFormatPr defaultRowHeight="12"/>
  <cols>
    <col min="1" max="1" width="11" style="281" customWidth="1"/>
    <col min="2" max="10" width="9.125" style="281" customWidth="1"/>
    <col min="11" max="16384" width="9" style="281" customWidth="1"/>
  </cols>
  <sheetData>
    <row r="1" spans="1:10" ht="31.5" customHeight="1">
      <c r="A1" s="392" t="s">
        <v>175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20.25" customHeight="1">
      <c r="A2" s="393"/>
      <c r="B2" s="393"/>
      <c r="J2" s="144" t="str">
        <f>'表1-1'!J2</f>
        <v>令和５年７月１日現在</v>
      </c>
    </row>
    <row r="3" spans="1:10" ht="18" customHeight="1">
      <c r="A3" s="394" t="s">
        <v>35</v>
      </c>
      <c r="B3" s="397"/>
      <c r="C3" s="407" t="s">
        <v>179</v>
      </c>
      <c r="D3" s="420"/>
      <c r="E3" s="426"/>
      <c r="F3" s="426"/>
      <c r="G3" s="426"/>
      <c r="H3" s="426"/>
      <c r="I3" s="426"/>
      <c r="J3" s="456"/>
    </row>
    <row r="4" spans="1:10" ht="18" customHeight="1">
      <c r="A4" s="395"/>
      <c r="B4" s="398" t="s">
        <v>47</v>
      </c>
      <c r="C4" s="408"/>
      <c r="D4" s="421"/>
      <c r="E4" s="427" t="s">
        <v>178</v>
      </c>
      <c r="F4" s="434"/>
      <c r="G4" s="434"/>
      <c r="H4" s="450"/>
      <c r="I4" s="427" t="s">
        <v>173</v>
      </c>
      <c r="J4" s="450"/>
    </row>
    <row r="5" spans="1:10" ht="18" customHeight="1">
      <c r="A5" s="395"/>
      <c r="B5" s="398"/>
      <c r="C5" s="409" t="s">
        <v>166</v>
      </c>
      <c r="D5" s="422" t="s">
        <v>212</v>
      </c>
      <c r="E5" s="428" t="s">
        <v>167</v>
      </c>
      <c r="F5" s="435" t="s">
        <v>169</v>
      </c>
      <c r="G5" s="435" t="s">
        <v>38</v>
      </c>
      <c r="H5" s="451" t="s">
        <v>212</v>
      </c>
      <c r="I5" s="428" t="s">
        <v>166</v>
      </c>
      <c r="J5" s="457" t="s">
        <v>212</v>
      </c>
    </row>
    <row r="6" spans="1:10" ht="24">
      <c r="A6" s="396"/>
      <c r="B6" s="396" t="s">
        <v>184</v>
      </c>
      <c r="C6" s="354" t="s">
        <v>154</v>
      </c>
      <c r="D6" s="423" t="s">
        <v>56</v>
      </c>
      <c r="E6" s="354" t="s">
        <v>71</v>
      </c>
      <c r="F6" s="436" t="s">
        <v>93</v>
      </c>
      <c r="G6" s="444" t="s">
        <v>185</v>
      </c>
      <c r="H6" s="452" t="s">
        <v>213</v>
      </c>
      <c r="I6" s="354" t="s">
        <v>186</v>
      </c>
      <c r="J6" s="423" t="s">
        <v>214</v>
      </c>
    </row>
    <row r="7" spans="1:10" ht="18" customHeight="1">
      <c r="A7" s="27" t="s">
        <v>60</v>
      </c>
      <c r="B7" s="399">
        <v>385717</v>
      </c>
      <c r="C7" s="410">
        <f>SUM(C8:C9)</f>
        <v>140313</v>
      </c>
      <c r="D7" s="424">
        <f t="shared" ref="D7:D40" si="0">C7/B7</f>
        <v>0.36377188456821968</v>
      </c>
      <c r="E7" s="429">
        <f>SUM(E8:E9)</f>
        <v>24326</v>
      </c>
      <c r="F7" s="437">
        <f>SUM(F8:F9)</f>
        <v>54752</v>
      </c>
      <c r="G7" s="437">
        <f>SUM(G8:G9)</f>
        <v>79078</v>
      </c>
      <c r="H7" s="453">
        <f t="shared" ref="H7:H40" si="1">G7/B7</f>
        <v>0.20501559433470654</v>
      </c>
      <c r="I7" s="429">
        <f>SUM(I8:I9)</f>
        <v>61235</v>
      </c>
      <c r="J7" s="458">
        <f t="shared" ref="J7:J40" si="2">I7/B7</f>
        <v>0.15875629023351318</v>
      </c>
    </row>
    <row r="8" spans="1:10" ht="18" customHeight="1">
      <c r="A8" s="28" t="s">
        <v>61</v>
      </c>
      <c r="B8" s="400">
        <v>354319</v>
      </c>
      <c r="C8" s="41">
        <f>SUM(C10:C22)</f>
        <v>127194</v>
      </c>
      <c r="D8" s="424">
        <f t="shared" si="0"/>
        <v>0.3589815956807284</v>
      </c>
      <c r="E8" s="430">
        <f>SUM(E10:E22)</f>
        <v>21988</v>
      </c>
      <c r="F8" s="438">
        <f>SUM(F10:F22)</f>
        <v>50434</v>
      </c>
      <c r="G8" s="438">
        <f>SUM(G10:G22)</f>
        <v>72422</v>
      </c>
      <c r="H8" s="453">
        <f t="shared" si="1"/>
        <v>0.20439773198727701</v>
      </c>
      <c r="I8" s="430">
        <f>SUM(I10:I22)</f>
        <v>54772</v>
      </c>
      <c r="J8" s="458">
        <f t="shared" si="2"/>
        <v>0.15458386369345137</v>
      </c>
    </row>
    <row r="9" spans="1:10" ht="18" customHeight="1">
      <c r="A9" s="28" t="s">
        <v>64</v>
      </c>
      <c r="B9" s="401">
        <v>31398</v>
      </c>
      <c r="C9" s="411">
        <f>G9+I9</f>
        <v>13119</v>
      </c>
      <c r="D9" s="424">
        <f t="shared" si="0"/>
        <v>0.41782916109306323</v>
      </c>
      <c r="E9" s="401">
        <f>SUM(E23,E25,E27,E31,E36,E38)</f>
        <v>2338</v>
      </c>
      <c r="F9" s="438">
        <f>SUM(F23,F25,F27,F31,F36,F38)</f>
        <v>4318</v>
      </c>
      <c r="G9" s="438">
        <f>SUM(G23,G25,G27,G31,G36,G38)</f>
        <v>6656</v>
      </c>
      <c r="H9" s="453">
        <f t="shared" si="1"/>
        <v>0.21198802471494999</v>
      </c>
      <c r="I9" s="401">
        <f>SUM(I23,I25,I27,I31,I36,I38)</f>
        <v>6463</v>
      </c>
      <c r="J9" s="458">
        <f t="shared" si="2"/>
        <v>0.20584113637811324</v>
      </c>
    </row>
    <row r="10" spans="1:10" s="281" customFormat="1" ht="18" customHeight="1">
      <c r="A10" s="29" t="s">
        <v>87</v>
      </c>
      <c r="B10" s="7">
        <v>138971</v>
      </c>
      <c r="C10" s="88">
        <f t="shared" ref="C10:C22" si="3">SUM(E10,F10,I10)</f>
        <v>47611</v>
      </c>
      <c r="D10" s="369">
        <f t="shared" si="0"/>
        <v>0.34259665685646645</v>
      </c>
      <c r="E10" s="88">
        <v>7578</v>
      </c>
      <c r="F10" s="439">
        <v>20282</v>
      </c>
      <c r="G10" s="445">
        <f t="shared" ref="G10:G22" si="4">E10+F10</f>
        <v>27860</v>
      </c>
      <c r="H10" s="454">
        <f t="shared" si="1"/>
        <v>0.20047348007857754</v>
      </c>
      <c r="I10" s="418">
        <v>19751</v>
      </c>
      <c r="J10" s="368">
        <f t="shared" si="2"/>
        <v>0.14212317677788891</v>
      </c>
    </row>
    <row r="11" spans="1:10" s="281" customFormat="1" ht="18" customHeight="1">
      <c r="A11" s="30" t="s">
        <v>65</v>
      </c>
      <c r="B11" s="30">
        <v>20963</v>
      </c>
      <c r="C11" s="412">
        <f t="shared" si="3"/>
        <v>9798</v>
      </c>
      <c r="D11" s="369">
        <f t="shared" si="0"/>
        <v>0.46739493393121212</v>
      </c>
      <c r="E11" s="431">
        <v>1623</v>
      </c>
      <c r="F11" s="106">
        <v>4467</v>
      </c>
      <c r="G11" s="446">
        <f t="shared" si="4"/>
        <v>6090</v>
      </c>
      <c r="H11" s="369">
        <f t="shared" si="1"/>
        <v>0.29051185421933884</v>
      </c>
      <c r="I11" s="413">
        <v>3708</v>
      </c>
      <c r="J11" s="371">
        <f t="shared" si="2"/>
        <v>0.17688307971187331</v>
      </c>
    </row>
    <row r="12" spans="1:10" s="281" customFormat="1" ht="18" customHeight="1">
      <c r="A12" s="30" t="s">
        <v>5</v>
      </c>
      <c r="B12" s="30">
        <v>30834</v>
      </c>
      <c r="C12" s="413">
        <f t="shared" si="3"/>
        <v>10765</v>
      </c>
      <c r="D12" s="369">
        <f t="shared" si="0"/>
        <v>0.34912758643056369</v>
      </c>
      <c r="E12" s="431">
        <v>1921</v>
      </c>
      <c r="F12" s="106">
        <v>3733</v>
      </c>
      <c r="G12" s="446">
        <f t="shared" si="4"/>
        <v>5654</v>
      </c>
      <c r="H12" s="369">
        <f t="shared" si="1"/>
        <v>0.18336900823765973</v>
      </c>
      <c r="I12" s="413">
        <v>5111</v>
      </c>
      <c r="J12" s="371">
        <f t="shared" si="2"/>
        <v>0.16575857819290393</v>
      </c>
    </row>
    <row r="13" spans="1:10" s="281" customFormat="1" ht="18" customHeight="1">
      <c r="A13" s="30" t="s">
        <v>66</v>
      </c>
      <c r="B13" s="30">
        <v>27842</v>
      </c>
      <c r="C13" s="413">
        <f t="shared" si="3"/>
        <v>9180</v>
      </c>
      <c r="D13" s="369">
        <f t="shared" si="0"/>
        <v>0.32971769269449036</v>
      </c>
      <c r="E13" s="431">
        <v>1550</v>
      </c>
      <c r="F13" s="106">
        <v>2992</v>
      </c>
      <c r="G13" s="106">
        <f t="shared" si="4"/>
        <v>4542</v>
      </c>
      <c r="H13" s="369">
        <f t="shared" si="1"/>
        <v>0.16313483226779685</v>
      </c>
      <c r="I13" s="413">
        <v>4638</v>
      </c>
      <c r="J13" s="371">
        <f t="shared" si="2"/>
        <v>0.16658286042669349</v>
      </c>
    </row>
    <row r="14" spans="1:10" s="281" customFormat="1" ht="18" customHeight="1">
      <c r="A14" s="30" t="s">
        <v>72</v>
      </c>
      <c r="B14" s="30">
        <v>10117</v>
      </c>
      <c r="C14" s="413">
        <f t="shared" si="3"/>
        <v>4054</v>
      </c>
      <c r="D14" s="369">
        <f t="shared" si="0"/>
        <v>0.40071167342097458</v>
      </c>
      <c r="E14" s="431">
        <v>698</v>
      </c>
      <c r="F14" s="106">
        <v>1275</v>
      </c>
      <c r="G14" s="443">
        <f t="shared" si="4"/>
        <v>1973</v>
      </c>
      <c r="H14" s="369">
        <f t="shared" si="1"/>
        <v>0.19501828605317781</v>
      </c>
      <c r="I14" s="413">
        <v>2081</v>
      </c>
      <c r="J14" s="371">
        <f t="shared" si="2"/>
        <v>0.20569338736779677</v>
      </c>
    </row>
    <row r="15" spans="1:10" s="281" customFormat="1" ht="18" customHeight="1">
      <c r="A15" s="30" t="s">
        <v>74</v>
      </c>
      <c r="B15" s="30">
        <v>16333</v>
      </c>
      <c r="C15" s="413">
        <f t="shared" si="3"/>
        <v>5861</v>
      </c>
      <c r="D15" s="369">
        <f t="shared" si="0"/>
        <v>0.35884405804200087</v>
      </c>
      <c r="E15" s="431">
        <v>1174</v>
      </c>
      <c r="F15" s="106">
        <v>2180</v>
      </c>
      <c r="G15" s="446">
        <f t="shared" si="4"/>
        <v>3354</v>
      </c>
      <c r="H15" s="369">
        <f t="shared" si="1"/>
        <v>0.2053511296148901</v>
      </c>
      <c r="I15" s="415">
        <v>2507</v>
      </c>
      <c r="J15" s="371">
        <f t="shared" si="2"/>
        <v>0.15349292842711076</v>
      </c>
    </row>
    <row r="16" spans="1:10" s="281" customFormat="1" ht="18" customHeight="1">
      <c r="A16" s="30" t="s">
        <v>78</v>
      </c>
      <c r="B16" s="30">
        <v>10674</v>
      </c>
      <c r="C16" s="413">
        <f t="shared" si="3"/>
        <v>3218</v>
      </c>
      <c r="D16" s="369">
        <f t="shared" si="0"/>
        <v>0.30148023234026605</v>
      </c>
      <c r="E16" s="431">
        <v>664</v>
      </c>
      <c r="F16" s="106">
        <v>1126</v>
      </c>
      <c r="G16" s="106">
        <f t="shared" si="4"/>
        <v>1790</v>
      </c>
      <c r="H16" s="369">
        <f t="shared" si="1"/>
        <v>0.16769720816938355</v>
      </c>
      <c r="I16" s="412">
        <v>1428</v>
      </c>
      <c r="J16" s="371">
        <f t="shared" si="2"/>
        <v>0.13378302417088253</v>
      </c>
    </row>
    <row r="17" spans="1:10" s="281" customFormat="1" ht="18" customHeight="1">
      <c r="A17" s="30" t="s">
        <v>76</v>
      </c>
      <c r="B17" s="30">
        <v>28563</v>
      </c>
      <c r="C17" s="413">
        <f t="shared" si="3"/>
        <v>9905</v>
      </c>
      <c r="D17" s="369">
        <f t="shared" si="0"/>
        <v>0.34677729930329448</v>
      </c>
      <c r="E17" s="431">
        <v>1833</v>
      </c>
      <c r="F17" s="106">
        <v>3754</v>
      </c>
      <c r="G17" s="106">
        <f t="shared" si="4"/>
        <v>5587</v>
      </c>
      <c r="H17" s="369">
        <f t="shared" si="1"/>
        <v>0.19560270279732522</v>
      </c>
      <c r="I17" s="413">
        <v>4318</v>
      </c>
      <c r="J17" s="371">
        <f t="shared" si="2"/>
        <v>0.15117459650596926</v>
      </c>
    </row>
    <row r="18" spans="1:10" s="281" customFormat="1" ht="18" customHeight="1">
      <c r="A18" s="30" t="s">
        <v>15</v>
      </c>
      <c r="B18" s="30">
        <v>12577</v>
      </c>
      <c r="C18" s="413">
        <f t="shared" si="3"/>
        <v>4659</v>
      </c>
      <c r="D18" s="369">
        <f t="shared" si="0"/>
        <v>0.37043810129601656</v>
      </c>
      <c r="E18" s="431">
        <v>786</v>
      </c>
      <c r="F18" s="106">
        <v>1849</v>
      </c>
      <c r="G18" s="106">
        <f t="shared" si="4"/>
        <v>2635</v>
      </c>
      <c r="H18" s="369">
        <f t="shared" si="1"/>
        <v>0.20950942196072195</v>
      </c>
      <c r="I18" s="415">
        <v>2024</v>
      </c>
      <c r="J18" s="371">
        <f t="shared" si="2"/>
        <v>0.16092867933529459</v>
      </c>
    </row>
    <row r="19" spans="1:10" s="281" customFormat="1" ht="18" customHeight="1">
      <c r="A19" s="30" t="s">
        <v>97</v>
      </c>
      <c r="B19" s="30">
        <v>28424</v>
      </c>
      <c r="C19" s="413">
        <f t="shared" si="3"/>
        <v>10020</v>
      </c>
      <c r="D19" s="369">
        <f t="shared" si="0"/>
        <v>0.35251899802983394</v>
      </c>
      <c r="E19" s="431">
        <v>1841</v>
      </c>
      <c r="F19" s="106">
        <v>3950</v>
      </c>
      <c r="G19" s="443">
        <f t="shared" si="4"/>
        <v>5791</v>
      </c>
      <c r="H19" s="369">
        <f t="shared" si="1"/>
        <v>0.2037362792006755</v>
      </c>
      <c r="I19" s="415">
        <v>4229</v>
      </c>
      <c r="J19" s="371">
        <f t="shared" si="2"/>
        <v>0.14878271882915844</v>
      </c>
    </row>
    <row r="20" spans="1:10" s="281" customFormat="1" ht="18" customHeight="1">
      <c r="A20" s="30" t="s">
        <v>51</v>
      </c>
      <c r="B20" s="30">
        <v>11365</v>
      </c>
      <c r="C20" s="413">
        <f t="shared" si="3"/>
        <v>5263</v>
      </c>
      <c r="D20" s="369">
        <f t="shared" si="0"/>
        <v>0.46308842938847339</v>
      </c>
      <c r="E20" s="431">
        <v>1042</v>
      </c>
      <c r="F20" s="106">
        <v>2095</v>
      </c>
      <c r="G20" s="106">
        <f t="shared" si="4"/>
        <v>3137</v>
      </c>
      <c r="H20" s="369">
        <f t="shared" si="1"/>
        <v>0.27602287725472946</v>
      </c>
      <c r="I20" s="415">
        <v>2126</v>
      </c>
      <c r="J20" s="371">
        <f t="shared" si="2"/>
        <v>0.18706555213374396</v>
      </c>
    </row>
    <row r="21" spans="1:10" s="281" customFormat="1" ht="18" customHeight="1">
      <c r="A21" s="30" t="s">
        <v>81</v>
      </c>
      <c r="B21" s="30">
        <v>8599</v>
      </c>
      <c r="C21" s="413">
        <f t="shared" si="3"/>
        <v>2987</v>
      </c>
      <c r="D21" s="369">
        <f t="shared" si="0"/>
        <v>0.34736597278753345</v>
      </c>
      <c r="E21" s="431">
        <v>506</v>
      </c>
      <c r="F21" s="106">
        <v>1075</v>
      </c>
      <c r="G21" s="447">
        <f t="shared" si="4"/>
        <v>1581</v>
      </c>
      <c r="H21" s="369">
        <f t="shared" si="1"/>
        <v>0.18385858820793116</v>
      </c>
      <c r="I21" s="412">
        <v>1406</v>
      </c>
      <c r="J21" s="371">
        <f t="shared" si="2"/>
        <v>0.16350738457960229</v>
      </c>
    </row>
    <row r="22" spans="1:10" s="281" customFormat="1" ht="18" customHeight="1">
      <c r="A22" s="35" t="s">
        <v>89</v>
      </c>
      <c r="B22" s="402">
        <v>9057</v>
      </c>
      <c r="C22" s="414">
        <f t="shared" si="3"/>
        <v>3873</v>
      </c>
      <c r="D22" s="369">
        <f t="shared" si="0"/>
        <v>0.42762504140443858</v>
      </c>
      <c r="E22" s="419">
        <v>772</v>
      </c>
      <c r="F22" s="440">
        <v>1656</v>
      </c>
      <c r="G22" s="447">
        <f t="shared" si="4"/>
        <v>2428</v>
      </c>
      <c r="H22" s="425">
        <f t="shared" si="1"/>
        <v>0.26807993816937176</v>
      </c>
      <c r="I22" s="419">
        <v>1445</v>
      </c>
      <c r="J22" s="371">
        <f t="shared" si="2"/>
        <v>0.15954510323506679</v>
      </c>
    </row>
    <row r="23" spans="1:10" ht="18" customHeight="1">
      <c r="A23" s="27" t="s">
        <v>79</v>
      </c>
      <c r="B23" s="400">
        <v>1964</v>
      </c>
      <c r="C23" s="400">
        <f>SUM(C24)</f>
        <v>735</v>
      </c>
      <c r="D23" s="424">
        <f t="shared" si="0"/>
        <v>0.37423625254582482</v>
      </c>
      <c r="E23" s="430">
        <f>SUM(E24)</f>
        <v>152</v>
      </c>
      <c r="F23" s="438">
        <f>SUM(F24)</f>
        <v>271</v>
      </c>
      <c r="G23" s="448">
        <f>SUM(G24)</f>
        <v>423</v>
      </c>
      <c r="H23" s="453">
        <f t="shared" si="1"/>
        <v>0.21537678207739308</v>
      </c>
      <c r="I23" s="430">
        <f>SUM(I24)</f>
        <v>312</v>
      </c>
      <c r="J23" s="458">
        <f t="shared" si="2"/>
        <v>0.15885947046843177</v>
      </c>
    </row>
    <row r="24" spans="1:10" s="281" customFormat="1" ht="18" customHeight="1">
      <c r="A24" s="34" t="s">
        <v>48</v>
      </c>
      <c r="B24" s="403">
        <v>1964</v>
      </c>
      <c r="C24" s="415">
        <f>SUM(E24,F24,I24)</f>
        <v>735</v>
      </c>
      <c r="D24" s="369">
        <f t="shared" si="0"/>
        <v>0.37423625254582482</v>
      </c>
      <c r="E24" s="432">
        <v>152</v>
      </c>
      <c r="F24" s="441">
        <v>271</v>
      </c>
      <c r="G24" s="439">
        <f>E24+F24</f>
        <v>423</v>
      </c>
      <c r="H24" s="455">
        <f t="shared" si="1"/>
        <v>0.21537678207739308</v>
      </c>
      <c r="I24" s="432">
        <v>312</v>
      </c>
      <c r="J24" s="454">
        <f t="shared" si="2"/>
        <v>0.15885947046843177</v>
      </c>
    </row>
    <row r="25" spans="1:10" ht="18" customHeight="1">
      <c r="A25" s="27" t="s">
        <v>43</v>
      </c>
      <c r="B25" s="400">
        <v>808</v>
      </c>
      <c r="C25" s="416">
        <f>SUM(C26)</f>
        <v>549</v>
      </c>
      <c r="D25" s="424">
        <f t="shared" si="0"/>
        <v>0.6794554455445545</v>
      </c>
      <c r="E25" s="430">
        <f>SUM(E26)</f>
        <v>125</v>
      </c>
      <c r="F25" s="438">
        <f>SUM(F26)</f>
        <v>252</v>
      </c>
      <c r="G25" s="448">
        <f>SUM(G26)</f>
        <v>377</v>
      </c>
      <c r="H25" s="453">
        <f t="shared" si="1"/>
        <v>0.46658415841584161</v>
      </c>
      <c r="I25" s="430">
        <f>SUM(I26)</f>
        <v>172</v>
      </c>
      <c r="J25" s="458">
        <f t="shared" si="2"/>
        <v>0.21287128712871287</v>
      </c>
    </row>
    <row r="26" spans="1:10" s="281" customFormat="1" ht="18" customHeight="1">
      <c r="A26" s="34" t="s">
        <v>70</v>
      </c>
      <c r="B26" s="403">
        <v>808</v>
      </c>
      <c r="C26" s="88">
        <f>G26+I26</f>
        <v>549</v>
      </c>
      <c r="D26" s="369">
        <f t="shared" si="0"/>
        <v>0.6794554455445545</v>
      </c>
      <c r="E26" s="432">
        <v>125</v>
      </c>
      <c r="F26" s="441">
        <v>252</v>
      </c>
      <c r="G26" s="439">
        <f>E26+F26</f>
        <v>377</v>
      </c>
      <c r="H26" s="455">
        <f t="shared" si="1"/>
        <v>0.46658415841584161</v>
      </c>
      <c r="I26" s="432">
        <v>172</v>
      </c>
      <c r="J26" s="454">
        <f t="shared" si="2"/>
        <v>0.21287128712871287</v>
      </c>
    </row>
    <row r="27" spans="1:10" ht="18" customHeight="1">
      <c r="A27" s="27" t="s">
        <v>3</v>
      </c>
      <c r="B27" s="404">
        <v>9242</v>
      </c>
      <c r="C27" s="417">
        <f>SUM(C28:C30)</f>
        <v>4252</v>
      </c>
      <c r="D27" s="424">
        <f t="shared" si="0"/>
        <v>0.4600735771478035</v>
      </c>
      <c r="E27" s="433">
        <f>SUM(E28:E30)</f>
        <v>765</v>
      </c>
      <c r="F27" s="442">
        <f>SUM(F28:F30)</f>
        <v>1364</v>
      </c>
      <c r="G27" s="448">
        <f>SUM(G28:G30)</f>
        <v>2129</v>
      </c>
      <c r="H27" s="453">
        <f t="shared" si="1"/>
        <v>0.23036139363774075</v>
      </c>
      <c r="I27" s="433">
        <f>SUM(I28:I30)</f>
        <v>2123</v>
      </c>
      <c r="J27" s="458">
        <f t="shared" si="2"/>
        <v>0.22971218351006276</v>
      </c>
    </row>
    <row r="28" spans="1:10" s="281" customFormat="1" ht="18" customHeight="1">
      <c r="A28" s="29" t="s">
        <v>16</v>
      </c>
      <c r="B28" s="158">
        <v>1084</v>
      </c>
      <c r="C28" s="418">
        <f>G28+I28</f>
        <v>539</v>
      </c>
      <c r="D28" s="369">
        <f t="shared" si="0"/>
        <v>0.49723247232472323</v>
      </c>
      <c r="E28" s="88">
        <v>112</v>
      </c>
      <c r="F28" s="439">
        <v>169</v>
      </c>
      <c r="G28" s="439">
        <f>E28+F28</f>
        <v>281</v>
      </c>
      <c r="H28" s="454">
        <f t="shared" si="1"/>
        <v>0.2592250922509225</v>
      </c>
      <c r="I28" s="88">
        <v>258</v>
      </c>
      <c r="J28" s="454">
        <f t="shared" si="2"/>
        <v>0.23800738007380073</v>
      </c>
    </row>
    <row r="29" spans="1:10" s="281" customFormat="1" ht="18" customHeight="1">
      <c r="A29" s="30" t="s">
        <v>0</v>
      </c>
      <c r="B29" s="31">
        <v>5611</v>
      </c>
      <c r="C29" s="414">
        <f>G29+I29</f>
        <v>2476</v>
      </c>
      <c r="D29" s="369">
        <f t="shared" si="0"/>
        <v>0.44127606487257176</v>
      </c>
      <c r="E29" s="413">
        <v>384</v>
      </c>
      <c r="F29" s="106">
        <v>728</v>
      </c>
      <c r="G29" s="443">
        <f>E29+F29</f>
        <v>1112</v>
      </c>
      <c r="H29" s="369">
        <f t="shared" si="1"/>
        <v>0.19818214222063804</v>
      </c>
      <c r="I29" s="413">
        <v>1364</v>
      </c>
      <c r="J29" s="370">
        <f t="shared" si="2"/>
        <v>0.24309392265193369</v>
      </c>
    </row>
    <row r="30" spans="1:10" s="281" customFormat="1" ht="18" customHeight="1">
      <c r="A30" s="35" t="s">
        <v>88</v>
      </c>
      <c r="B30" s="402">
        <v>2547</v>
      </c>
      <c r="C30" s="419">
        <f>G30+I30</f>
        <v>1237</v>
      </c>
      <c r="D30" s="369">
        <f t="shared" si="0"/>
        <v>0.4856694149980369</v>
      </c>
      <c r="E30" s="419">
        <v>269</v>
      </c>
      <c r="F30" s="440">
        <v>467</v>
      </c>
      <c r="G30" s="440">
        <f>E30+F30</f>
        <v>736</v>
      </c>
      <c r="H30" s="425">
        <f t="shared" si="1"/>
        <v>0.28896741264232428</v>
      </c>
      <c r="I30" s="419">
        <v>501</v>
      </c>
      <c r="J30" s="425">
        <f t="shared" si="2"/>
        <v>0.19670200235571261</v>
      </c>
    </row>
    <row r="31" spans="1:10" ht="18" customHeight="1">
      <c r="A31" s="27" t="s">
        <v>68</v>
      </c>
      <c r="B31" s="405">
        <v>7714</v>
      </c>
      <c r="C31" s="417">
        <f>SUM(C32:C35)</f>
        <v>3494</v>
      </c>
      <c r="D31" s="424">
        <f t="shared" si="0"/>
        <v>0.45294270158154004</v>
      </c>
      <c r="E31" s="430">
        <f>SUM(E32:E35)</f>
        <v>602</v>
      </c>
      <c r="F31" s="438">
        <f>SUM(F32:F35)</f>
        <v>1361</v>
      </c>
      <c r="G31" s="448">
        <f>SUM(G32:G35)</f>
        <v>1963</v>
      </c>
      <c r="H31" s="453">
        <f t="shared" si="1"/>
        <v>0.25447238786621729</v>
      </c>
      <c r="I31" s="430">
        <f>SUM(I32:I35)</f>
        <v>1531</v>
      </c>
      <c r="J31" s="458">
        <f t="shared" si="2"/>
        <v>0.19847031371532278</v>
      </c>
    </row>
    <row r="32" spans="1:10" s="281" customFormat="1" ht="18" customHeight="1">
      <c r="A32" s="29" t="s">
        <v>215</v>
      </c>
      <c r="B32" s="406">
        <v>3260</v>
      </c>
      <c r="C32" s="418">
        <f>G32+I32</f>
        <v>1702</v>
      </c>
      <c r="D32" s="369">
        <f t="shared" si="0"/>
        <v>0.52208588957055213</v>
      </c>
      <c r="E32" s="88">
        <v>317</v>
      </c>
      <c r="F32" s="439">
        <v>706</v>
      </c>
      <c r="G32" s="439">
        <f>E32+F32</f>
        <v>1023</v>
      </c>
      <c r="H32" s="454">
        <f t="shared" si="1"/>
        <v>0.31380368098159511</v>
      </c>
      <c r="I32" s="88">
        <v>679</v>
      </c>
      <c r="J32" s="454">
        <f t="shared" si="2"/>
        <v>0.20828220858895705</v>
      </c>
    </row>
    <row r="33" spans="1:10" s="281" customFormat="1" ht="18" customHeight="1">
      <c r="A33" s="30" t="s">
        <v>83</v>
      </c>
      <c r="B33" s="31">
        <v>2116</v>
      </c>
      <c r="C33" s="413">
        <f>G33+I33</f>
        <v>1068</v>
      </c>
      <c r="D33" s="369">
        <f t="shared" si="0"/>
        <v>0.50472589792060496</v>
      </c>
      <c r="E33" s="413">
        <v>154</v>
      </c>
      <c r="F33" s="106">
        <v>418</v>
      </c>
      <c r="G33" s="447">
        <f>E33+F33</f>
        <v>572</v>
      </c>
      <c r="H33" s="369">
        <f t="shared" si="1"/>
        <v>0.27032136105860116</v>
      </c>
      <c r="I33" s="413">
        <v>496</v>
      </c>
      <c r="J33" s="370">
        <f t="shared" si="2"/>
        <v>0.23440453686200377</v>
      </c>
    </row>
    <row r="34" spans="1:10" s="281" customFormat="1" ht="18" customHeight="1">
      <c r="A34" s="30" t="s">
        <v>39</v>
      </c>
      <c r="B34" s="31">
        <v>1485</v>
      </c>
      <c r="C34" s="413">
        <f>G34+I34</f>
        <v>577</v>
      </c>
      <c r="D34" s="369">
        <f t="shared" si="0"/>
        <v>0.38855218855218854</v>
      </c>
      <c r="E34" s="413">
        <v>109</v>
      </c>
      <c r="F34" s="106">
        <v>199</v>
      </c>
      <c r="G34" s="447">
        <f>E34+F34</f>
        <v>308</v>
      </c>
      <c r="H34" s="369">
        <f t="shared" si="1"/>
        <v>0.2074074074074074</v>
      </c>
      <c r="I34" s="413">
        <v>269</v>
      </c>
      <c r="J34" s="369">
        <f t="shared" si="2"/>
        <v>0.18114478114478114</v>
      </c>
    </row>
    <row r="35" spans="1:10" s="281" customFormat="1" ht="18" customHeight="1">
      <c r="A35" s="35" t="s">
        <v>84</v>
      </c>
      <c r="B35" s="402">
        <v>853</v>
      </c>
      <c r="C35" s="415">
        <f>G35+I35</f>
        <v>147</v>
      </c>
      <c r="D35" s="369">
        <f t="shared" si="0"/>
        <v>0.17233294255568582</v>
      </c>
      <c r="E35" s="419">
        <v>22</v>
      </c>
      <c r="F35" s="440">
        <v>38</v>
      </c>
      <c r="G35" s="447">
        <f>E35+F35</f>
        <v>60</v>
      </c>
      <c r="H35" s="425">
        <f t="shared" si="1"/>
        <v>7.0339976553341149e-002</v>
      </c>
      <c r="I35" s="419">
        <v>87</v>
      </c>
      <c r="J35" s="459">
        <f t="shared" si="2"/>
        <v>0.10199296600234467</v>
      </c>
    </row>
    <row r="36" spans="1:10" ht="18" customHeight="1">
      <c r="A36" s="27" t="s">
        <v>24</v>
      </c>
      <c r="B36" s="400">
        <v>5981</v>
      </c>
      <c r="C36" s="416">
        <f>SUM(C37)</f>
        <v>1966</v>
      </c>
      <c r="D36" s="424">
        <f t="shared" si="0"/>
        <v>0.32870757398428357</v>
      </c>
      <c r="E36" s="430">
        <f>SUM(E37)</f>
        <v>371</v>
      </c>
      <c r="F36" s="438">
        <f>SUM(F37)</f>
        <v>657</v>
      </c>
      <c r="G36" s="448">
        <f>SUM(G37)</f>
        <v>1028</v>
      </c>
      <c r="H36" s="453">
        <f t="shared" si="1"/>
        <v>0.1718776124393914</v>
      </c>
      <c r="I36" s="430">
        <f>SUM(I37)</f>
        <v>938</v>
      </c>
      <c r="J36" s="458">
        <f t="shared" si="2"/>
        <v>0.15682996154489215</v>
      </c>
    </row>
    <row r="37" spans="1:10" s="281" customFormat="1" ht="18" customHeight="1">
      <c r="A37" s="34" t="s">
        <v>86</v>
      </c>
      <c r="B37" s="7">
        <v>5981</v>
      </c>
      <c r="C37" s="88">
        <f>G37+I37</f>
        <v>1966</v>
      </c>
      <c r="D37" s="369">
        <f t="shared" si="0"/>
        <v>0.32870757398428357</v>
      </c>
      <c r="E37" s="412">
        <v>371</v>
      </c>
      <c r="F37" s="443">
        <v>657</v>
      </c>
      <c r="G37" s="439">
        <f>E37+F37</f>
        <v>1028</v>
      </c>
      <c r="H37" s="455">
        <f t="shared" si="1"/>
        <v>0.1718776124393914</v>
      </c>
      <c r="I37" s="412">
        <v>938</v>
      </c>
      <c r="J37" s="454">
        <f t="shared" si="2"/>
        <v>0.15682996154489215</v>
      </c>
    </row>
    <row r="38" spans="1:10" ht="18" customHeight="1">
      <c r="A38" s="27" t="s">
        <v>26</v>
      </c>
      <c r="B38" s="400">
        <v>5689</v>
      </c>
      <c r="C38" s="417">
        <f>SUM(C39:C40)</f>
        <v>2123</v>
      </c>
      <c r="D38" s="424">
        <f t="shared" si="0"/>
        <v>0.37317630515029004</v>
      </c>
      <c r="E38" s="41">
        <f>SUM(E39:E40)</f>
        <v>323</v>
      </c>
      <c r="F38" s="42">
        <f>SUM(F39:F40)</f>
        <v>413</v>
      </c>
      <c r="G38" s="449">
        <f>SUM(G39:G40)</f>
        <v>736</v>
      </c>
      <c r="H38" s="453">
        <f t="shared" si="1"/>
        <v>0.12937247319388293</v>
      </c>
      <c r="I38" s="41">
        <f>SUM(I39:I40)</f>
        <v>1387</v>
      </c>
      <c r="J38" s="458">
        <f t="shared" si="2"/>
        <v>0.24380383195640709</v>
      </c>
    </row>
    <row r="39" spans="1:10" s="281" customFormat="1" ht="18" customHeight="1">
      <c r="A39" s="29" t="s">
        <v>49</v>
      </c>
      <c r="B39" s="158">
        <v>4491</v>
      </c>
      <c r="C39" s="88">
        <f>G39+I39</f>
        <v>1841</v>
      </c>
      <c r="D39" s="369">
        <f t="shared" si="0"/>
        <v>0.40993097305722559</v>
      </c>
      <c r="E39" s="88">
        <v>275</v>
      </c>
      <c r="F39" s="439">
        <v>324</v>
      </c>
      <c r="G39" s="439">
        <f>E39+F39</f>
        <v>599</v>
      </c>
      <c r="H39" s="454">
        <f t="shared" si="1"/>
        <v>0.13337786684480071</v>
      </c>
      <c r="I39" s="88">
        <v>1242</v>
      </c>
      <c r="J39" s="454">
        <f t="shared" si="2"/>
        <v>0.27655310621242485</v>
      </c>
    </row>
    <row r="40" spans="1:10" s="281" customFormat="1" ht="18" customHeight="1">
      <c r="A40" s="35" t="s">
        <v>99</v>
      </c>
      <c r="B40" s="402">
        <v>1198</v>
      </c>
      <c r="C40" s="419">
        <f>G40+I40</f>
        <v>282</v>
      </c>
      <c r="D40" s="425">
        <f t="shared" si="0"/>
        <v>0.23539232053422371</v>
      </c>
      <c r="E40" s="419">
        <v>48</v>
      </c>
      <c r="F40" s="440">
        <v>89</v>
      </c>
      <c r="G40" s="440">
        <f>E40+F40</f>
        <v>137</v>
      </c>
      <c r="H40" s="425">
        <f t="shared" si="1"/>
        <v>0.11435726210350584</v>
      </c>
      <c r="I40" s="419">
        <v>145</v>
      </c>
      <c r="J40" s="425">
        <f t="shared" si="2"/>
        <v>0.12103505843071787</v>
      </c>
    </row>
    <row r="41" spans="1:10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</row>
    <row r="42" spans="1:10" ht="18" customHeight="1">
      <c r="A42" s="20" t="s">
        <v>4</v>
      </c>
      <c r="B42" s="57"/>
      <c r="C42" s="57"/>
      <c r="D42" s="57"/>
      <c r="E42" s="3"/>
      <c r="F42" s="3"/>
      <c r="G42" s="3"/>
      <c r="H42" s="3"/>
      <c r="I42" s="3"/>
      <c r="J42" s="3"/>
    </row>
    <row r="43" spans="1:10" ht="18" customHeight="1">
      <c r="A43" s="20" t="s">
        <v>278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8" customHeight="1">
      <c r="F44" s="3"/>
      <c r="G44" s="3"/>
      <c r="H44" s="3"/>
      <c r="I44" s="3"/>
      <c r="J44" s="3"/>
    </row>
    <row r="45" spans="1:10">
      <c r="A45" s="20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20"/>
      <c r="B46" s="3"/>
      <c r="C46" s="3"/>
      <c r="D46" s="3"/>
      <c r="E46" s="3"/>
      <c r="F46" s="46"/>
      <c r="G46" s="46"/>
      <c r="H46" s="46"/>
      <c r="I46" s="46"/>
      <c r="J46" s="46"/>
    </row>
    <row r="48" spans="1:10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55118110236220474" bottom="0.11811023622047244" header="0.51181102362204722" footer="0.51181102362204722"/>
  <pageSetup paperSize="9" fitToWidth="1" fitToHeight="1" orientation="portrait" usePrinterDefaults="1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view="pageBreakPreview" zoomScaleSheetLayoutView="100" workbookViewId="0">
      <selection sqref="A1:J1"/>
    </sheetView>
  </sheetViews>
  <sheetFormatPr defaultRowHeight="12"/>
  <cols>
    <col min="1" max="1" width="11" style="281" customWidth="1"/>
    <col min="2" max="10" width="9.125" style="281" customWidth="1"/>
    <col min="11" max="11" width="9" style="281" customWidth="1"/>
    <col min="12" max="13" width="9" style="181" customWidth="1"/>
    <col min="14" max="16384" width="9" style="281" customWidth="1"/>
  </cols>
  <sheetData>
    <row r="1" spans="1:10" ht="31.5" customHeight="1">
      <c r="A1" s="460" t="str">
        <f>表紙!B21</f>
        <v>令和５年度市町村別高齢者世帯数・世帯割合（圏域別）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20.25" customHeight="1">
      <c r="A2" s="393"/>
      <c r="B2" s="393"/>
      <c r="J2" s="144" t="str">
        <f>'表1-1'!J2</f>
        <v>令和５年７月１日現在</v>
      </c>
    </row>
    <row r="3" spans="1:10" ht="18" customHeight="1">
      <c r="A3" s="394" t="s">
        <v>35</v>
      </c>
      <c r="B3" s="397"/>
      <c r="C3" s="407" t="s">
        <v>179</v>
      </c>
      <c r="D3" s="420"/>
      <c r="E3" s="426"/>
      <c r="F3" s="426"/>
      <c r="G3" s="426"/>
      <c r="H3" s="426"/>
      <c r="I3" s="426"/>
      <c r="J3" s="456"/>
    </row>
    <row r="4" spans="1:10" ht="18" customHeight="1">
      <c r="A4" s="395"/>
      <c r="B4" s="398" t="s">
        <v>47</v>
      </c>
      <c r="C4" s="408"/>
      <c r="D4" s="421"/>
      <c r="E4" s="427" t="s">
        <v>178</v>
      </c>
      <c r="F4" s="434"/>
      <c r="G4" s="434"/>
      <c r="H4" s="450"/>
      <c r="I4" s="427" t="s">
        <v>173</v>
      </c>
      <c r="J4" s="450"/>
    </row>
    <row r="5" spans="1:10" ht="18" customHeight="1">
      <c r="A5" s="395"/>
      <c r="B5" s="398"/>
      <c r="C5" s="409" t="s">
        <v>166</v>
      </c>
      <c r="D5" s="422" t="s">
        <v>212</v>
      </c>
      <c r="E5" s="428" t="s">
        <v>167</v>
      </c>
      <c r="F5" s="435" t="s">
        <v>169</v>
      </c>
      <c r="G5" s="435" t="s">
        <v>38</v>
      </c>
      <c r="H5" s="451" t="s">
        <v>212</v>
      </c>
      <c r="I5" s="428" t="s">
        <v>166</v>
      </c>
      <c r="J5" s="457" t="s">
        <v>212</v>
      </c>
    </row>
    <row r="6" spans="1:10" ht="24">
      <c r="A6" s="396"/>
      <c r="B6" s="396" t="s">
        <v>184</v>
      </c>
      <c r="C6" s="354" t="s">
        <v>154</v>
      </c>
      <c r="D6" s="423" t="s">
        <v>56</v>
      </c>
      <c r="E6" s="354" t="s">
        <v>71</v>
      </c>
      <c r="F6" s="436" t="s">
        <v>93</v>
      </c>
      <c r="G6" s="444" t="s">
        <v>185</v>
      </c>
      <c r="H6" s="452" t="s">
        <v>213</v>
      </c>
      <c r="I6" s="354" t="s">
        <v>186</v>
      </c>
      <c r="J6" s="423" t="s">
        <v>214</v>
      </c>
    </row>
    <row r="7" spans="1:10" ht="18" customHeight="1">
      <c r="A7" s="27" t="s">
        <v>60</v>
      </c>
      <c r="B7" s="399">
        <f>SUM(B8,B12,B15,B20,B28,B31,B35,B37)</f>
        <v>385717</v>
      </c>
      <c r="C7" s="399">
        <f>SUM(C8,C12,C15,C20,C28,C31,C35,C37)</f>
        <v>140313</v>
      </c>
      <c r="D7" s="424">
        <f t="shared" ref="D7:D40" si="0">C7/B7</f>
        <v>0.36377188456821968</v>
      </c>
      <c r="E7" s="410">
        <f>SUM(E8,E12,E15,E20,E28,E31,E35,E37)</f>
        <v>24326</v>
      </c>
      <c r="F7" s="465">
        <f>SUM(F8,F12,F15,F20,F28,F31,F35,F37)</f>
        <v>54752</v>
      </c>
      <c r="G7" s="467">
        <f>SUM(G8,G12,G15,G20,G28,G31,G35,G37)</f>
        <v>79078</v>
      </c>
      <c r="H7" s="453">
        <f t="shared" ref="H7:H40" si="1">G7/B7</f>
        <v>0.20501559433470654</v>
      </c>
      <c r="I7" s="399">
        <f>SUM(I8,I12,I15,I20,I28,I31,I35,I37)</f>
        <v>61235</v>
      </c>
      <c r="J7" s="458">
        <f t="shared" ref="J7:J40" si="2">I7/B7</f>
        <v>0.15875629023351318</v>
      </c>
    </row>
    <row r="8" spans="1:10" ht="18" customHeight="1">
      <c r="A8" s="28" t="s">
        <v>29</v>
      </c>
      <c r="B8" s="400">
        <f>SUM(B9:B11)</f>
        <v>40480</v>
      </c>
      <c r="C8" s="400">
        <f>SUM(C9:C11)</f>
        <v>13133</v>
      </c>
      <c r="D8" s="424">
        <f t="shared" si="0"/>
        <v>0.32443181818181815</v>
      </c>
      <c r="E8" s="430">
        <f>SUM(E9:E11)</f>
        <v>2366</v>
      </c>
      <c r="F8" s="438">
        <f>SUM(F9:F11)</f>
        <v>4389</v>
      </c>
      <c r="G8" s="438">
        <f>SUM(G9:G11)</f>
        <v>6755</v>
      </c>
      <c r="H8" s="453">
        <f t="shared" si="1"/>
        <v>0.16687252964426877</v>
      </c>
      <c r="I8" s="430">
        <f>SUM(I9:I11)</f>
        <v>6378</v>
      </c>
      <c r="J8" s="458">
        <f t="shared" si="2"/>
        <v>0.15755928853754941</v>
      </c>
    </row>
    <row r="9" spans="1:10" ht="18" customHeight="1">
      <c r="A9" s="30" t="s">
        <v>66</v>
      </c>
      <c r="B9" s="30">
        <f>'表3-1'!B13</f>
        <v>27842</v>
      </c>
      <c r="C9" s="413">
        <f>SUM(E9,F9,I9)</f>
        <v>9180</v>
      </c>
      <c r="D9" s="369">
        <f t="shared" si="0"/>
        <v>0.32971769269449036</v>
      </c>
      <c r="E9" s="43">
        <f>'表3-1'!E13</f>
        <v>1550</v>
      </c>
      <c r="F9" s="51">
        <f>'表3-1'!F13</f>
        <v>2992</v>
      </c>
      <c r="G9" s="431">
        <f>E9+F9</f>
        <v>4542</v>
      </c>
      <c r="H9" s="369">
        <f t="shared" si="1"/>
        <v>0.16313483226779685</v>
      </c>
      <c r="I9" s="51">
        <f>'表3-1'!I13</f>
        <v>4638</v>
      </c>
      <c r="J9" s="371">
        <f t="shared" si="2"/>
        <v>0.16658286042669349</v>
      </c>
    </row>
    <row r="10" spans="1:10" ht="18" customHeight="1">
      <c r="A10" s="30" t="s">
        <v>78</v>
      </c>
      <c r="B10" s="30">
        <f>'表3-1'!B16</f>
        <v>10674</v>
      </c>
      <c r="C10" s="413">
        <f>SUM(E10,F10,I10)</f>
        <v>3218</v>
      </c>
      <c r="D10" s="369">
        <f t="shared" si="0"/>
        <v>0.30148023234026605</v>
      </c>
      <c r="E10" s="44">
        <f>'表3-1'!E16</f>
        <v>664</v>
      </c>
      <c r="F10" s="52">
        <f>'表3-1'!F16</f>
        <v>1126</v>
      </c>
      <c r="G10" s="431">
        <f>E10+F10</f>
        <v>1790</v>
      </c>
      <c r="H10" s="369">
        <f t="shared" si="1"/>
        <v>0.16769720816938355</v>
      </c>
      <c r="I10" s="52">
        <f>'表3-1'!I16</f>
        <v>1428</v>
      </c>
      <c r="J10" s="369">
        <f t="shared" si="2"/>
        <v>0.13378302417088253</v>
      </c>
    </row>
    <row r="11" spans="1:10" ht="18" customHeight="1">
      <c r="A11" s="33" t="s">
        <v>48</v>
      </c>
      <c r="B11" s="159">
        <f>'表3-1'!B24</f>
        <v>1964</v>
      </c>
      <c r="C11" s="415">
        <f>G11+I11</f>
        <v>735</v>
      </c>
      <c r="D11" s="369">
        <f t="shared" si="0"/>
        <v>0.37423625254582482</v>
      </c>
      <c r="E11" s="463">
        <f>'表3-1'!E24</f>
        <v>152</v>
      </c>
      <c r="F11" s="165">
        <f>'表3-1'!F24</f>
        <v>271</v>
      </c>
      <c r="G11" s="468">
        <f>E11+F11</f>
        <v>423</v>
      </c>
      <c r="H11" s="472">
        <f t="shared" si="1"/>
        <v>0.21537678207739308</v>
      </c>
      <c r="I11" s="177">
        <f>'表3-1'!I24</f>
        <v>312</v>
      </c>
      <c r="J11" s="459">
        <f t="shared" si="2"/>
        <v>0.15885947046843177</v>
      </c>
    </row>
    <row r="12" spans="1:10" ht="18" customHeight="1">
      <c r="A12" s="28" t="s">
        <v>216</v>
      </c>
      <c r="B12" s="400">
        <f>SUM(B13:B14)</f>
        <v>12173</v>
      </c>
      <c r="C12" s="41">
        <f>SUM(C13:C14)</f>
        <v>5812</v>
      </c>
      <c r="D12" s="424">
        <f t="shared" si="0"/>
        <v>0.47745009447137104</v>
      </c>
      <c r="E12" s="430">
        <f>SUM(E13:E14)</f>
        <v>1167</v>
      </c>
      <c r="F12" s="438">
        <f>SUM(F13:F14)</f>
        <v>2347</v>
      </c>
      <c r="G12" s="438">
        <f>SUM(G13:G14)</f>
        <v>3514</v>
      </c>
      <c r="H12" s="453">
        <f t="shared" si="1"/>
        <v>0.28867165037377801</v>
      </c>
      <c r="I12" s="430">
        <f>SUM(I13:I14)</f>
        <v>2298</v>
      </c>
      <c r="J12" s="458">
        <f t="shared" si="2"/>
        <v>0.18877844409759303</v>
      </c>
    </row>
    <row r="13" spans="1:10" ht="18" customHeight="1">
      <c r="A13" s="155" t="s">
        <v>51</v>
      </c>
      <c r="B13" s="155">
        <f>'表3-1'!B20</f>
        <v>11365</v>
      </c>
      <c r="C13" s="415">
        <f>SUM(E13,F13,I13)</f>
        <v>5263</v>
      </c>
      <c r="D13" s="459">
        <f t="shared" si="0"/>
        <v>0.46308842938847339</v>
      </c>
      <c r="E13" s="43">
        <f>'表3-1'!E20</f>
        <v>1042</v>
      </c>
      <c r="F13" s="51">
        <f>'表3-1'!F20</f>
        <v>2095</v>
      </c>
      <c r="G13" s="468">
        <f>E13+F13</f>
        <v>3137</v>
      </c>
      <c r="H13" s="473">
        <f t="shared" si="1"/>
        <v>0.27602287725472946</v>
      </c>
      <c r="I13" s="43">
        <f>'表3-1'!I20</f>
        <v>2126</v>
      </c>
      <c r="J13" s="459">
        <f t="shared" si="2"/>
        <v>0.18706555213374396</v>
      </c>
    </row>
    <row r="14" spans="1:10" ht="18" customHeight="1">
      <c r="A14" s="33" t="s">
        <v>70</v>
      </c>
      <c r="B14" s="159">
        <f>'表3-1'!B26</f>
        <v>808</v>
      </c>
      <c r="C14" s="415">
        <f>G14+I14</f>
        <v>549</v>
      </c>
      <c r="D14" s="459">
        <f t="shared" si="0"/>
        <v>0.6794554455445545</v>
      </c>
      <c r="E14" s="463">
        <f>'表3-1'!E26</f>
        <v>125</v>
      </c>
      <c r="F14" s="165">
        <f>'表3-1'!F26</f>
        <v>252</v>
      </c>
      <c r="G14" s="468">
        <f>E14+F14</f>
        <v>377</v>
      </c>
      <c r="H14" s="472">
        <f t="shared" si="1"/>
        <v>0.46658415841584161</v>
      </c>
      <c r="I14" s="463">
        <f>'表3-1'!I26</f>
        <v>172</v>
      </c>
      <c r="J14" s="459">
        <f t="shared" si="2"/>
        <v>0.21287128712871287</v>
      </c>
    </row>
    <row r="15" spans="1:10" ht="18" customHeight="1">
      <c r="A15" s="28" t="s">
        <v>73</v>
      </c>
      <c r="B15" s="400">
        <f>SUM(B16:B19)</f>
        <v>30205</v>
      </c>
      <c r="C15" s="430">
        <f>SUM(C16:C19)</f>
        <v>14050</v>
      </c>
      <c r="D15" s="424">
        <f t="shared" si="0"/>
        <v>0.46515477569938751</v>
      </c>
      <c r="E15" s="430">
        <f>SUM(E16:E19)</f>
        <v>2388</v>
      </c>
      <c r="F15" s="438">
        <f>SUM(F16:F19)</f>
        <v>5831</v>
      </c>
      <c r="G15" s="438">
        <f>SUM(G16:G19)</f>
        <v>8219</v>
      </c>
      <c r="H15" s="453">
        <f t="shared" si="1"/>
        <v>0.27210726700877336</v>
      </c>
      <c r="I15" s="430">
        <f>SUM(I16:I19)</f>
        <v>5831</v>
      </c>
      <c r="J15" s="458">
        <f t="shared" si="2"/>
        <v>0.19304750869061413</v>
      </c>
    </row>
    <row r="16" spans="1:10" ht="18" customHeight="1">
      <c r="A16" s="155" t="s">
        <v>65</v>
      </c>
      <c r="B16" s="155">
        <f>'表3-1'!B11</f>
        <v>20963</v>
      </c>
      <c r="C16" s="415">
        <f>SUM(E16,F16,I16)</f>
        <v>9798</v>
      </c>
      <c r="D16" s="459">
        <f t="shared" si="0"/>
        <v>0.46739493393121212</v>
      </c>
      <c r="E16" s="43">
        <f>'表3-1'!E11</f>
        <v>1623</v>
      </c>
      <c r="F16" s="51">
        <f>'表3-1'!F11</f>
        <v>4467</v>
      </c>
      <c r="G16" s="468">
        <f>E16+F16</f>
        <v>6090</v>
      </c>
      <c r="H16" s="459">
        <f t="shared" si="1"/>
        <v>0.29051185421933884</v>
      </c>
      <c r="I16" s="51">
        <f>'表3-1'!I11</f>
        <v>3708</v>
      </c>
      <c r="J16" s="459">
        <f t="shared" si="2"/>
        <v>0.17688307971187331</v>
      </c>
    </row>
    <row r="17" spans="1:10" ht="18" customHeight="1">
      <c r="A17" s="155" t="s">
        <v>16</v>
      </c>
      <c r="B17" s="164">
        <f>'表3-1'!B28</f>
        <v>1084</v>
      </c>
      <c r="C17" s="412">
        <f>G17+I17</f>
        <v>539</v>
      </c>
      <c r="D17" s="459">
        <f t="shared" si="0"/>
        <v>0.49723247232472323</v>
      </c>
      <c r="E17" s="163">
        <f>'表3-1'!E28</f>
        <v>112</v>
      </c>
      <c r="F17" s="160">
        <f>'表3-1'!F28</f>
        <v>169</v>
      </c>
      <c r="G17" s="468">
        <f>E17+F17</f>
        <v>281</v>
      </c>
      <c r="H17" s="459">
        <f t="shared" si="1"/>
        <v>0.2592250922509225</v>
      </c>
      <c r="I17" s="160">
        <f>'表3-1'!I28</f>
        <v>258</v>
      </c>
      <c r="J17" s="459">
        <f t="shared" si="2"/>
        <v>0.23800738007380073</v>
      </c>
    </row>
    <row r="18" spans="1:10" ht="18" customHeight="1">
      <c r="A18" s="30" t="s">
        <v>0</v>
      </c>
      <c r="B18" s="31">
        <f>'表3-1'!B29</f>
        <v>5611</v>
      </c>
      <c r="C18" s="414">
        <f>G18+I18</f>
        <v>2476</v>
      </c>
      <c r="D18" s="369">
        <f t="shared" si="0"/>
        <v>0.44127606487257176</v>
      </c>
      <c r="E18" s="44">
        <f>'表3-1'!E29</f>
        <v>384</v>
      </c>
      <c r="F18" s="52">
        <f>'表3-1'!F29</f>
        <v>728</v>
      </c>
      <c r="G18" s="469">
        <f>E18+F18</f>
        <v>1112</v>
      </c>
      <c r="H18" s="369">
        <f t="shared" si="1"/>
        <v>0.19818214222063804</v>
      </c>
      <c r="I18" s="52">
        <f>'表3-1'!I29</f>
        <v>1364</v>
      </c>
      <c r="J18" s="370">
        <f t="shared" si="2"/>
        <v>0.24309392265193369</v>
      </c>
    </row>
    <row r="19" spans="1:10" ht="18" customHeight="1">
      <c r="A19" s="35" t="s">
        <v>88</v>
      </c>
      <c r="B19" s="402">
        <f>'表3-1'!B30</f>
        <v>2547</v>
      </c>
      <c r="C19" s="419">
        <f>G19+I19</f>
        <v>1237</v>
      </c>
      <c r="D19" s="369">
        <f t="shared" si="0"/>
        <v>0.4856694149980369</v>
      </c>
      <c r="E19" s="177">
        <f>'表3-1'!E30</f>
        <v>269</v>
      </c>
      <c r="F19" s="53">
        <f>'表3-1'!F30</f>
        <v>467</v>
      </c>
      <c r="G19" s="470">
        <f>E19+F19</f>
        <v>736</v>
      </c>
      <c r="H19" s="425">
        <f t="shared" si="1"/>
        <v>0.28896741264232428</v>
      </c>
      <c r="I19" s="53">
        <f>'表3-1'!I30</f>
        <v>501</v>
      </c>
      <c r="J19" s="425">
        <f t="shared" si="2"/>
        <v>0.19670200235571261</v>
      </c>
    </row>
    <row r="20" spans="1:10" ht="18" customHeight="1">
      <c r="A20" s="27" t="s">
        <v>217</v>
      </c>
      <c r="B20" s="400">
        <f>SUM(B21:B27)</f>
        <v>169379</v>
      </c>
      <c r="C20" s="416">
        <f>SUM(C21:C27)</f>
        <v>59818</v>
      </c>
      <c r="D20" s="424">
        <f t="shared" si="0"/>
        <v>0.35316066336440766</v>
      </c>
      <c r="E20" s="430">
        <f>SUM(E21:E27)</f>
        <v>9664</v>
      </c>
      <c r="F20" s="438">
        <f>SUM(F21:F27)</f>
        <v>24767</v>
      </c>
      <c r="G20" s="448">
        <f>SUM(G21:G27)</f>
        <v>34431</v>
      </c>
      <c r="H20" s="453">
        <f t="shared" si="1"/>
        <v>0.20327785616871041</v>
      </c>
      <c r="I20" s="430">
        <f>SUM(I21:I27)</f>
        <v>25387</v>
      </c>
      <c r="J20" s="458">
        <f t="shared" si="2"/>
        <v>0.14988280719569722</v>
      </c>
    </row>
    <row r="21" spans="1:10" ht="18" customHeight="1">
      <c r="A21" s="29" t="s">
        <v>87</v>
      </c>
      <c r="B21" s="7">
        <f>'表3-1'!B10</f>
        <v>138971</v>
      </c>
      <c r="C21" s="88">
        <f>SUM(E21,F21,I21)</f>
        <v>47611</v>
      </c>
      <c r="D21" s="369">
        <f t="shared" si="0"/>
        <v>0.34259665685646645</v>
      </c>
      <c r="E21" s="162">
        <f>'表3-1'!E10</f>
        <v>7578</v>
      </c>
      <c r="F21" s="169">
        <f>'表3-1'!F10</f>
        <v>20282</v>
      </c>
      <c r="G21" s="471">
        <f t="shared" ref="G21:G27" si="3">E21+F21</f>
        <v>27860</v>
      </c>
      <c r="H21" s="454">
        <f t="shared" si="1"/>
        <v>0.20047348007857754</v>
      </c>
      <c r="I21" s="169">
        <f>'表3-1'!I10</f>
        <v>19751</v>
      </c>
      <c r="J21" s="368">
        <f t="shared" si="2"/>
        <v>0.14212317677788891</v>
      </c>
    </row>
    <row r="22" spans="1:10" ht="18" customHeight="1">
      <c r="A22" s="30" t="s">
        <v>72</v>
      </c>
      <c r="B22" s="30">
        <f>'表3-1'!B14</f>
        <v>10117</v>
      </c>
      <c r="C22" s="413">
        <f>SUM(E22,F22,I22)</f>
        <v>4054</v>
      </c>
      <c r="D22" s="369">
        <f t="shared" si="0"/>
        <v>0.40071167342097458</v>
      </c>
      <c r="E22" s="44">
        <f>'表3-1'!E14</f>
        <v>698</v>
      </c>
      <c r="F22" s="52">
        <f>'表3-1'!F14</f>
        <v>1275</v>
      </c>
      <c r="G22" s="469">
        <f t="shared" si="3"/>
        <v>1973</v>
      </c>
      <c r="H22" s="459">
        <f t="shared" si="1"/>
        <v>0.19501828605317781</v>
      </c>
      <c r="I22" s="52">
        <f>'表3-1'!I14</f>
        <v>2081</v>
      </c>
      <c r="J22" s="371">
        <f t="shared" si="2"/>
        <v>0.20569338736779677</v>
      </c>
    </row>
    <row r="23" spans="1:10" ht="18" customHeight="1">
      <c r="A23" s="30" t="s">
        <v>15</v>
      </c>
      <c r="B23" s="30">
        <f>'表3-1'!B18</f>
        <v>12577</v>
      </c>
      <c r="C23" s="413">
        <f>SUM(E23,F23,I23)</f>
        <v>4659</v>
      </c>
      <c r="D23" s="369">
        <f t="shared" si="0"/>
        <v>0.37043810129601656</v>
      </c>
      <c r="E23" s="44">
        <f>'表3-1'!E18</f>
        <v>786</v>
      </c>
      <c r="F23" s="52">
        <f>'表3-1'!F18</f>
        <v>1849</v>
      </c>
      <c r="G23" s="431">
        <f t="shared" si="3"/>
        <v>2635</v>
      </c>
      <c r="H23" s="369">
        <f t="shared" si="1"/>
        <v>0.20950942196072195</v>
      </c>
      <c r="I23" s="52">
        <f>'表3-1'!I18</f>
        <v>2024</v>
      </c>
      <c r="J23" s="369">
        <f t="shared" si="2"/>
        <v>0.16092867933529459</v>
      </c>
    </row>
    <row r="24" spans="1:10" ht="18" customHeight="1">
      <c r="A24" s="155" t="s">
        <v>215</v>
      </c>
      <c r="B24" s="462">
        <f>'表3-1'!B32</f>
        <v>3260</v>
      </c>
      <c r="C24" s="412">
        <f>G24+I24</f>
        <v>1702</v>
      </c>
      <c r="D24" s="459">
        <f t="shared" si="0"/>
        <v>0.52208588957055213</v>
      </c>
      <c r="E24" s="464">
        <f>'表3-1'!E32</f>
        <v>317</v>
      </c>
      <c r="F24" s="466">
        <f>'表3-1'!F32</f>
        <v>706</v>
      </c>
      <c r="G24" s="468">
        <f t="shared" si="3"/>
        <v>1023</v>
      </c>
      <c r="H24" s="459">
        <f t="shared" si="1"/>
        <v>0.31380368098159511</v>
      </c>
      <c r="I24" s="466">
        <f>'表3-1'!I32</f>
        <v>679</v>
      </c>
      <c r="J24" s="459">
        <f t="shared" si="2"/>
        <v>0.20828220858895705</v>
      </c>
    </row>
    <row r="25" spans="1:10" ht="18" customHeight="1">
      <c r="A25" s="30" t="s">
        <v>83</v>
      </c>
      <c r="B25" s="31">
        <f>'表3-1'!B33</f>
        <v>2116</v>
      </c>
      <c r="C25" s="413">
        <f>G25+I25</f>
        <v>1068</v>
      </c>
      <c r="D25" s="369">
        <f t="shared" si="0"/>
        <v>0.50472589792060496</v>
      </c>
      <c r="E25" s="44">
        <f>'表3-1'!E33</f>
        <v>154</v>
      </c>
      <c r="F25" s="52">
        <f>'表3-1'!F33</f>
        <v>418</v>
      </c>
      <c r="G25" s="468">
        <f t="shared" si="3"/>
        <v>572</v>
      </c>
      <c r="H25" s="369">
        <f t="shared" si="1"/>
        <v>0.27032136105860116</v>
      </c>
      <c r="I25" s="52">
        <f>'表3-1'!I33</f>
        <v>496</v>
      </c>
      <c r="J25" s="370">
        <f t="shared" si="2"/>
        <v>0.23440453686200377</v>
      </c>
    </row>
    <row r="26" spans="1:10" ht="18" customHeight="1">
      <c r="A26" s="30" t="s">
        <v>39</v>
      </c>
      <c r="B26" s="31">
        <f>'表3-1'!B34</f>
        <v>1485</v>
      </c>
      <c r="C26" s="413">
        <f>G26+I26</f>
        <v>577</v>
      </c>
      <c r="D26" s="369">
        <f t="shared" si="0"/>
        <v>0.38855218855218854</v>
      </c>
      <c r="E26" s="44">
        <f>'表3-1'!E34</f>
        <v>109</v>
      </c>
      <c r="F26" s="52">
        <f>'表3-1'!F34</f>
        <v>199</v>
      </c>
      <c r="G26" s="468">
        <f t="shared" si="3"/>
        <v>308</v>
      </c>
      <c r="H26" s="369">
        <f t="shared" si="1"/>
        <v>0.2074074074074074</v>
      </c>
      <c r="I26" s="52">
        <f>'表3-1'!I34</f>
        <v>269</v>
      </c>
      <c r="J26" s="369">
        <f t="shared" si="2"/>
        <v>0.18114478114478114</v>
      </c>
    </row>
    <row r="27" spans="1:10" ht="18" customHeight="1">
      <c r="A27" s="35" t="s">
        <v>84</v>
      </c>
      <c r="B27" s="402">
        <f>'表3-1'!B35</f>
        <v>853</v>
      </c>
      <c r="C27" s="415">
        <f>G27+I27</f>
        <v>147</v>
      </c>
      <c r="D27" s="369">
        <f t="shared" si="0"/>
        <v>0.17233294255568582</v>
      </c>
      <c r="E27" s="177">
        <f>'表3-1'!E35</f>
        <v>22</v>
      </c>
      <c r="F27" s="53">
        <f>'表3-1'!F35</f>
        <v>38</v>
      </c>
      <c r="G27" s="468">
        <f t="shared" si="3"/>
        <v>60</v>
      </c>
      <c r="H27" s="425">
        <f t="shared" si="1"/>
        <v>7.0339976553341149e-002</v>
      </c>
      <c r="I27" s="53">
        <f>'表3-1'!I35</f>
        <v>87</v>
      </c>
      <c r="J27" s="459">
        <f t="shared" si="2"/>
        <v>0.10199296600234467</v>
      </c>
    </row>
    <row r="28" spans="1:10" ht="24" customHeight="1">
      <c r="A28" s="156" t="s">
        <v>14</v>
      </c>
      <c r="B28" s="400">
        <f>SUM(B29:B30)</f>
        <v>37162</v>
      </c>
      <c r="C28" s="430">
        <f>SUM(C29:C30)</f>
        <v>12892</v>
      </c>
      <c r="D28" s="424">
        <f t="shared" si="0"/>
        <v>0.34691351380442387</v>
      </c>
      <c r="E28" s="430">
        <f>SUM(E29:E30)</f>
        <v>2339</v>
      </c>
      <c r="F28" s="438">
        <f>SUM(F29:F30)</f>
        <v>4829</v>
      </c>
      <c r="G28" s="438">
        <f>SUM(G29:G30)</f>
        <v>7168</v>
      </c>
      <c r="H28" s="453">
        <f t="shared" si="1"/>
        <v>0.19288520531725956</v>
      </c>
      <c r="I28" s="430">
        <f>SUM(I29:I30)</f>
        <v>5724</v>
      </c>
      <c r="J28" s="458">
        <f t="shared" si="2"/>
        <v>0.15402830848716431</v>
      </c>
    </row>
    <row r="29" spans="1:10" ht="18" customHeight="1">
      <c r="A29" s="155" t="s">
        <v>76</v>
      </c>
      <c r="B29" s="155">
        <f>'表3-1'!B17</f>
        <v>28563</v>
      </c>
      <c r="C29" s="415">
        <f>SUM(E29,F29,I29)</f>
        <v>9905</v>
      </c>
      <c r="D29" s="459">
        <f t="shared" si="0"/>
        <v>0.34677729930329448</v>
      </c>
      <c r="E29" s="43">
        <f>'表3-1'!E17</f>
        <v>1833</v>
      </c>
      <c r="F29" s="51">
        <f>'表3-1'!F17</f>
        <v>3754</v>
      </c>
      <c r="G29" s="468">
        <f>E29+F29</f>
        <v>5587</v>
      </c>
      <c r="H29" s="459">
        <f t="shared" si="1"/>
        <v>0.19560270279732522</v>
      </c>
      <c r="I29" s="51">
        <f>'表3-1'!I17</f>
        <v>4318</v>
      </c>
      <c r="J29" s="370">
        <f t="shared" si="2"/>
        <v>0.15117459650596926</v>
      </c>
    </row>
    <row r="30" spans="1:10" ht="18" customHeight="1">
      <c r="A30" s="35" t="s">
        <v>81</v>
      </c>
      <c r="B30" s="35">
        <f>'表3-1'!B21</f>
        <v>8599</v>
      </c>
      <c r="C30" s="419">
        <f>SUM(E30,F30,I30)</f>
        <v>2987</v>
      </c>
      <c r="D30" s="425">
        <f t="shared" si="0"/>
        <v>0.34736597278753345</v>
      </c>
      <c r="E30" s="177">
        <f>'表3-1'!E21</f>
        <v>506</v>
      </c>
      <c r="F30" s="53">
        <f>'表3-1'!F21</f>
        <v>1075</v>
      </c>
      <c r="G30" s="470">
        <f>E30+F30</f>
        <v>1581</v>
      </c>
      <c r="H30" s="425">
        <f t="shared" si="1"/>
        <v>0.18385858820793116</v>
      </c>
      <c r="I30" s="53">
        <f>'表3-1'!I21</f>
        <v>1406</v>
      </c>
      <c r="J30" s="425">
        <f t="shared" si="2"/>
        <v>0.16350738457960229</v>
      </c>
    </row>
    <row r="31" spans="1:10" ht="18" customHeight="1">
      <c r="A31" s="28" t="s">
        <v>220</v>
      </c>
      <c r="B31" s="405">
        <f>SUM(B32:B34)</f>
        <v>43462</v>
      </c>
      <c r="C31" s="430">
        <f>SUM(C32:C34)</f>
        <v>15859</v>
      </c>
      <c r="D31" s="424">
        <f t="shared" si="0"/>
        <v>0.36489347015783902</v>
      </c>
      <c r="E31" s="430">
        <f>SUM(E32:E34)</f>
        <v>2984</v>
      </c>
      <c r="F31" s="438">
        <f>SUM(F32:F34)</f>
        <v>6263</v>
      </c>
      <c r="G31" s="438">
        <f>SUM(G32:G34)</f>
        <v>9247</v>
      </c>
      <c r="H31" s="453">
        <f t="shared" si="1"/>
        <v>0.21276057245409782</v>
      </c>
      <c r="I31" s="430">
        <f>SUM(I32:I34)</f>
        <v>6612</v>
      </c>
      <c r="J31" s="458">
        <f t="shared" si="2"/>
        <v>0.15213289770374119</v>
      </c>
    </row>
    <row r="32" spans="1:10" ht="18" customHeight="1">
      <c r="A32" s="155" t="s">
        <v>97</v>
      </c>
      <c r="B32" s="155">
        <f>'表3-1'!B19</f>
        <v>28424</v>
      </c>
      <c r="C32" s="415">
        <f>SUM(E32,F32,I32)</f>
        <v>10020</v>
      </c>
      <c r="D32" s="459">
        <f t="shared" si="0"/>
        <v>0.35251899802983394</v>
      </c>
      <c r="E32" s="43">
        <f>'表3-1'!E19</f>
        <v>1841</v>
      </c>
      <c r="F32" s="51">
        <f>'表3-1'!F19</f>
        <v>3950</v>
      </c>
      <c r="G32" s="471">
        <f>E32+F32</f>
        <v>5791</v>
      </c>
      <c r="H32" s="459">
        <f t="shared" si="1"/>
        <v>0.2037362792006755</v>
      </c>
      <c r="I32" s="51">
        <f>'表3-1'!I19</f>
        <v>4229</v>
      </c>
      <c r="J32" s="370">
        <f t="shared" si="2"/>
        <v>0.14878271882915844</v>
      </c>
    </row>
    <row r="33" spans="1:14" ht="18" customHeight="1">
      <c r="A33" s="30" t="s">
        <v>89</v>
      </c>
      <c r="B33" s="31">
        <f>'表3-1'!B22</f>
        <v>9057</v>
      </c>
      <c r="C33" s="413">
        <f>SUM(E33,F33,I33)</f>
        <v>3873</v>
      </c>
      <c r="D33" s="369">
        <f t="shared" si="0"/>
        <v>0.42762504140443858</v>
      </c>
      <c r="E33" s="44">
        <f>'表3-1'!E22</f>
        <v>772</v>
      </c>
      <c r="F33" s="52">
        <f>'表3-1'!F22</f>
        <v>1656</v>
      </c>
      <c r="G33" s="431">
        <f>E33+F33</f>
        <v>2428</v>
      </c>
      <c r="H33" s="369">
        <f t="shared" si="1"/>
        <v>0.26807993816937176</v>
      </c>
      <c r="I33" s="52">
        <f>'表3-1'!I22</f>
        <v>1445</v>
      </c>
      <c r="J33" s="369">
        <f t="shared" si="2"/>
        <v>0.15954510323506679</v>
      </c>
    </row>
    <row r="34" spans="1:14" ht="18" customHeight="1">
      <c r="A34" s="33" t="s">
        <v>86</v>
      </c>
      <c r="B34" s="7">
        <f>'表3-1'!B37</f>
        <v>5981</v>
      </c>
      <c r="C34" s="415">
        <f>G34+I34</f>
        <v>1966</v>
      </c>
      <c r="D34" s="459">
        <f t="shared" si="0"/>
        <v>0.32870757398428357</v>
      </c>
      <c r="E34" s="463">
        <f>'表3-1'!E37</f>
        <v>371</v>
      </c>
      <c r="F34" s="165">
        <f>'表3-1'!F37</f>
        <v>657</v>
      </c>
      <c r="G34" s="468">
        <f>E34+F34</f>
        <v>1028</v>
      </c>
      <c r="H34" s="472">
        <f t="shared" si="1"/>
        <v>0.1718776124393914</v>
      </c>
      <c r="I34" s="177">
        <f>'表3-1'!I37</f>
        <v>938</v>
      </c>
      <c r="J34" s="459">
        <f t="shared" si="2"/>
        <v>0.15682996154489215</v>
      </c>
    </row>
    <row r="35" spans="1:14" ht="18" customHeight="1">
      <c r="A35" s="28" t="s">
        <v>219</v>
      </c>
      <c r="B35" s="400">
        <f>SUM(B36)</f>
        <v>30834</v>
      </c>
      <c r="C35" s="41">
        <f>SUM(C36)</f>
        <v>10765</v>
      </c>
      <c r="D35" s="424">
        <f t="shared" si="0"/>
        <v>0.34912758643056369</v>
      </c>
      <c r="E35" s="430">
        <f>SUM(E36)</f>
        <v>1921</v>
      </c>
      <c r="F35" s="438">
        <f>SUM(F36)</f>
        <v>3733</v>
      </c>
      <c r="G35" s="438">
        <f>SUM(G36)</f>
        <v>5654</v>
      </c>
      <c r="H35" s="453">
        <f t="shared" si="1"/>
        <v>0.18336900823765973</v>
      </c>
      <c r="I35" s="430">
        <f>SUM(I36)</f>
        <v>5111</v>
      </c>
      <c r="J35" s="458">
        <f t="shared" si="2"/>
        <v>0.16575857819290393</v>
      </c>
    </row>
    <row r="36" spans="1:14" ht="18" customHeight="1">
      <c r="A36" s="34" t="s">
        <v>5</v>
      </c>
      <c r="B36" s="155">
        <f>'表3-1'!B12</f>
        <v>30834</v>
      </c>
      <c r="C36" s="415">
        <f>SUM(E36,F36,I36)</f>
        <v>10765</v>
      </c>
      <c r="D36" s="459">
        <f t="shared" si="0"/>
        <v>0.34912758643056369</v>
      </c>
      <c r="E36" s="164">
        <f>'表3-1'!E12</f>
        <v>1921</v>
      </c>
      <c r="F36" s="56">
        <f>'表3-1'!F12</f>
        <v>3733</v>
      </c>
      <c r="G36" s="469">
        <f>E36+F36</f>
        <v>5654</v>
      </c>
      <c r="H36" s="459">
        <f t="shared" si="1"/>
        <v>0.18336900823765973</v>
      </c>
      <c r="I36" s="56">
        <f>'表3-1'!I12</f>
        <v>5111</v>
      </c>
      <c r="J36" s="370">
        <f t="shared" si="2"/>
        <v>0.16575857819290393</v>
      </c>
    </row>
    <row r="37" spans="1:14" ht="18" customHeight="1">
      <c r="A37" s="461" t="s">
        <v>218</v>
      </c>
      <c r="B37" s="400">
        <f>SUM(B38:B40)</f>
        <v>22022</v>
      </c>
      <c r="C37" s="430">
        <f>SUM(C38:C40)</f>
        <v>7984</v>
      </c>
      <c r="D37" s="424">
        <f t="shared" si="0"/>
        <v>0.36254654436472616</v>
      </c>
      <c r="E37" s="41">
        <f>SUM(E38:E40)</f>
        <v>1497</v>
      </c>
      <c r="F37" s="42">
        <f>SUM(F38:F40)</f>
        <v>2593</v>
      </c>
      <c r="G37" s="42">
        <f>SUM(G38:G40)</f>
        <v>4090</v>
      </c>
      <c r="H37" s="453">
        <f t="shared" si="1"/>
        <v>0.18572336754154936</v>
      </c>
      <c r="I37" s="41">
        <f>SUM(I38:I40)</f>
        <v>3894</v>
      </c>
      <c r="J37" s="458">
        <f t="shared" si="2"/>
        <v>0.17682317682317683</v>
      </c>
    </row>
    <row r="38" spans="1:14" ht="18" customHeight="1">
      <c r="A38" s="155" t="s">
        <v>74</v>
      </c>
      <c r="B38" s="155">
        <f>'表3-1'!B15</f>
        <v>16333</v>
      </c>
      <c r="C38" s="415">
        <f>SUM(E38,F38,I38)</f>
        <v>5861</v>
      </c>
      <c r="D38" s="459">
        <f t="shared" si="0"/>
        <v>0.35884405804200087</v>
      </c>
      <c r="E38" s="43">
        <f>'表3-1'!E15</f>
        <v>1174</v>
      </c>
      <c r="F38" s="51">
        <f>'表3-1'!F15</f>
        <v>2180</v>
      </c>
      <c r="G38" s="468">
        <f>E38+F38</f>
        <v>3354</v>
      </c>
      <c r="H38" s="459">
        <f t="shared" si="1"/>
        <v>0.2053511296148901</v>
      </c>
      <c r="I38" s="51">
        <f>'表3-1'!I15</f>
        <v>2507</v>
      </c>
      <c r="J38" s="459">
        <f t="shared" si="2"/>
        <v>0.15349292842711076</v>
      </c>
    </row>
    <row r="39" spans="1:14" ht="18" customHeight="1">
      <c r="A39" s="155" t="s">
        <v>49</v>
      </c>
      <c r="B39" s="164">
        <f>'表3-1'!B39</f>
        <v>4491</v>
      </c>
      <c r="C39" s="415">
        <f>G39+I39</f>
        <v>1841</v>
      </c>
      <c r="D39" s="459">
        <f t="shared" si="0"/>
        <v>0.40993097305722559</v>
      </c>
      <c r="E39" s="163">
        <f>'表3-1'!E39</f>
        <v>275</v>
      </c>
      <c r="F39" s="160">
        <f>'表3-1'!F39</f>
        <v>324</v>
      </c>
      <c r="G39" s="468">
        <f>E39+F39</f>
        <v>599</v>
      </c>
      <c r="H39" s="459">
        <f t="shared" si="1"/>
        <v>0.13337786684480071</v>
      </c>
      <c r="I39" s="160">
        <f>'表3-1'!I39</f>
        <v>1242</v>
      </c>
      <c r="J39" s="459">
        <f t="shared" si="2"/>
        <v>0.27655310621242485</v>
      </c>
    </row>
    <row r="40" spans="1:14" ht="18" customHeight="1">
      <c r="A40" s="35" t="s">
        <v>99</v>
      </c>
      <c r="B40" s="402">
        <f>'表3-1'!B40</f>
        <v>1198</v>
      </c>
      <c r="C40" s="419">
        <f>G40+I40</f>
        <v>282</v>
      </c>
      <c r="D40" s="425">
        <f t="shared" si="0"/>
        <v>0.23539232053422371</v>
      </c>
      <c r="E40" s="177">
        <f>'表3-1'!E40</f>
        <v>48</v>
      </c>
      <c r="F40" s="53">
        <f>'表3-1'!F40</f>
        <v>89</v>
      </c>
      <c r="G40" s="470">
        <f>E40+F40</f>
        <v>137</v>
      </c>
      <c r="H40" s="425">
        <f t="shared" si="1"/>
        <v>0.11435726210350584</v>
      </c>
      <c r="I40" s="53">
        <f>'表3-1'!I40</f>
        <v>145</v>
      </c>
      <c r="J40" s="425">
        <f t="shared" si="2"/>
        <v>0.12103505843071787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">
        <v>4</v>
      </c>
      <c r="B42" s="57"/>
      <c r="C42" s="57"/>
      <c r="D42" s="5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278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6"/>
      <c r="G46" s="46"/>
      <c r="H46" s="46"/>
      <c r="I46" s="46"/>
      <c r="J46" s="46"/>
      <c r="K46" s="46"/>
      <c r="L46" s="474"/>
      <c r="M46" s="474"/>
      <c r="N46" s="46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52"/>
  <printOptions horizontalCentered="1"/>
  <pageMargins left="0.51181102362204722" right="0.47244094488188976" top="0.55118110236220474" bottom="0.51181102362204722" header="0.51181102362204722" footer="0.51181102362204722"/>
  <pageSetup paperSize="9" fitToWidth="1" fitToHeight="1" orientation="portrait" usePrinterDefaults="1" r:id="rId1"/>
  <headerFooter alignWithMargins="0">
    <oddHeader>&amp;L表3-2</oddHeader>
    <oddFooter>&amp;C8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　由美子</dc:creator>
  <cp:lastModifiedBy>菅　健太郎</cp:lastModifiedBy>
  <cp:lastPrinted>2020-08-28T04:07:17Z</cp:lastPrinted>
  <dcterms:created xsi:type="dcterms:W3CDTF">1999-11-22T06:59:10Z</dcterms:created>
  <dcterms:modified xsi:type="dcterms:W3CDTF">2023-08-29T00:41:04Z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2023-08-29T00:41:04Z</vt:filetime>
  </property>
</Properties>
</file>