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570" yWindow="390" windowWidth="15570" windowHeight="7680" tabRatio="843"/>
  </bookViews>
  <sheets>
    <sheet name="表紙" sheetId="28" r:id="rId1"/>
    <sheet name="表1-1" sheetId="23" r:id="rId2"/>
    <sheet name="表1-2" sheetId="3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_xlnm.Print_Area" localSheetId="1">'表1-1'!$A$1:$J$44</definedName>
    <definedName name="_xlnm.Print_Area" localSheetId="2">'表1-2'!$A$1:$J$43</definedName>
    <definedName name="_xlnm.Print_Area" localSheetId="6">'表2-2'!$A$1:$H$56</definedName>
    <definedName name="_xlnm.Print_Area" localSheetId="8">'表3-2'!$A$1:$J$44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>#REF!</definedName>
    <definedName name="_xlnm.Print_Area" localSheetId="5">'表2-1'!$A$1:$I$24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<sst xmlns="http://schemas.openxmlformats.org/spreadsheetml/2006/main" xmlns:r="http://schemas.openxmlformats.org/officeDocument/2006/relationships" count="354" uniqueCount="354">
  <si>
    <t>６５歳以上の高齢者だけの世帯</t>
  </si>
  <si>
    <t>1月</t>
  </si>
  <si>
    <t xml:space="preserve">三種町 </t>
    <rPh sb="0" eb="1">
      <t>ミ</t>
    </rPh>
    <rPh sb="1" eb="2">
      <t>タネ</t>
    </rPh>
    <phoneticPr fontId="2"/>
  </si>
  <si>
    <t xml:space="preserve">山本郡 </t>
  </si>
  <si>
    <t xml:space="preserve">横手市 </t>
  </si>
  <si>
    <t>2月</t>
  </si>
  <si>
    <t>平成27年度高齢化率市町村別順位</t>
  </si>
  <si>
    <t>由利本荘
・にかほ</t>
    <rPh sb="0" eb="2">
      <t>ユリ</t>
    </rPh>
    <rPh sb="2" eb="4">
      <t>ホンジョウ</t>
    </rPh>
    <phoneticPr fontId="11"/>
  </si>
  <si>
    <t>潟上市　</t>
    <rPh sb="0" eb="2">
      <t>カタガミ</t>
    </rPh>
    <rPh sb="2" eb="3">
      <t>シ</t>
    </rPh>
    <phoneticPr fontId="2"/>
  </si>
  <si>
    <t xml:space="preserve">藤里町 </t>
  </si>
  <si>
    <t>3月</t>
  </si>
  <si>
    <t>　表２－１</t>
    <rPh sb="1" eb="2">
      <t>ヒョウ</t>
    </rPh>
    <phoneticPr fontId="2"/>
  </si>
  <si>
    <t>⑦</t>
  </si>
  <si>
    <t>8月</t>
  </si>
  <si>
    <t>7月</t>
  </si>
  <si>
    <t>9月</t>
  </si>
  <si>
    <t>4月</t>
  </si>
  <si>
    <t>Ｈ２２</t>
  </si>
  <si>
    <t>5月</t>
  </si>
  <si>
    <t>※表３－３「令和元年度市町村別高齢者世帯に占める要支援・要介護者数（市郡別）」の割合を算出したもの。</t>
    <rPh sb="1" eb="2">
      <t>ヒョウ</t>
    </rPh>
    <rPh sb="6" eb="8">
      <t>レイワ</t>
    </rPh>
    <rPh sb="8" eb="9">
      <t>ガン</t>
    </rPh>
    <rPh sb="9" eb="11">
      <t>ネンド</t>
    </rPh>
    <rPh sb="11" eb="14">
      <t>シチョウソン</t>
    </rPh>
    <rPh sb="14" eb="15">
      <t>ベツ</t>
    </rPh>
    <rPh sb="15" eb="18">
      <t>コウレイシャ</t>
    </rPh>
    <rPh sb="18" eb="20">
      <t>セタイ</t>
    </rPh>
    <rPh sb="21" eb="22">
      <t>シ</t>
    </rPh>
    <rPh sb="24" eb="27">
      <t>ヨウシエン</t>
    </rPh>
    <rPh sb="28" eb="32">
      <t>ヨウカイゴシャ</t>
    </rPh>
    <rPh sb="32" eb="33">
      <t>スウ</t>
    </rPh>
    <rPh sb="34" eb="35">
      <t>シ</t>
    </rPh>
    <rPh sb="35" eb="36">
      <t>グン</t>
    </rPh>
    <rPh sb="36" eb="37">
      <t>ベツ</t>
    </rPh>
    <rPh sb="40" eb="42">
      <t>ワリアイ</t>
    </rPh>
    <rPh sb="43" eb="45">
      <t>サンシュツ</t>
    </rPh>
    <phoneticPr fontId="11"/>
  </si>
  <si>
    <t>　表１－４</t>
    <rPh sb="1" eb="2">
      <t>ヒョウ</t>
    </rPh>
    <phoneticPr fontId="2"/>
  </si>
  <si>
    <t xml:space="preserve">雄勝郡 </t>
  </si>
  <si>
    <t xml:space="preserve">仙北郡 </t>
  </si>
  <si>
    <t>6月</t>
  </si>
  <si>
    <t>人口</t>
  </si>
  <si>
    <t>10月</t>
  </si>
  <si>
    <t>市町村名</t>
  </si>
  <si>
    <t>大館・鹿角</t>
    <rPh sb="0" eb="2">
      <t>オオダテ</t>
    </rPh>
    <rPh sb="3" eb="4">
      <t>シカ</t>
    </rPh>
    <rPh sb="4" eb="5">
      <t>ツノ</t>
    </rPh>
    <phoneticPr fontId="11"/>
  </si>
  <si>
    <t>順位</t>
    <rPh sb="0" eb="2">
      <t>ジュンイ</t>
    </rPh>
    <phoneticPr fontId="16"/>
  </si>
  <si>
    <t>11月</t>
  </si>
  <si>
    <t>Ｒ１</t>
  </si>
  <si>
    <t>市町村名等</t>
    <rPh sb="0" eb="3">
      <t>シチョウソン</t>
    </rPh>
    <rPh sb="3" eb="4">
      <t>メイ</t>
    </rPh>
    <rPh sb="4" eb="5">
      <t>トウ</t>
    </rPh>
    <phoneticPr fontId="2"/>
  </si>
  <si>
    <t>12月</t>
  </si>
  <si>
    <t>計</t>
    <rPh sb="0" eb="1">
      <t>ケイ</t>
    </rPh>
    <phoneticPr fontId="2"/>
  </si>
  <si>
    <t xml:space="preserve">井川町 </t>
  </si>
  <si>
    <t>ひとり暮らし高齢者</t>
    <rPh sb="0" eb="4">
      <t>ヒトリグ</t>
    </rPh>
    <rPh sb="6" eb="9">
      <t>コウレイシャ</t>
    </rPh>
    <phoneticPr fontId="13"/>
  </si>
  <si>
    <t>自然増減</t>
    <rPh sb="2" eb="4">
      <t>ゾウゲン</t>
    </rPh>
    <phoneticPr fontId="15"/>
  </si>
  <si>
    <t>平成25年度高齢化率市町村別順位</t>
  </si>
  <si>
    <t>北秋田</t>
    <rPh sb="0" eb="3">
      <t>キタアキタ</t>
    </rPh>
    <phoneticPr fontId="11"/>
  </si>
  <si>
    <t xml:space="preserve">北秋田郡 </t>
  </si>
  <si>
    <t>潟上市</t>
    <rPh sb="0" eb="3">
      <t>カタガミシ</t>
    </rPh>
    <phoneticPr fontId="2"/>
  </si>
  <si>
    <t>社会増減</t>
    <rPh sb="2" eb="4">
      <t>ゾウゲン</t>
    </rPh>
    <phoneticPr fontId="15"/>
  </si>
  <si>
    <t>　表１－３</t>
    <rPh sb="1" eb="2">
      <t>ヒョウ</t>
    </rPh>
    <phoneticPr fontId="2"/>
  </si>
  <si>
    <t>区　分</t>
    <rPh sb="0" eb="1">
      <t>ク</t>
    </rPh>
    <rPh sb="2" eb="3">
      <t>ブン</t>
    </rPh>
    <phoneticPr fontId="11"/>
  </si>
  <si>
    <t>人口増減</t>
    <rPh sb="2" eb="4">
      <t>ゾウゲン</t>
    </rPh>
    <phoneticPr fontId="15"/>
  </si>
  <si>
    <t>潟上市　</t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</si>
  <si>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2"/>
  </si>
  <si>
    <t>令和元年８月２９日（木）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10" eb="11">
      <t>モク</t>
    </rPh>
    <phoneticPr fontId="2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</si>
  <si>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2"/>
  </si>
  <si>
    <t>男</t>
  </si>
  <si>
    <t>北秋田市</t>
    <rPh sb="0" eb="3">
      <t>キタアキタ</t>
    </rPh>
    <rPh sb="3" eb="4">
      <t>シ</t>
    </rPh>
    <phoneticPr fontId="2"/>
  </si>
  <si>
    <t xml:space="preserve">羽後町 </t>
  </si>
  <si>
    <t>大館市</t>
    <rPh sb="0" eb="3">
      <t>オオダテシ</t>
    </rPh>
    <phoneticPr fontId="11"/>
  </si>
  <si>
    <t>総世帯数</t>
    <rPh sb="0" eb="1">
      <t>ソウ</t>
    </rPh>
    <rPh sb="1" eb="4">
      <t>セタイスウ</t>
    </rPh>
    <phoneticPr fontId="2"/>
  </si>
  <si>
    <t xml:space="preserve">小坂町 </t>
  </si>
  <si>
    <t>Ｈ１</t>
  </si>
  <si>
    <t>女</t>
  </si>
  <si>
    <t>H19</t>
  </si>
  <si>
    <t>③
(=②÷①)</t>
  </si>
  <si>
    <t>４月</t>
  </si>
  <si>
    <t xml:space="preserve">五城目町 </t>
  </si>
  <si>
    <t xml:space="preserve">県計 </t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</si>
  <si>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13"/>
  </si>
  <si>
    <t xml:space="preserve">市部計 </t>
  </si>
  <si>
    <t xml:space="preserve">郡部計 </t>
  </si>
  <si>
    <t>+0.4ポイント</t>
  </si>
  <si>
    <t>H19人口(H18.10～H19.9)</t>
    <rPh sb="3" eb="5">
      <t>ジンコウ</t>
    </rPh>
    <phoneticPr fontId="15"/>
  </si>
  <si>
    <t xml:space="preserve">能代市 </t>
  </si>
  <si>
    <t xml:space="preserve">大館市 </t>
  </si>
  <si>
    <t>Ｈ２４</t>
  </si>
  <si>
    <t xml:space="preserve">南秋田郡 </t>
  </si>
  <si>
    <t>④</t>
  </si>
  <si>
    <t xml:space="preserve">上小阿仁村 </t>
  </si>
  <si>
    <t>※人口①は、「秋田県の人口と世帯（月報）」（各年７月１日現在：県調査統計課）による。</t>
    <rPh sb="1" eb="3">
      <t>ジンコウ</t>
    </rPh>
    <phoneticPr fontId="2"/>
  </si>
  <si>
    <t>能代・山本</t>
    <rPh sb="0" eb="2">
      <t>ノシロ</t>
    </rPh>
    <phoneticPr fontId="11"/>
  </si>
  <si>
    <t xml:space="preserve">男鹿市 </t>
  </si>
  <si>
    <t xml:space="preserve">湯沢市 </t>
  </si>
  <si>
    <t>６５歳以上人口
②</t>
    <rPh sb="2" eb="5">
      <t>サイイジョウ</t>
    </rPh>
    <rPh sb="5" eb="7">
      <t>ジンコウ</t>
    </rPh>
    <phoneticPr fontId="16"/>
  </si>
  <si>
    <t xml:space="preserve">由利本荘市 </t>
    <rPh sb="0" eb="2">
      <t>ユリ</t>
    </rPh>
    <phoneticPr fontId="2"/>
  </si>
  <si>
    <t xml:space="preserve">鹿角市 </t>
  </si>
  <si>
    <t xml:space="preserve">鹿角郡 </t>
  </si>
  <si>
    <t>H19(世帯)</t>
  </si>
  <si>
    <t>総人口に占める割合(ｆ÷d)</t>
    <rPh sb="0" eb="3">
      <t>ソウジンコウ</t>
    </rPh>
    <rPh sb="4" eb="5">
      <t>シ</t>
    </rPh>
    <rPh sb="7" eb="9">
      <t>ワリアイ</t>
    </rPh>
    <phoneticPr fontId="13"/>
  </si>
  <si>
    <t>にかほ市</t>
    <rPh sb="3" eb="4">
      <t>シ</t>
    </rPh>
    <phoneticPr fontId="2"/>
  </si>
  <si>
    <t xml:space="preserve">八郎潟町 </t>
  </si>
  <si>
    <t>横手市</t>
    <rPh sb="0" eb="3">
      <t>ヨコテシ</t>
    </rPh>
    <phoneticPr fontId="2"/>
  </si>
  <si>
    <t xml:space="preserve">大潟村 </t>
  </si>
  <si>
    <t xml:space="preserve">美郷町 </t>
    <rPh sb="0" eb="1">
      <t>ビ</t>
    </rPh>
    <rPh sb="1" eb="3">
      <t>ゴウマチ</t>
    </rPh>
    <phoneticPr fontId="2"/>
  </si>
  <si>
    <t>令和元年度高齢者数・高齢化率の前年度比較</t>
    <rPh sb="0" eb="2">
      <t>レイワ</t>
    </rPh>
    <rPh sb="2" eb="3">
      <t>ガン</t>
    </rPh>
    <rPh sb="5" eb="8">
      <t>コウレイシャ</t>
    </rPh>
    <rPh sb="8" eb="9">
      <t>スウ</t>
    </rPh>
    <rPh sb="10" eb="13">
      <t>コウレイカ</t>
    </rPh>
    <rPh sb="13" eb="14">
      <t>リツ</t>
    </rPh>
    <rPh sb="15" eb="17">
      <t>ゼンネン</t>
    </rPh>
    <rPh sb="17" eb="18">
      <t>ド</t>
    </rPh>
    <rPh sb="18" eb="20">
      <t>ヒカク</t>
    </rPh>
    <phoneticPr fontId="11"/>
  </si>
  <si>
    <t xml:space="preserve">秋田市 </t>
  </si>
  <si>
    <t xml:space="preserve">八峰町 </t>
    <rPh sb="1" eb="2">
      <t>ミネ</t>
    </rPh>
    <phoneticPr fontId="2"/>
  </si>
  <si>
    <t>Ｓ６３</t>
  </si>
  <si>
    <t>仙北市　</t>
    <rPh sb="0" eb="2">
      <t>センボク</t>
    </rPh>
    <rPh sb="2" eb="3">
      <t>シ</t>
    </rPh>
    <phoneticPr fontId="2"/>
  </si>
  <si>
    <t>①は、「秋田県の人口と世帯（月報）」（各年７月１日現在：県調査統計課）による。</t>
    <rPh sb="19" eb="20">
      <t>カク</t>
    </rPh>
    <phoneticPr fontId="11"/>
  </si>
  <si>
    <t>H20</t>
  </si>
  <si>
    <t>⑤</t>
  </si>
  <si>
    <t>H20(世帯)</t>
  </si>
  <si>
    <t>５月</t>
    <rPh sb="1" eb="2">
      <t>ガツ</t>
    </rPh>
    <phoneticPr fontId="15"/>
  </si>
  <si>
    <t>H20人口(H19.10～H20.7)</t>
    <rPh sb="3" eb="5">
      <t>ジンコウ</t>
    </rPh>
    <phoneticPr fontId="15"/>
  </si>
  <si>
    <t>６月</t>
    <rPh sb="1" eb="2">
      <t>ガツ</t>
    </rPh>
    <phoneticPr fontId="15"/>
  </si>
  <si>
    <t>割合</t>
    <rPh sb="0" eb="2">
      <t>ワリアイ</t>
    </rPh>
    <phoneticPr fontId="14"/>
  </si>
  <si>
    <t>大仙市　</t>
    <rPh sb="0" eb="1">
      <t>ダイ</t>
    </rPh>
    <rPh sb="1" eb="2">
      <t>セン</t>
    </rPh>
    <rPh sb="2" eb="3">
      <t>シ</t>
    </rPh>
    <phoneticPr fontId="2"/>
  </si>
  <si>
    <t xml:space="preserve">東成瀬村 </t>
  </si>
  <si>
    <t>令和元年度市町村別高齢者世帯数・世帯割合（市郡別）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5">
      <t>セタイスウ</t>
    </rPh>
    <rPh sb="16" eb="18">
      <t>セタイ</t>
    </rPh>
    <rPh sb="18" eb="20">
      <t>ワリアイ</t>
    </rPh>
    <rPh sb="21" eb="22">
      <t>シ</t>
    </rPh>
    <rPh sb="22" eb="23">
      <t>グン</t>
    </rPh>
    <rPh sb="23" eb="24">
      <t>ベツ</t>
    </rPh>
    <phoneticPr fontId="2"/>
  </si>
  <si>
    <t>人口
①</t>
    <rPh sb="0" eb="2">
      <t>ジンコウ</t>
    </rPh>
    <phoneticPr fontId="16"/>
  </si>
  <si>
    <t>高齢化率
②÷①</t>
    <rPh sb="0" eb="3">
      <t>コウレイカ</t>
    </rPh>
    <rPh sb="3" eb="4">
      <t>リツ</t>
    </rPh>
    <phoneticPr fontId="16"/>
  </si>
  <si>
    <t>人口
①</t>
    <rPh sb="0" eb="2">
      <t>ジンコウ</t>
    </rPh>
    <phoneticPr fontId="2"/>
  </si>
  <si>
    <t>令和元年度</t>
    <rPh sb="0" eb="2">
      <t>レイワ</t>
    </rPh>
    <rPh sb="2" eb="3">
      <t>ガン</t>
    </rPh>
    <phoneticPr fontId="13"/>
  </si>
  <si>
    <t>順位</t>
  </si>
  <si>
    <t>高齢化率</t>
  </si>
  <si>
    <t>全　国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</si>
  <si>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11"/>
  </si>
  <si>
    <t>総人口に占める高齢者の割合</t>
  </si>
  <si>
    <t>羽後町</t>
  </si>
  <si>
    <t>区分</t>
  </si>
  <si>
    <t>７５歳以上</t>
  </si>
  <si>
    <t>計</t>
  </si>
  <si>
    <t>東成瀬村</t>
    <rPh sb="0" eb="4">
      <t>ヒガシナルセムラ</t>
    </rPh>
    <phoneticPr fontId="11"/>
  </si>
  <si>
    <t>⑨</t>
  </si>
  <si>
    <t>前年度比</t>
  </si>
  <si>
    <t>能代市</t>
    <rPh sb="0" eb="3">
      <t>ノシロシ</t>
    </rPh>
    <phoneticPr fontId="11"/>
  </si>
  <si>
    <t>秋　田</t>
  </si>
  <si>
    <t>男</t>
    <rPh sb="0" eb="1">
      <t>オトコ</t>
    </rPh>
    <phoneticPr fontId="13"/>
  </si>
  <si>
    <t>６５歳以上７５歳未満</t>
    <rPh sb="7" eb="8">
      <t>サイ</t>
    </rPh>
    <rPh sb="8" eb="10">
      <t>ミマン</t>
    </rPh>
    <phoneticPr fontId="11"/>
  </si>
  <si>
    <t xml:space="preserve"> ※総世帯①は、「秋田県の人口と世帯（月報）」（各年７月１日現在：県調査統計課）による。</t>
    <rPh sb="2" eb="5">
      <t>ソウセタイ</t>
    </rPh>
    <phoneticPr fontId="2"/>
  </si>
  <si>
    <t>年度</t>
  </si>
  <si>
    <t>Ｓ５０</t>
  </si>
  <si>
    <t>Ｓ５５</t>
  </si>
  <si>
    <t>令和元年度市町村別高齢者世帯に占める要支援・要介護世帯数割合（圏域別）</t>
    <rPh sb="3" eb="5">
      <t>ネンド</t>
    </rPh>
    <rPh sb="5" eb="8">
      <t>シチョウソン</t>
    </rPh>
    <rPh sb="8" eb="9">
      <t>ベツ</t>
    </rPh>
    <rPh sb="9" eb="11">
      <t>コウレイ</t>
    </rPh>
    <rPh sb="11" eb="12">
      <t>シャ</t>
    </rPh>
    <rPh sb="12" eb="14">
      <t>セタイ</t>
    </rPh>
    <rPh sb="15" eb="16">
      <t>シ</t>
    </rPh>
    <rPh sb="18" eb="21">
      <t>ヨウシエン</t>
    </rPh>
    <rPh sb="22" eb="25">
      <t>ヨウカイゴ</t>
    </rPh>
    <rPh sb="25" eb="27">
      <t>セタイ</t>
    </rPh>
    <rPh sb="27" eb="28">
      <t>スウ</t>
    </rPh>
    <rPh sb="28" eb="30">
      <t>ワリアイ</t>
    </rPh>
    <rPh sb="31" eb="32">
      <t>ケン</t>
    </rPh>
    <rPh sb="32" eb="33">
      <t>イキ</t>
    </rPh>
    <rPh sb="33" eb="34">
      <t>ベツ</t>
    </rPh>
    <phoneticPr fontId="2"/>
  </si>
  <si>
    <t>Ｓ５７</t>
  </si>
  <si>
    <t>大仙市　</t>
  </si>
  <si>
    <t>Ｓ５８</t>
  </si>
  <si>
    <t>男鹿市</t>
  </si>
  <si>
    <t>Ｈ１７</t>
  </si>
  <si>
    <t>Ｓ５９</t>
  </si>
  <si>
    <t>Ｓ６０</t>
  </si>
  <si>
    <t>Ｓ６１</t>
  </si>
  <si>
    <t>Ｈ１３</t>
  </si>
  <si>
    <t>Ｓ６２</t>
  </si>
  <si>
    <t>Ｈ２</t>
  </si>
  <si>
    <t>+0.3ポイント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</si>
  <si>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</si>
  <si>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</si>
  <si>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</si>
  <si>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</si>
  <si>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</si>
  <si>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</si>
  <si>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</si>
  <si>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</si>
  <si>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2"/>
  </si>
  <si>
    <t>Ｈ１２</t>
  </si>
  <si>
    <t>Ｈ１４</t>
  </si>
  <si>
    <t>※表３－３「平成３０年度市町村別高齢者世帯に占める要支援・要介護者数（市郡別）」の割合を算出したもの。</t>
    <rPh sb="1" eb="2">
      <t>ヒョウ</t>
    </rPh>
    <rPh sb="6" eb="8">
      <t>ヘイセイ</t>
    </rPh>
    <rPh sb="10" eb="12">
      <t>ネンド</t>
    </rPh>
    <rPh sb="12" eb="15">
      <t>シチョウソン</t>
    </rPh>
    <rPh sb="15" eb="16">
      <t>ベツ</t>
    </rPh>
    <rPh sb="16" eb="19">
      <t>コウレイシャ</t>
    </rPh>
    <rPh sb="19" eb="21">
      <t>セタイ</t>
    </rPh>
    <rPh sb="22" eb="23">
      <t>シ</t>
    </rPh>
    <rPh sb="25" eb="28">
      <t>ヨウシエン</t>
    </rPh>
    <rPh sb="29" eb="33">
      <t>ヨウカイゴシャ</t>
    </rPh>
    <rPh sb="33" eb="34">
      <t>スウ</t>
    </rPh>
    <rPh sb="35" eb="36">
      <t>シ</t>
    </rPh>
    <rPh sb="36" eb="37">
      <t>グン</t>
    </rPh>
    <rPh sb="37" eb="38">
      <t>ベツ</t>
    </rPh>
    <rPh sb="41" eb="43">
      <t>ワリアイ</t>
    </rPh>
    <rPh sb="44" eb="46">
      <t>サンシュツ</t>
    </rPh>
    <phoneticPr fontId="11"/>
  </si>
  <si>
    <t>Ｈ１５</t>
  </si>
  <si>
    <t>ひとり暮らし高齢者世帯</t>
    <rPh sb="0" eb="4">
      <t>ヒトリグ</t>
    </rPh>
    <rPh sb="6" eb="9">
      <t>コウレイシャ</t>
    </rPh>
    <rPh sb="9" eb="11">
      <t>セタイ</t>
    </rPh>
    <phoneticPr fontId="13"/>
  </si>
  <si>
    <t>県計</t>
    <rPh sb="0" eb="1">
      <t>ケン</t>
    </rPh>
    <rPh sb="1" eb="2">
      <t>ケイ</t>
    </rPh>
    <phoneticPr fontId="11"/>
  </si>
  <si>
    <t>Ｈ１６</t>
  </si>
  <si>
    <t>Ｈ１８</t>
  </si>
  <si>
    <t>６５歳以上</t>
  </si>
  <si>
    <t>６５歳以上７５歳未満</t>
    <rPh sb="7" eb="8">
      <t>サイ</t>
    </rPh>
    <rPh sb="8" eb="10">
      <t>ミマン</t>
    </rPh>
    <phoneticPr fontId="14"/>
  </si>
  <si>
    <t>令和元年度高齢者数・高齢化率の前年度比較</t>
    <rPh sb="3" eb="5">
      <t>ネンド</t>
    </rPh>
    <rPh sb="5" eb="8">
      <t>コウレイシャ</t>
    </rPh>
    <rPh sb="8" eb="9">
      <t>スウ</t>
    </rPh>
    <rPh sb="10" eb="13">
      <t>コウレイカ</t>
    </rPh>
    <rPh sb="13" eb="14">
      <t>リツ</t>
    </rPh>
    <rPh sb="15" eb="18">
      <t>ゼンネンド</t>
    </rPh>
    <rPh sb="18" eb="20">
      <t>ヒカク</t>
    </rPh>
    <phoneticPr fontId="2"/>
  </si>
  <si>
    <t>総世帯数に占める割合(b÷a)</t>
    <rPh sb="0" eb="3">
      <t>ソウセタイ</t>
    </rPh>
    <rPh sb="3" eb="4">
      <t>スウ</t>
    </rPh>
    <rPh sb="5" eb="6">
      <t>シ</t>
    </rPh>
    <rPh sb="8" eb="10">
      <t>ワリアイ</t>
    </rPh>
    <phoneticPr fontId="13"/>
  </si>
  <si>
    <t>総人口
①</t>
  </si>
  <si>
    <t>　表３－３</t>
    <rPh sb="1" eb="2">
      <t>ヒョウ</t>
    </rPh>
    <phoneticPr fontId="2"/>
  </si>
  <si>
    <t>人口（人）</t>
    <rPh sb="3" eb="4">
      <t>ヒト</t>
    </rPh>
    <phoneticPr fontId="14"/>
  </si>
  <si>
    <t>（１）市町村別高齢者数（令和元年７月１日現在）等について</t>
    <rPh sb="3" eb="6">
      <t>シチョウソン</t>
    </rPh>
    <rPh sb="6" eb="7">
      <t>ベツ</t>
    </rPh>
    <rPh sb="7" eb="10">
      <t>コウレイシャ</t>
    </rPh>
    <rPh sb="10" eb="11">
      <t>スウ</t>
    </rPh>
    <rPh sb="15" eb="16">
      <t>ネン</t>
    </rPh>
    <rPh sb="17" eb="18">
      <t>ガツ</t>
    </rPh>
    <rPh sb="19" eb="20">
      <t>ニチ</t>
    </rPh>
    <rPh sb="20" eb="22">
      <t>ゲンザイ</t>
    </rPh>
    <rPh sb="23" eb="24">
      <t>トウ</t>
    </rPh>
    <phoneticPr fontId="2"/>
  </si>
  <si>
    <t>②</t>
  </si>
  <si>
    <t>割合（％）</t>
    <rPh sb="0" eb="2">
      <t>ワリアイ</t>
    </rPh>
    <phoneticPr fontId="14"/>
  </si>
  <si>
    <t>②÷①</t>
  </si>
  <si>
    <t>③</t>
  </si>
  <si>
    <t>③÷①</t>
  </si>
  <si>
    <t>　表１－２</t>
    <rPh sb="1" eb="2">
      <t>ヒョウ</t>
    </rPh>
    <phoneticPr fontId="2"/>
  </si>
  <si>
    <t>④÷①</t>
  </si>
  <si>
    <t>総世帯数に占める割合(ｃ÷ａ)</t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</si>
  <si>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14"/>
  </si>
  <si>
    <t>Ｈ１１</t>
  </si>
  <si>
    <t>世帯数</t>
    <rPh sb="0" eb="3">
      <t>セタイスウ</t>
    </rPh>
    <phoneticPr fontId="2"/>
  </si>
  <si>
    <t>総世帯数に占める高齢者世帯の割合</t>
    <rPh sb="1" eb="4">
      <t>セタイスウ</t>
    </rPh>
    <rPh sb="11" eb="13">
      <t>セタイ</t>
    </rPh>
    <phoneticPr fontId="13"/>
  </si>
  <si>
    <t>男</t>
    <rPh sb="0" eb="1">
      <t>オトコ</t>
    </rPh>
    <phoneticPr fontId="2"/>
  </si>
  <si>
    <t>女</t>
    <rPh sb="0" eb="1">
      <t>オンナ</t>
    </rPh>
    <phoneticPr fontId="2"/>
  </si>
  <si>
    <t>65歳以上人口
②</t>
    <rPh sb="5" eb="7">
      <t>ジンコウ</t>
    </rPh>
    <phoneticPr fontId="17"/>
  </si>
  <si>
    <t>割合
②÷①</t>
    <rPh sb="0" eb="2">
      <t>ワリアイ</t>
    </rPh>
    <phoneticPr fontId="13"/>
  </si>
  <si>
    <t>Ｈ１９</t>
  </si>
  <si>
    <t>Ｈ２０</t>
  </si>
  <si>
    <t>２人以上の世帯</t>
    <rPh sb="1" eb="2">
      <t>ニン</t>
    </rPh>
    <rPh sb="2" eb="4">
      <t>イジョウ</t>
    </rPh>
    <rPh sb="5" eb="7">
      <t>セタイ</t>
    </rPh>
    <phoneticPr fontId="2"/>
  </si>
  <si>
    <t>男女計</t>
    <rPh sb="0" eb="2">
      <t>ダンジョ</t>
    </rPh>
    <rPh sb="2" eb="3">
      <t>ケイ</t>
    </rPh>
    <phoneticPr fontId="2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</si>
  <si>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2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</si>
  <si>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2"/>
  </si>
  <si>
    <t>参考</t>
    <rPh sb="0" eb="2">
      <t>サンコウ</t>
    </rPh>
    <phoneticPr fontId="11"/>
  </si>
  <si>
    <t>（参考）全国との比較</t>
    <rPh sb="4" eb="6">
      <t>ゼンコク</t>
    </rPh>
    <rPh sb="8" eb="10">
      <t>ヒカク</t>
    </rPh>
    <phoneticPr fontId="11"/>
  </si>
  <si>
    <t>ひとり暮らし（人＝世帯）</t>
    <rPh sb="3" eb="4">
      <t>グ</t>
    </rPh>
    <rPh sb="7" eb="8">
      <t>ニン</t>
    </rPh>
    <rPh sb="9" eb="11">
      <t>セタイ</t>
    </rPh>
    <phoneticPr fontId="2"/>
  </si>
  <si>
    <t>八郎潟町</t>
    <rPh sb="0" eb="4">
      <t>ハチロウガタマチ</t>
    </rPh>
    <phoneticPr fontId="11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</si>
  <si>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2"/>
  </si>
  <si>
    <t>（４）県高齢者世帯数等前年度比較</t>
    <rPh sb="3" eb="4">
      <t>ケン</t>
    </rPh>
    <rPh sb="4" eb="7">
      <t>コウレイシャ</t>
    </rPh>
    <rPh sb="7" eb="10">
      <t>セタイスウ</t>
    </rPh>
    <rPh sb="10" eb="11">
      <t>トウ</t>
    </rPh>
    <rPh sb="11" eb="14">
      <t>ゼンネンド</t>
    </rPh>
    <rPh sb="14" eb="16">
      <t>ヒカク</t>
    </rPh>
    <phoneticPr fontId="2"/>
  </si>
  <si>
    <t>（２）県高齢者数・高齢化率前年度等比較及び推移</t>
    <rPh sb="3" eb="4">
      <t>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3" eb="16">
      <t>ゼンネンド</t>
    </rPh>
    <rPh sb="16" eb="17">
      <t>トウ</t>
    </rPh>
    <rPh sb="17" eb="19">
      <t>ヒカク</t>
    </rPh>
    <rPh sb="19" eb="20">
      <t>オヨ</t>
    </rPh>
    <rPh sb="21" eb="23">
      <t>スイイ</t>
    </rPh>
    <phoneticPr fontId="2"/>
  </si>
  <si>
    <t>秋田県の高齢者数・高齢化率の推移</t>
    <rPh sb="0" eb="3">
      <t>アキタケン</t>
    </rPh>
    <rPh sb="7" eb="8">
      <t>スウ</t>
    </rPh>
    <phoneticPr fontId="14"/>
  </si>
  <si>
    <t>潟上市</t>
    <rPh sb="0" eb="3">
      <t>カタガミシ</t>
    </rPh>
    <phoneticPr fontId="11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</si>
  <si>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2"/>
  </si>
  <si>
    <t>Ｈ２１</t>
  </si>
  <si>
    <t>①</t>
  </si>
  <si>
    <t>平成３０年度</t>
  </si>
  <si>
    <t>⑥
(=④＋⑤)</t>
  </si>
  <si>
    <t>⑧</t>
  </si>
  <si>
    <t>大館・鹿角</t>
    <rPh sb="0" eb="2">
      <t>オオダテ</t>
    </rPh>
    <rPh sb="3" eb="5">
      <t>カヅノ</t>
    </rPh>
    <phoneticPr fontId="2"/>
  </si>
  <si>
    <t>　　調査統計課「秋田県の人口と世帯（月報）」（令和元年７月１日現在）</t>
    <rPh sb="2" eb="4">
      <t>チョウサ</t>
    </rPh>
    <rPh sb="4" eb="6">
      <t>トウケイ</t>
    </rPh>
    <rPh sb="6" eb="7">
      <t>カ</t>
    </rPh>
    <phoneticPr fontId="2"/>
  </si>
  <si>
    <t>北秋田</t>
    <rPh sb="0" eb="3">
      <t>キタアキタ</t>
    </rPh>
    <phoneticPr fontId="2"/>
  </si>
  <si>
    <t>能代・山本</t>
    <rPh sb="0" eb="2">
      <t>ノシロ</t>
    </rPh>
    <rPh sb="3" eb="5">
      <t>ヤマモト</t>
    </rPh>
    <phoneticPr fontId="2"/>
  </si>
  <si>
    <t>秋田周辺</t>
    <rPh sb="0" eb="2">
      <t>アキタ</t>
    </rPh>
    <rPh sb="2" eb="4">
      <t>シュウヘン</t>
    </rPh>
    <phoneticPr fontId="2"/>
  </si>
  <si>
    <t>割合(ｄ÷ａ)</t>
    <rPh sb="0" eb="2">
      <t>ワリアイ</t>
    </rPh>
    <phoneticPr fontId="11"/>
  </si>
  <si>
    <t>由利本荘
・にかほ</t>
    <rPh sb="0" eb="2">
      <t>ユリ</t>
    </rPh>
    <rPh sb="2" eb="4">
      <t>ホンジョウ</t>
    </rPh>
    <phoneticPr fontId="2"/>
  </si>
  <si>
    <t>⑥※
(=④＋⑤)</t>
  </si>
  <si>
    <t>大仙・仙北</t>
    <rPh sb="0" eb="2">
      <t>ダイセン</t>
    </rPh>
    <rPh sb="3" eb="5">
      <t>センボク</t>
    </rPh>
    <phoneticPr fontId="2"/>
  </si>
  <si>
    <t>横手</t>
  </si>
  <si>
    <t>湯沢・雄勝</t>
    <rPh sb="0" eb="2">
      <t>ユザワ</t>
    </rPh>
    <rPh sb="3" eb="5">
      <t>オガチ</t>
    </rPh>
    <phoneticPr fontId="2"/>
  </si>
  <si>
    <t>公表資料</t>
    <rPh sb="0" eb="2">
      <t>コウヒョウ</t>
    </rPh>
    <rPh sb="2" eb="4">
      <t>シリョウ</t>
    </rPh>
    <phoneticPr fontId="2"/>
  </si>
  <si>
    <t>Ｈ２３</t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</si>
  <si>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2"/>
  </si>
  <si>
    <t>③
(=⑦+⑨)</t>
  </si>
  <si>
    <t>②
(=⑥+⑧)</t>
  </si>
  <si>
    <t>割合</t>
    <rPh sb="0" eb="2">
      <t>ワリアイ</t>
    </rPh>
    <phoneticPr fontId="11"/>
  </si>
  <si>
    <t>③÷②</t>
  </si>
  <si>
    <t>⑦÷⑥</t>
  </si>
  <si>
    <t>⑨÷⑧</t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</si>
  <si>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13"/>
  </si>
  <si>
    <t>北秋田市</t>
    <rPh sb="0" eb="1">
      <t>キタ</t>
    </rPh>
    <rPh sb="1" eb="4">
      <t>アキタシ</t>
    </rPh>
    <phoneticPr fontId="2"/>
  </si>
  <si>
    <t>区　　分</t>
  </si>
  <si>
    <t>女</t>
    <rPh sb="0" eb="1">
      <t>オンナ</t>
    </rPh>
    <phoneticPr fontId="13"/>
  </si>
  <si>
    <t>平成３０年１０月１日現在　（千人）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センニン</t>
    </rPh>
    <phoneticPr fontId="11"/>
  </si>
  <si>
    <t>人口（ｃ）</t>
  </si>
  <si>
    <t>計</t>
    <rPh sb="0" eb="1">
      <t>ケイ</t>
    </rPh>
    <phoneticPr fontId="13"/>
  </si>
  <si>
    <t>割合</t>
    <rPh sb="0" eb="2">
      <t>ワリアイ</t>
    </rPh>
    <phoneticPr fontId="2"/>
  </si>
  <si>
    <t>⑦
(=⑥÷①)</t>
  </si>
  <si>
    <t>⑨
(=⑧÷①)</t>
  </si>
  <si>
    <t xml:space="preserve">    </t>
  </si>
  <si>
    <t>五城目町</t>
    <rPh sb="0" eb="4">
      <t>ゴジョウメマチ</t>
    </rPh>
    <phoneticPr fontId="2"/>
  </si>
  <si>
    <t>北秋田</t>
  </si>
  <si>
    <t>小坂町</t>
    <rPh sb="0" eb="3">
      <t>コサカマチ</t>
    </rPh>
    <phoneticPr fontId="2"/>
  </si>
  <si>
    <t>秋田周辺</t>
    <rPh sb="2" eb="4">
      <t>シュウヘン</t>
    </rPh>
    <phoneticPr fontId="11"/>
  </si>
  <si>
    <t>八郎潟町</t>
  </si>
  <si>
    <t>湯沢・雄勝</t>
    <rPh sb="0" eb="2">
      <t>ユザワ</t>
    </rPh>
    <phoneticPr fontId="11"/>
  </si>
  <si>
    <t>横手</t>
    <rPh sb="0" eb="2">
      <t>ヨコテ</t>
    </rPh>
    <phoneticPr fontId="11"/>
  </si>
  <si>
    <t>※基準切替後</t>
    <rPh sb="1" eb="3">
      <t>キジュン</t>
    </rPh>
    <rPh sb="3" eb="5">
      <t>キリカエ</t>
    </rPh>
    <rPh sb="5" eb="6">
      <t>ゴ</t>
    </rPh>
    <phoneticPr fontId="11"/>
  </si>
  <si>
    <t>大仙・仙北</t>
    <rPh sb="0" eb="2">
      <t>ダイセン</t>
    </rPh>
    <rPh sb="3" eb="5">
      <t>センポク</t>
    </rPh>
    <phoneticPr fontId="11"/>
  </si>
  <si>
    <t>由利本荘
・にかほ</t>
    <rPh sb="0" eb="2">
      <t>ユリ</t>
    </rPh>
    <phoneticPr fontId="2"/>
  </si>
  <si>
    <t>能代・山本</t>
    <rPh sb="0" eb="2">
      <t>ノシロ</t>
    </rPh>
    <rPh sb="3" eb="5">
      <t>ヤマモト</t>
    </rPh>
    <phoneticPr fontId="11"/>
  </si>
  <si>
    <t>秋田周辺</t>
    <rPh sb="0" eb="2">
      <t>アキタ</t>
    </rPh>
    <rPh sb="2" eb="4">
      <t>シュウヘン</t>
    </rPh>
    <phoneticPr fontId="11"/>
  </si>
  <si>
    <t>（平成27年7月1日現在）</t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</si>
  <si>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2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</si>
  <si>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2"/>
  </si>
  <si>
    <t>人口（ｂ）</t>
  </si>
  <si>
    <t>人口（ｄ）</t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</si>
  <si>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11"/>
  </si>
  <si>
    <t>総世帯数
（ａ）</t>
    <rPh sb="0" eb="3">
      <t>ソウセタイ</t>
    </rPh>
    <rPh sb="3" eb="4">
      <t>スウ</t>
    </rPh>
    <phoneticPr fontId="13"/>
  </si>
  <si>
    <t>世帯数（ｂ）</t>
    <rPh sb="0" eb="3">
      <t>セタイスウ</t>
    </rPh>
    <phoneticPr fontId="13"/>
  </si>
  <si>
    <t>世帯数（ｃ）</t>
    <rPh sb="0" eb="3">
      <t>セタイスウ</t>
    </rPh>
    <phoneticPr fontId="13"/>
  </si>
  <si>
    <t>総人口
（ｄ）</t>
    <rPh sb="0" eb="3">
      <t>ソウジンコウ</t>
    </rPh>
    <phoneticPr fontId="13"/>
  </si>
  <si>
    <t>にかほ市</t>
  </si>
  <si>
    <t>65歳以上人口（ｅ）</t>
    <rPh sb="2" eb="3">
      <t>サイ</t>
    </rPh>
    <rPh sb="3" eb="5">
      <t>イジョウ</t>
    </rPh>
    <rPh sb="5" eb="7">
      <t>ジンコウ</t>
    </rPh>
    <phoneticPr fontId="13"/>
  </si>
  <si>
    <t>人数（ｆ）</t>
    <rPh sb="0" eb="2">
      <t>ニンズウ</t>
    </rPh>
    <phoneticPr fontId="13"/>
  </si>
  <si>
    <t>割合(ｂ÷ａ)</t>
    <rPh sb="0" eb="2">
      <t>ワリアイ</t>
    </rPh>
    <phoneticPr fontId="11"/>
  </si>
  <si>
    <t>割合(ｃ÷ａ)</t>
    <rPh sb="0" eb="2">
      <t>ワリアイ</t>
    </rPh>
    <phoneticPr fontId="11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</si>
  <si>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13"/>
  </si>
  <si>
    <t>（平成25年7月1日現在）</t>
  </si>
  <si>
    <t>令和元年度市町村別高齢者世帯数・世帯割合（市郡別）</t>
    <rPh sb="0" eb="2">
      <t>レイワ</t>
    </rPh>
    <rPh sb="2" eb="3">
      <t>ガン</t>
    </rPh>
    <rPh sb="3" eb="5">
      <t>ネンド</t>
    </rPh>
    <rPh sb="5" eb="8">
      <t>シチョウソン</t>
    </rPh>
    <rPh sb="8" eb="9">
      <t>ベツ</t>
    </rPh>
    <rPh sb="9" eb="12">
      <t>コウレイシャ</t>
    </rPh>
    <rPh sb="12" eb="15">
      <t>セタイスウ</t>
    </rPh>
    <rPh sb="16" eb="18">
      <t>セタイ</t>
    </rPh>
    <rPh sb="18" eb="20">
      <t>ワリアイ</t>
    </rPh>
    <rPh sb="21" eb="22">
      <t>シ</t>
    </rPh>
    <rPh sb="22" eb="23">
      <t>グン</t>
    </rPh>
    <rPh sb="23" eb="24">
      <t>ベツ</t>
    </rPh>
    <phoneticPr fontId="2"/>
  </si>
  <si>
    <t>Ｈ２５</t>
  </si>
  <si>
    <t>総人口
①
（ａ）</t>
    <rPh sb="0" eb="1">
      <t>ソウ</t>
    </rPh>
    <phoneticPr fontId="11"/>
  </si>
  <si>
    <t>鹿角市</t>
    <rPh sb="0" eb="3">
      <t>カヅノシ</t>
    </rPh>
    <phoneticPr fontId="11"/>
  </si>
  <si>
    <t>左のうち６５歳以上の人口・割合　　　②</t>
    <rPh sb="0" eb="1">
      <t>ヒダリ</t>
    </rPh>
    <rPh sb="10" eb="12">
      <t>ジンコウ</t>
    </rPh>
    <rPh sb="13" eb="15">
      <t>ワリアイ</t>
    </rPh>
    <phoneticPr fontId="11"/>
  </si>
  <si>
    <t>Ｈ２６</t>
  </si>
  <si>
    <t xml:space="preserve">八峰町 </t>
  </si>
  <si>
    <t>北秋田市</t>
  </si>
  <si>
    <t xml:space="preserve">三種町 </t>
  </si>
  <si>
    <t>仙北市　</t>
  </si>
  <si>
    <t xml:space="preserve">美郷町 </t>
  </si>
  <si>
    <t xml:space="preserve">由利本荘市 </t>
  </si>
  <si>
    <t>Ｈ２７</t>
  </si>
  <si>
    <t>井川町</t>
    <rPh sb="0" eb="3">
      <t>イカワマチ</t>
    </rPh>
    <phoneticPr fontId="11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</si>
  <si>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2"/>
  </si>
  <si>
    <t>羽後町</t>
    <rPh sb="0" eb="3">
      <t>ウゴマチ</t>
    </rPh>
    <phoneticPr fontId="11"/>
  </si>
  <si>
    <t>鹿角郡</t>
    <rPh sb="0" eb="3">
      <t>カヅノグン</t>
    </rPh>
    <phoneticPr fontId="2"/>
  </si>
  <si>
    <t>美郷町</t>
    <rPh sb="0" eb="3">
      <t>ミサトチョウ</t>
    </rPh>
    <phoneticPr fontId="2"/>
  </si>
  <si>
    <t>平成28年度高齢化率市町村別順位</t>
  </si>
  <si>
    <t>（平成28年7月1日現在）</t>
  </si>
  <si>
    <t>Ｈ２８</t>
  </si>
  <si>
    <t>※②は、住民基本台帳に基づく市町村からの報告による。</t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</si>
  <si>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2"/>
  </si>
  <si>
    <t>※①は、「秋田県の人口と世帯（月報）」（各年７月１日現在：県調査統計課）による。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ケン</t>
    </rPh>
    <rPh sb="30" eb="32">
      <t>チョウサ</t>
    </rPh>
    <rPh sb="32" eb="34">
      <t>トウケイ</t>
    </rPh>
    <rPh sb="34" eb="35">
      <t>カ</t>
    </rPh>
    <phoneticPr fontId="2"/>
  </si>
  <si>
    <t>令和元年度市町村別高齢者数・高齢化率（市郡別）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3">
      <t>スウ</t>
    </rPh>
    <rPh sb="14" eb="17">
      <t>コウレイカ</t>
    </rPh>
    <rPh sb="17" eb="18">
      <t>リツ</t>
    </rPh>
    <rPh sb="19" eb="20">
      <t>シ</t>
    </rPh>
    <rPh sb="20" eb="21">
      <t>グン</t>
    </rPh>
    <rPh sb="21" eb="22">
      <t>ベツ</t>
    </rPh>
    <phoneticPr fontId="2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</si>
  <si>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14"/>
  </si>
  <si>
    <t>　表３－４</t>
    <rPh sb="1" eb="2">
      <t>ヒョウ</t>
    </rPh>
    <phoneticPr fontId="2"/>
  </si>
  <si>
    <t xml:space="preserve"> ※①以外は、住民基本台帳に基づく市町村からの報告による。（施設を住所地としている者は除く）。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2"/>
  </si>
  <si>
    <t>平成３０年度</t>
    <rPh sb="0" eb="2">
      <t>ヘイセイ</t>
    </rPh>
    <rPh sb="4" eb="6">
      <t>ネンド</t>
    </rPh>
    <phoneticPr fontId="11"/>
  </si>
  <si>
    <t>※</t>
  </si>
  <si>
    <t>※総人口・総世帯数は、「秋田県の人口と世帯（月報）」（各年７月１日現在：県調査統計課）による。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30" eb="31">
      <t>ガツ</t>
    </rPh>
    <rPh sb="32" eb="33">
      <t>ニチ</t>
    </rPh>
    <rPh sb="33" eb="35">
      <t>ゲンザイ</t>
    </rPh>
    <rPh sb="36" eb="37">
      <t>ケン</t>
    </rPh>
    <rPh sb="37" eb="39">
      <t>チョウサ</t>
    </rPh>
    <rPh sb="39" eb="41">
      <t>トウケイ</t>
    </rPh>
    <rPh sb="41" eb="42">
      <t>カ</t>
    </rPh>
    <phoneticPr fontId="2"/>
  </si>
  <si>
    <t>　○県人口・世帯数：</t>
    <rPh sb="2" eb="3">
      <t>ケン</t>
    </rPh>
    <rPh sb="3" eb="5">
      <t>ジンコウ</t>
    </rPh>
    <rPh sb="6" eb="9">
      <t>セタイスウ</t>
    </rPh>
    <phoneticPr fontId="2"/>
  </si>
  <si>
    <t>　上記以外は住民基本台帳に基づく市町村からの報告による。（施設を住所地としている者は除く）。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13"/>
  </si>
  <si>
    <t xml:space="preserve">       いるため、市町村間の合計とは一致しない。</t>
  </si>
  <si>
    <t>　　</t>
  </si>
  <si>
    <t>　※人口①の県計算出にあたっては、県内市町村間の転入及び転出を除いて</t>
  </si>
  <si>
    <t>　表１－１</t>
    <rPh sb="1" eb="2">
      <t>ヒョウ</t>
    </rPh>
    <phoneticPr fontId="2"/>
  </si>
  <si>
    <t>　表２－２</t>
    <rPh sb="1" eb="2">
      <t>ヒョウ</t>
    </rPh>
    <phoneticPr fontId="2"/>
  </si>
  <si>
    <t>　表３－１</t>
    <rPh sb="1" eb="2">
      <t>ヒョウ</t>
    </rPh>
    <phoneticPr fontId="2"/>
  </si>
  <si>
    <t>　表３－２</t>
    <rPh sb="1" eb="2">
      <t>ヒョウ</t>
    </rPh>
    <phoneticPr fontId="2"/>
  </si>
  <si>
    <t>　表３－５</t>
    <rPh sb="1" eb="2">
      <t>ヒョウ</t>
    </rPh>
    <phoneticPr fontId="2"/>
  </si>
  <si>
    <t>八峰町</t>
    <rPh sb="0" eb="3">
      <t>ハッポウチョウ</t>
    </rPh>
    <phoneticPr fontId="2"/>
  </si>
  <si>
    <t>　表４－１</t>
    <rPh sb="1" eb="2">
      <t>ヒョウ</t>
    </rPh>
    <phoneticPr fontId="2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</si>
  <si>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2"/>
  </si>
  <si>
    <t>　　の集計結果による。</t>
    <rPh sb="3" eb="5">
      <t>シュウケイ</t>
    </rPh>
    <rPh sb="5" eb="7">
      <t>ケッカ</t>
    </rPh>
    <phoneticPr fontId="2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</si>
  <si>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2"/>
  </si>
  <si>
    <t>男鹿市</t>
    <rPh sb="0" eb="3">
      <t>オガシ</t>
    </rPh>
    <phoneticPr fontId="11"/>
  </si>
  <si>
    <t>井川町</t>
  </si>
  <si>
    <t>大館市</t>
  </si>
  <si>
    <t>羽後町</t>
    <rPh sb="0" eb="3">
      <t>ウゴマチ</t>
    </rPh>
    <phoneticPr fontId="2"/>
  </si>
  <si>
    <t>美郷町</t>
  </si>
  <si>
    <t>横手市</t>
  </si>
  <si>
    <t>平成29年度高齢化率市町村別順位</t>
  </si>
  <si>
    <t>Ｈ３０</t>
  </si>
  <si>
    <t>（平成29年7月1日現在）</t>
  </si>
  <si>
    <t>Ｈ２９</t>
  </si>
  <si>
    <t>美郷町</t>
    <rPh sb="0" eb="3">
      <t>ミサトチョウ</t>
    </rPh>
    <phoneticPr fontId="11"/>
  </si>
  <si>
    <t>五城目町</t>
  </si>
  <si>
    <t>能代市</t>
  </si>
  <si>
    <t>湯沢市</t>
    <rPh sb="0" eb="3">
      <t>ユザワシ</t>
    </rPh>
    <phoneticPr fontId="11"/>
  </si>
  <si>
    <t>大仙市</t>
  </si>
  <si>
    <t>大仙市</t>
    <rPh sb="0" eb="2">
      <t>ダイセン</t>
    </rPh>
    <rPh sb="2" eb="3">
      <t>シ</t>
    </rPh>
    <phoneticPr fontId="2"/>
  </si>
  <si>
    <t>大潟村</t>
    <rPh sb="0" eb="3">
      <t>オオガタムラ</t>
    </rPh>
    <phoneticPr fontId="2"/>
  </si>
  <si>
    <t>鹿角市</t>
  </si>
  <si>
    <t>小坂町</t>
  </si>
  <si>
    <t>東成瀬村</t>
  </si>
  <si>
    <t>令和元年度市町村別高齢者世帯に占める要支援・要介護世帯数割合（市郡別）</t>
    <rPh sb="3" eb="5">
      <t>ネンド</t>
    </rPh>
    <rPh sb="5" eb="8">
      <t>シチョウソン</t>
    </rPh>
    <rPh sb="8" eb="9">
      <t>ベツ</t>
    </rPh>
    <rPh sb="9" eb="11">
      <t>コウレイ</t>
    </rPh>
    <rPh sb="11" eb="12">
      <t>シャ</t>
    </rPh>
    <rPh sb="12" eb="14">
      <t>セタイ</t>
    </rPh>
    <rPh sb="15" eb="16">
      <t>シ</t>
    </rPh>
    <rPh sb="18" eb="21">
      <t>ヨウシエン</t>
    </rPh>
    <rPh sb="22" eb="25">
      <t>ヨウカイゴ</t>
    </rPh>
    <rPh sb="25" eb="27">
      <t>セタイ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2"/>
  </si>
  <si>
    <t>平成30年度高齢化率市町村別順位</t>
  </si>
  <si>
    <t>（平成30年7月1日現在）</t>
  </si>
  <si>
    <t>+0.8ポイント</t>
  </si>
  <si>
    <t>全国で秋田県が最も高齢化率が高く、次いで高知県34.8％、島根県34.0％となっている。</t>
    <rPh sb="0" eb="2">
      <t>ゼンコク</t>
    </rPh>
    <rPh sb="3" eb="5">
      <t>アキタ</t>
    </rPh>
    <rPh sb="5" eb="6">
      <t>ケン</t>
    </rPh>
    <rPh sb="7" eb="8">
      <t>モット</t>
    </rPh>
    <rPh sb="9" eb="12">
      <t>コウレイカ</t>
    </rPh>
    <rPh sb="12" eb="13">
      <t>リツ</t>
    </rPh>
    <rPh sb="14" eb="15">
      <t>タカ</t>
    </rPh>
    <rPh sb="17" eb="18">
      <t>ツ</t>
    </rPh>
    <rPh sb="20" eb="23">
      <t>コウチケン</t>
    </rPh>
    <rPh sb="29" eb="32">
      <t>シマネケン</t>
    </rPh>
    <phoneticPr fontId="13"/>
  </si>
  <si>
    <t>平成３０年度</t>
    <rPh sb="0" eb="2">
      <t>ヘイセイ</t>
    </rPh>
    <rPh sb="4" eb="6">
      <t>ネンド</t>
    </rPh>
    <phoneticPr fontId="13"/>
  </si>
  <si>
    <t>令和元年度老人月間関係資料</t>
    <rPh sb="0" eb="2">
      <t>レイワ</t>
    </rPh>
    <rPh sb="2" eb="3">
      <t>ガン</t>
    </rPh>
    <rPh sb="3" eb="5">
      <t>ネンド</t>
    </rPh>
    <rPh sb="5" eb="7">
      <t>ロウジン</t>
    </rPh>
    <rPh sb="7" eb="9">
      <t>ゲッカン</t>
    </rPh>
    <rPh sb="9" eb="11">
      <t>カンケイ</t>
    </rPh>
    <rPh sb="11" eb="13">
      <t>シリョウ</t>
    </rPh>
    <phoneticPr fontId="2"/>
  </si>
  <si>
    <t>令和元年度市町村別高齢者数・高齢化率（圏域別）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3">
      <t>スウ</t>
    </rPh>
    <rPh sb="14" eb="17">
      <t>コウレイカ</t>
    </rPh>
    <rPh sb="17" eb="18">
      <t>リツ</t>
    </rPh>
    <rPh sb="19" eb="22">
      <t>ケンイキベツ</t>
    </rPh>
    <phoneticPr fontId="2"/>
  </si>
  <si>
    <t>令和元年度高齢化率市町村別順位</t>
    <rPh sb="3" eb="5">
      <t>ネンド</t>
    </rPh>
    <rPh sb="5" eb="8">
      <t>コウレイカ</t>
    </rPh>
    <rPh sb="8" eb="9">
      <t>リツ</t>
    </rPh>
    <rPh sb="13" eb="15">
      <t>ジュンイ</t>
    </rPh>
    <phoneticPr fontId="2"/>
  </si>
  <si>
    <t>（３）市町村別高齢者世帯数（令和元年７月１日現在）について</t>
    <rPh sb="3" eb="6">
      <t>シチョウソン</t>
    </rPh>
    <rPh sb="6" eb="7">
      <t>ベツ</t>
    </rPh>
    <rPh sb="7" eb="10">
      <t>コウレイシャ</t>
    </rPh>
    <rPh sb="10" eb="13">
      <t>セタイスウ</t>
    </rPh>
    <rPh sb="17" eb="18">
      <t>ネン</t>
    </rPh>
    <rPh sb="19" eb="20">
      <t>ガツ</t>
    </rPh>
    <rPh sb="21" eb="24">
      <t>ニチゲンザイ</t>
    </rPh>
    <phoneticPr fontId="2"/>
  </si>
  <si>
    <t>令和元年度市町村別高齢者世帯数・世帯割合（圏域別）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5">
      <t>セタイスウ</t>
    </rPh>
    <rPh sb="16" eb="18">
      <t>セタイ</t>
    </rPh>
    <rPh sb="18" eb="20">
      <t>ワリアイ</t>
    </rPh>
    <rPh sb="21" eb="22">
      <t>ケン</t>
    </rPh>
    <rPh sb="22" eb="23">
      <t>イキ</t>
    </rPh>
    <rPh sb="23" eb="24">
      <t>ベツ</t>
    </rPh>
    <phoneticPr fontId="2"/>
  </si>
  <si>
    <t>令和元年度市町村別高齢者世帯における要支援・要介護世帯数（市郡別）</t>
    <rPh sb="3" eb="5">
      <t>ネンド</t>
    </rPh>
    <rPh sb="5" eb="8">
      <t>シチョウソン</t>
    </rPh>
    <rPh sb="8" eb="9">
      <t>ベツ</t>
    </rPh>
    <rPh sb="9" eb="11">
      <t>コウレイ</t>
    </rPh>
    <rPh sb="11" eb="12">
      <t>シャ</t>
    </rPh>
    <rPh sb="12" eb="14">
      <t>セタイ</t>
    </rPh>
    <rPh sb="18" eb="21">
      <t>ヨウシエン</t>
    </rPh>
    <rPh sb="22" eb="25">
      <t>ヨウカイゴ</t>
    </rPh>
    <rPh sb="25" eb="27">
      <t>セタイ</t>
    </rPh>
    <rPh sb="27" eb="28">
      <t>スウ</t>
    </rPh>
    <rPh sb="29" eb="30">
      <t>シ</t>
    </rPh>
    <rPh sb="30" eb="31">
      <t>グン</t>
    </rPh>
    <rPh sb="31" eb="32">
      <t>ベツ</t>
    </rPh>
    <phoneticPr fontId="2"/>
  </si>
  <si>
    <t>令和元年度高齢者世帯数・高齢者世帯割合の前年度比較</t>
    <rPh sb="3" eb="5">
      <t>ネンド</t>
    </rPh>
    <rPh sb="5" eb="8">
      <t>コウレイシャ</t>
    </rPh>
    <rPh sb="8" eb="10">
      <t>セタイ</t>
    </rPh>
    <rPh sb="10" eb="11">
      <t>スウ</t>
    </rPh>
    <rPh sb="12" eb="15">
      <t>コウレイシャ</t>
    </rPh>
    <rPh sb="15" eb="17">
      <t>セタイ</t>
    </rPh>
    <rPh sb="17" eb="19">
      <t>ワリアイ</t>
    </rPh>
    <rPh sb="20" eb="23">
      <t>ゼンネンド</t>
    </rPh>
    <rPh sb="23" eb="25">
      <t>ヒカク</t>
    </rPh>
    <phoneticPr fontId="2"/>
  </si>
  <si>
    <t>　　長寿社会課が各市町村に対して行った「令和元年度高齢者数・高齢者世帯数調査」</t>
    <rPh sb="2" eb="4">
      <t>チョウジュ</t>
    </rPh>
    <rPh sb="4" eb="7">
      <t>シャカイカ</t>
    </rPh>
    <rPh sb="8" eb="12">
      <t>カクシチョウソン</t>
    </rPh>
    <rPh sb="13" eb="14">
      <t>タイ</t>
    </rPh>
    <rPh sb="16" eb="17">
      <t>オコナ</t>
    </rPh>
    <rPh sb="36" eb="38">
      <t>チョウサ</t>
    </rPh>
    <phoneticPr fontId="2"/>
  </si>
  <si>
    <t>令和元年７月１日現在</t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</si>
  <si>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令和元年度高齢化率市町村別順位</t>
    <rPh sb="0" eb="2">
      <t>レイワ</t>
    </rPh>
    <rPh sb="2" eb="3">
      <t>ガン</t>
    </rPh>
    <phoneticPr fontId="11"/>
  </si>
  <si>
    <t>（令和元年7月1日現在）</t>
    <rPh sb="1" eb="3">
      <t>レイワ</t>
    </rPh>
    <rPh sb="3" eb="4">
      <t>ガン</t>
    </rPh>
    <phoneticPr fontId="11"/>
  </si>
  <si>
    <t>令和元年７月１日現在　（人）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rPh sb="8" eb="10">
      <t>ゲンザイ</t>
    </rPh>
    <rPh sb="12" eb="13">
      <t>ニン</t>
    </rPh>
    <phoneticPr fontId="2"/>
  </si>
  <si>
    <t>平成３０年１０月１日現在人口推計（総務省統計局）による。</t>
  </si>
  <si>
    <t>令和元年度</t>
    <rPh sb="0" eb="2">
      <t>レイワ</t>
    </rPh>
    <rPh sb="2" eb="3">
      <t>ガン</t>
    </rPh>
    <rPh sb="3" eb="5">
      <t>ネンド</t>
    </rPh>
    <phoneticPr fontId="11"/>
  </si>
  <si>
    <t>令和元年度</t>
    <rPh sb="0" eb="2">
      <t>レイワ</t>
    </rPh>
    <rPh sb="2" eb="3">
      <t>ガン</t>
    </rPh>
    <rPh sb="3" eb="5">
      <t>ネンド</t>
    </rPh>
    <phoneticPr fontId="13"/>
  </si>
  <si>
    <t>0.8ポイント増</t>
    <rPh sb="7" eb="8">
      <t>ゾウ</t>
    </rPh>
    <phoneticPr fontId="13"/>
  </si>
  <si>
    <t>0.4ポイント増</t>
    <rPh sb="7" eb="8">
      <t>ゾウ</t>
    </rPh>
    <phoneticPr fontId="13"/>
  </si>
  <si>
    <t>増減ナシ</t>
    <rPh sb="0" eb="2">
      <t>ゾウゲン</t>
    </rPh>
    <phoneticPr fontId="13"/>
  </si>
  <si>
    <t>0.2ポイント増</t>
    <rPh sb="7" eb="8">
      <t>ゾウ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</si>
</sst>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7" formatCode="#,##0.000_ "/>
    <numFmt numFmtId="179" formatCode="#,##0;&quot;▲ &quot;#,##0"/>
    <numFmt numFmtId="178" formatCode="#,##0_ "/>
    <numFmt numFmtId="176" formatCode="0.0%"/>
  </numFmts>
  <fonts count="18">
    <font>
      <sz val="11"/>
      <color auto="1"/>
      <name val="ＭＳ Ｐゴシック"/>
      <family val="3"/>
    </font>
    <font>
      <sz val="12"/>
      <color auto="1"/>
      <name val="ＭＳ 明朝"/>
      <family val="1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10"/>
      <color auto="1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明朝"/>
      <family val="1"/>
    </font>
    <font>
      <sz val="11"/>
      <color auto="1"/>
      <name val="ＭＳ Ｐゴシック"/>
      <family val="3"/>
    </font>
    <font>
      <sz val="8"/>
      <color auto="1"/>
      <name val="ＤＨＰ平成ゴシックW5"/>
      <family val="3"/>
    </font>
    <font>
      <u/>
      <sz val="11"/>
      <color indexed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51">
    <xf numFmtId="0" fontId="0" fillId="0" borderId="0" xfId="0"/>
    <xf numFmtId="37" fontId="3" fillId="0" borderId="0" xfId="1" applyNumberFormat="1" applyFont="1" applyAlignment="1" applyProtection="1">
      <alignment vertical="center"/>
    </xf>
    <xf numFmtId="37" fontId="3" fillId="0" borderId="0" xfId="1" applyNumberFormat="1" applyFont="1" applyAlignment="1">
      <alignment vertical="center"/>
    </xf>
    <xf numFmtId="37" fontId="4" fillId="0" borderId="0" xfId="1" applyNumberFormat="1" applyFont="1" applyAlignment="1">
      <alignment vertical="center"/>
    </xf>
    <xf numFmtId="37" fontId="5" fillId="0" borderId="0" xfId="1" applyNumberFormat="1" applyFont="1" applyAlignment="1" applyProtection="1">
      <alignment horizontal="center" vertical="center"/>
    </xf>
    <xf numFmtId="37" fontId="3" fillId="0" borderId="0" xfId="1" applyNumberFormat="1" applyFont="1" applyAlignment="1" applyProtection="1">
      <alignment horizontal="center" vertical="center"/>
    </xf>
    <xf numFmtId="37" fontId="4" fillId="0" borderId="1" xfId="1" applyNumberFormat="1" applyFont="1" applyBorder="1" applyAlignment="1" applyProtection="1">
      <alignment vertical="center"/>
    </xf>
    <xf numFmtId="37" fontId="4" fillId="0" borderId="2" xfId="1" applyNumberFormat="1" applyFont="1" applyBorder="1" applyAlignment="1" applyProtection="1">
      <alignment vertical="center"/>
    </xf>
    <xf numFmtId="37" fontId="4" fillId="0" borderId="2" xfId="1" applyNumberFormat="1" applyFont="1" applyBorder="1" applyAlignment="1">
      <alignment vertical="center"/>
    </xf>
    <xf numFmtId="37" fontId="4" fillId="0" borderId="3" xfId="1" applyNumberFormat="1" applyFont="1" applyBorder="1" applyAlignment="1">
      <alignment vertical="center"/>
    </xf>
    <xf numFmtId="37" fontId="3" fillId="0" borderId="0" xfId="1" applyNumberFormat="1" applyFont="1" applyBorder="1" applyAlignment="1">
      <alignment vertical="center"/>
    </xf>
    <xf numFmtId="37" fontId="4" fillId="0" borderId="4" xfId="1" applyNumberFormat="1" applyFont="1" applyBorder="1" applyAlignment="1">
      <alignment vertical="center"/>
    </xf>
    <xf numFmtId="37" fontId="4" fillId="0" borderId="5" xfId="1" applyNumberFormat="1" applyFont="1" applyBorder="1" applyAlignment="1">
      <alignment vertical="center"/>
    </xf>
    <xf numFmtId="37" fontId="3" fillId="0" borderId="0" xfId="1" applyNumberFormat="1" applyFont="1" applyAlignment="1">
      <alignment horizontal="right" vertical="center"/>
    </xf>
    <xf numFmtId="37" fontId="3" fillId="0" borderId="0" xfId="1" applyNumberFormat="1" applyFont="1" applyBorder="1" applyAlignment="1">
      <alignment horizontal="center" vertical="center"/>
    </xf>
    <xf numFmtId="37" fontId="3" fillId="0" borderId="0" xfId="1" applyNumberFormat="1" applyFont="1" applyAlignment="1">
      <alignment horizontal="left" vertical="center"/>
    </xf>
    <xf numFmtId="37" fontId="3" fillId="0" borderId="6" xfId="1" applyNumberFormat="1" applyFont="1" applyBorder="1" applyAlignment="1">
      <alignment horizontal="center" vertical="center"/>
    </xf>
    <xf numFmtId="37" fontId="4" fillId="0" borderId="7" xfId="1" applyNumberFormat="1" applyFont="1" applyBorder="1" applyAlignment="1">
      <alignment vertical="center"/>
    </xf>
    <xf numFmtId="37" fontId="4" fillId="0" borderId="8" xfId="1" applyNumberFormat="1" applyFont="1" applyBorder="1" applyAlignment="1">
      <alignment vertical="center"/>
    </xf>
    <xf numFmtId="37" fontId="4" fillId="0" borderId="9" xfId="1" applyNumberFormat="1" applyFont="1" applyBorder="1" applyAlignment="1">
      <alignment vertical="center"/>
    </xf>
    <xf numFmtId="37" fontId="4" fillId="0" borderId="0" xfId="1" applyNumberFormat="1" applyFont="1" applyAlignment="1" applyProtection="1">
      <alignment vertical="center"/>
    </xf>
    <xf numFmtId="37" fontId="4" fillId="0" borderId="0" xfId="1" applyNumberFormat="1" applyFont="1" applyAlignment="1" applyProtection="1">
      <alignment vertical="center"/>
      <protection locked="0"/>
    </xf>
    <xf numFmtId="37" fontId="6" fillId="0" borderId="0" xfId="1" applyNumberFormat="1" applyFont="1" applyAlignment="1" applyProtection="1">
      <alignment horizontal="center" vertical="center"/>
    </xf>
    <xf numFmtId="37" fontId="4" fillId="0" borderId="10" xfId="1" applyNumberFormat="1" applyFont="1" applyBorder="1" applyAlignment="1" applyProtection="1">
      <alignment horizontal="center" vertical="center"/>
    </xf>
    <xf numFmtId="37" fontId="4" fillId="0" borderId="11" xfId="1" applyNumberFormat="1" applyFont="1" applyBorder="1" applyAlignment="1" applyProtection="1">
      <alignment horizontal="center" vertical="center"/>
    </xf>
    <xf numFmtId="37" fontId="4" fillId="0" borderId="12" xfId="1" applyNumberFormat="1" applyFont="1" applyBorder="1" applyAlignment="1" applyProtection="1">
      <alignment horizontal="center" vertical="center"/>
    </xf>
    <xf numFmtId="37" fontId="7" fillId="2" borderId="13" xfId="1" applyNumberFormat="1" applyFont="1" applyFill="1" applyBorder="1" applyAlignment="1" applyProtection="1">
      <alignment horizontal="center" vertical="center"/>
    </xf>
    <xf numFmtId="37" fontId="7" fillId="2" borderId="6" xfId="1" applyNumberFormat="1" applyFont="1" applyFill="1" applyBorder="1" applyAlignment="1" applyProtection="1">
      <alignment horizontal="center" vertical="center"/>
    </xf>
    <xf numFmtId="37" fontId="4" fillId="0" borderId="10" xfId="1" applyNumberFormat="1" applyFont="1" applyBorder="1" applyAlignment="1" applyProtection="1">
      <alignment vertical="center"/>
    </xf>
    <xf numFmtId="37" fontId="4" fillId="0" borderId="11" xfId="1" applyNumberFormat="1" applyFont="1" applyBorder="1" applyAlignment="1" applyProtection="1">
      <alignment vertical="center"/>
    </xf>
    <xf numFmtId="37" fontId="4" fillId="0" borderId="14" xfId="1" applyNumberFormat="1" applyFont="1" applyBorder="1" applyAlignment="1" applyProtection="1">
      <alignment vertical="center"/>
    </xf>
    <xf numFmtId="37" fontId="4" fillId="0" borderId="13" xfId="1" applyNumberFormat="1" applyFont="1" applyBorder="1" applyAlignment="1" applyProtection="1">
      <alignment vertical="center"/>
    </xf>
    <xf numFmtId="37" fontId="4" fillId="0" borderId="15" xfId="1" applyNumberFormat="1" applyFont="1" applyBorder="1" applyAlignment="1" applyProtection="1">
      <alignment vertical="center"/>
    </xf>
    <xf numFmtId="37" fontId="4" fillId="0" borderId="6" xfId="1" applyNumberFormat="1" applyFont="1" applyBorder="1" applyAlignment="1" applyProtection="1">
      <alignment vertical="center"/>
    </xf>
    <xf numFmtId="37" fontId="4" fillId="0" borderId="12" xfId="1" applyNumberFormat="1" applyFont="1" applyBorder="1" applyAlignment="1" applyProtection="1">
      <alignment vertical="center"/>
    </xf>
    <xf numFmtId="37" fontId="8" fillId="0" borderId="0" xfId="1" applyNumberFormat="1" applyFont="1" applyAlignment="1" applyProtection="1">
      <alignment vertical="center"/>
    </xf>
    <xf numFmtId="37" fontId="4" fillId="0" borderId="0" xfId="1" applyNumberFormat="1" applyFont="1" applyAlignment="1">
      <alignment horizontal="centerContinuous" vertical="center"/>
    </xf>
    <xf numFmtId="37" fontId="4" fillId="0" borderId="16" xfId="1" applyNumberFormat="1" applyFont="1" applyBorder="1" applyAlignment="1">
      <alignment horizontal="center" vertical="center" wrapText="1"/>
    </xf>
    <xf numFmtId="37" fontId="4" fillId="0" borderId="17" xfId="1" applyNumberFormat="1" applyFont="1" applyBorder="1" applyAlignment="1">
      <alignment horizontal="center" vertical="center"/>
    </xf>
    <xf numFmtId="37" fontId="4" fillId="0" borderId="18" xfId="1" applyNumberFormat="1" applyFont="1" applyBorder="1" applyAlignment="1">
      <alignment horizontal="centerContinuous" vertical="center"/>
    </xf>
    <xf numFmtId="37" fontId="7" fillId="2" borderId="19" xfId="1" applyNumberFormat="1" applyFont="1" applyFill="1" applyBorder="1" applyAlignment="1" applyProtection="1">
      <alignment vertical="center"/>
    </xf>
    <xf numFmtId="37" fontId="7" fillId="2" borderId="20" xfId="1" applyNumberFormat="1" applyFont="1" applyFill="1" applyBorder="1" applyAlignment="1" applyProtection="1">
      <alignment vertical="center"/>
    </xf>
    <xf numFmtId="37" fontId="7" fillId="2" borderId="21" xfId="1" applyNumberFormat="1" applyFont="1" applyFill="1" applyBorder="1" applyAlignment="1" applyProtection="1">
      <alignment vertical="center"/>
    </xf>
    <xf numFmtId="37" fontId="4" fillId="0" borderId="22" xfId="1" applyNumberFormat="1" applyFont="1" applyBorder="1" applyAlignment="1" applyProtection="1">
      <alignment vertical="center"/>
    </xf>
    <xf numFmtId="37" fontId="4" fillId="0" borderId="23" xfId="1" applyNumberFormat="1" applyFont="1" applyBorder="1" applyAlignment="1" applyProtection="1">
      <alignment vertical="center"/>
    </xf>
    <xf numFmtId="37" fontId="4" fillId="0" borderId="17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</xf>
    <xf numFmtId="37" fontId="7" fillId="2" borderId="24" xfId="1" applyNumberFormat="1" applyFont="1" applyFill="1" applyBorder="1" applyAlignment="1" applyProtection="1">
      <alignment vertical="center"/>
    </xf>
    <xf numFmtId="37" fontId="4" fillId="0" borderId="25" xfId="1" applyNumberFormat="1" applyFont="1" applyBorder="1" applyAlignment="1" applyProtection="1">
      <alignment vertical="center"/>
    </xf>
    <xf numFmtId="37" fontId="7" fillId="2" borderId="26" xfId="1" applyNumberFormat="1" applyFont="1" applyFill="1" applyBorder="1" applyAlignment="1" applyProtection="1">
      <alignment vertical="center"/>
    </xf>
    <xf numFmtId="37" fontId="4" fillId="0" borderId="24" xfId="1" applyNumberFormat="1" applyFont="1" applyBorder="1" applyAlignment="1" applyProtection="1">
      <alignment vertical="center"/>
    </xf>
    <xf numFmtId="37" fontId="7" fillId="2" borderId="27" xfId="1" applyNumberFormat="1" applyFont="1" applyFill="1" applyBorder="1" applyAlignment="1" applyProtection="1">
      <alignment vertical="center"/>
    </xf>
    <xf numFmtId="37" fontId="4" fillId="0" borderId="28" xfId="1" applyNumberFormat="1" applyFont="1" applyBorder="1" applyAlignment="1" applyProtection="1">
      <alignment vertical="center"/>
    </xf>
    <xf numFmtId="37" fontId="4" fillId="0" borderId="29" xfId="1" applyNumberFormat="1" applyFont="1" applyBorder="1" applyAlignment="1" applyProtection="1">
      <alignment vertical="center"/>
    </xf>
    <xf numFmtId="37" fontId="4" fillId="0" borderId="30" xfId="1" applyNumberFormat="1" applyFont="1" applyBorder="1" applyAlignment="1" applyProtection="1">
      <alignment vertical="center"/>
    </xf>
    <xf numFmtId="37" fontId="4" fillId="0" borderId="16" xfId="1" applyNumberFormat="1" applyFont="1" applyBorder="1" applyAlignment="1" applyProtection="1">
      <alignment vertical="center"/>
    </xf>
    <xf numFmtId="37" fontId="4" fillId="0" borderId="20" xfId="1" applyNumberFormat="1" applyFont="1" applyBorder="1" applyAlignment="1" applyProtection="1">
      <alignment vertical="center"/>
    </xf>
    <xf numFmtId="37" fontId="9" fillId="0" borderId="0" xfId="1" applyNumberFormat="1" applyFont="1" applyFill="1" applyAlignment="1">
      <alignment vertical="center"/>
    </xf>
    <xf numFmtId="37" fontId="4" fillId="0" borderId="28" xfId="1" applyNumberFormat="1" applyFont="1" applyBorder="1" applyAlignment="1">
      <alignment horizontal="center" vertical="center"/>
    </xf>
    <xf numFmtId="37" fontId="4" fillId="0" borderId="29" xfId="1" applyNumberFormat="1" applyFont="1" applyBorder="1" applyAlignment="1">
      <alignment horizontal="center" vertical="center"/>
    </xf>
    <xf numFmtId="37" fontId="4" fillId="0" borderId="31" xfId="1" applyNumberFormat="1" applyFont="1" applyBorder="1" applyAlignment="1">
      <alignment horizontal="centerContinuous" vertical="center"/>
    </xf>
    <xf numFmtId="37" fontId="7" fillId="2" borderId="32" xfId="1" applyNumberFormat="1" applyFont="1" applyFill="1" applyBorder="1" applyAlignment="1" applyProtection="1">
      <alignment vertical="center"/>
    </xf>
    <xf numFmtId="37" fontId="4" fillId="0" borderId="33" xfId="1" applyNumberFormat="1" applyFont="1" applyBorder="1" applyAlignment="1" applyProtection="1">
      <alignment vertical="center"/>
    </xf>
    <xf numFmtId="37" fontId="4" fillId="0" borderId="5" xfId="1" applyNumberFormat="1" applyFont="1" applyBorder="1" applyAlignment="1" applyProtection="1">
      <alignment vertical="center"/>
    </xf>
    <xf numFmtId="37" fontId="4" fillId="0" borderId="34" xfId="1" applyNumberFormat="1" applyFont="1" applyBorder="1" applyAlignment="1" applyProtection="1">
      <alignment vertical="center"/>
    </xf>
    <xf numFmtId="37" fontId="4" fillId="0" borderId="35" xfId="1" applyNumberFormat="1" applyFont="1" applyBorder="1" applyAlignment="1" applyProtection="1">
      <alignment vertical="center"/>
    </xf>
    <xf numFmtId="37" fontId="4" fillId="0" borderId="36" xfId="1" applyNumberFormat="1" applyFont="1" applyBorder="1" applyAlignment="1" applyProtection="1">
      <alignment vertical="center"/>
    </xf>
    <xf numFmtId="37" fontId="4" fillId="0" borderId="31" xfId="1" applyNumberFormat="1" applyFont="1" applyBorder="1" applyAlignment="1" applyProtection="1">
      <alignment vertical="center"/>
    </xf>
    <xf numFmtId="37" fontId="4" fillId="0" borderId="32" xfId="1" applyNumberFormat="1" applyFont="1" applyBorder="1" applyAlignment="1" applyProtection="1">
      <alignment vertical="center"/>
    </xf>
    <xf numFmtId="37" fontId="4" fillId="0" borderId="35" xfId="1" applyNumberFormat="1" applyFont="1" applyBorder="1" applyAlignment="1">
      <alignment horizontal="center" vertical="center"/>
    </xf>
    <xf numFmtId="37" fontId="4" fillId="0" borderId="36" xfId="1" applyNumberFormat="1" applyFont="1" applyBorder="1" applyAlignment="1">
      <alignment horizontal="center" vertical="center"/>
    </xf>
    <xf numFmtId="37" fontId="4" fillId="0" borderId="37" xfId="1" applyNumberFormat="1" applyFont="1" applyBorder="1" applyAlignment="1">
      <alignment horizontal="centerContinuous" vertical="center"/>
    </xf>
    <xf numFmtId="37" fontId="7" fillId="2" borderId="38" xfId="1" applyNumberFormat="1" applyFont="1" applyFill="1" applyBorder="1" applyAlignment="1" applyProtection="1">
      <alignment vertical="center"/>
    </xf>
    <xf numFmtId="37" fontId="7" fillId="2" borderId="39" xfId="1" applyNumberFormat="1" applyFont="1" applyFill="1" applyBorder="1" applyAlignment="1" applyProtection="1">
      <alignment vertical="center"/>
    </xf>
    <xf numFmtId="37" fontId="4" fillId="0" borderId="40" xfId="1" applyNumberFormat="1" applyFont="1" applyBorder="1" applyAlignment="1" applyProtection="1">
      <alignment vertical="center"/>
    </xf>
    <xf numFmtId="37" fontId="4" fillId="0" borderId="41" xfId="1" applyNumberFormat="1" applyFont="1" applyBorder="1" applyAlignment="1" applyProtection="1">
      <alignment vertical="center"/>
    </xf>
    <xf numFmtId="37" fontId="4" fillId="0" borderId="42" xfId="1" applyNumberFormat="1" applyFont="1" applyBorder="1" applyAlignment="1" applyProtection="1">
      <alignment vertical="center"/>
    </xf>
    <xf numFmtId="37" fontId="4" fillId="0" borderId="43" xfId="1" applyNumberFormat="1" applyFont="1" applyBorder="1" applyAlignment="1" applyProtection="1">
      <alignment vertical="center"/>
    </xf>
    <xf numFmtId="37" fontId="4" fillId="0" borderId="39" xfId="1" applyNumberFormat="1" applyFont="1" applyBorder="1" applyAlignment="1" applyProtection="1">
      <alignment vertical="center"/>
    </xf>
    <xf numFmtId="37" fontId="4" fillId="0" borderId="44" xfId="1" applyNumberFormat="1" applyFont="1" applyBorder="1" applyAlignment="1" applyProtection="1">
      <alignment vertical="center"/>
    </xf>
    <xf numFmtId="37" fontId="4" fillId="0" borderId="45" xfId="1" applyNumberFormat="1" applyFont="1" applyBorder="1" applyAlignment="1" applyProtection="1">
      <alignment vertical="center"/>
    </xf>
    <xf numFmtId="37" fontId="4" fillId="0" borderId="37" xfId="1" applyNumberFormat="1" applyFont="1" applyBorder="1" applyAlignment="1" applyProtection="1">
      <alignment vertical="center"/>
    </xf>
    <xf numFmtId="37" fontId="4" fillId="0" borderId="22" xfId="1" applyNumberFormat="1" applyFont="1" applyBorder="1" applyAlignment="1">
      <alignment horizontal="center" vertical="center" wrapText="1"/>
    </xf>
    <xf numFmtId="37" fontId="4" fillId="0" borderId="23" xfId="1" applyNumberFormat="1" applyFont="1" applyBorder="1" applyAlignment="1">
      <alignment horizontal="center" vertical="center"/>
    </xf>
    <xf numFmtId="37" fontId="4" fillId="0" borderId="46" xfId="1" applyNumberFormat="1" applyFont="1" applyBorder="1" applyAlignment="1">
      <alignment horizontal="centerContinuous" vertical="center"/>
    </xf>
    <xf numFmtId="37" fontId="7" fillId="2" borderId="47" xfId="1" applyNumberFormat="1" applyFont="1" applyFill="1" applyBorder="1" applyAlignment="1">
      <alignment vertical="center"/>
    </xf>
    <xf numFmtId="38" fontId="4" fillId="0" borderId="22" xfId="4" applyFont="1" applyBorder="1" applyAlignment="1">
      <alignment vertical="center"/>
    </xf>
    <xf numFmtId="37" fontId="4" fillId="0" borderId="48" xfId="1" applyNumberFormat="1" applyFont="1" applyBorder="1" applyAlignment="1">
      <alignment vertical="center"/>
    </xf>
    <xf numFmtId="37" fontId="4" fillId="0" borderId="23" xfId="1" applyNumberFormat="1" applyFont="1" applyBorder="1" applyAlignment="1">
      <alignment vertical="center"/>
    </xf>
    <xf numFmtId="37" fontId="4" fillId="0" borderId="14" xfId="1" applyNumberFormat="1" applyFont="1" applyBorder="1" applyAlignment="1">
      <alignment vertical="center"/>
    </xf>
    <xf numFmtId="37" fontId="4" fillId="0" borderId="49" xfId="1" applyNumberFormat="1" applyFont="1" applyBorder="1" applyAlignment="1">
      <alignment vertical="center"/>
    </xf>
    <xf numFmtId="37" fontId="4" fillId="0" borderId="17" xfId="1" applyNumberFormat="1" applyFont="1" applyBorder="1" applyAlignment="1">
      <alignment vertical="center"/>
    </xf>
    <xf numFmtId="37" fontId="4" fillId="0" borderId="26" xfId="1" applyNumberFormat="1" applyFont="1" applyBorder="1" applyAlignment="1">
      <alignment vertical="center"/>
    </xf>
    <xf numFmtId="37" fontId="7" fillId="2" borderId="21" xfId="1" applyNumberFormat="1" applyFont="1" applyFill="1" applyBorder="1" applyAlignment="1">
      <alignment vertical="center"/>
    </xf>
    <xf numFmtId="37" fontId="4" fillId="0" borderId="27" xfId="1" applyNumberFormat="1" applyFont="1" applyBorder="1" applyAlignment="1">
      <alignment vertical="center"/>
    </xf>
    <xf numFmtId="37" fontId="4" fillId="0" borderId="21" xfId="1" applyNumberFormat="1" applyFont="1" applyBorder="1" applyAlignment="1">
      <alignment vertical="center"/>
    </xf>
    <xf numFmtId="37" fontId="4" fillId="0" borderId="22" xfId="1" applyNumberFormat="1" applyFont="1" applyBorder="1" applyAlignment="1">
      <alignment vertical="center"/>
    </xf>
    <xf numFmtId="37" fontId="4" fillId="0" borderId="46" xfId="1" applyNumberFormat="1" applyFont="1" applyBorder="1" applyAlignment="1">
      <alignment vertical="center"/>
    </xf>
    <xf numFmtId="37" fontId="4" fillId="0" borderId="30" xfId="1" applyNumberFormat="1" applyFont="1" applyBorder="1" applyAlignment="1">
      <alignment horizontal="centerContinuous" vertical="center"/>
    </xf>
    <xf numFmtId="37" fontId="7" fillId="2" borderId="50" xfId="1" applyNumberFormat="1" applyFont="1" applyFill="1" applyBorder="1" applyAlignment="1">
      <alignment vertical="center"/>
    </xf>
    <xf numFmtId="37" fontId="7" fillId="2" borderId="50" xfId="1" applyNumberFormat="1" applyFont="1" applyFill="1" applyBorder="1" applyAlignment="1" applyProtection="1">
      <alignment vertical="center"/>
    </xf>
    <xf numFmtId="37" fontId="4" fillId="0" borderId="51" xfId="1" applyNumberFormat="1" applyFont="1" applyBorder="1" applyAlignment="1">
      <alignment vertical="center"/>
    </xf>
    <xf numFmtId="37" fontId="4" fillId="0" borderId="36" xfId="1" applyNumberFormat="1" applyFont="1" applyBorder="1" applyAlignment="1">
      <alignment vertical="center"/>
    </xf>
    <xf numFmtId="37" fontId="4" fillId="0" borderId="52" xfId="1" applyNumberFormat="1" applyFont="1" applyBorder="1" applyAlignment="1">
      <alignment vertical="center"/>
    </xf>
    <xf numFmtId="38" fontId="4" fillId="0" borderId="29" xfId="4" applyFont="1" applyBorder="1" applyAlignment="1">
      <alignment vertical="center"/>
    </xf>
    <xf numFmtId="37" fontId="4" fillId="0" borderId="50" xfId="1" applyNumberFormat="1" applyFont="1" applyBorder="1" applyAlignment="1">
      <alignment vertical="center"/>
    </xf>
    <xf numFmtId="37" fontId="4" fillId="0" borderId="29" xfId="1" applyNumberFormat="1" applyFont="1" applyBorder="1" applyAlignment="1">
      <alignment vertical="center"/>
    </xf>
    <xf numFmtId="37" fontId="7" fillId="2" borderId="24" xfId="1" applyNumberFormat="1" applyFont="1" applyFill="1" applyBorder="1" applyAlignment="1">
      <alignment vertical="center"/>
    </xf>
    <xf numFmtId="37" fontId="4" fillId="0" borderId="53" xfId="1" applyNumberFormat="1" applyFont="1" applyBorder="1" applyAlignment="1">
      <alignment vertical="center"/>
    </xf>
    <xf numFmtId="37" fontId="7" fillId="2" borderId="26" xfId="1" applyNumberFormat="1" applyFont="1" applyFill="1" applyBorder="1" applyAlignment="1">
      <alignment vertical="center"/>
    </xf>
    <xf numFmtId="37" fontId="4" fillId="0" borderId="32" xfId="1" applyNumberFormat="1" applyFont="1" applyBorder="1" applyAlignment="1">
      <alignment vertical="center"/>
    </xf>
    <xf numFmtId="37" fontId="4" fillId="0" borderId="35" xfId="1" applyNumberFormat="1" applyFont="1" applyBorder="1" applyAlignment="1">
      <alignment vertical="center"/>
    </xf>
    <xf numFmtId="37" fontId="4" fillId="0" borderId="31" xfId="1" applyNumberFormat="1" applyFont="1" applyBorder="1" applyAlignment="1">
      <alignment vertical="center"/>
    </xf>
    <xf numFmtId="37" fontId="4" fillId="0" borderId="44" xfId="1" applyNumberFormat="1" applyFont="1" applyBorder="1" applyAlignment="1">
      <alignment horizontal="center" vertical="center"/>
    </xf>
    <xf numFmtId="37" fontId="4" fillId="0" borderId="42" xfId="1" applyNumberFormat="1" applyFont="1" applyBorder="1" applyAlignment="1">
      <alignment horizontal="center" vertical="center"/>
    </xf>
    <xf numFmtId="37" fontId="7" fillId="2" borderId="54" xfId="1" applyNumberFormat="1" applyFont="1" applyFill="1" applyBorder="1" applyAlignment="1">
      <alignment vertical="center"/>
    </xf>
    <xf numFmtId="37" fontId="4" fillId="0" borderId="44" xfId="1" applyNumberFormat="1" applyFont="1" applyBorder="1" applyAlignment="1">
      <alignment vertical="center"/>
    </xf>
    <xf numFmtId="37" fontId="4" fillId="0" borderId="42" xfId="1" applyNumberFormat="1" applyFont="1" applyBorder="1" applyAlignment="1">
      <alignment vertical="center"/>
    </xf>
    <xf numFmtId="37" fontId="4" fillId="0" borderId="41" xfId="1" applyNumberFormat="1" applyFont="1" applyBorder="1" applyAlignment="1">
      <alignment vertical="center"/>
    </xf>
    <xf numFmtId="37" fontId="4" fillId="0" borderId="38" xfId="1" applyNumberFormat="1" applyFont="1" applyBorder="1" applyAlignment="1">
      <alignment vertical="center"/>
    </xf>
    <xf numFmtId="37" fontId="4" fillId="0" borderId="55" xfId="1" applyNumberFormat="1" applyFont="1" applyBorder="1" applyAlignment="1">
      <alignment vertical="center"/>
    </xf>
    <xf numFmtId="37" fontId="4" fillId="0" borderId="39" xfId="1" applyNumberFormat="1" applyFont="1" applyBorder="1" applyAlignment="1">
      <alignment vertical="center"/>
    </xf>
    <xf numFmtId="37" fontId="4" fillId="0" borderId="37" xfId="1" applyNumberFormat="1" applyFont="1" applyBorder="1" applyAlignment="1">
      <alignment vertical="center"/>
    </xf>
    <xf numFmtId="37" fontId="4" fillId="0" borderId="54" xfId="1" applyNumberFormat="1" applyFont="1" applyBorder="1" applyAlignment="1">
      <alignment vertical="center"/>
    </xf>
    <xf numFmtId="176" fontId="7" fillId="2" borderId="26" xfId="5" applyNumberFormat="1" applyFont="1" applyFill="1" applyBorder="1" applyAlignment="1" applyProtection="1">
      <alignment vertical="center"/>
    </xf>
    <xf numFmtId="176" fontId="7" fillId="2" borderId="24" xfId="5" applyNumberFormat="1" applyFont="1" applyFill="1" applyBorder="1" applyAlignment="1" applyProtection="1">
      <alignment vertical="center"/>
    </xf>
    <xf numFmtId="176" fontId="4" fillId="0" borderId="16" xfId="5" applyNumberFormat="1" applyFont="1" applyFill="1" applyBorder="1" applyAlignment="1" applyProtection="1">
      <alignment vertical="center"/>
    </xf>
    <xf numFmtId="176" fontId="4" fillId="0" borderId="17" xfId="5" applyNumberFormat="1" applyFont="1" applyFill="1" applyBorder="1" applyAlignment="1" applyProtection="1">
      <alignment vertical="center"/>
    </xf>
    <xf numFmtId="176" fontId="4" fillId="0" borderId="26" xfId="5" applyNumberFormat="1" applyFont="1" applyFill="1" applyBorder="1" applyAlignment="1" applyProtection="1">
      <alignment vertical="center"/>
    </xf>
    <xf numFmtId="176" fontId="4" fillId="0" borderId="25" xfId="5" applyNumberFormat="1" applyFont="1" applyFill="1" applyBorder="1" applyAlignment="1" applyProtection="1">
      <alignment vertical="center"/>
    </xf>
    <xf numFmtId="176" fontId="4" fillId="0" borderId="24" xfId="5" applyNumberFormat="1" applyFont="1" applyFill="1" applyBorder="1" applyAlignment="1" applyProtection="1">
      <alignment vertical="center"/>
    </xf>
    <xf numFmtId="176" fontId="4" fillId="0" borderId="18" xfId="5" applyNumberFormat="1" applyFont="1" applyFill="1" applyBorder="1" applyAlignment="1" applyProtection="1">
      <alignment vertical="center"/>
    </xf>
    <xf numFmtId="176" fontId="7" fillId="2" borderId="19" xfId="5" applyNumberFormat="1" applyFont="1" applyFill="1" applyBorder="1" applyAlignment="1" applyProtection="1">
      <alignment vertical="center"/>
    </xf>
    <xf numFmtId="176" fontId="7" fillId="2" borderId="20" xfId="5" applyNumberFormat="1" applyFont="1" applyFill="1" applyBorder="1" applyAlignment="1" applyProtection="1">
      <alignment vertical="center"/>
    </xf>
    <xf numFmtId="176" fontId="4" fillId="0" borderId="28" xfId="5" applyNumberFormat="1" applyFont="1" applyFill="1" applyBorder="1" applyAlignment="1" applyProtection="1">
      <alignment vertical="center"/>
    </xf>
    <xf numFmtId="176" fontId="4" fillId="0" borderId="29" xfId="5" applyNumberFormat="1" applyFont="1" applyFill="1" applyBorder="1" applyAlignment="1" applyProtection="1">
      <alignment vertical="center"/>
    </xf>
    <xf numFmtId="176" fontId="4" fillId="0" borderId="19" xfId="5" applyNumberFormat="1" applyFont="1" applyFill="1" applyBorder="1" applyAlignment="1" applyProtection="1">
      <alignment vertical="center"/>
    </xf>
    <xf numFmtId="176" fontId="4" fillId="0" borderId="56" xfId="5" applyNumberFormat="1" applyFont="1" applyFill="1" applyBorder="1" applyAlignment="1" applyProtection="1">
      <alignment vertical="center"/>
    </xf>
    <xf numFmtId="176" fontId="4" fillId="0" borderId="20" xfId="5" applyNumberFormat="1" applyFont="1" applyFill="1" applyBorder="1" applyAlignment="1" applyProtection="1">
      <alignment vertical="center"/>
    </xf>
    <xf numFmtId="176" fontId="4" fillId="0" borderId="30" xfId="5" applyNumberFormat="1" applyFont="1" applyFill="1" applyBorder="1" applyAlignment="1" applyProtection="1">
      <alignment vertical="center"/>
    </xf>
    <xf numFmtId="37" fontId="4" fillId="0" borderId="0" xfId="1" applyNumberFormat="1" applyFont="1" applyAlignment="1">
      <alignment horizontal="right" vertical="center"/>
    </xf>
    <xf numFmtId="176" fontId="7" fillId="2" borderId="38" xfId="5" applyNumberFormat="1" applyFont="1" applyFill="1" applyBorder="1" applyAlignment="1" applyProtection="1">
      <alignment vertical="center"/>
    </xf>
    <xf numFmtId="176" fontId="7" fillId="2" borderId="39" xfId="5" applyNumberFormat="1" applyFont="1" applyFill="1" applyBorder="1" applyAlignment="1" applyProtection="1">
      <alignment vertical="center"/>
    </xf>
    <xf numFmtId="176" fontId="4" fillId="0" borderId="44" xfId="5" applyNumberFormat="1" applyFont="1" applyFill="1" applyBorder="1" applyAlignment="1" applyProtection="1">
      <alignment vertical="center"/>
    </xf>
    <xf numFmtId="176" fontId="4" fillId="0" borderId="42" xfId="5" applyNumberFormat="1" applyFont="1" applyFill="1" applyBorder="1" applyAlignment="1" applyProtection="1">
      <alignment vertical="center"/>
    </xf>
    <xf numFmtId="176" fontId="4" fillId="0" borderId="38" xfId="5" applyNumberFormat="1" applyFont="1" applyFill="1" applyBorder="1" applyAlignment="1" applyProtection="1">
      <alignment vertical="center"/>
    </xf>
    <xf numFmtId="176" fontId="4" fillId="0" borderId="55" xfId="5" applyNumberFormat="1" applyFont="1" applyFill="1" applyBorder="1" applyAlignment="1" applyProtection="1">
      <alignment vertical="center"/>
    </xf>
    <xf numFmtId="176" fontId="4" fillId="0" borderId="39" xfId="5" applyNumberFormat="1" applyFont="1" applyFill="1" applyBorder="1" applyAlignment="1" applyProtection="1">
      <alignment vertical="center"/>
    </xf>
    <xf numFmtId="176" fontId="4" fillId="0" borderId="37" xfId="5" applyNumberFormat="1" applyFont="1" applyFill="1" applyBorder="1" applyAlignment="1" applyProtection="1">
      <alignment vertical="center"/>
    </xf>
    <xf numFmtId="177" fontId="4" fillId="0" borderId="0" xfId="1" applyNumberFormat="1" applyFont="1" applyAlignment="1">
      <alignment vertical="center"/>
    </xf>
    <xf numFmtId="37" fontId="4" fillId="0" borderId="57" xfId="1" applyNumberFormat="1" applyFont="1" applyBorder="1" applyAlignment="1" applyProtection="1">
      <alignment vertical="center"/>
    </xf>
    <xf numFmtId="37" fontId="4" fillId="0" borderId="58" xfId="1" applyNumberFormat="1" applyFont="1" applyBorder="1" applyAlignment="1" applyProtection="1">
      <alignment vertical="center"/>
    </xf>
    <xf numFmtId="37" fontId="7" fillId="2" borderId="6" xfId="1" applyNumberFormat="1" applyFont="1" applyFill="1" applyBorder="1" applyAlignment="1" applyProtection="1">
      <alignment horizontal="center" vertical="center" wrapText="1"/>
    </xf>
    <xf numFmtId="37" fontId="4" fillId="0" borderId="3" xfId="1" applyNumberFormat="1" applyFont="1" applyBorder="1" applyAlignment="1" applyProtection="1">
      <alignment vertical="center"/>
    </xf>
    <xf numFmtId="37" fontId="4" fillId="0" borderId="59" xfId="1" applyNumberFormat="1" applyFont="1" applyBorder="1" applyAlignment="1" applyProtection="1">
      <alignment vertical="center"/>
    </xf>
    <xf numFmtId="37" fontId="4" fillId="0" borderId="60" xfId="1" applyNumberFormat="1" applyFont="1" applyBorder="1" applyAlignment="1" applyProtection="1">
      <alignment vertical="center"/>
    </xf>
    <xf numFmtId="37" fontId="4" fillId="0" borderId="18" xfId="1" applyNumberFormat="1" applyFont="1" applyBorder="1" applyAlignment="1" applyProtection="1">
      <alignment vertical="center"/>
    </xf>
    <xf numFmtId="37" fontId="4" fillId="0" borderId="61" xfId="1" applyNumberFormat="1" applyFont="1" applyBorder="1" applyAlignment="1" applyProtection="1">
      <alignment vertical="center"/>
    </xf>
    <xf numFmtId="37" fontId="4" fillId="0" borderId="48" xfId="1" applyNumberFormat="1" applyFont="1" applyBorder="1" applyAlignment="1" applyProtection="1">
      <alignment vertical="center"/>
    </xf>
    <xf numFmtId="37" fontId="4" fillId="0" borderId="62" xfId="1" applyNumberFormat="1" applyFont="1" applyBorder="1" applyAlignment="1" applyProtection="1">
      <alignment vertical="center"/>
    </xf>
    <xf numFmtId="37" fontId="4" fillId="0" borderId="56" xfId="1" applyNumberFormat="1" applyFont="1" applyBorder="1" applyAlignment="1" applyProtection="1">
      <alignment vertical="center"/>
    </xf>
    <xf numFmtId="37" fontId="4" fillId="0" borderId="63" xfId="1" applyNumberFormat="1" applyFont="1" applyBorder="1" applyAlignment="1" applyProtection="1">
      <alignment vertical="center"/>
    </xf>
    <xf numFmtId="37" fontId="4" fillId="0" borderId="51" xfId="1" applyNumberFormat="1" applyFont="1" applyBorder="1" applyAlignment="1" applyProtection="1">
      <alignment vertical="center"/>
    </xf>
    <xf numFmtId="37" fontId="4" fillId="0" borderId="54" xfId="1" applyNumberFormat="1" applyFont="1" applyBorder="1" applyAlignment="1" applyProtection="1">
      <alignment vertical="center"/>
    </xf>
    <xf numFmtId="38" fontId="0" fillId="0" borderId="64" xfId="0" applyNumberFormat="1" applyBorder="1"/>
    <xf numFmtId="38" fontId="0" fillId="0" borderId="65" xfId="0" applyNumberFormat="1" applyBorder="1"/>
    <xf numFmtId="37" fontId="4" fillId="0" borderId="46" xfId="1" applyNumberFormat="1" applyFont="1" applyBorder="1" applyAlignment="1" applyProtection="1">
      <alignment vertical="center"/>
    </xf>
    <xf numFmtId="38" fontId="4" fillId="0" borderId="66" xfId="4" applyFont="1" applyBorder="1" applyAlignment="1">
      <alignment vertical="center"/>
    </xf>
    <xf numFmtId="37" fontId="4" fillId="0" borderId="67" xfId="1" applyNumberFormat="1" applyFont="1" applyBorder="1" applyAlignment="1" applyProtection="1">
      <alignment vertical="center"/>
    </xf>
    <xf numFmtId="37" fontId="4" fillId="0" borderId="68" xfId="1" applyNumberFormat="1" applyFont="1" applyBorder="1" applyAlignment="1" applyProtection="1">
      <alignment vertical="center"/>
    </xf>
    <xf numFmtId="38" fontId="0" fillId="0" borderId="0" xfId="0" applyNumberFormat="1"/>
    <xf numFmtId="37" fontId="4" fillId="0" borderId="28" xfId="1" applyNumberFormat="1" applyFont="1" applyBorder="1" applyAlignment="1">
      <alignment vertical="center"/>
    </xf>
    <xf numFmtId="37" fontId="4" fillId="0" borderId="69" xfId="1" applyNumberFormat="1" applyFont="1" applyBorder="1" applyAlignment="1">
      <alignment vertical="center"/>
    </xf>
    <xf numFmtId="37" fontId="4" fillId="0" borderId="45" xfId="1" applyNumberFormat="1" applyFont="1" applyBorder="1" applyAlignment="1">
      <alignment vertical="center"/>
    </xf>
    <xf numFmtId="176" fontId="4" fillId="0" borderId="22" xfId="5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38" fontId="3" fillId="0" borderId="0" xfId="4" applyFont="1" applyAlignment="1">
      <alignment vertical="center"/>
    </xf>
    <xf numFmtId="0" fontId="3" fillId="0" borderId="0" xfId="0" applyFont="1" applyBorder="1" applyAlignment="1">
      <alignment vertical="center"/>
    </xf>
    <xf numFmtId="37" fontId="6" fillId="0" borderId="0" xfId="4" applyNumberFormat="1" applyFont="1" applyBorder="1" applyAlignment="1">
      <alignment horizontal="center" vertical="center"/>
    </xf>
    <xf numFmtId="0" fontId="3" fillId="0" borderId="0" xfId="4" applyNumberFormat="1" applyFont="1" applyBorder="1" applyAlignment="1">
      <alignment horizontal="center" vertical="center"/>
    </xf>
    <xf numFmtId="0" fontId="3" fillId="0" borderId="6" xfId="4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4" fillId="0" borderId="0" xfId="1" applyNumberFormat="1" applyFont="1" applyAlignment="1" applyProtection="1">
      <alignment vertical="center"/>
    </xf>
    <xf numFmtId="38" fontId="12" fillId="0" borderId="0" xfId="0" applyNumberFormat="1" applyFont="1" applyAlignment="1">
      <alignment vertical="center"/>
    </xf>
    <xf numFmtId="0" fontId="6" fillId="0" borderId="0" xfId="4" applyNumberFormat="1" applyFont="1" applyBorder="1" applyAlignment="1">
      <alignment horizontal="center" vertical="center"/>
    </xf>
    <xf numFmtId="0" fontId="3" fillId="0" borderId="71" xfId="3" applyNumberFormat="1" applyFont="1" applyBorder="1" applyAlignment="1" applyProtection="1">
      <alignment horizontal="center" vertical="center"/>
    </xf>
    <xf numFmtId="0" fontId="3" fillId="0" borderId="6" xfId="0" applyFont="1" applyFill="1" applyBorder="1" applyAlignment="1">
      <alignment vertical="center"/>
    </xf>
    <xf numFmtId="37" fontId="4" fillId="0" borderId="72" xfId="1" applyNumberFormat="1" applyFont="1" applyBorder="1" applyAlignment="1" applyProtection="1">
      <alignment vertical="center"/>
    </xf>
    <xf numFmtId="37" fontId="4" fillId="0" borderId="8" xfId="1" applyNumberFormat="1" applyFont="1" applyBorder="1" applyAlignment="1" applyProtection="1">
      <alignment vertical="center"/>
    </xf>
    <xf numFmtId="37" fontId="4" fillId="0" borderId="73" xfId="1" applyNumberFormat="1" applyFont="1" applyBorder="1" applyAlignment="1" applyProtection="1">
      <alignment vertical="center"/>
    </xf>
    <xf numFmtId="37" fontId="4" fillId="0" borderId="74" xfId="1" applyNumberFormat="1" applyFont="1" applyBorder="1" applyAlignment="1" applyProtection="1">
      <alignment vertical="center"/>
    </xf>
    <xf numFmtId="38" fontId="0" fillId="0" borderId="0" xfId="0" applyNumberFormat="1" applyAlignment="1">
      <alignment vertical="center" wrapText="1"/>
    </xf>
    <xf numFmtId="0" fontId="3" fillId="0" borderId="5" xfId="4" applyNumberFormat="1" applyFont="1" applyBorder="1" applyAlignment="1">
      <alignment horizontal="center" vertical="center"/>
    </xf>
    <xf numFmtId="38" fontId="3" fillId="0" borderId="24" xfId="4" applyFont="1" applyBorder="1" applyAlignment="1">
      <alignment horizontal="center" vertical="center" wrapText="1"/>
    </xf>
    <xf numFmtId="37" fontId="3" fillId="0" borderId="75" xfId="1" applyNumberFormat="1" applyFont="1" applyFill="1" applyBorder="1" applyAlignment="1" applyProtection="1">
      <alignment vertical="center"/>
    </xf>
    <xf numFmtId="3" fontId="3" fillId="0" borderId="62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76" xfId="0" applyNumberFormat="1" applyFont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46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8" fontId="3" fillId="0" borderId="20" xfId="4" applyFont="1" applyBorder="1" applyAlignment="1">
      <alignment horizontal="center" vertical="center" wrapText="1"/>
    </xf>
    <xf numFmtId="37" fontId="3" fillId="0" borderId="20" xfId="1" applyNumberFormat="1" applyFont="1" applyFill="1" applyBorder="1" applyAlignment="1">
      <alignment vertical="center"/>
    </xf>
    <xf numFmtId="3" fontId="3" fillId="0" borderId="60" xfId="0" applyNumberFormat="1" applyFont="1" applyBorder="1" applyAlignment="1">
      <alignment vertical="center"/>
    </xf>
    <xf numFmtId="3" fontId="3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37" fontId="3" fillId="0" borderId="0" xfId="4" applyNumberFormat="1" applyFont="1" applyBorder="1" applyAlignment="1">
      <alignment horizontal="right" vertical="center"/>
    </xf>
    <xf numFmtId="0" fontId="3" fillId="0" borderId="0" xfId="4" applyNumberFormat="1" applyFont="1" applyBorder="1" applyAlignment="1">
      <alignment horizontal="right" vertical="center"/>
    </xf>
    <xf numFmtId="0" fontId="3" fillId="0" borderId="39" xfId="4" applyNumberFormat="1" applyFont="1" applyBorder="1" applyAlignment="1">
      <alignment horizontal="center" vertical="center" wrapText="1"/>
    </xf>
    <xf numFmtId="176" fontId="3" fillId="0" borderId="39" xfId="5" applyNumberFormat="1" applyFont="1" applyBorder="1" applyAlignment="1">
      <alignment vertical="center"/>
    </xf>
    <xf numFmtId="176" fontId="3" fillId="0" borderId="45" xfId="5" applyNumberFormat="1" applyFont="1" applyBorder="1" applyAlignment="1">
      <alignment vertical="center"/>
    </xf>
    <xf numFmtId="176" fontId="3" fillId="0" borderId="42" xfId="5" applyNumberFormat="1" applyFont="1" applyBorder="1" applyAlignment="1">
      <alignment vertical="center"/>
    </xf>
    <xf numFmtId="176" fontId="3" fillId="0" borderId="37" xfId="5" applyNumberFormat="1" applyFont="1" applyBorder="1" applyAlignment="1">
      <alignment vertical="center"/>
    </xf>
    <xf numFmtId="176" fontId="3" fillId="0" borderId="43" xfId="5" applyNumberFormat="1" applyFont="1" applyBorder="1" applyAlignment="1">
      <alignment vertical="center"/>
    </xf>
    <xf numFmtId="176" fontId="3" fillId="0" borderId="38" xfId="5" applyNumberFormat="1" applyFont="1" applyBorder="1" applyAlignment="1">
      <alignment vertical="center"/>
    </xf>
    <xf numFmtId="176" fontId="3" fillId="0" borderId="44" xfId="5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176" fontId="3" fillId="0" borderId="10" xfId="5" applyNumberFormat="1" applyFont="1" applyBorder="1" applyAlignment="1">
      <alignment horizontal="distributed" vertical="center"/>
    </xf>
    <xf numFmtId="176" fontId="3" fillId="0" borderId="58" xfId="5" applyNumberFormat="1" applyFont="1" applyBorder="1" applyAlignment="1">
      <alignment horizontal="distributed" vertical="center"/>
    </xf>
    <xf numFmtId="176" fontId="3" fillId="0" borderId="11" xfId="5" applyNumberFormat="1" applyFont="1" applyBorder="1" applyAlignment="1">
      <alignment horizontal="distributed" vertical="center"/>
    </xf>
    <xf numFmtId="176" fontId="3" fillId="0" borderId="12" xfId="5" applyNumberFormat="1" applyFont="1" applyBorder="1" applyAlignment="1">
      <alignment horizontal="distributed" vertical="center"/>
    </xf>
    <xf numFmtId="176" fontId="3" fillId="0" borderId="77" xfId="5" applyNumberFormat="1" applyFont="1" applyBorder="1" applyAlignment="1">
      <alignment horizontal="distributed" vertical="center"/>
    </xf>
    <xf numFmtId="176" fontId="3" fillId="0" borderId="40" xfId="5" applyNumberFormat="1" applyFont="1" applyBorder="1" applyAlignment="1">
      <alignment horizontal="distributed" vertical="center"/>
    </xf>
    <xf numFmtId="176" fontId="3" fillId="0" borderId="41" xfId="5" applyNumberFormat="1" applyFont="1" applyBorder="1" applyAlignment="1">
      <alignment horizontal="distributed" vertical="center"/>
    </xf>
    <xf numFmtId="176" fontId="3" fillId="0" borderId="8" xfId="5" applyNumberFormat="1" applyFont="1" applyBorder="1" applyAlignment="1">
      <alignment horizontal="distributed" vertical="center"/>
    </xf>
    <xf numFmtId="176" fontId="3" fillId="0" borderId="72" xfId="5" applyNumberFormat="1" applyFont="1" applyBorder="1" applyAlignment="1">
      <alignment horizontal="distributed" vertical="center"/>
    </xf>
    <xf numFmtId="0" fontId="3" fillId="0" borderId="32" xfId="0" applyFont="1" applyFill="1" applyBorder="1" applyAlignment="1">
      <alignment horizontal="distributed" vertical="center"/>
    </xf>
    <xf numFmtId="0" fontId="3" fillId="0" borderId="0" xfId="3" applyNumberFormat="1" applyFont="1" applyBorder="1" applyAlignment="1" applyProtection="1">
      <alignment horizontal="distributed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0" xfId="5" applyNumberFormat="1" applyFont="1" applyBorder="1" applyAlignment="1">
      <alignment vertical="center"/>
    </xf>
    <xf numFmtId="176" fontId="3" fillId="0" borderId="11" xfId="5" applyNumberFormat="1" applyFont="1" applyBorder="1" applyAlignment="1">
      <alignment vertical="center"/>
    </xf>
    <xf numFmtId="176" fontId="3" fillId="0" borderId="12" xfId="5" applyNumberFormat="1" applyFont="1" applyBorder="1" applyAlignment="1">
      <alignment vertical="center"/>
    </xf>
    <xf numFmtId="176" fontId="3" fillId="0" borderId="13" xfId="5" applyNumberFormat="1" applyFont="1" applyBorder="1" applyAlignment="1">
      <alignment vertical="center"/>
    </xf>
    <xf numFmtId="176" fontId="3" fillId="0" borderId="58" xfId="5" applyNumberFormat="1" applyFont="1" applyBorder="1" applyAlignment="1">
      <alignment vertical="center"/>
    </xf>
    <xf numFmtId="176" fontId="3" fillId="0" borderId="6" xfId="5" applyNumberFormat="1" applyFont="1" applyBorder="1" applyAlignment="1">
      <alignment vertical="center"/>
    </xf>
    <xf numFmtId="176" fontId="3" fillId="0" borderId="0" xfId="5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0" xfId="3" applyNumberFormat="1" applyFont="1" applyBorder="1" applyAlignment="1" applyProtection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57" xfId="5" applyNumberFormat="1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3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Continuous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93" xfId="0" applyFont="1" applyBorder="1" applyAlignment="1">
      <alignment horizontal="centerContinuous" vertical="center"/>
    </xf>
    <xf numFmtId="0" fontId="4" fillId="3" borderId="9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178" fontId="4" fillId="0" borderId="92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91" xfId="0" applyNumberFormat="1" applyFont="1" applyBorder="1" applyAlignment="1">
      <alignment vertical="center"/>
    </xf>
    <xf numFmtId="178" fontId="4" fillId="0" borderId="96" xfId="0" applyNumberFormat="1" applyFont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right" vertical="center"/>
    </xf>
    <xf numFmtId="178" fontId="4" fillId="0" borderId="97" xfId="0" applyNumberFormat="1" applyFont="1" applyFill="1" applyBorder="1" applyAlignment="1">
      <alignment horizontal="right" vertical="center"/>
    </xf>
    <xf numFmtId="0" fontId="9" fillId="3" borderId="9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99" xfId="0" applyFont="1" applyFill="1" applyBorder="1" applyAlignment="1">
      <alignment horizontal="center" vertical="center"/>
    </xf>
    <xf numFmtId="178" fontId="4" fillId="0" borderId="90" xfId="0" applyNumberFormat="1" applyFont="1" applyBorder="1" applyAlignment="1">
      <alignment vertical="center"/>
    </xf>
    <xf numFmtId="178" fontId="4" fillId="0" borderId="90" xfId="0" applyNumberFormat="1" applyFont="1" applyBorder="1" applyAlignment="1">
      <alignment horizontal="center" vertical="center" wrapText="1"/>
    </xf>
    <xf numFmtId="178" fontId="4" fillId="0" borderId="100" xfId="0" applyNumberFormat="1" applyFont="1" applyFill="1" applyBorder="1" applyAlignment="1">
      <alignment horizontal="right" vertical="center"/>
    </xf>
    <xf numFmtId="0" fontId="9" fillId="3" borderId="10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3" borderId="102" xfId="0" applyFont="1" applyFill="1" applyBorder="1" applyAlignment="1">
      <alignment horizontal="center" vertical="center"/>
    </xf>
    <xf numFmtId="176" fontId="4" fillId="0" borderId="90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0" fontId="7" fillId="0" borderId="91" xfId="0" quotePrefix="1" applyNumberFormat="1" applyFont="1" applyBorder="1" applyAlignment="1">
      <alignment horizontal="center" vertical="center"/>
    </xf>
    <xf numFmtId="178" fontId="4" fillId="0" borderId="103" xfId="0" applyNumberFormat="1" applyFont="1" applyBorder="1" applyAlignment="1">
      <alignment horizontal="center" vertical="center" wrapText="1"/>
    </xf>
    <xf numFmtId="176" fontId="4" fillId="0" borderId="104" xfId="0" applyNumberFormat="1" applyFont="1" applyFill="1" applyBorder="1" applyAlignment="1">
      <alignment vertical="center"/>
    </xf>
    <xf numFmtId="176" fontId="4" fillId="0" borderId="105" xfId="0" applyNumberFormat="1" applyFont="1" applyFill="1" applyBorder="1" applyAlignment="1">
      <alignment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0" borderId="93" xfId="0" applyFont="1" applyBorder="1" applyAlignment="1">
      <alignment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8" fontId="4" fillId="0" borderId="94" xfId="0" applyNumberFormat="1" applyFont="1" applyBorder="1" applyAlignment="1">
      <alignment vertical="center"/>
    </xf>
    <xf numFmtId="0" fontId="4" fillId="3" borderId="107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 vertical="center"/>
    </xf>
    <xf numFmtId="0" fontId="4" fillId="3" borderId="109" xfId="0" applyFont="1" applyFill="1" applyBorder="1" applyAlignment="1">
      <alignment horizontal="center" vertical="center"/>
    </xf>
    <xf numFmtId="176" fontId="4" fillId="0" borderId="103" xfId="0" applyNumberFormat="1" applyFont="1" applyBorder="1" applyAlignment="1">
      <alignment vertical="center"/>
    </xf>
    <xf numFmtId="0" fontId="7" fillId="0" borderId="105" xfId="0" quotePrefix="1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0" xfId="0" applyFont="1" applyBorder="1" applyAlignment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112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113" xfId="0" applyFont="1" applyBorder="1" applyAlignment="1">
      <alignment vertical="center"/>
    </xf>
    <xf numFmtId="0" fontId="4" fillId="0" borderId="114" xfId="0" applyFont="1" applyBorder="1" applyAlignment="1">
      <alignment vertical="center"/>
    </xf>
    <xf numFmtId="0" fontId="4" fillId="0" borderId="115" xfId="0" applyFont="1" applyBorder="1" applyAlignment="1">
      <alignment vertical="center"/>
    </xf>
    <xf numFmtId="0" fontId="4" fillId="0" borderId="116" xfId="0" applyFont="1" applyBorder="1" applyAlignment="1">
      <alignment vertical="center"/>
    </xf>
    <xf numFmtId="0" fontId="4" fillId="0" borderId="9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8" fontId="4" fillId="0" borderId="67" xfId="0" applyNumberFormat="1" applyFont="1" applyBorder="1" applyAlignment="1">
      <alignment vertical="center"/>
    </xf>
    <xf numFmtId="178" fontId="4" fillId="0" borderId="117" xfId="0" applyNumberFormat="1" applyFont="1" applyBorder="1" applyAlignment="1">
      <alignment vertical="center"/>
    </xf>
    <xf numFmtId="178" fontId="4" fillId="0" borderId="11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78" fontId="4" fillId="0" borderId="57" xfId="0" applyNumberFormat="1" applyFont="1" applyBorder="1" applyAlignment="1">
      <alignment vertical="center"/>
    </xf>
    <xf numFmtId="178" fontId="4" fillId="0" borderId="118" xfId="0" applyNumberFormat="1" applyFont="1" applyBorder="1" applyAlignment="1">
      <alignment vertical="center"/>
    </xf>
    <xf numFmtId="178" fontId="4" fillId="0" borderId="119" xfId="0" applyNumberFormat="1" applyFont="1" applyBorder="1" applyAlignment="1">
      <alignment vertical="center"/>
    </xf>
    <xf numFmtId="0" fontId="7" fillId="0" borderId="9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49" xfId="0" applyNumberFormat="1" applyFont="1" applyBorder="1" applyAlignment="1">
      <alignment vertical="center"/>
    </xf>
    <xf numFmtId="178" fontId="4" fillId="0" borderId="70" xfId="0" applyNumberFormat="1" applyFont="1" applyBorder="1" applyAlignment="1">
      <alignment vertical="center"/>
    </xf>
    <xf numFmtId="178" fontId="4" fillId="0" borderId="120" xfId="0" applyNumberFormat="1" applyFont="1" applyBorder="1" applyAlignment="1">
      <alignment vertical="center"/>
    </xf>
    <xf numFmtId="178" fontId="4" fillId="0" borderId="47" xfId="0" applyNumberFormat="1" applyFont="1" applyBorder="1" applyAlignment="1">
      <alignment vertical="center"/>
    </xf>
    <xf numFmtId="178" fontId="4" fillId="0" borderId="121" xfId="0" applyNumberFormat="1" applyFont="1" applyBorder="1" applyAlignment="1">
      <alignment vertical="center"/>
    </xf>
    <xf numFmtId="0" fontId="7" fillId="0" borderId="10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176" fontId="4" fillId="0" borderId="54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122" xfId="0" applyNumberFormat="1" applyFont="1" applyBorder="1" applyAlignment="1">
      <alignment vertical="center"/>
    </xf>
    <xf numFmtId="176" fontId="4" fillId="0" borderId="123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7" fillId="0" borderId="106" xfId="0" applyFont="1" applyBorder="1" applyAlignment="1">
      <alignment horizontal="centerContinuous" vertical="center"/>
    </xf>
    <xf numFmtId="0" fontId="7" fillId="0" borderId="7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178" fontId="4" fillId="0" borderId="23" xfId="0" applyNumberFormat="1" applyFont="1" applyBorder="1" applyAlignment="1">
      <alignment vertical="center"/>
    </xf>
    <xf numFmtId="0" fontId="7" fillId="0" borderId="107" xfId="0" applyFont="1" applyBorder="1" applyAlignment="1">
      <alignment horizontal="centerContinuous" vertical="center"/>
    </xf>
    <xf numFmtId="0" fontId="7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176" fontId="4" fillId="0" borderId="127" xfId="0" applyNumberFormat="1" applyFont="1" applyBorder="1" applyAlignment="1">
      <alignment vertical="center"/>
    </xf>
    <xf numFmtId="176" fontId="4" fillId="0" borderId="128" xfId="0" applyNumberFormat="1" applyFont="1" applyBorder="1" applyAlignment="1">
      <alignment vertical="center"/>
    </xf>
    <xf numFmtId="176" fontId="4" fillId="0" borderId="129" xfId="0" applyNumberFormat="1" applyFont="1" applyBorder="1" applyAlignment="1">
      <alignment vertical="center"/>
    </xf>
    <xf numFmtId="176" fontId="4" fillId="0" borderId="130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0" fontId="6" fillId="0" borderId="0" xfId="2" applyFont="1" applyAlignment="1" applyProtection="1">
      <alignment horizontal="center" vertical="center"/>
      <protection locked="0"/>
    </xf>
    <xf numFmtId="0" fontId="4" fillId="0" borderId="5" xfId="2" applyFont="1" applyBorder="1" applyAlignment="1">
      <alignment vertical="center"/>
    </xf>
    <xf numFmtId="0" fontId="4" fillId="0" borderId="132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4" fillId="0" borderId="132" xfId="2" applyFont="1" applyBorder="1" applyAlignment="1" applyProtection="1">
      <alignment vertical="center" wrapText="1"/>
    </xf>
    <xf numFmtId="0" fontId="4" fillId="0" borderId="13" xfId="2" applyFont="1" applyBorder="1" applyAlignment="1" applyProtection="1">
      <alignment horizontal="center" vertical="center" wrapText="1"/>
    </xf>
    <xf numFmtId="37" fontId="7" fillId="2" borderId="3" xfId="2" applyNumberFormat="1" applyFont="1" applyFill="1" applyBorder="1" applyAlignment="1" applyProtection="1">
      <alignment horizontal="right" vertical="center"/>
    </xf>
    <xf numFmtId="37" fontId="7" fillId="2" borderId="75" xfId="2" applyNumberFormat="1" applyFont="1" applyFill="1" applyBorder="1" applyAlignment="1" applyProtection="1">
      <alignment vertical="center"/>
    </xf>
    <xf numFmtId="38" fontId="7" fillId="2" borderId="75" xfId="2" applyNumberFormat="1" applyFont="1" applyFill="1" applyBorder="1" applyAlignment="1">
      <alignment vertical="center"/>
    </xf>
    <xf numFmtId="37" fontId="4" fillId="0" borderId="76" xfId="2" applyNumberFormat="1" applyFont="1" applyBorder="1" applyAlignment="1" applyProtection="1">
      <alignment vertical="center"/>
    </xf>
    <xf numFmtId="37" fontId="4" fillId="0" borderId="75" xfId="2" applyNumberFormat="1" applyFont="1" applyFill="1" applyBorder="1" applyAlignment="1" applyProtection="1">
      <alignment vertical="center"/>
    </xf>
    <xf numFmtId="37" fontId="7" fillId="2" borderId="1" xfId="2" applyNumberFormat="1" applyFont="1" applyFill="1" applyBorder="1" applyAlignment="1" applyProtection="1">
      <alignment vertical="center"/>
    </xf>
    <xf numFmtId="37" fontId="7" fillId="2" borderId="75" xfId="2" applyNumberFormat="1" applyFont="1" applyFill="1" applyBorder="1" applyAlignment="1" applyProtection="1">
      <alignment vertical="center"/>
      <protection locked="0"/>
    </xf>
    <xf numFmtId="37" fontId="4" fillId="0" borderId="59" xfId="2" applyNumberFormat="1" applyFont="1" applyBorder="1" applyAlignment="1" applyProtection="1">
      <alignment vertical="center"/>
      <protection locked="0"/>
    </xf>
    <xf numFmtId="0" fontId="4" fillId="0" borderId="1" xfId="2" applyFont="1" applyBorder="1" applyAlignment="1">
      <alignment horizontal="center" vertical="center" wrapText="1"/>
    </xf>
    <xf numFmtId="0" fontId="4" fillId="0" borderId="62" xfId="2" applyFont="1" applyBorder="1" applyAlignment="1">
      <alignment horizontal="center" vertical="center"/>
    </xf>
    <xf numFmtId="0" fontId="4" fillId="0" borderId="70" xfId="2" applyFont="1" applyBorder="1" applyAlignment="1">
      <alignment horizontal="center" vertical="center"/>
    </xf>
    <xf numFmtId="37" fontId="7" fillId="2" borderId="21" xfId="2" applyNumberFormat="1" applyFont="1" applyFill="1" applyBorder="1" applyAlignment="1" applyProtection="1">
      <alignment horizontal="right" vertical="center"/>
    </xf>
    <xf numFmtId="38" fontId="7" fillId="2" borderId="21" xfId="2" applyNumberFormat="1" applyFont="1" applyFill="1" applyBorder="1" applyAlignment="1">
      <alignment horizontal="right" vertical="center"/>
    </xf>
    <xf numFmtId="38" fontId="4" fillId="0" borderId="47" xfId="2" applyNumberFormat="1" applyFont="1" applyBorder="1" applyAlignment="1">
      <alignment vertical="center"/>
    </xf>
    <xf numFmtId="38" fontId="4" fillId="0" borderId="23" xfId="2" applyNumberFormat="1" applyFont="1" applyBorder="1" applyAlignment="1">
      <alignment vertical="center"/>
    </xf>
    <xf numFmtId="37" fontId="7" fillId="2" borderId="22" xfId="2" applyNumberFormat="1" applyFont="1" applyFill="1" applyBorder="1" applyAlignment="1" applyProtection="1">
      <alignment vertical="center"/>
    </xf>
    <xf numFmtId="38" fontId="7" fillId="2" borderId="22" xfId="2" applyNumberFormat="1" applyFont="1" applyFill="1" applyBorder="1" applyAlignment="1">
      <alignment vertical="center"/>
    </xf>
    <xf numFmtId="38" fontId="4" fillId="0" borderId="61" xfId="2" applyNumberFormat="1" applyFont="1" applyBorder="1" applyAlignment="1">
      <alignment vertical="center"/>
    </xf>
    <xf numFmtId="38" fontId="4" fillId="0" borderId="70" xfId="2" applyNumberFormat="1" applyFont="1" applyBorder="1" applyAlignment="1">
      <alignment vertical="center"/>
    </xf>
    <xf numFmtId="38" fontId="4" fillId="0" borderId="46" xfId="2" applyNumberFormat="1" applyFont="1" applyBorder="1" applyAlignment="1">
      <alignment vertical="center"/>
    </xf>
    <xf numFmtId="38" fontId="4" fillId="0" borderId="48" xfId="2" applyNumberFormat="1" applyFont="1" applyFill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133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 wrapText="1"/>
    </xf>
    <xf numFmtId="176" fontId="7" fillId="2" borderId="39" xfId="5" applyNumberFormat="1" applyFont="1" applyFill="1" applyBorder="1" applyAlignment="1" applyProtection="1">
      <alignment horizontal="right" vertical="center"/>
    </xf>
    <xf numFmtId="176" fontId="4" fillId="0" borderId="37" xfId="5" applyNumberFormat="1" applyFont="1" applyFill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22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38" fontId="7" fillId="2" borderId="75" xfId="2" applyNumberFormat="1" applyFont="1" applyFill="1" applyBorder="1" applyAlignment="1">
      <alignment horizontal="right" vertical="center"/>
    </xf>
    <xf numFmtId="38" fontId="7" fillId="2" borderId="21" xfId="2" applyNumberFormat="1" applyFont="1" applyFill="1" applyBorder="1" applyAlignment="1">
      <alignment vertical="center"/>
    </xf>
    <xf numFmtId="38" fontId="4" fillId="0" borderId="17" xfId="4" applyFont="1" applyFill="1" applyBorder="1" applyAlignment="1">
      <alignment vertical="center"/>
    </xf>
    <xf numFmtId="38" fontId="4" fillId="0" borderId="21" xfId="4" applyFont="1" applyFill="1" applyBorder="1" applyAlignment="1">
      <alignment vertical="center"/>
    </xf>
    <xf numFmtId="38" fontId="7" fillId="2" borderId="61" xfId="2" applyNumberFormat="1" applyFont="1" applyFill="1" applyBorder="1" applyAlignment="1">
      <alignment vertical="center"/>
    </xf>
    <xf numFmtId="0" fontId="4" fillId="0" borderId="2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38" fontId="7" fillId="2" borderId="32" xfId="2" applyNumberFormat="1" applyFont="1" applyFill="1" applyBorder="1" applyAlignment="1">
      <alignment horizontal="right" vertical="center"/>
    </xf>
    <xf numFmtId="38" fontId="7" fillId="2" borderId="20" xfId="2" applyNumberFormat="1" applyFont="1" applyFill="1" applyBorder="1" applyAlignment="1">
      <alignment vertical="center"/>
    </xf>
    <xf numFmtId="38" fontId="4" fillId="0" borderId="28" xfId="4" applyFont="1" applyFill="1" applyBorder="1" applyAlignment="1">
      <alignment vertical="center"/>
    </xf>
    <xf numFmtId="38" fontId="4" fillId="0" borderId="30" xfId="4" applyFont="1" applyFill="1" applyBorder="1" applyAlignment="1">
      <alignment vertical="center"/>
    </xf>
    <xf numFmtId="38" fontId="4" fillId="0" borderId="20" xfId="4" applyFont="1" applyFill="1" applyBorder="1" applyAlignment="1">
      <alignment vertical="center"/>
    </xf>
    <xf numFmtId="38" fontId="7" fillId="2" borderId="63" xfId="2" applyNumberFormat="1" applyFont="1" applyFill="1" applyBorder="1" applyAlignment="1">
      <alignment vertical="center"/>
    </xf>
    <xf numFmtId="38" fontId="4" fillId="0" borderId="19" xfId="4" applyFont="1" applyFill="1" applyBorder="1" applyAlignment="1">
      <alignment vertical="center"/>
    </xf>
    <xf numFmtId="0" fontId="4" fillId="0" borderId="56" xfId="2" applyFont="1" applyBorder="1" applyAlignment="1">
      <alignment horizontal="center" vertical="center" wrapText="1"/>
    </xf>
    <xf numFmtId="38" fontId="4" fillId="0" borderId="63" xfId="2" applyNumberFormat="1" applyFont="1" applyBorder="1" applyAlignment="1">
      <alignment vertical="center"/>
    </xf>
    <xf numFmtId="38" fontId="4" fillId="0" borderId="33" xfId="2" applyNumberFormat="1" applyFont="1" applyBorder="1" applyAlignment="1">
      <alignment vertical="center"/>
    </xf>
    <xf numFmtId="38" fontId="4" fillId="0" borderId="60" xfId="2" applyNumberFormat="1" applyFont="1" applyBorder="1" applyAlignment="1">
      <alignment vertical="center"/>
    </xf>
    <xf numFmtId="38" fontId="7" fillId="2" borderId="28" xfId="2" applyNumberFormat="1" applyFont="1" applyFill="1" applyBorder="1" applyAlignment="1">
      <alignment vertical="center"/>
    </xf>
    <xf numFmtId="37" fontId="7" fillId="2" borderId="28" xfId="2" applyNumberFormat="1" applyFont="1" applyFill="1" applyBorder="1" applyAlignment="1" applyProtection="1">
      <alignment vertical="center"/>
    </xf>
    <xf numFmtId="0" fontId="4" fillId="0" borderId="44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 wrapText="1"/>
    </xf>
    <xf numFmtId="176" fontId="7" fillId="2" borderId="32" xfId="5" applyNumberFormat="1" applyFont="1" applyFill="1" applyBorder="1" applyAlignment="1">
      <alignment horizontal="right" vertical="center"/>
    </xf>
    <xf numFmtId="176" fontId="4" fillId="0" borderId="44" xfId="5" applyNumberFormat="1" applyFont="1" applyBorder="1" applyAlignment="1">
      <alignment vertical="center"/>
    </xf>
    <xf numFmtId="176" fontId="4" fillId="0" borderId="69" xfId="5" applyNumberFormat="1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38" xfId="2" applyFont="1" applyBorder="1" applyAlignment="1">
      <alignment horizontal="center" vertical="center"/>
    </xf>
    <xf numFmtId="176" fontId="7" fillId="2" borderId="39" xfId="5" applyNumberFormat="1" applyFont="1" applyFill="1" applyBorder="1" applyAlignment="1">
      <alignment horizontal="right" vertical="center"/>
    </xf>
    <xf numFmtId="176" fontId="4" fillId="0" borderId="45" xfId="5" applyNumberFormat="1" applyFont="1" applyFill="1" applyBorder="1" applyAlignment="1">
      <alignment vertical="center"/>
    </xf>
    <xf numFmtId="38" fontId="4" fillId="0" borderId="0" xfId="4" applyFont="1" applyAlignment="1">
      <alignment vertical="center"/>
    </xf>
    <xf numFmtId="37" fontId="6" fillId="0" borderId="0" xfId="2" applyNumberFormat="1" applyFont="1" applyAlignment="1" applyProtection="1">
      <alignment horizontal="center" vertical="center"/>
      <protection locked="0"/>
    </xf>
    <xf numFmtId="37" fontId="7" fillId="2" borderId="15" xfId="1" applyNumberFormat="1" applyFont="1" applyFill="1" applyBorder="1" applyAlignment="1" applyProtection="1">
      <alignment horizontal="center" vertical="center"/>
    </xf>
    <xf numFmtId="37" fontId="4" fillId="0" borderId="62" xfId="2" applyNumberFormat="1" applyFont="1" applyBorder="1" applyAlignment="1" applyProtection="1">
      <alignment vertical="center"/>
      <protection locked="0"/>
    </xf>
    <xf numFmtId="37" fontId="4" fillId="0" borderId="27" xfId="2" applyNumberFormat="1" applyFont="1" applyFill="1" applyBorder="1" applyAlignment="1" applyProtection="1">
      <alignment vertical="center"/>
    </xf>
    <xf numFmtId="37" fontId="4" fillId="0" borderId="48" xfId="2" applyNumberFormat="1" applyFont="1" applyBorder="1" applyAlignment="1" applyProtection="1">
      <alignment vertical="center"/>
      <protection locked="0"/>
    </xf>
    <xf numFmtId="37" fontId="7" fillId="2" borderId="20" xfId="2" applyNumberFormat="1" applyFont="1" applyFill="1" applyBorder="1" applyAlignment="1" applyProtection="1">
      <alignment horizontal="right" vertical="center"/>
    </xf>
    <xf numFmtId="37" fontId="4" fillId="0" borderId="60" xfId="2" applyNumberFormat="1" applyFont="1" applyBorder="1" applyAlignment="1" applyProtection="1">
      <alignment vertical="center"/>
      <protection locked="0"/>
    </xf>
    <xf numFmtId="37" fontId="7" fillId="2" borderId="5" xfId="2" applyNumberFormat="1" applyFont="1" applyFill="1" applyBorder="1" applyAlignment="1" applyProtection="1">
      <alignment horizontal="right" vertical="center"/>
    </xf>
    <xf numFmtId="38" fontId="4" fillId="0" borderId="68" xfId="2" applyNumberFormat="1" applyFont="1" applyBorder="1" applyAlignment="1">
      <alignment vertical="center"/>
    </xf>
    <xf numFmtId="38" fontId="4" fillId="0" borderId="26" xfId="2" applyNumberFormat="1" applyFont="1" applyBorder="1" applyAlignment="1">
      <alignment vertical="center"/>
    </xf>
    <xf numFmtId="38" fontId="4" fillId="0" borderId="18" xfId="2" applyNumberFormat="1" applyFont="1" applyBorder="1" applyAlignment="1">
      <alignment vertical="center"/>
    </xf>
    <xf numFmtId="38" fontId="4" fillId="0" borderId="16" xfId="2" applyNumberFormat="1" applyFont="1" applyBorder="1" applyAlignment="1">
      <alignment vertical="center"/>
    </xf>
    <xf numFmtId="176" fontId="4" fillId="0" borderId="50" xfId="5" applyNumberFormat="1" applyFont="1" applyBorder="1" applyAlignment="1">
      <alignment vertical="center"/>
    </xf>
    <xf numFmtId="176" fontId="4" fillId="0" borderId="134" xfId="5" applyNumberFormat="1" applyFont="1" applyBorder="1" applyAlignment="1">
      <alignment vertical="center"/>
    </xf>
    <xf numFmtId="38" fontId="4" fillId="0" borderId="0" xfId="4" applyFont="1" applyBorder="1" applyAlignment="1" applyProtection="1">
      <alignment vertical="center"/>
    </xf>
    <xf numFmtId="0" fontId="4" fillId="0" borderId="27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37" fontId="7" fillId="2" borderId="39" xfId="2" applyNumberFormat="1" applyFont="1" applyFill="1" applyBorder="1" applyAlignment="1" applyProtection="1">
      <alignment horizontal="right" vertical="center"/>
    </xf>
    <xf numFmtId="38" fontId="7" fillId="2" borderId="39" xfId="4" applyFont="1" applyFill="1" applyBorder="1" applyAlignment="1">
      <alignment horizontal="right" vertical="center"/>
    </xf>
    <xf numFmtId="38" fontId="4" fillId="0" borderId="42" xfId="4" applyFont="1" applyBorder="1" applyAlignment="1">
      <alignment vertical="center"/>
    </xf>
    <xf numFmtId="38" fontId="4" fillId="0" borderId="37" xfId="4" applyFont="1" applyBorder="1" applyAlignment="1">
      <alignment vertical="center"/>
    </xf>
    <xf numFmtId="38" fontId="4" fillId="0" borderId="38" xfId="4" applyFont="1" applyBorder="1" applyAlignment="1">
      <alignment vertical="center"/>
    </xf>
    <xf numFmtId="38" fontId="4" fillId="0" borderId="44" xfId="4" applyFont="1" applyBorder="1" applyAlignment="1">
      <alignment vertical="center"/>
    </xf>
    <xf numFmtId="37" fontId="4" fillId="0" borderId="49" xfId="2" applyNumberFormat="1" applyFont="1" applyBorder="1" applyAlignment="1" applyProtection="1">
      <alignment vertical="center"/>
    </xf>
    <xf numFmtId="0" fontId="4" fillId="0" borderId="35" xfId="2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 wrapText="1"/>
    </xf>
    <xf numFmtId="38" fontId="7" fillId="2" borderId="32" xfId="2" applyNumberFormat="1" applyFont="1" applyFill="1" applyBorder="1" applyAlignment="1">
      <alignment vertical="center"/>
    </xf>
    <xf numFmtId="38" fontId="4" fillId="0" borderId="69" xfId="4" applyFont="1" applyBorder="1" applyAlignment="1">
      <alignment vertical="center"/>
    </xf>
    <xf numFmtId="38" fontId="4" fillId="0" borderId="52" xfId="4" applyFont="1" applyBorder="1" applyAlignment="1">
      <alignment vertical="center"/>
    </xf>
    <xf numFmtId="38" fontId="4" fillId="0" borderId="35" xfId="4" applyFont="1" applyBorder="1" applyAlignment="1">
      <alignment vertical="center"/>
    </xf>
    <xf numFmtId="38" fontId="7" fillId="2" borderId="35" xfId="2" applyNumberFormat="1" applyFont="1" applyFill="1" applyBorder="1" applyAlignment="1">
      <alignment vertical="center"/>
    </xf>
    <xf numFmtId="38" fontId="4" fillId="0" borderId="36" xfId="4" applyFont="1" applyBorder="1" applyAlignment="1">
      <alignment vertical="center"/>
    </xf>
    <xf numFmtId="38" fontId="4" fillId="0" borderId="134" xfId="4" applyFont="1" applyBorder="1" applyAlignment="1">
      <alignment vertical="center"/>
    </xf>
    <xf numFmtId="38" fontId="4" fillId="0" borderId="50" xfId="4" applyFont="1" applyBorder="1" applyAlignment="1">
      <alignment vertical="center"/>
    </xf>
    <xf numFmtId="38" fontId="4" fillId="0" borderId="31" xfId="4" applyFont="1" applyBorder="1" applyAlignment="1">
      <alignment vertical="center"/>
    </xf>
    <xf numFmtId="37" fontId="7" fillId="2" borderId="35" xfId="2" applyNumberFormat="1" applyFont="1" applyFill="1" applyBorder="1" applyAlignment="1" applyProtection="1">
      <alignment vertical="center"/>
    </xf>
    <xf numFmtId="0" fontId="4" fillId="0" borderId="43" xfId="2" applyFont="1" applyBorder="1" applyAlignment="1">
      <alignment horizontal="center" vertical="center" wrapText="1"/>
    </xf>
    <xf numFmtId="38" fontId="7" fillId="2" borderId="39" xfId="2" applyNumberFormat="1" applyFont="1" applyFill="1" applyBorder="1" applyAlignment="1">
      <alignment vertical="center"/>
    </xf>
    <xf numFmtId="38" fontId="4" fillId="0" borderId="54" xfId="4" applyFont="1" applyBorder="1" applyAlignment="1">
      <alignment vertical="center"/>
    </xf>
    <xf numFmtId="38" fontId="4" fillId="0" borderId="43" xfId="4" applyFont="1" applyBorder="1" applyAlignment="1">
      <alignment vertical="center"/>
    </xf>
    <xf numFmtId="38" fontId="7" fillId="2" borderId="44" xfId="2" applyNumberFormat="1" applyFont="1" applyFill="1" applyBorder="1" applyAlignment="1">
      <alignment vertical="center"/>
    </xf>
    <xf numFmtId="38" fontId="4" fillId="0" borderId="45" xfId="4" applyFont="1" applyBorder="1" applyAlignment="1">
      <alignment vertical="center"/>
    </xf>
    <xf numFmtId="37" fontId="7" fillId="2" borderId="44" xfId="2" applyNumberFormat="1" applyFont="1" applyFill="1" applyBorder="1" applyAlignment="1" applyProtection="1">
      <alignment vertical="center"/>
    </xf>
    <xf numFmtId="0" fontId="4" fillId="0" borderId="6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33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59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176" fontId="7" fillId="2" borderId="32" xfId="5" applyNumberFormat="1" applyFont="1" applyFill="1" applyBorder="1" applyAlignment="1" applyProtection="1">
      <alignment horizontal="right" vertical="center"/>
    </xf>
    <xf numFmtId="176" fontId="4" fillId="0" borderId="52" xfId="5" applyNumberFormat="1" applyFont="1" applyBorder="1" applyAlignment="1">
      <alignment vertical="center"/>
    </xf>
    <xf numFmtId="176" fontId="4" fillId="0" borderId="36" xfId="5" applyNumberFormat="1" applyFont="1" applyBorder="1" applyAlignment="1">
      <alignment vertical="center"/>
    </xf>
    <xf numFmtId="176" fontId="4" fillId="0" borderId="35" xfId="5" applyNumberFormat="1" applyFont="1" applyBorder="1" applyAlignment="1">
      <alignment vertical="center"/>
    </xf>
    <xf numFmtId="176" fontId="4" fillId="0" borderId="31" xfId="5" applyNumberFormat="1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176" fontId="4" fillId="0" borderId="8" xfId="5" applyNumberFormat="1" applyFont="1" applyBorder="1" applyAlignment="1">
      <alignment vertical="center"/>
    </xf>
    <xf numFmtId="176" fontId="4" fillId="0" borderId="73" xfId="5" applyNumberFormat="1" applyFont="1" applyBorder="1" applyAlignment="1">
      <alignment vertical="center"/>
    </xf>
    <xf numFmtId="176" fontId="4" fillId="0" borderId="41" xfId="5" applyNumberFormat="1" applyFont="1" applyBorder="1" applyAlignment="1">
      <alignment vertical="center"/>
    </xf>
    <xf numFmtId="176" fontId="4" fillId="0" borderId="72" xfId="5" applyNumberFormat="1" applyFont="1" applyBorder="1" applyAlignment="1">
      <alignment vertical="center"/>
    </xf>
    <xf numFmtId="176" fontId="7" fillId="2" borderId="71" xfId="5" applyNumberFormat="1" applyFont="1" applyFill="1" applyBorder="1" applyAlignment="1" applyProtection="1">
      <alignment horizontal="right" vertical="center"/>
    </xf>
    <xf numFmtId="176" fontId="4" fillId="0" borderId="40" xfId="5" applyNumberFormat="1" applyFont="1" applyBorder="1" applyAlignment="1">
      <alignment vertical="center"/>
    </xf>
    <xf numFmtId="176" fontId="4" fillId="0" borderId="77" xfId="5" applyNumberFormat="1" applyFont="1" applyBorder="1" applyAlignment="1">
      <alignment vertical="center"/>
    </xf>
    <xf numFmtId="37" fontId="7" fillId="2" borderId="24" xfId="2" applyNumberFormat="1" applyFont="1" applyFill="1" applyBorder="1" applyAlignment="1" applyProtection="1">
      <alignment horizontal="right" vertical="center"/>
    </xf>
    <xf numFmtId="38" fontId="7" fillId="2" borderId="24" xfId="2" applyNumberFormat="1" applyFont="1" applyFill="1" applyBorder="1" applyAlignment="1">
      <alignment vertical="center"/>
    </xf>
    <xf numFmtId="38" fontId="4" fillId="0" borderId="1" xfId="4" applyFont="1" applyBorder="1" applyAlignment="1">
      <alignment vertical="center"/>
    </xf>
    <xf numFmtId="38" fontId="4" fillId="0" borderId="49" xfId="4" applyFont="1" applyBorder="1" applyAlignment="1">
      <alignment vertical="center"/>
    </xf>
    <xf numFmtId="38" fontId="4" fillId="0" borderId="76" xfId="4" applyFont="1" applyBorder="1" applyAlignment="1">
      <alignment vertical="center"/>
    </xf>
    <xf numFmtId="176" fontId="4" fillId="0" borderId="55" xfId="5" applyNumberFormat="1" applyFont="1" applyBorder="1" applyAlignment="1">
      <alignment vertical="center"/>
    </xf>
    <xf numFmtId="37" fontId="6" fillId="0" borderId="0" xfId="0" applyNumberFormat="1" applyFont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4" fillId="3" borderId="135" xfId="0" applyFont="1" applyFill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vertical="center"/>
    </xf>
    <xf numFmtId="178" fontId="4" fillId="0" borderId="90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8" fontId="4" fillId="0" borderId="9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3" borderId="102" xfId="0" applyFont="1" applyFill="1" applyBorder="1" applyAlignment="1">
      <alignment horizontal="left" vertical="center" wrapText="1"/>
    </xf>
    <xf numFmtId="176" fontId="4" fillId="0" borderId="5" xfId="0" applyNumberFormat="1" applyFont="1" applyBorder="1" applyAlignment="1">
      <alignment vertical="center"/>
    </xf>
    <xf numFmtId="176" fontId="7" fillId="0" borderId="91" xfId="0" applyNumberFormat="1" applyFont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178" fontId="4" fillId="0" borderId="34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9" fillId="3" borderId="109" xfId="0" applyFont="1" applyFill="1" applyBorder="1" applyAlignment="1">
      <alignment vertical="center" wrapText="1"/>
    </xf>
    <xf numFmtId="176" fontId="4" fillId="0" borderId="137" xfId="0" applyNumberFormat="1" applyFont="1" applyBorder="1" applyAlignment="1">
      <alignment vertical="center"/>
    </xf>
    <xf numFmtId="176" fontId="7" fillId="0" borderId="105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9" fontId="0" fillId="0" borderId="0" xfId="0" applyNumberFormat="1"/>
    <xf numFmtId="56" fontId="0" fillId="0" borderId="0" xfId="0" applyNumberFormat="1" applyAlignment="1">
      <alignment horizontal="right"/>
    </xf>
    <xf numFmtId="179" fontId="0" fillId="0" borderId="0" xfId="0" applyNumberFormat="1" applyAlignment="1">
      <alignment wrapText="1"/>
    </xf>
    <xf numFmtId="179" fontId="0" fillId="0" borderId="0" xfId="0" applyNumberFormat="1" applyAlignment="1">
      <alignment horizontal="right"/>
    </xf>
    <xf numFmtId="179" fontId="0" fillId="0" borderId="0" xfId="0" applyNumberFormat="1" applyAlignment="1">
      <alignment horizontal="right" wrapText="1"/>
    </xf>
  </cellXfs>
  <cellStyles count="6">
    <cellStyle name="標準" xfId="0" builtinId="0"/>
    <cellStyle name="標準_H16.4.JIN.確報版" xfId="1"/>
    <cellStyle name="標準_H16.4.SET.確報版" xfId="2"/>
    <cellStyle name="標準_第６表" xfId="3"/>
    <cellStyle name="桁区切り" xfId="4" builtinId="6"/>
    <cellStyle name="パーセント" xfId="5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FFA0"/>
      <color rgb="FFA3FFA0"/>
      <color rgb="FFA0FFC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55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1104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人口（単位：千人）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318840579710145e-00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401"/>
          <c:min val="39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世帯（単位：千）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507383316215921"/>
              <c:y val="0.34492844916124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7"/>
          <c:y val="5.5072768077903303e-002"/>
          <c:w val="0.78985613754802386"/>
          <c:h val="6.0869869527178669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>
      <c:oddHeader>&amp;C&amp;A</c:oddHeader>
      <c:oddFooter>&amp;CPage &amp;P</c:oddFooter>
    </c:headerFooter>
    <c:pageMargins l="0.75" r="0.75" t="1" b="1" header="0.5" footer="0.5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5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自然増減、社会増減（単位：人）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3.328050713153724e-00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At val="0"/>
        <c:auto val="0"/>
        <c:lblAlgn val="ctr"/>
        <c:lblOffset val="100"/>
        <c:noMultiLvlLbl val="0"/>
      </c:catAx>
      <c:valAx>
        <c:axId val="12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002"/>
          <c:w val="0.40729034861133639"/>
          <c:h val="5.361930294906165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" footer="0.5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119380</xdr:colOff>
      <xdr:row>34</xdr:row>
      <xdr:rowOff>81280</xdr:rowOff>
    </xdr:from>
    <xdr:to xmlns:xdr="http://schemas.openxmlformats.org/drawingml/2006/spreadsheetDrawing">
      <xdr:col>22</xdr:col>
      <xdr:colOff>226060</xdr:colOff>
      <xdr:row>37</xdr:row>
      <xdr:rowOff>130810</xdr:rowOff>
    </xdr:to>
    <xdr:sp macro="" textlink="">
      <xdr:nvSpPr>
        <xdr:cNvPr id="43009" name="Rectangle 1"/>
        <xdr:cNvSpPr>
          <a:spLocks noChangeArrowheads="1"/>
        </xdr:cNvSpPr>
      </xdr:nvSpPr>
      <xdr:spPr>
        <a:xfrm>
          <a:off x="6196330" y="7348855"/>
          <a:ext cx="8936355" cy="640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・平成30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日現在と比較し、全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市町村で高齢化率が上昇している。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76200</xdr:rowOff>
    </xdr:from>
    <xdr:to xmlns:xdr="http://schemas.openxmlformats.org/drawingml/2006/spreadsheetDrawing">
      <xdr:col>11</xdr:col>
      <xdr:colOff>200025</xdr:colOff>
      <xdr:row>7</xdr:row>
      <xdr:rowOff>114300</xdr:rowOff>
    </xdr:to>
    <xdr:sp macro="" textlink="">
      <xdr:nvSpPr>
        <xdr:cNvPr id="471604" name="AutoShape 5"/>
        <xdr:cNvSpPr>
          <a:spLocks noChangeArrowheads="1"/>
        </xdr:cNvSpPr>
      </xdr:nvSpPr>
      <xdr:spPr>
        <a:xfrm>
          <a:off x="7791450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23</xdr:col>
      <xdr:colOff>9525</xdr:colOff>
      <xdr:row>5</xdr:row>
      <xdr:rowOff>76200</xdr:rowOff>
    </xdr:from>
    <xdr:to xmlns:xdr="http://schemas.openxmlformats.org/drawingml/2006/spreadsheetDrawing">
      <xdr:col>23</xdr:col>
      <xdr:colOff>9525</xdr:colOff>
      <xdr:row>7</xdr:row>
      <xdr:rowOff>114300</xdr:rowOff>
    </xdr:to>
    <xdr:sp macro="" textlink="">
      <xdr:nvSpPr>
        <xdr:cNvPr id="10" name="AutoShape 5"/>
        <xdr:cNvSpPr>
          <a:spLocks noChangeArrowheads="1"/>
        </xdr:cNvSpPr>
      </xdr:nvSpPr>
      <xdr:spPr>
        <a:xfrm>
          <a:off x="15630525" y="1266825"/>
          <a:ext cx="0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38100</xdr:colOff>
      <xdr:row>5</xdr:row>
      <xdr:rowOff>76200</xdr:rowOff>
    </xdr:from>
    <xdr:to xmlns:xdr="http://schemas.openxmlformats.org/drawingml/2006/spreadsheetDrawing">
      <xdr:col>19</xdr:col>
      <xdr:colOff>200025</xdr:colOff>
      <xdr:row>7</xdr:row>
      <xdr:rowOff>114300</xdr:rowOff>
    </xdr:to>
    <xdr:sp macro="" textlink="">
      <xdr:nvSpPr>
        <xdr:cNvPr id="7" name="AutoShape 5"/>
        <xdr:cNvSpPr>
          <a:spLocks noChangeArrowheads="1"/>
        </xdr:cNvSpPr>
      </xdr:nvSpPr>
      <xdr:spPr>
        <a:xfrm>
          <a:off x="1300162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38100</xdr:colOff>
      <xdr:row>5</xdr:row>
      <xdr:rowOff>76200</xdr:rowOff>
    </xdr:from>
    <xdr:to xmlns:xdr="http://schemas.openxmlformats.org/drawingml/2006/spreadsheetDrawing">
      <xdr:col>15</xdr:col>
      <xdr:colOff>200025</xdr:colOff>
      <xdr:row>7</xdr:row>
      <xdr:rowOff>114300</xdr:rowOff>
    </xdr:to>
    <xdr:sp macro="" textlink="">
      <xdr:nvSpPr>
        <xdr:cNvPr id="8" name="AutoShape 5"/>
        <xdr:cNvSpPr>
          <a:spLocks noChangeArrowheads="1"/>
        </xdr:cNvSpPr>
      </xdr:nvSpPr>
      <xdr:spPr>
        <a:xfrm>
          <a:off x="10382250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38100</xdr:colOff>
      <xdr:row>5</xdr:row>
      <xdr:rowOff>76200</xdr:rowOff>
    </xdr:from>
    <xdr:to xmlns:xdr="http://schemas.openxmlformats.org/drawingml/2006/spreadsheetDrawing">
      <xdr:col>7</xdr:col>
      <xdr:colOff>200025</xdr:colOff>
      <xdr:row>7</xdr:row>
      <xdr:rowOff>114300</xdr:rowOff>
    </xdr:to>
    <xdr:sp macro="" textlink="">
      <xdr:nvSpPr>
        <xdr:cNvPr id="9" name="AutoShape 5"/>
        <xdr:cNvSpPr>
          <a:spLocks noChangeArrowheads="1"/>
        </xdr:cNvSpPr>
      </xdr:nvSpPr>
      <xdr:spPr>
        <a:xfrm>
          <a:off x="517207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38100</xdr:colOff>
      <xdr:row>5</xdr:row>
      <xdr:rowOff>76200</xdr:rowOff>
    </xdr:from>
    <xdr:to xmlns:xdr="http://schemas.openxmlformats.org/drawingml/2006/spreadsheetDrawing">
      <xdr:col>3</xdr:col>
      <xdr:colOff>200025</xdr:colOff>
      <xdr:row>7</xdr:row>
      <xdr:rowOff>114300</xdr:rowOff>
    </xdr:to>
    <xdr:sp macro="" textlink="">
      <xdr:nvSpPr>
        <xdr:cNvPr id="12" name="AutoShape 5"/>
        <xdr:cNvSpPr>
          <a:spLocks noChangeArrowheads="1"/>
        </xdr:cNvSpPr>
      </xdr:nvSpPr>
      <xdr:spPr>
        <a:xfrm>
          <a:off x="248602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47625</xdr:colOff>
      <xdr:row>48</xdr:row>
      <xdr:rowOff>114300</xdr:rowOff>
    </xdr:from>
    <xdr:to xmlns:xdr="http://schemas.openxmlformats.org/drawingml/2006/spreadsheetDrawing">
      <xdr:col>7</xdr:col>
      <xdr:colOff>723900</xdr:colOff>
      <xdr:row>55</xdr:row>
      <xdr:rowOff>0</xdr:rowOff>
    </xdr:to>
    <xdr:sp macro="" textlink="">
      <xdr:nvSpPr>
        <xdr:cNvPr id="45057" name="Rectangle 1"/>
        <xdr:cNvSpPr>
          <a:spLocks noChangeArrowheads="1"/>
        </xdr:cNvSpPr>
      </xdr:nvSpPr>
      <xdr:spPr>
        <a:xfrm>
          <a:off x="47625" y="10134600"/>
          <a:ext cx="63055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歳以上の人口の割合は上昇し続けている。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年以降上昇に転じている。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歳以上の人口・割合とも増加・上昇し続けている。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295275</xdr:colOff>
      <xdr:row>16</xdr:row>
      <xdr:rowOff>76200</xdr:rowOff>
    </xdr:from>
    <xdr:to xmlns:xdr="http://schemas.openxmlformats.org/drawingml/2006/spreadsheetDrawing"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104775</xdr:colOff>
      <xdr:row>9</xdr:row>
      <xdr:rowOff>9525</xdr:rowOff>
    </xdr:from>
    <xdr:to xmlns:xdr="http://schemas.openxmlformats.org/drawingml/2006/spreadsheetDrawing"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0.64024999999999999</cdr:x>
      <cdr:y>4.5499999999999999e-002</cdr:y>
    </cdr:from>
    <cdr:to>
      <cdr:x>0.84899999999999998</cdr:x>
      <cdr:y>0.10174999999999999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848078" y="161653"/>
          <a:ext cx="1254644" cy="199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3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2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tabSelected="1" workbookViewId="0">
      <selection activeCell="G21" sqref="G21"/>
    </sheetView>
  </sheetViews>
  <sheetFormatPr defaultRowHeight="23.25" customHeight="1"/>
  <cols>
    <col min="1" max="1" width="11.5" style="1" customWidth="1"/>
    <col min="2" max="8" width="9" style="2" customWidth="1"/>
    <col min="9" max="9" width="9.375" style="2" customWidth="1"/>
    <col min="10" max="10" width="3.375" style="2" customWidth="1"/>
    <col min="11" max="16384" width="9" style="2" customWidth="1"/>
  </cols>
  <sheetData>
    <row r="1" spans="1:10" ht="23.1" customHeight="1">
      <c r="B1" s="1"/>
      <c r="F1" s="10"/>
      <c r="I1" s="16" t="s">
        <v>214</v>
      </c>
    </row>
    <row r="2" spans="1:10" ht="13.5">
      <c r="F2" s="14"/>
      <c r="G2" s="14"/>
    </row>
    <row r="3" spans="1:10" ht="13.5"/>
    <row r="4" spans="1:10" ht="24" customHeight="1">
      <c r="A4" s="4" t="s">
        <v>335</v>
      </c>
      <c r="B4" s="4"/>
      <c r="C4" s="4"/>
      <c r="D4" s="4"/>
      <c r="E4" s="4"/>
      <c r="F4" s="4"/>
      <c r="G4" s="4"/>
      <c r="H4" s="4"/>
      <c r="I4" s="4"/>
      <c r="J4" s="4"/>
    </row>
    <row r="5" spans="1:10" ht="13.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3.5"/>
    <row r="7" spans="1:10" ht="18.75" customHeight="1">
      <c r="A7" s="1" t="s">
        <v>165</v>
      </c>
    </row>
    <row r="8" spans="1:10" ht="18.75" customHeight="1">
      <c r="A8" s="1" t="s">
        <v>299</v>
      </c>
      <c r="B8" s="2" t="s">
        <v>287</v>
      </c>
    </row>
    <row r="9" spans="1:10" ht="18.75" customHeight="1">
      <c r="A9" s="1" t="s">
        <v>171</v>
      </c>
      <c r="B9" s="2" t="s">
        <v>336</v>
      </c>
    </row>
    <row r="10" spans="1:10" ht="18.75" customHeight="1">
      <c r="A10" s="1" t="s">
        <v>42</v>
      </c>
      <c r="B10" s="2" t="s">
        <v>337</v>
      </c>
    </row>
    <row r="11" spans="1:10" ht="18.75" customHeight="1">
      <c r="A11" s="1" t="s">
        <v>20</v>
      </c>
      <c r="B11" s="2" t="s">
        <v>48</v>
      </c>
    </row>
    <row r="12" spans="1:10" ht="18.75" customHeight="1"/>
    <row r="13" spans="1:10" ht="18.75" customHeight="1"/>
    <row r="14" spans="1:10" ht="18.75" customHeight="1">
      <c r="A14" s="1" t="s">
        <v>194</v>
      </c>
    </row>
    <row r="15" spans="1:10" ht="18.75" customHeight="1">
      <c r="A15" s="1" t="s">
        <v>11</v>
      </c>
      <c r="B15" s="2" t="s">
        <v>160</v>
      </c>
    </row>
    <row r="16" spans="1:10" ht="18.75" customHeight="1">
      <c r="A16" s="1" t="s">
        <v>300</v>
      </c>
      <c r="B16" s="2" t="s">
        <v>197</v>
      </c>
    </row>
    <row r="17" spans="1:9" ht="18.75" customHeight="1"/>
    <row r="18" spans="1:9" ht="18.75" customHeight="1"/>
    <row r="19" spans="1:9" ht="18.75" customHeight="1">
      <c r="A19" s="1" t="s">
        <v>338</v>
      </c>
    </row>
    <row r="20" spans="1:9" ht="18.75" customHeight="1">
      <c r="A20" s="1" t="s">
        <v>301</v>
      </c>
      <c r="B20" s="2" t="s">
        <v>103</v>
      </c>
    </row>
    <row r="21" spans="1:9" ht="18.75" customHeight="1">
      <c r="A21" s="1" t="s">
        <v>302</v>
      </c>
      <c r="B21" s="2" t="s">
        <v>339</v>
      </c>
    </row>
    <row r="22" spans="1:9" ht="18.75" customHeight="1">
      <c r="A22" s="1" t="s">
        <v>163</v>
      </c>
      <c r="B22" s="2" t="s">
        <v>340</v>
      </c>
    </row>
    <row r="23" spans="1:9" ht="18.75" customHeight="1">
      <c r="A23" s="1" t="s">
        <v>289</v>
      </c>
      <c r="B23" s="2" t="s">
        <v>329</v>
      </c>
    </row>
    <row r="24" spans="1:9" ht="18.75" customHeight="1">
      <c r="A24" s="1" t="s">
        <v>303</v>
      </c>
      <c r="B24" s="2" t="s">
        <v>128</v>
      </c>
    </row>
    <row r="25" spans="1:9" ht="18.75" customHeight="1"/>
    <row r="26" spans="1:9" ht="18.75" customHeight="1">
      <c r="A26" s="1" t="s">
        <v>193</v>
      </c>
    </row>
    <row r="27" spans="1:9" ht="18.75" customHeight="1">
      <c r="A27" s="1" t="s">
        <v>305</v>
      </c>
      <c r="B27" s="2" t="s">
        <v>341</v>
      </c>
    </row>
    <row r="28" spans="1:9" ht="13.5"/>
    <row r="29" spans="1:9" ht="13.5"/>
    <row r="30" spans="1:9" ht="13.5"/>
    <row r="31" spans="1:9" s="3" customFormat="1" ht="14.25" customHeight="1">
      <c r="A31" s="6" t="s">
        <v>306</v>
      </c>
      <c r="B31" s="11"/>
      <c r="C31" s="11"/>
      <c r="D31" s="11"/>
      <c r="E31" s="11"/>
      <c r="F31" s="11"/>
      <c r="G31" s="11"/>
      <c r="H31" s="11"/>
      <c r="I31" s="17"/>
    </row>
    <row r="32" spans="1:9" s="3" customFormat="1" ht="14.25" customHeight="1">
      <c r="A32" s="7" t="s">
        <v>294</v>
      </c>
      <c r="I32" s="18"/>
    </row>
    <row r="33" spans="1:9" s="3" customFormat="1" ht="14.25" customHeight="1">
      <c r="A33" s="7" t="s">
        <v>204</v>
      </c>
      <c r="I33" s="18"/>
    </row>
    <row r="34" spans="1:9" s="3" customFormat="1" ht="14.25" customHeight="1">
      <c r="A34" s="7" t="s">
        <v>149</v>
      </c>
      <c r="I34" s="18"/>
    </row>
    <row r="35" spans="1:9" s="3" customFormat="1" ht="14.25" customHeight="1">
      <c r="A35" s="7" t="s">
        <v>342</v>
      </c>
      <c r="I35" s="18"/>
    </row>
    <row r="36" spans="1:9" s="3" customFormat="1" ht="14.25" customHeight="1">
      <c r="A36" s="8" t="s">
        <v>307</v>
      </c>
      <c r="I36" s="18"/>
    </row>
    <row r="37" spans="1:9" s="3" customFormat="1" ht="14.25" customHeight="1">
      <c r="A37" s="8" t="s">
        <v>308</v>
      </c>
      <c r="I37" s="18"/>
    </row>
    <row r="38" spans="1:9" s="3" customFormat="1" ht="14.25" customHeight="1">
      <c r="A38" s="9" t="s">
        <v>216</v>
      </c>
      <c r="B38" s="12"/>
      <c r="C38" s="12"/>
      <c r="D38" s="12"/>
      <c r="E38" s="12"/>
      <c r="F38" s="12"/>
      <c r="G38" s="12"/>
      <c r="H38" s="12"/>
      <c r="I38" s="19"/>
    </row>
    <row r="39" spans="1:9" ht="13.5">
      <c r="A39" s="10" t="s">
        <v>297</v>
      </c>
      <c r="B39" s="10"/>
      <c r="C39" s="10"/>
      <c r="D39" s="10"/>
      <c r="E39" s="10"/>
      <c r="F39" s="10"/>
      <c r="G39" s="10"/>
      <c r="H39" s="10"/>
      <c r="I39" s="10"/>
    </row>
    <row r="40" spans="1:9" ht="13.5"/>
    <row r="41" spans="1:9" ht="13.5"/>
    <row r="42" spans="1:9" ht="13.5">
      <c r="D42" s="13"/>
      <c r="E42" s="13"/>
      <c r="G42" s="15" t="s">
        <v>47</v>
      </c>
      <c r="H42" s="15"/>
      <c r="I42" s="15"/>
    </row>
    <row r="43" spans="1:9" ht="13.5">
      <c r="D43" s="13"/>
      <c r="E43" s="13"/>
      <c r="G43" s="15" t="s">
        <v>46</v>
      </c>
      <c r="H43" s="15"/>
      <c r="I43" s="15"/>
    </row>
    <row r="44" spans="1:9" ht="13.5"/>
    <row r="45" spans="1:9" ht="13.5"/>
    <row r="46" spans="1:9" ht="13.5"/>
    <row r="47" spans="1:9" ht="13.5"/>
  </sheetData>
  <mergeCells count="1">
    <mergeCell ref="A4:J4"/>
  </mergeCells>
  <phoneticPr fontId="2"/>
  <printOptions horizontalCentered="1" verticalCentered="1"/>
  <pageMargins left="0.78740157480314965" right="0.27559055118110237" top="0.31496062992125984" bottom="0.31496062992125984" header="0.39370078740157483" footer="0.51181102362204722"/>
  <pageSetup paperSize="9" fitToWidth="1" fitToHeight="1" pageOrder="overThenDown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8"/>
  <sheetViews>
    <sheetView zoomScale="85" zoomScaleNormal="85" workbookViewId="0">
      <selection activeCell="H41" sqref="H41"/>
    </sheetView>
  </sheetViews>
  <sheetFormatPr defaultRowHeight="12"/>
  <cols>
    <col min="1" max="1" width="11" style="262" customWidth="1"/>
    <col min="2" max="8" width="9.125" style="262" customWidth="1"/>
    <col min="9" max="9" width="9.5" style="262" customWidth="1"/>
    <col min="10" max="10" width="9.375" style="262" customWidth="1"/>
    <col min="11" max="11" width="9" style="262" customWidth="1"/>
    <col min="12" max="13" width="9" style="447" customWidth="1"/>
    <col min="14" max="16384" width="9" style="262" customWidth="1"/>
  </cols>
  <sheetData>
    <row r="1" spans="1:10" ht="31.5" customHeight="1">
      <c r="A1" s="448" t="str">
        <f>表紙!B22</f>
        <v>令和元年度市町村別高齢者世帯における要支援・要介護世帯数（市郡別）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B2" s="380"/>
      <c r="J2" s="140" t="str">
        <f>'表1-1'!J2</f>
        <v>令和元年７月１日現在</v>
      </c>
    </row>
    <row r="3" spans="1:10" ht="18" customHeight="1">
      <c r="A3" s="381" t="s">
        <v>31</v>
      </c>
      <c r="B3" s="384"/>
      <c r="C3" s="394" t="s">
        <v>192</v>
      </c>
      <c r="D3" s="407"/>
      <c r="E3" s="413"/>
      <c r="F3" s="413"/>
      <c r="G3" s="413"/>
      <c r="H3" s="413"/>
      <c r="I3" s="413"/>
      <c r="J3" s="443"/>
    </row>
    <row r="4" spans="1:10" ht="18" customHeight="1">
      <c r="A4" s="382"/>
      <c r="B4" s="385" t="s">
        <v>53</v>
      </c>
      <c r="C4" s="395"/>
      <c r="D4" s="408"/>
      <c r="E4" s="414" t="s">
        <v>190</v>
      </c>
      <c r="F4" s="421"/>
      <c r="G4" s="421"/>
      <c r="H4" s="472"/>
      <c r="I4" s="414" t="s">
        <v>184</v>
      </c>
      <c r="J4" s="437"/>
    </row>
    <row r="5" spans="1:10" ht="93.75" customHeight="1">
      <c r="A5" s="382"/>
      <c r="B5" s="385"/>
      <c r="C5" s="396" t="s">
        <v>176</v>
      </c>
      <c r="D5" s="464" t="s">
        <v>248</v>
      </c>
      <c r="E5" s="415" t="s">
        <v>178</v>
      </c>
      <c r="F5" s="422" t="s">
        <v>179</v>
      </c>
      <c r="G5" s="422" t="s">
        <v>33</v>
      </c>
      <c r="H5" s="473" t="s">
        <v>247</v>
      </c>
      <c r="I5" s="415" t="s">
        <v>176</v>
      </c>
      <c r="J5" s="484" t="s">
        <v>248</v>
      </c>
    </row>
    <row r="6" spans="1:10" ht="24">
      <c r="A6" s="383"/>
      <c r="B6" s="383" t="s">
        <v>199</v>
      </c>
      <c r="C6" s="463" t="s">
        <v>218</v>
      </c>
      <c r="D6" s="410" t="s">
        <v>217</v>
      </c>
      <c r="E6" s="345" t="s">
        <v>71</v>
      </c>
      <c r="F6" s="423" t="s">
        <v>95</v>
      </c>
      <c r="G6" s="431" t="s">
        <v>201</v>
      </c>
      <c r="H6" s="439" t="s">
        <v>12</v>
      </c>
      <c r="I6" s="345" t="s">
        <v>202</v>
      </c>
      <c r="J6" s="410" t="s">
        <v>118</v>
      </c>
    </row>
    <row r="7" spans="1:10" ht="18" customHeight="1">
      <c r="A7" s="26" t="s">
        <v>61</v>
      </c>
      <c r="B7" s="386">
        <f t="shared" ref="B7:J7" si="0">SUM(B8:B9)</f>
        <v>389371</v>
      </c>
      <c r="C7" s="397">
        <f t="shared" si="0"/>
        <v>123961</v>
      </c>
      <c r="D7" s="465">
        <f t="shared" si="0"/>
        <v>35491</v>
      </c>
      <c r="E7" s="416">
        <f t="shared" si="0"/>
        <v>19522</v>
      </c>
      <c r="F7" s="424">
        <f t="shared" si="0"/>
        <v>48730</v>
      </c>
      <c r="G7" s="424">
        <f t="shared" si="0"/>
        <v>68252</v>
      </c>
      <c r="H7" s="424">
        <f t="shared" si="0"/>
        <v>21314</v>
      </c>
      <c r="I7" s="416">
        <f t="shared" si="0"/>
        <v>55709</v>
      </c>
      <c r="J7" s="466">
        <f t="shared" si="0"/>
        <v>14177</v>
      </c>
    </row>
    <row r="8" spans="1:10" ht="18" customHeight="1">
      <c r="A8" s="27" t="s">
        <v>63</v>
      </c>
      <c r="B8" s="387">
        <f t="shared" ref="B8:J8" si="1">SUM(B10:B22)</f>
        <v>356946</v>
      </c>
      <c r="C8" s="42">
        <f t="shared" si="1"/>
        <v>113649</v>
      </c>
      <c r="D8" s="73">
        <f t="shared" si="1"/>
        <v>32353</v>
      </c>
      <c r="E8" s="417">
        <f t="shared" si="1"/>
        <v>17757</v>
      </c>
      <c r="F8" s="425">
        <f t="shared" si="1"/>
        <v>44911</v>
      </c>
      <c r="G8" s="425">
        <f t="shared" si="1"/>
        <v>62668</v>
      </c>
      <c r="H8" s="474">
        <f t="shared" si="1"/>
        <v>19380</v>
      </c>
      <c r="I8" s="417">
        <f t="shared" si="1"/>
        <v>50981</v>
      </c>
      <c r="J8" s="485">
        <f t="shared" si="1"/>
        <v>12973</v>
      </c>
    </row>
    <row r="9" spans="1:10" ht="18" customHeight="1">
      <c r="A9" s="27" t="s">
        <v>64</v>
      </c>
      <c r="B9" s="388">
        <f>SUM(B23,B25,B27,B31,B36,B38)</f>
        <v>32425</v>
      </c>
      <c r="C9" s="398">
        <f>G9+I9</f>
        <v>10312</v>
      </c>
      <c r="D9" s="466">
        <f>H9+J9</f>
        <v>3138</v>
      </c>
      <c r="E9" s="388">
        <f t="shared" ref="E9:J9" si="2">SUM(E23,E25,E27,E31,E36,E38)</f>
        <v>1765</v>
      </c>
      <c r="F9" s="425">
        <f t="shared" si="2"/>
        <v>3819</v>
      </c>
      <c r="G9" s="425">
        <f t="shared" si="2"/>
        <v>5584</v>
      </c>
      <c r="H9" s="474">
        <f t="shared" si="2"/>
        <v>1934</v>
      </c>
      <c r="I9" s="388">
        <f t="shared" si="2"/>
        <v>4728</v>
      </c>
      <c r="J9" s="485">
        <f t="shared" si="2"/>
        <v>1204</v>
      </c>
    </row>
    <row r="10" spans="1:10" ht="18" customHeight="1">
      <c r="A10" s="28" t="s">
        <v>89</v>
      </c>
      <c r="B10" s="28">
        <f>'表3-1'!B10</f>
        <v>136687</v>
      </c>
      <c r="C10" s="86">
        <f t="shared" ref="C10:C22" si="3">SUM(E10,F10,I10)</f>
        <v>44399</v>
      </c>
      <c r="D10" s="467">
        <f t="shared" ref="D10:D40" si="4">H10+J10</f>
        <v>14965</v>
      </c>
      <c r="E10" s="154">
        <f>'表3-1'!E10</f>
        <v>6819</v>
      </c>
      <c r="F10" s="52">
        <f>'表3-1'!F10</f>
        <v>18985</v>
      </c>
      <c r="G10" s="432">
        <f t="shared" ref="G10:G22" si="5">E10+F10</f>
        <v>25804</v>
      </c>
      <c r="H10" s="475">
        <v>9398</v>
      </c>
      <c r="I10" s="86">
        <f>'表3-1'!I10</f>
        <v>18595</v>
      </c>
      <c r="J10" s="486">
        <v>5567</v>
      </c>
    </row>
    <row r="11" spans="1:10" ht="18" customHeight="1">
      <c r="A11" s="29" t="s">
        <v>67</v>
      </c>
      <c r="B11" s="29">
        <f>'表3-1'!B11</f>
        <v>22032</v>
      </c>
      <c r="C11" s="399">
        <f t="shared" si="3"/>
        <v>7254</v>
      </c>
      <c r="D11" s="467">
        <f t="shared" si="4"/>
        <v>1482</v>
      </c>
      <c r="E11" s="30">
        <f>'表3-1'!E11</f>
        <v>1167</v>
      </c>
      <c r="F11" s="53">
        <f>'表3-1'!F11</f>
        <v>2998</v>
      </c>
      <c r="G11" s="433">
        <f t="shared" si="5"/>
        <v>4165</v>
      </c>
      <c r="H11" s="476">
        <v>888</v>
      </c>
      <c r="I11" s="400">
        <f>'表3-1'!I11</f>
        <v>3089</v>
      </c>
      <c r="J11" s="487">
        <v>594</v>
      </c>
    </row>
    <row r="12" spans="1:10" ht="18" customHeight="1">
      <c r="A12" s="29" t="s">
        <v>4</v>
      </c>
      <c r="B12" s="29">
        <f>'表3-1'!B12</f>
        <v>31206</v>
      </c>
      <c r="C12" s="400">
        <f t="shared" si="3"/>
        <v>8120</v>
      </c>
      <c r="D12" s="467">
        <f t="shared" si="4"/>
        <v>1971</v>
      </c>
      <c r="E12" s="30">
        <f>'表3-1'!E12</f>
        <v>1204</v>
      </c>
      <c r="F12" s="53">
        <f>'表3-1'!F12</f>
        <v>2631</v>
      </c>
      <c r="G12" s="433">
        <f t="shared" si="5"/>
        <v>3835</v>
      </c>
      <c r="H12" s="476">
        <v>844</v>
      </c>
      <c r="I12" s="400">
        <f>'表3-1'!I12</f>
        <v>4285</v>
      </c>
      <c r="J12" s="487">
        <v>1127</v>
      </c>
    </row>
    <row r="13" spans="1:10" ht="18" customHeight="1">
      <c r="A13" s="29" t="s">
        <v>68</v>
      </c>
      <c r="B13" s="29">
        <f>'表3-1'!B13</f>
        <v>28306</v>
      </c>
      <c r="C13" s="400">
        <f t="shared" si="3"/>
        <v>8555</v>
      </c>
      <c r="D13" s="467">
        <f t="shared" si="4"/>
        <v>1768</v>
      </c>
      <c r="E13" s="30">
        <f>'表3-1'!E13</f>
        <v>1187</v>
      </c>
      <c r="F13" s="53">
        <f>'表3-1'!F13</f>
        <v>2783</v>
      </c>
      <c r="G13" s="104">
        <f t="shared" si="5"/>
        <v>3970</v>
      </c>
      <c r="H13" s="476">
        <v>804</v>
      </c>
      <c r="I13" s="400">
        <f>'表3-1'!I13</f>
        <v>4585</v>
      </c>
      <c r="J13" s="487">
        <v>964</v>
      </c>
    </row>
    <row r="14" spans="1:10" ht="18" customHeight="1">
      <c r="A14" s="29" t="s">
        <v>75</v>
      </c>
      <c r="B14" s="29">
        <f>'表3-1'!B14</f>
        <v>10792</v>
      </c>
      <c r="C14" s="400">
        <f t="shared" si="3"/>
        <v>3897</v>
      </c>
      <c r="D14" s="467">
        <f t="shared" si="4"/>
        <v>1190</v>
      </c>
      <c r="E14" s="30">
        <f>'表3-1'!E14</f>
        <v>559</v>
      </c>
      <c r="F14" s="53">
        <f>'表3-1'!F14</f>
        <v>1339</v>
      </c>
      <c r="G14" s="430">
        <f t="shared" si="5"/>
        <v>1898</v>
      </c>
      <c r="H14" s="476">
        <v>603</v>
      </c>
      <c r="I14" s="400">
        <f>'表3-1'!I14</f>
        <v>1999</v>
      </c>
      <c r="J14" s="487">
        <v>587</v>
      </c>
    </row>
    <row r="15" spans="1:10" ht="18" customHeight="1">
      <c r="A15" s="29" t="s">
        <v>76</v>
      </c>
      <c r="B15" s="29">
        <f>'表3-1'!B15</f>
        <v>17149</v>
      </c>
      <c r="C15" s="400">
        <f t="shared" si="3"/>
        <v>5127</v>
      </c>
      <c r="D15" s="467">
        <f t="shared" si="4"/>
        <v>1409</v>
      </c>
      <c r="E15" s="30">
        <f>'表3-1'!E15</f>
        <v>898</v>
      </c>
      <c r="F15" s="53">
        <f>'表3-1'!F15</f>
        <v>1971</v>
      </c>
      <c r="G15" s="433">
        <f t="shared" si="5"/>
        <v>2869</v>
      </c>
      <c r="H15" s="476">
        <v>867</v>
      </c>
      <c r="I15" s="400">
        <f>'表3-1'!I15</f>
        <v>2258</v>
      </c>
      <c r="J15" s="487">
        <v>542</v>
      </c>
    </row>
    <row r="16" spans="1:10" ht="18" customHeight="1">
      <c r="A16" s="29" t="s">
        <v>79</v>
      </c>
      <c r="B16" s="29">
        <f>'表3-1'!B16</f>
        <v>11224</v>
      </c>
      <c r="C16" s="400">
        <f t="shared" si="3"/>
        <v>3202</v>
      </c>
      <c r="D16" s="467">
        <f t="shared" si="4"/>
        <v>729</v>
      </c>
      <c r="E16" s="30">
        <f>'表3-1'!E16</f>
        <v>479</v>
      </c>
      <c r="F16" s="53">
        <f>'表3-1'!F16</f>
        <v>1225</v>
      </c>
      <c r="G16" s="104">
        <f t="shared" si="5"/>
        <v>1704</v>
      </c>
      <c r="H16" s="476">
        <v>376</v>
      </c>
      <c r="I16" s="400">
        <f>'表3-1'!I16</f>
        <v>1498</v>
      </c>
      <c r="J16" s="487">
        <v>353</v>
      </c>
    </row>
    <row r="17" spans="1:10" ht="18" customHeight="1">
      <c r="A17" s="29" t="s">
        <v>78</v>
      </c>
      <c r="B17" s="29">
        <f>'表3-1'!B17</f>
        <v>28500</v>
      </c>
      <c r="C17" s="400">
        <f t="shared" si="3"/>
        <v>8651</v>
      </c>
      <c r="D17" s="467">
        <f t="shared" si="4"/>
        <v>2542</v>
      </c>
      <c r="E17" s="30">
        <f>'表3-1'!E17</f>
        <v>1463</v>
      </c>
      <c r="F17" s="53">
        <f>'表3-1'!F17</f>
        <v>3385</v>
      </c>
      <c r="G17" s="104">
        <f t="shared" si="5"/>
        <v>4848</v>
      </c>
      <c r="H17" s="476">
        <v>1632</v>
      </c>
      <c r="I17" s="400">
        <f>'表3-1'!I17</f>
        <v>3803</v>
      </c>
      <c r="J17" s="487">
        <v>910</v>
      </c>
    </row>
    <row r="18" spans="1:10" ht="18" customHeight="1">
      <c r="A18" s="29" t="s">
        <v>8</v>
      </c>
      <c r="B18" s="29">
        <f>'表3-1'!B18</f>
        <v>12394</v>
      </c>
      <c r="C18" s="400">
        <f t="shared" si="3"/>
        <v>4117</v>
      </c>
      <c r="D18" s="467">
        <f t="shared" si="4"/>
        <v>1032</v>
      </c>
      <c r="E18" s="30">
        <f>'表3-1'!E18</f>
        <v>661</v>
      </c>
      <c r="F18" s="53">
        <f>'表3-1'!F18</f>
        <v>1601</v>
      </c>
      <c r="G18" s="104">
        <f t="shared" si="5"/>
        <v>2262</v>
      </c>
      <c r="H18" s="476">
        <v>648</v>
      </c>
      <c r="I18" s="400">
        <f>'表3-1'!I18</f>
        <v>1855</v>
      </c>
      <c r="J18" s="487">
        <v>384</v>
      </c>
    </row>
    <row r="19" spans="1:10" ht="18" customHeight="1">
      <c r="A19" s="29" t="s">
        <v>101</v>
      </c>
      <c r="B19" s="29">
        <f>'表3-1'!B19</f>
        <v>28495</v>
      </c>
      <c r="C19" s="400">
        <f t="shared" si="3"/>
        <v>9083</v>
      </c>
      <c r="D19" s="467">
        <f t="shared" si="4"/>
        <v>2273</v>
      </c>
      <c r="E19" s="30">
        <f>'表3-1'!E19</f>
        <v>1496</v>
      </c>
      <c r="F19" s="53">
        <f>'表3-1'!F19</f>
        <v>3542</v>
      </c>
      <c r="G19" s="430">
        <f t="shared" si="5"/>
        <v>5038</v>
      </c>
      <c r="H19" s="476">
        <v>1476</v>
      </c>
      <c r="I19" s="400">
        <f>'表3-1'!I19</f>
        <v>4045</v>
      </c>
      <c r="J19" s="487">
        <v>797</v>
      </c>
    </row>
    <row r="20" spans="1:10" ht="18" customHeight="1">
      <c r="A20" s="29" t="s">
        <v>50</v>
      </c>
      <c r="B20" s="29">
        <f>'表3-1'!B20</f>
        <v>12014</v>
      </c>
      <c r="C20" s="400">
        <f t="shared" si="3"/>
        <v>4920</v>
      </c>
      <c r="D20" s="467">
        <f t="shared" si="4"/>
        <v>1526</v>
      </c>
      <c r="E20" s="30">
        <f>'表3-1'!E20</f>
        <v>800</v>
      </c>
      <c r="F20" s="53">
        <f>'表3-1'!F20</f>
        <v>2019</v>
      </c>
      <c r="G20" s="104">
        <f t="shared" si="5"/>
        <v>2819</v>
      </c>
      <c r="H20" s="476">
        <v>896</v>
      </c>
      <c r="I20" s="400">
        <f>'表3-1'!I20</f>
        <v>2101</v>
      </c>
      <c r="J20" s="487">
        <v>630</v>
      </c>
    </row>
    <row r="21" spans="1:10" ht="18" customHeight="1">
      <c r="A21" s="29" t="s">
        <v>83</v>
      </c>
      <c r="B21" s="29">
        <f>'表3-1'!B21</f>
        <v>8725</v>
      </c>
      <c r="C21" s="400">
        <f t="shared" si="3"/>
        <v>2679</v>
      </c>
      <c r="D21" s="467">
        <f t="shared" si="4"/>
        <v>491</v>
      </c>
      <c r="E21" s="471">
        <f>'表3-1'!E21</f>
        <v>407</v>
      </c>
      <c r="F21" s="53">
        <f>'表3-1'!F21</f>
        <v>989</v>
      </c>
      <c r="G21" s="434">
        <f t="shared" si="5"/>
        <v>1396</v>
      </c>
      <c r="H21" s="476">
        <v>297</v>
      </c>
      <c r="I21" s="400">
        <f>'表3-1'!I21</f>
        <v>1283</v>
      </c>
      <c r="J21" s="487">
        <v>194</v>
      </c>
    </row>
    <row r="22" spans="1:10" ht="18" customHeight="1">
      <c r="A22" s="34" t="s">
        <v>92</v>
      </c>
      <c r="B22" s="34">
        <f>'表3-1'!B22</f>
        <v>9422</v>
      </c>
      <c r="C22" s="400">
        <f t="shared" si="3"/>
        <v>3645</v>
      </c>
      <c r="D22" s="468">
        <f t="shared" si="4"/>
        <v>975</v>
      </c>
      <c r="E22" s="389">
        <f>'表3-1'!E22</f>
        <v>617</v>
      </c>
      <c r="F22" s="54">
        <f>'表3-1'!F22</f>
        <v>1443</v>
      </c>
      <c r="G22" s="434">
        <f t="shared" si="5"/>
        <v>2060</v>
      </c>
      <c r="H22" s="476">
        <v>651</v>
      </c>
      <c r="I22" s="405">
        <f>'表3-1'!I22</f>
        <v>1585</v>
      </c>
      <c r="J22" s="487">
        <v>324</v>
      </c>
    </row>
    <row r="23" spans="1:10" ht="18" customHeight="1">
      <c r="A23" s="26" t="s">
        <v>80</v>
      </c>
      <c r="B23" s="387">
        <f>SUM(B24)</f>
        <v>2060</v>
      </c>
      <c r="C23" s="401">
        <f>SUM(C24)</f>
        <v>697</v>
      </c>
      <c r="D23" s="466">
        <f t="shared" si="4"/>
        <v>57</v>
      </c>
      <c r="E23" s="417">
        <f t="shared" ref="E23:J23" si="6">SUM(E24)</f>
        <v>115</v>
      </c>
      <c r="F23" s="425">
        <f t="shared" si="6"/>
        <v>268</v>
      </c>
      <c r="G23" s="435">
        <f t="shared" si="6"/>
        <v>383</v>
      </c>
      <c r="H23" s="474">
        <f t="shared" si="6"/>
        <v>24</v>
      </c>
      <c r="I23" s="417">
        <f t="shared" si="6"/>
        <v>314</v>
      </c>
      <c r="J23" s="488">
        <f t="shared" si="6"/>
        <v>33</v>
      </c>
    </row>
    <row r="24" spans="1:10" ht="18" customHeight="1">
      <c r="A24" s="33" t="s">
        <v>54</v>
      </c>
      <c r="B24" s="34">
        <f>'表3-1'!B24</f>
        <v>2060</v>
      </c>
      <c r="C24" s="86">
        <f>G24+I24</f>
        <v>697</v>
      </c>
      <c r="D24" s="469">
        <f t="shared" si="4"/>
        <v>57</v>
      </c>
      <c r="E24" s="154">
        <f>'表3-1'!E24</f>
        <v>115</v>
      </c>
      <c r="F24" s="54">
        <f>'表3-1'!F24</f>
        <v>268</v>
      </c>
      <c r="G24" s="426">
        <f>E24+F24</f>
        <v>383</v>
      </c>
      <c r="H24" s="477">
        <v>24</v>
      </c>
      <c r="I24" s="403">
        <f>'表3-1'!I24</f>
        <v>314</v>
      </c>
      <c r="J24" s="470">
        <v>33</v>
      </c>
    </row>
    <row r="25" spans="1:10" ht="18" customHeight="1">
      <c r="A25" s="26" t="s">
        <v>39</v>
      </c>
      <c r="B25" s="387">
        <f>SUM(B26)</f>
        <v>861</v>
      </c>
      <c r="C25" s="401">
        <f>SUM(C26)</f>
        <v>356</v>
      </c>
      <c r="D25" s="466">
        <f t="shared" si="4"/>
        <v>56</v>
      </c>
      <c r="E25" s="417">
        <f t="shared" ref="E25:J25" si="7">SUM(E26)</f>
        <v>61</v>
      </c>
      <c r="F25" s="425">
        <f t="shared" si="7"/>
        <v>128</v>
      </c>
      <c r="G25" s="435">
        <f t="shared" si="7"/>
        <v>189</v>
      </c>
      <c r="H25" s="478">
        <f t="shared" si="7"/>
        <v>24</v>
      </c>
      <c r="I25" s="417">
        <f t="shared" si="7"/>
        <v>167</v>
      </c>
      <c r="J25" s="488">
        <f t="shared" si="7"/>
        <v>32</v>
      </c>
    </row>
    <row r="26" spans="1:10" ht="18" customHeight="1">
      <c r="A26" s="33" t="s">
        <v>72</v>
      </c>
      <c r="B26" s="34">
        <f>'表3-1'!B26</f>
        <v>861</v>
      </c>
      <c r="C26" s="86">
        <f>G26+I26</f>
        <v>356</v>
      </c>
      <c r="D26" s="469">
        <f t="shared" si="4"/>
        <v>56</v>
      </c>
      <c r="E26" s="154">
        <f>'表3-1'!E26</f>
        <v>61</v>
      </c>
      <c r="F26" s="54">
        <f>'表3-1'!F26</f>
        <v>128</v>
      </c>
      <c r="G26" s="426">
        <f>E26+F26</f>
        <v>189</v>
      </c>
      <c r="H26" s="477">
        <v>24</v>
      </c>
      <c r="I26" s="403">
        <f>'表3-1'!I26</f>
        <v>167</v>
      </c>
      <c r="J26" s="470">
        <v>32</v>
      </c>
    </row>
    <row r="27" spans="1:10" ht="18" customHeight="1">
      <c r="A27" s="26" t="s">
        <v>3</v>
      </c>
      <c r="B27" s="391">
        <f>SUM(B28:B30)</f>
        <v>9738</v>
      </c>
      <c r="C27" s="402">
        <f>SUM(C28:C30)</f>
        <v>3978</v>
      </c>
      <c r="D27" s="466">
        <f t="shared" si="4"/>
        <v>1356</v>
      </c>
      <c r="E27" s="420">
        <f t="shared" ref="E27:J27" si="8">SUM(E28:E30)</f>
        <v>683</v>
      </c>
      <c r="F27" s="429">
        <f t="shared" si="8"/>
        <v>1564</v>
      </c>
      <c r="G27" s="435">
        <f t="shared" si="8"/>
        <v>2247</v>
      </c>
      <c r="H27" s="478">
        <f t="shared" si="8"/>
        <v>850</v>
      </c>
      <c r="I27" s="420">
        <f t="shared" si="8"/>
        <v>1731</v>
      </c>
      <c r="J27" s="488">
        <f t="shared" si="8"/>
        <v>506</v>
      </c>
    </row>
    <row r="28" spans="1:10" ht="18" customHeight="1">
      <c r="A28" s="28" t="s">
        <v>9</v>
      </c>
      <c r="B28" s="28">
        <f>'表3-1'!B28</f>
        <v>1159</v>
      </c>
      <c r="C28" s="403">
        <f>G28+I28</f>
        <v>470</v>
      </c>
      <c r="D28" s="470">
        <f t="shared" si="4"/>
        <v>179</v>
      </c>
      <c r="E28" s="154">
        <f>'表3-1'!E28</f>
        <v>88</v>
      </c>
      <c r="F28" s="52">
        <f>'表3-1'!F28</f>
        <v>172</v>
      </c>
      <c r="G28" s="426">
        <f>E28+F28</f>
        <v>260</v>
      </c>
      <c r="H28" s="475">
        <v>104</v>
      </c>
      <c r="I28" s="86">
        <f>'表3-1'!I28</f>
        <v>210</v>
      </c>
      <c r="J28" s="470">
        <v>75</v>
      </c>
    </row>
    <row r="29" spans="1:10" ht="18" customHeight="1">
      <c r="A29" s="29" t="s">
        <v>2</v>
      </c>
      <c r="B29" s="29">
        <f>'表3-1'!B29</f>
        <v>5924</v>
      </c>
      <c r="C29" s="404">
        <f>G29+I29</f>
        <v>2385</v>
      </c>
      <c r="D29" s="467">
        <f t="shared" si="4"/>
        <v>841</v>
      </c>
      <c r="E29" s="30">
        <f>'表3-1'!E29</f>
        <v>394</v>
      </c>
      <c r="F29" s="53">
        <f>'表3-1'!F29</f>
        <v>948</v>
      </c>
      <c r="G29" s="430">
        <f>E29+F29</f>
        <v>1342</v>
      </c>
      <c r="H29" s="479">
        <v>531</v>
      </c>
      <c r="I29" s="400">
        <f>'表3-1'!I29</f>
        <v>1043</v>
      </c>
      <c r="J29" s="469">
        <v>310</v>
      </c>
    </row>
    <row r="30" spans="1:10" ht="18" customHeight="1">
      <c r="A30" s="34" t="s">
        <v>90</v>
      </c>
      <c r="B30" s="34">
        <f>'表3-1'!B30</f>
        <v>2655</v>
      </c>
      <c r="C30" s="405">
        <f>G30+I30</f>
        <v>1123</v>
      </c>
      <c r="D30" s="468">
        <f t="shared" si="4"/>
        <v>336</v>
      </c>
      <c r="E30" s="389">
        <f>'表3-1'!E30</f>
        <v>201</v>
      </c>
      <c r="F30" s="54">
        <f>'表3-1'!F30</f>
        <v>444</v>
      </c>
      <c r="G30" s="427">
        <f>E30+F30</f>
        <v>645</v>
      </c>
      <c r="H30" s="480">
        <v>215</v>
      </c>
      <c r="I30" s="405">
        <f>'表3-1'!I30</f>
        <v>478</v>
      </c>
      <c r="J30" s="468">
        <v>121</v>
      </c>
    </row>
    <row r="31" spans="1:10" ht="18" customHeight="1">
      <c r="A31" s="26" t="s">
        <v>70</v>
      </c>
      <c r="B31" s="392">
        <f>SUM(B32:B35)</f>
        <v>8041</v>
      </c>
      <c r="C31" s="402">
        <f>SUM(C32:C35)</f>
        <v>2955</v>
      </c>
      <c r="D31" s="466">
        <f t="shared" si="4"/>
        <v>953</v>
      </c>
      <c r="E31" s="417">
        <f t="shared" ref="E31:J31" si="9">SUM(E32:E35)</f>
        <v>483</v>
      </c>
      <c r="F31" s="425">
        <f t="shared" si="9"/>
        <v>1089</v>
      </c>
      <c r="G31" s="435">
        <f t="shared" si="9"/>
        <v>1572</v>
      </c>
      <c r="H31" s="478">
        <f t="shared" si="9"/>
        <v>660</v>
      </c>
      <c r="I31" s="417">
        <f t="shared" si="9"/>
        <v>1383</v>
      </c>
      <c r="J31" s="488">
        <f t="shared" si="9"/>
        <v>293</v>
      </c>
    </row>
    <row r="32" spans="1:10" ht="18" customHeight="1">
      <c r="A32" s="28" t="s">
        <v>60</v>
      </c>
      <c r="B32" s="28">
        <f>'表3-1'!B32</f>
        <v>3426</v>
      </c>
      <c r="C32" s="403">
        <f>G32+I32</f>
        <v>1391</v>
      </c>
      <c r="D32" s="470">
        <f t="shared" si="4"/>
        <v>482</v>
      </c>
      <c r="E32" s="154">
        <f>'表3-1'!E32</f>
        <v>231</v>
      </c>
      <c r="F32" s="52">
        <f>'表3-1'!F32</f>
        <v>498</v>
      </c>
      <c r="G32" s="426">
        <f>E32+F32</f>
        <v>729</v>
      </c>
      <c r="H32" s="477">
        <v>354</v>
      </c>
      <c r="I32" s="86">
        <f>'表3-1'!I32</f>
        <v>662</v>
      </c>
      <c r="J32" s="470">
        <v>128</v>
      </c>
    </row>
    <row r="33" spans="1:14" ht="18" customHeight="1">
      <c r="A33" s="29" t="s">
        <v>84</v>
      </c>
      <c r="B33" s="29">
        <f>'表3-1'!B33</f>
        <v>2207</v>
      </c>
      <c r="C33" s="400">
        <f>G33+I33</f>
        <v>896</v>
      </c>
      <c r="D33" s="467">
        <f t="shared" si="4"/>
        <v>246</v>
      </c>
      <c r="E33" s="30">
        <f>'表3-1'!E33</f>
        <v>136</v>
      </c>
      <c r="F33" s="53">
        <f>'表3-1'!F33</f>
        <v>362</v>
      </c>
      <c r="G33" s="434">
        <f>E33+F33</f>
        <v>498</v>
      </c>
      <c r="H33" s="479">
        <v>164</v>
      </c>
      <c r="I33" s="400">
        <f>'表3-1'!I33</f>
        <v>398</v>
      </c>
      <c r="J33" s="469">
        <v>82</v>
      </c>
    </row>
    <row r="34" spans="1:14" ht="18" customHeight="1">
      <c r="A34" s="29" t="s">
        <v>34</v>
      </c>
      <c r="B34" s="29">
        <f>'表3-1'!B34</f>
        <v>1563</v>
      </c>
      <c r="C34" s="400">
        <f>G34+I34</f>
        <v>534</v>
      </c>
      <c r="D34" s="467">
        <f t="shared" si="4"/>
        <v>207</v>
      </c>
      <c r="E34" s="30">
        <f>'表3-1'!E34</f>
        <v>88</v>
      </c>
      <c r="F34" s="53">
        <f>'表3-1'!F34</f>
        <v>197</v>
      </c>
      <c r="G34" s="434">
        <f>E34+F34</f>
        <v>285</v>
      </c>
      <c r="H34" s="481">
        <v>136</v>
      </c>
      <c r="I34" s="400">
        <f>'表3-1'!I34</f>
        <v>249</v>
      </c>
      <c r="J34" s="467">
        <v>71</v>
      </c>
    </row>
    <row r="35" spans="1:14" ht="18" customHeight="1">
      <c r="A35" s="34" t="s">
        <v>86</v>
      </c>
      <c r="B35" s="34">
        <f>'表3-1'!B35</f>
        <v>845</v>
      </c>
      <c r="C35" s="406">
        <f>G35+I35</f>
        <v>134</v>
      </c>
      <c r="D35" s="468">
        <f t="shared" si="4"/>
        <v>18</v>
      </c>
      <c r="E35" s="389">
        <f>'表3-1'!E35</f>
        <v>28</v>
      </c>
      <c r="F35" s="54">
        <f>'表3-1'!F35</f>
        <v>32</v>
      </c>
      <c r="G35" s="434">
        <f>E35+F35</f>
        <v>60</v>
      </c>
      <c r="H35" s="482">
        <v>6</v>
      </c>
      <c r="I35" s="405">
        <f>'表3-1'!I35</f>
        <v>74</v>
      </c>
      <c r="J35" s="489">
        <v>12</v>
      </c>
    </row>
    <row r="36" spans="1:14" ht="18" customHeight="1">
      <c r="A36" s="26" t="s">
        <v>22</v>
      </c>
      <c r="B36" s="387">
        <f>SUM(B37)</f>
        <v>6126</v>
      </c>
      <c r="C36" s="401">
        <f>SUM(C37)</f>
        <v>980</v>
      </c>
      <c r="D36" s="466">
        <f t="shared" si="4"/>
        <v>428</v>
      </c>
      <c r="E36" s="417">
        <f t="shared" ref="E36:J36" si="10">SUM(E37)</f>
        <v>167</v>
      </c>
      <c r="F36" s="425">
        <f t="shared" si="10"/>
        <v>380</v>
      </c>
      <c r="G36" s="435">
        <f t="shared" si="10"/>
        <v>547</v>
      </c>
      <c r="H36" s="478">
        <f t="shared" si="10"/>
        <v>240</v>
      </c>
      <c r="I36" s="417">
        <f t="shared" si="10"/>
        <v>433</v>
      </c>
      <c r="J36" s="488">
        <f t="shared" si="10"/>
        <v>188</v>
      </c>
    </row>
    <row r="37" spans="1:14" ht="18" customHeight="1">
      <c r="A37" s="33" t="s">
        <v>87</v>
      </c>
      <c r="B37" s="34">
        <f>'表3-1'!B37</f>
        <v>6126</v>
      </c>
      <c r="C37" s="86">
        <f>G37+I37</f>
        <v>980</v>
      </c>
      <c r="D37" s="469">
        <f t="shared" si="4"/>
        <v>428</v>
      </c>
      <c r="E37" s="154">
        <f>'表3-1'!E37</f>
        <v>167</v>
      </c>
      <c r="F37" s="54">
        <f>'表3-1'!F37</f>
        <v>380</v>
      </c>
      <c r="G37" s="426">
        <f>E37+F37</f>
        <v>547</v>
      </c>
      <c r="H37" s="477">
        <v>240</v>
      </c>
      <c r="I37" s="403">
        <f>'表3-1'!I37</f>
        <v>433</v>
      </c>
      <c r="J37" s="470">
        <v>188</v>
      </c>
    </row>
    <row r="38" spans="1:14" ht="18" customHeight="1">
      <c r="A38" s="26" t="s">
        <v>21</v>
      </c>
      <c r="B38" s="387">
        <f>SUM(B39:B40)</f>
        <v>5599</v>
      </c>
      <c r="C38" s="402">
        <f>SUM(C39:C40)</f>
        <v>1346</v>
      </c>
      <c r="D38" s="466">
        <f t="shared" si="4"/>
        <v>288</v>
      </c>
      <c r="E38" s="42">
        <f t="shared" ref="E38:J38" si="11">SUM(E39:E40)</f>
        <v>256</v>
      </c>
      <c r="F38" s="41">
        <f t="shared" si="11"/>
        <v>390</v>
      </c>
      <c r="G38" s="436">
        <f t="shared" si="11"/>
        <v>646</v>
      </c>
      <c r="H38" s="483">
        <f t="shared" si="11"/>
        <v>136</v>
      </c>
      <c r="I38" s="42">
        <f t="shared" si="11"/>
        <v>700</v>
      </c>
      <c r="J38" s="490">
        <f t="shared" si="11"/>
        <v>152</v>
      </c>
    </row>
    <row r="39" spans="1:14" ht="18" customHeight="1">
      <c r="A39" s="28" t="s">
        <v>51</v>
      </c>
      <c r="B39" s="28">
        <f>'表3-1'!B39</f>
        <v>4749</v>
      </c>
      <c r="C39" s="86">
        <f>G39+I39</f>
        <v>1102</v>
      </c>
      <c r="D39" s="470">
        <f t="shared" si="4"/>
        <v>230</v>
      </c>
      <c r="E39" s="43">
        <f>'表3-1'!E39</f>
        <v>210</v>
      </c>
      <c r="F39" s="52">
        <f>'表3-1'!F39</f>
        <v>317</v>
      </c>
      <c r="G39" s="426">
        <f>E39+F39</f>
        <v>527</v>
      </c>
      <c r="H39" s="475">
        <v>97</v>
      </c>
      <c r="I39" s="86">
        <f>'表3-1'!I39</f>
        <v>575</v>
      </c>
      <c r="J39" s="470">
        <v>133</v>
      </c>
    </row>
    <row r="40" spans="1:14" ht="18" customHeight="1">
      <c r="A40" s="34" t="s">
        <v>102</v>
      </c>
      <c r="B40" s="32">
        <f>'表3-1'!B40</f>
        <v>850</v>
      </c>
      <c r="C40" s="405">
        <f>G40+I40</f>
        <v>244</v>
      </c>
      <c r="D40" s="468">
        <f t="shared" si="4"/>
        <v>58</v>
      </c>
      <c r="E40" s="166">
        <f>'表3-1'!E40</f>
        <v>46</v>
      </c>
      <c r="F40" s="54">
        <f>'表3-1'!F40</f>
        <v>73</v>
      </c>
      <c r="G40" s="427">
        <f>E40+F40</f>
        <v>119</v>
      </c>
      <c r="H40" s="482">
        <v>39</v>
      </c>
      <c r="I40" s="405">
        <f>'表3-1'!I40</f>
        <v>125</v>
      </c>
      <c r="J40" s="468">
        <v>19</v>
      </c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">
        <v>124</v>
      </c>
      <c r="B42" s="57"/>
      <c r="C42" s="57"/>
      <c r="D42" s="57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290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6"/>
      <c r="G46" s="46"/>
      <c r="H46" s="46"/>
      <c r="I46" s="46"/>
      <c r="J46" s="46"/>
      <c r="K46" s="46"/>
      <c r="L46" s="462"/>
      <c r="M46" s="462"/>
      <c r="N46" s="46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2"/>
  <printOptions horizontalCentered="1"/>
  <pageMargins left="0.51181102362204722" right="0.47244094488188976" top="0.74803149606299213" bottom="0.51181102362204722" header="0.51181102362204722" footer="0.31496062992125984"/>
  <pageSetup paperSize="9" scale="93" fitToWidth="1" fitToHeight="1" orientation="portrait" usePrinterDefaults="1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topLeftCell="A16" zoomScale="110" zoomScaleNormal="110" workbookViewId="0">
      <selection activeCell="F40" sqref="F40"/>
    </sheetView>
  </sheetViews>
  <sheetFormatPr defaultRowHeight="12"/>
  <cols>
    <col min="1" max="1" width="12.875" style="262" customWidth="1"/>
    <col min="2" max="2" width="9.75" style="262" customWidth="1"/>
    <col min="3" max="5" width="9.5" style="262" customWidth="1"/>
    <col min="6" max="6" width="9.375" style="262" customWidth="1"/>
    <col min="7" max="7" width="9.5" style="262" customWidth="1"/>
    <col min="8" max="8" width="9.125" style="262" customWidth="1"/>
    <col min="9" max="9" width="9.5" style="262" customWidth="1"/>
    <col min="10" max="10" width="9.875" style="262" customWidth="1"/>
    <col min="11" max="12" width="9" style="447" customWidth="1"/>
    <col min="13" max="16384" width="9" style="262" customWidth="1"/>
  </cols>
  <sheetData>
    <row r="1" spans="1:10" ht="31.5" customHeight="1">
      <c r="A1" s="448" t="str">
        <f>表紙!B23</f>
        <v>令和元年度市町村別高齢者世帯に占める要支援・要介護世帯数割合（市郡別）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J2" s="140" t="str">
        <f>'表1-1'!J2</f>
        <v>令和元年７月１日現在</v>
      </c>
    </row>
    <row r="3" spans="1:10" ht="18" customHeight="1">
      <c r="A3" s="381" t="s">
        <v>31</v>
      </c>
      <c r="B3" s="394" t="s">
        <v>192</v>
      </c>
      <c r="C3" s="492"/>
      <c r="D3" s="492"/>
      <c r="E3" s="413"/>
      <c r="F3" s="413"/>
      <c r="G3" s="413"/>
      <c r="H3" s="413"/>
      <c r="I3" s="413"/>
      <c r="J3" s="443"/>
    </row>
    <row r="4" spans="1:10" ht="18" customHeight="1">
      <c r="A4" s="382"/>
      <c r="B4" s="491"/>
      <c r="C4" s="493"/>
      <c r="D4" s="493"/>
      <c r="E4" s="495" t="s">
        <v>190</v>
      </c>
      <c r="F4" s="498"/>
      <c r="G4" s="499"/>
      <c r="H4" s="505" t="s">
        <v>184</v>
      </c>
      <c r="I4" s="407"/>
      <c r="J4" s="507"/>
    </row>
    <row r="5" spans="1:10" ht="90.75" customHeight="1">
      <c r="A5" s="382"/>
      <c r="B5" s="415" t="s">
        <v>176</v>
      </c>
      <c r="C5" s="464" t="s">
        <v>248</v>
      </c>
      <c r="D5" s="494" t="s">
        <v>219</v>
      </c>
      <c r="E5" s="496" t="s">
        <v>33</v>
      </c>
      <c r="F5" s="473" t="s">
        <v>247</v>
      </c>
      <c r="G5" s="484" t="s">
        <v>219</v>
      </c>
      <c r="H5" s="396" t="s">
        <v>176</v>
      </c>
      <c r="I5" s="506" t="s">
        <v>248</v>
      </c>
      <c r="J5" s="484" t="s">
        <v>219</v>
      </c>
    </row>
    <row r="6" spans="1:10" ht="40.5" customHeight="1">
      <c r="A6" s="383"/>
      <c r="B6" s="463" t="s">
        <v>218</v>
      </c>
      <c r="C6" s="431" t="s">
        <v>217</v>
      </c>
      <c r="D6" s="410" t="s">
        <v>220</v>
      </c>
      <c r="E6" s="497" t="s">
        <v>210</v>
      </c>
      <c r="F6" s="439" t="s">
        <v>12</v>
      </c>
      <c r="G6" s="439" t="s">
        <v>221</v>
      </c>
      <c r="H6" s="345" t="s">
        <v>202</v>
      </c>
      <c r="I6" s="431" t="s">
        <v>118</v>
      </c>
      <c r="J6" s="410" t="s">
        <v>222</v>
      </c>
    </row>
    <row r="7" spans="1:10" ht="18" customHeight="1">
      <c r="A7" s="26" t="s">
        <v>61</v>
      </c>
      <c r="B7" s="397">
        <f>SUM(B8:B9)</f>
        <v>123961</v>
      </c>
      <c r="C7" s="453">
        <f>SUM(C8:C9)</f>
        <v>35491</v>
      </c>
      <c r="D7" s="411">
        <f t="shared" ref="D7:D40" si="0">C7/B7</f>
        <v>0.28630779035341758</v>
      </c>
      <c r="E7" s="397">
        <f>SUM(E8:E9)</f>
        <v>68252</v>
      </c>
      <c r="F7" s="453">
        <f>SUM(F8:F9)</f>
        <v>21314</v>
      </c>
      <c r="G7" s="500">
        <f t="shared" ref="G7:G40" si="1">F7/E7</f>
        <v>0.31228388911680244</v>
      </c>
      <c r="H7" s="397">
        <f>SUM(H8:H9)</f>
        <v>55709</v>
      </c>
      <c r="I7" s="453">
        <f>SUM(I8:I9)</f>
        <v>14177</v>
      </c>
      <c r="J7" s="411">
        <f t="shared" ref="J7:J40" si="2">I7/H7</f>
        <v>0.25448311762910841</v>
      </c>
    </row>
    <row r="8" spans="1:10" ht="18" customHeight="1">
      <c r="A8" s="27" t="s">
        <v>63</v>
      </c>
      <c r="B8" s="42">
        <f>SUM(B10:B22)</f>
        <v>113649</v>
      </c>
      <c r="C8" s="41">
        <f>SUM(C10:C22)</f>
        <v>32353</v>
      </c>
      <c r="D8" s="411">
        <f t="shared" si="0"/>
        <v>0.28467474416844846</v>
      </c>
      <c r="E8" s="42">
        <f>SUM(E10:E22)</f>
        <v>62668</v>
      </c>
      <c r="F8" s="41">
        <f>SUM(F10:F22)</f>
        <v>19380</v>
      </c>
      <c r="G8" s="500">
        <f t="shared" si="1"/>
        <v>0.30924873938852365</v>
      </c>
      <c r="H8" s="42">
        <f>SUM(H10:H22)</f>
        <v>50981</v>
      </c>
      <c r="I8" s="41">
        <f>SUM(I10:I22)</f>
        <v>12973</v>
      </c>
      <c r="J8" s="411">
        <f t="shared" si="2"/>
        <v>0.2544673505815892</v>
      </c>
    </row>
    <row r="9" spans="1:10" ht="18" customHeight="1">
      <c r="A9" s="27" t="s">
        <v>64</v>
      </c>
      <c r="B9" s="398">
        <f>B23+B25+B27+B31+B36+B38</f>
        <v>10312</v>
      </c>
      <c r="C9" s="425">
        <f>SUM(C23,C25,C27,C31,C36,C38)</f>
        <v>3138</v>
      </c>
      <c r="D9" s="411">
        <f t="shared" si="0"/>
        <v>0.30430566330488751</v>
      </c>
      <c r="E9" s="417">
        <f>SUM(E23,E25,E27,E31,E36,E38)</f>
        <v>5584</v>
      </c>
      <c r="F9" s="425">
        <f>SUM(F23,F25,F27,F31,F36,F38)</f>
        <v>1934</v>
      </c>
      <c r="G9" s="500">
        <f t="shared" si="1"/>
        <v>0.34634670487106017</v>
      </c>
      <c r="H9" s="417">
        <f>SUM(H23,H25,H27,H31,H36,H38)</f>
        <v>4728</v>
      </c>
      <c r="I9" s="425">
        <f>SUM(I23,I25,I27,I31,I36,I38)</f>
        <v>1204</v>
      </c>
      <c r="J9" s="411">
        <f t="shared" si="2"/>
        <v>0.25465313028764808</v>
      </c>
    </row>
    <row r="10" spans="1:10" ht="18" customHeight="1">
      <c r="A10" s="28" t="s">
        <v>89</v>
      </c>
      <c r="B10" s="86">
        <f t="shared" ref="B10:C22" si="3">E10+H10</f>
        <v>44399</v>
      </c>
      <c r="C10" s="104">
        <f t="shared" si="3"/>
        <v>14965</v>
      </c>
      <c r="D10" s="360">
        <f t="shared" si="0"/>
        <v>0.33705714092659744</v>
      </c>
      <c r="E10" s="86">
        <f>'表3-1'!G10</f>
        <v>25804</v>
      </c>
      <c r="F10" s="426">
        <f>'表3-3'!H10</f>
        <v>9398</v>
      </c>
      <c r="G10" s="460">
        <f t="shared" si="1"/>
        <v>0.36420709967446896</v>
      </c>
      <c r="H10" s="86">
        <f>'表3-1'!I10</f>
        <v>18595</v>
      </c>
      <c r="I10" s="426">
        <f>'表3-3'!J10</f>
        <v>5567</v>
      </c>
      <c r="J10" s="508">
        <f t="shared" si="2"/>
        <v>0.29938155418123152</v>
      </c>
    </row>
    <row r="11" spans="1:10" ht="18" customHeight="1">
      <c r="A11" s="29" t="s">
        <v>67</v>
      </c>
      <c r="B11" s="400">
        <f t="shared" si="3"/>
        <v>7254</v>
      </c>
      <c r="C11" s="104">
        <f t="shared" si="3"/>
        <v>1482</v>
      </c>
      <c r="D11" s="361">
        <f t="shared" si="0"/>
        <v>0.20430107526881719</v>
      </c>
      <c r="E11" s="400">
        <f>'表3-1'!G11</f>
        <v>4165</v>
      </c>
      <c r="F11" s="104">
        <f>'表3-3'!H11</f>
        <v>888</v>
      </c>
      <c r="G11" s="501">
        <f t="shared" si="1"/>
        <v>0.2132052821128452</v>
      </c>
      <c r="H11" s="400">
        <f>'表3-1'!I11</f>
        <v>3089</v>
      </c>
      <c r="I11" s="104">
        <f>'表3-3'!J11</f>
        <v>594</v>
      </c>
      <c r="J11" s="509">
        <f t="shared" si="2"/>
        <v>0.19229524117837488</v>
      </c>
    </row>
    <row r="12" spans="1:10" ht="18" customHeight="1">
      <c r="A12" s="29" t="s">
        <v>4</v>
      </c>
      <c r="B12" s="400">
        <f t="shared" si="3"/>
        <v>8120</v>
      </c>
      <c r="C12" s="104">
        <f t="shared" si="3"/>
        <v>1971</v>
      </c>
      <c r="D12" s="361">
        <f t="shared" si="0"/>
        <v>0.24273399014778324</v>
      </c>
      <c r="E12" s="400">
        <f>'表3-1'!G12</f>
        <v>3835</v>
      </c>
      <c r="F12" s="104">
        <f>'表3-3'!H12</f>
        <v>844</v>
      </c>
      <c r="G12" s="501">
        <f t="shared" si="1"/>
        <v>0.22007822685788789</v>
      </c>
      <c r="H12" s="400">
        <f>'表3-1'!I12</f>
        <v>4285</v>
      </c>
      <c r="I12" s="104">
        <f>'表3-3'!J12</f>
        <v>1127</v>
      </c>
      <c r="J12" s="509">
        <f t="shared" si="2"/>
        <v>0.26301050175029173</v>
      </c>
    </row>
    <row r="13" spans="1:10" ht="18" customHeight="1">
      <c r="A13" s="29" t="s">
        <v>68</v>
      </c>
      <c r="B13" s="400">
        <f t="shared" si="3"/>
        <v>8555</v>
      </c>
      <c r="C13" s="104">
        <f t="shared" si="3"/>
        <v>1768</v>
      </c>
      <c r="D13" s="359">
        <f t="shared" si="0"/>
        <v>0.20666277030976041</v>
      </c>
      <c r="E13" s="400">
        <f>'表3-1'!G13</f>
        <v>3970</v>
      </c>
      <c r="F13" s="104">
        <f>'表3-3'!H13</f>
        <v>804</v>
      </c>
      <c r="G13" s="502">
        <f t="shared" si="1"/>
        <v>0.20251889168765744</v>
      </c>
      <c r="H13" s="400">
        <f>'表3-1'!I13</f>
        <v>4585</v>
      </c>
      <c r="I13" s="104">
        <f>'表3-3'!J13</f>
        <v>964</v>
      </c>
      <c r="J13" s="510">
        <f t="shared" si="2"/>
        <v>0.21025081788440567</v>
      </c>
    </row>
    <row r="14" spans="1:10" ht="18" customHeight="1">
      <c r="A14" s="29" t="s">
        <v>75</v>
      </c>
      <c r="B14" s="400">
        <f t="shared" si="3"/>
        <v>3897</v>
      </c>
      <c r="C14" s="104">
        <f t="shared" si="3"/>
        <v>1190</v>
      </c>
      <c r="D14" s="360">
        <f t="shared" si="0"/>
        <v>0.30536309982037463</v>
      </c>
      <c r="E14" s="400">
        <f>'表3-1'!G14</f>
        <v>1898</v>
      </c>
      <c r="F14" s="104">
        <f>'表3-3'!H14</f>
        <v>603</v>
      </c>
      <c r="G14" s="460">
        <f t="shared" si="1"/>
        <v>0.31770284510010538</v>
      </c>
      <c r="H14" s="400">
        <f>'表3-1'!I14</f>
        <v>1999</v>
      </c>
      <c r="I14" s="104">
        <f>'表3-3'!J14</f>
        <v>587</v>
      </c>
      <c r="J14" s="508">
        <f t="shared" si="2"/>
        <v>0.29364682341170584</v>
      </c>
    </row>
    <row r="15" spans="1:10" ht="18" customHeight="1">
      <c r="A15" s="29" t="s">
        <v>76</v>
      </c>
      <c r="B15" s="400">
        <f t="shared" si="3"/>
        <v>5127</v>
      </c>
      <c r="C15" s="104">
        <f t="shared" si="3"/>
        <v>1409</v>
      </c>
      <c r="D15" s="361">
        <f t="shared" si="0"/>
        <v>0.27481958260191147</v>
      </c>
      <c r="E15" s="400">
        <f>'表3-1'!G15</f>
        <v>2869</v>
      </c>
      <c r="F15" s="104">
        <f>'表3-3'!H15</f>
        <v>867</v>
      </c>
      <c r="G15" s="501">
        <f t="shared" si="1"/>
        <v>0.30219588706866501</v>
      </c>
      <c r="H15" s="400">
        <f>'表3-1'!I15</f>
        <v>2258</v>
      </c>
      <c r="I15" s="104">
        <f>'表3-3'!J15</f>
        <v>542</v>
      </c>
      <c r="J15" s="509">
        <f t="shared" si="2"/>
        <v>0.24003542958370239</v>
      </c>
    </row>
    <row r="16" spans="1:10" ht="18" customHeight="1">
      <c r="A16" s="29" t="s">
        <v>79</v>
      </c>
      <c r="B16" s="400">
        <f t="shared" si="3"/>
        <v>3202</v>
      </c>
      <c r="C16" s="104">
        <f t="shared" si="3"/>
        <v>729</v>
      </c>
      <c r="D16" s="359">
        <f t="shared" si="0"/>
        <v>0.22767020612117428</v>
      </c>
      <c r="E16" s="400">
        <f>'表3-1'!G16</f>
        <v>1704</v>
      </c>
      <c r="F16" s="104">
        <f>'表3-3'!H16</f>
        <v>376</v>
      </c>
      <c r="G16" s="502">
        <f t="shared" si="1"/>
        <v>0.22065727699530521</v>
      </c>
      <c r="H16" s="400">
        <f>'表3-1'!I16</f>
        <v>1498</v>
      </c>
      <c r="I16" s="104">
        <f>'表3-3'!J16</f>
        <v>353</v>
      </c>
      <c r="J16" s="510">
        <f t="shared" si="2"/>
        <v>0.2356475300400534</v>
      </c>
    </row>
    <row r="17" spans="1:10" ht="18" customHeight="1">
      <c r="A17" s="29" t="s">
        <v>78</v>
      </c>
      <c r="B17" s="400">
        <f t="shared" si="3"/>
        <v>8651</v>
      </c>
      <c r="C17" s="104">
        <f t="shared" si="3"/>
        <v>2542</v>
      </c>
      <c r="D17" s="359">
        <f t="shared" si="0"/>
        <v>0.29383886255924169</v>
      </c>
      <c r="E17" s="400">
        <f>'表3-1'!G17</f>
        <v>4848</v>
      </c>
      <c r="F17" s="104">
        <f>'表3-3'!H17</f>
        <v>1632</v>
      </c>
      <c r="G17" s="502">
        <f t="shared" si="1"/>
        <v>0.33663366336633666</v>
      </c>
      <c r="H17" s="400">
        <f>'表3-1'!I17</f>
        <v>3803</v>
      </c>
      <c r="I17" s="104">
        <f>'表3-3'!J17</f>
        <v>910</v>
      </c>
      <c r="J17" s="510">
        <f t="shared" si="2"/>
        <v>0.23928477517749144</v>
      </c>
    </row>
    <row r="18" spans="1:10" ht="18" customHeight="1">
      <c r="A18" s="29" t="s">
        <v>8</v>
      </c>
      <c r="B18" s="400">
        <f t="shared" si="3"/>
        <v>4117</v>
      </c>
      <c r="C18" s="104">
        <f t="shared" si="3"/>
        <v>1032</v>
      </c>
      <c r="D18" s="359">
        <f t="shared" si="0"/>
        <v>0.25066796210833125</v>
      </c>
      <c r="E18" s="400">
        <f>'表3-1'!G18</f>
        <v>2262</v>
      </c>
      <c r="F18" s="104">
        <f>'表3-3'!H18</f>
        <v>648</v>
      </c>
      <c r="G18" s="502">
        <f t="shared" si="1"/>
        <v>0.28647214854111408</v>
      </c>
      <c r="H18" s="400">
        <f>'表3-1'!I18</f>
        <v>1855</v>
      </c>
      <c r="I18" s="104">
        <f>'表3-3'!J18</f>
        <v>384</v>
      </c>
      <c r="J18" s="510">
        <f t="shared" si="2"/>
        <v>0.20700808625336928</v>
      </c>
    </row>
    <row r="19" spans="1:10" ht="18" customHeight="1">
      <c r="A19" s="29" t="s">
        <v>101</v>
      </c>
      <c r="B19" s="400">
        <f t="shared" si="3"/>
        <v>9083</v>
      </c>
      <c r="C19" s="104">
        <f t="shared" si="3"/>
        <v>2273</v>
      </c>
      <c r="D19" s="360">
        <f t="shared" si="0"/>
        <v>0.25024771551249586</v>
      </c>
      <c r="E19" s="400">
        <f>'表3-1'!G19</f>
        <v>5038</v>
      </c>
      <c r="F19" s="104">
        <f>'表3-3'!H19</f>
        <v>1476</v>
      </c>
      <c r="G19" s="460">
        <f t="shared" si="1"/>
        <v>0.29297340214370782</v>
      </c>
      <c r="H19" s="400">
        <f>'表3-1'!I19</f>
        <v>4045</v>
      </c>
      <c r="I19" s="104">
        <f>'表3-3'!J19</f>
        <v>797</v>
      </c>
      <c r="J19" s="508">
        <f t="shared" si="2"/>
        <v>0.1970333745364648</v>
      </c>
    </row>
    <row r="20" spans="1:10" ht="18" customHeight="1">
      <c r="A20" s="29" t="s">
        <v>50</v>
      </c>
      <c r="B20" s="400">
        <f t="shared" si="3"/>
        <v>4920</v>
      </c>
      <c r="C20" s="104">
        <f t="shared" si="3"/>
        <v>1526</v>
      </c>
      <c r="D20" s="359">
        <f t="shared" si="0"/>
        <v>0.31016260162601628</v>
      </c>
      <c r="E20" s="400">
        <f>'表3-1'!G20</f>
        <v>2819</v>
      </c>
      <c r="F20" s="104">
        <f>'表3-3'!H20</f>
        <v>896</v>
      </c>
      <c r="G20" s="502">
        <f t="shared" si="1"/>
        <v>0.31784320681092587</v>
      </c>
      <c r="H20" s="400">
        <f>'表3-1'!I20</f>
        <v>2101</v>
      </c>
      <c r="I20" s="104">
        <f>'表3-3'!J20</f>
        <v>630</v>
      </c>
      <c r="J20" s="510">
        <f t="shared" si="2"/>
        <v>0.29985721085197525</v>
      </c>
    </row>
    <row r="21" spans="1:10" ht="18" customHeight="1">
      <c r="A21" s="29" t="s">
        <v>83</v>
      </c>
      <c r="B21" s="400">
        <f t="shared" si="3"/>
        <v>2679</v>
      </c>
      <c r="C21" s="104">
        <f t="shared" si="3"/>
        <v>491</v>
      </c>
      <c r="D21" s="446">
        <f t="shared" si="0"/>
        <v>0.18327734229189999</v>
      </c>
      <c r="E21" s="400">
        <f>'表3-1'!G21</f>
        <v>1396</v>
      </c>
      <c r="F21" s="104">
        <f>'表3-3'!H21</f>
        <v>297</v>
      </c>
      <c r="G21" s="461">
        <f t="shared" si="1"/>
        <v>0.21275071633237816</v>
      </c>
      <c r="H21" s="400">
        <f>'表3-1'!I21</f>
        <v>1283</v>
      </c>
      <c r="I21" s="104">
        <f>'表3-3'!J21</f>
        <v>194</v>
      </c>
      <c r="J21" s="511">
        <f t="shared" si="2"/>
        <v>0.15120810600155885</v>
      </c>
    </row>
    <row r="22" spans="1:10" ht="18" customHeight="1">
      <c r="A22" s="34" t="s">
        <v>92</v>
      </c>
      <c r="B22" s="405">
        <f t="shared" si="3"/>
        <v>3645</v>
      </c>
      <c r="C22" s="104">
        <f t="shared" si="3"/>
        <v>975</v>
      </c>
      <c r="D22" s="360">
        <f t="shared" si="0"/>
        <v>0.26748971193415638</v>
      </c>
      <c r="E22" s="405">
        <f>'表3-1'!G22</f>
        <v>2060</v>
      </c>
      <c r="F22" s="427">
        <f>'表3-3'!H22</f>
        <v>651</v>
      </c>
      <c r="G22" s="460">
        <f t="shared" si="1"/>
        <v>0.31601941747572809</v>
      </c>
      <c r="H22" s="405">
        <f>'表3-1'!I22</f>
        <v>1585</v>
      </c>
      <c r="I22" s="427">
        <f>'表3-3'!J22</f>
        <v>324</v>
      </c>
      <c r="J22" s="508">
        <f t="shared" si="2"/>
        <v>0.20441640378548889</v>
      </c>
    </row>
    <row r="23" spans="1:10" ht="18" customHeight="1">
      <c r="A23" s="26" t="s">
        <v>80</v>
      </c>
      <c r="B23" s="417">
        <f>SUM(B24)</f>
        <v>697</v>
      </c>
      <c r="C23" s="425">
        <f>SUM(C24)</f>
        <v>57</v>
      </c>
      <c r="D23" s="411">
        <f t="shared" si="0"/>
        <v>8.1779053084648487e-002</v>
      </c>
      <c r="E23" s="417">
        <f>SUM(E24)</f>
        <v>383</v>
      </c>
      <c r="F23" s="435">
        <f>SUM(F24)</f>
        <v>24</v>
      </c>
      <c r="G23" s="500">
        <f t="shared" si="1"/>
        <v>6.2663185378590072e-002</v>
      </c>
      <c r="H23" s="417">
        <f>SUM(H24)</f>
        <v>314</v>
      </c>
      <c r="I23" s="435">
        <f>SUM(I24)</f>
        <v>33</v>
      </c>
      <c r="J23" s="411">
        <f t="shared" si="2"/>
        <v>0.10509554140127388</v>
      </c>
    </row>
    <row r="24" spans="1:10" ht="18" customHeight="1">
      <c r="A24" s="33" t="s">
        <v>54</v>
      </c>
      <c r="B24" s="86">
        <f>E24+H24</f>
        <v>697</v>
      </c>
      <c r="C24" s="104">
        <f>F24+I24</f>
        <v>57</v>
      </c>
      <c r="D24" s="360">
        <f t="shared" si="0"/>
        <v>8.1779053084648487e-002</v>
      </c>
      <c r="E24" s="400">
        <f>'表3-1'!G24</f>
        <v>383</v>
      </c>
      <c r="F24" s="475">
        <f>'表3-3'!H24</f>
        <v>24</v>
      </c>
      <c r="G24" s="460">
        <f t="shared" si="1"/>
        <v>6.2663185378590072e-002</v>
      </c>
      <c r="H24" s="403">
        <f>'表3-1'!I24</f>
        <v>314</v>
      </c>
      <c r="I24" s="432">
        <f>'表3-3'!J24</f>
        <v>33</v>
      </c>
      <c r="J24" s="508">
        <f t="shared" si="2"/>
        <v>0.10509554140127388</v>
      </c>
    </row>
    <row r="25" spans="1:10" ht="18" customHeight="1">
      <c r="A25" s="26" t="s">
        <v>39</v>
      </c>
      <c r="B25" s="417">
        <f>SUM(B26)</f>
        <v>356</v>
      </c>
      <c r="C25" s="425">
        <f>SUM(C26)</f>
        <v>56</v>
      </c>
      <c r="D25" s="411">
        <f t="shared" si="0"/>
        <v>0.15730337078651685</v>
      </c>
      <c r="E25" s="417">
        <f>SUM(E26)</f>
        <v>189</v>
      </c>
      <c r="F25" s="435">
        <f>SUM(F26)</f>
        <v>24</v>
      </c>
      <c r="G25" s="500">
        <f t="shared" si="1"/>
        <v>0.12698412698412698</v>
      </c>
      <c r="H25" s="417">
        <f>SUM(H26)</f>
        <v>167</v>
      </c>
      <c r="I25" s="435">
        <f>SUM(I26)</f>
        <v>32</v>
      </c>
      <c r="J25" s="411">
        <f t="shared" si="2"/>
        <v>0.19161676646706588</v>
      </c>
    </row>
    <row r="26" spans="1:10" ht="18" customHeight="1">
      <c r="A26" s="33" t="s">
        <v>72</v>
      </c>
      <c r="B26" s="86">
        <f>E26+H26</f>
        <v>356</v>
      </c>
      <c r="C26" s="104">
        <f>F26+I26</f>
        <v>56</v>
      </c>
      <c r="D26" s="360">
        <f t="shared" si="0"/>
        <v>0.15730337078651685</v>
      </c>
      <c r="E26" s="400">
        <f>'表3-1'!G26</f>
        <v>189</v>
      </c>
      <c r="F26" s="475">
        <f>'表3-3'!H26</f>
        <v>24</v>
      </c>
      <c r="G26" s="460">
        <f t="shared" si="1"/>
        <v>0.12698412698412698</v>
      </c>
      <c r="H26" s="403">
        <f>'表3-1'!I26</f>
        <v>167</v>
      </c>
      <c r="I26" s="432">
        <f>'表3-3'!J26</f>
        <v>32</v>
      </c>
      <c r="J26" s="508">
        <f t="shared" si="2"/>
        <v>0.19161676646706588</v>
      </c>
    </row>
    <row r="27" spans="1:10" ht="18" customHeight="1">
      <c r="A27" s="26" t="s">
        <v>3</v>
      </c>
      <c r="B27" s="420">
        <f>SUM(B28:B30)</f>
        <v>3978</v>
      </c>
      <c r="C27" s="425">
        <f>SUM(C28:C30)</f>
        <v>1356</v>
      </c>
      <c r="D27" s="411">
        <f t="shared" si="0"/>
        <v>0.34087481146304682</v>
      </c>
      <c r="E27" s="420">
        <f>SUM(E28:E30)</f>
        <v>2247</v>
      </c>
      <c r="F27" s="425">
        <f>SUM(F28:F30)</f>
        <v>850</v>
      </c>
      <c r="G27" s="500">
        <f t="shared" si="1"/>
        <v>0.37828215398308856</v>
      </c>
      <c r="H27" s="420">
        <f>SUM(H28:H30)</f>
        <v>1731</v>
      </c>
      <c r="I27" s="425">
        <f>SUM(I28:I30)</f>
        <v>506</v>
      </c>
      <c r="J27" s="512">
        <f t="shared" si="2"/>
        <v>0.29231658001155403</v>
      </c>
    </row>
    <row r="28" spans="1:10" ht="18" customHeight="1">
      <c r="A28" s="28" t="s">
        <v>9</v>
      </c>
      <c r="B28" s="86">
        <f t="shared" ref="B28:C30" si="4">E28+H28</f>
        <v>470</v>
      </c>
      <c r="C28" s="104">
        <f t="shared" si="4"/>
        <v>179</v>
      </c>
      <c r="D28" s="441">
        <f t="shared" si="0"/>
        <v>0.38085106382978717</v>
      </c>
      <c r="E28" s="86">
        <f>'表3-1'!G28</f>
        <v>260</v>
      </c>
      <c r="F28" s="426">
        <f>'表3-3'!H28</f>
        <v>104</v>
      </c>
      <c r="G28" s="503">
        <f t="shared" si="1"/>
        <v>0.4</v>
      </c>
      <c r="H28" s="86">
        <f>'表3-1'!I28</f>
        <v>210</v>
      </c>
      <c r="I28" s="426">
        <f>'表3-3'!J28</f>
        <v>75</v>
      </c>
      <c r="J28" s="513">
        <f t="shared" si="2"/>
        <v>0.35714285714285715</v>
      </c>
    </row>
    <row r="29" spans="1:10" ht="18" customHeight="1">
      <c r="A29" s="29" t="s">
        <v>2</v>
      </c>
      <c r="B29" s="400">
        <f t="shared" si="4"/>
        <v>2385</v>
      </c>
      <c r="C29" s="104">
        <f t="shared" si="4"/>
        <v>841</v>
      </c>
      <c r="D29" s="360">
        <f t="shared" si="0"/>
        <v>0.35262054507337526</v>
      </c>
      <c r="E29" s="400">
        <f>'表3-1'!G29</f>
        <v>1342</v>
      </c>
      <c r="F29" s="104">
        <f>'表3-3'!H29</f>
        <v>531</v>
      </c>
      <c r="G29" s="460">
        <f t="shared" si="1"/>
        <v>0.39567809239940399</v>
      </c>
      <c r="H29" s="400">
        <f>'表3-1'!I29</f>
        <v>1043</v>
      </c>
      <c r="I29" s="104">
        <f>'表3-3'!J29</f>
        <v>310</v>
      </c>
      <c r="J29" s="508">
        <f t="shared" si="2"/>
        <v>0.2972195589645254</v>
      </c>
    </row>
    <row r="30" spans="1:10" ht="18" customHeight="1">
      <c r="A30" s="34" t="s">
        <v>90</v>
      </c>
      <c r="B30" s="405">
        <f t="shared" si="4"/>
        <v>1123</v>
      </c>
      <c r="C30" s="104">
        <f t="shared" si="4"/>
        <v>336</v>
      </c>
      <c r="D30" s="412">
        <f t="shared" si="0"/>
        <v>0.29919857524487981</v>
      </c>
      <c r="E30" s="400">
        <f>'表3-1'!G30</f>
        <v>645</v>
      </c>
      <c r="F30" s="427">
        <f>'表3-3'!H30</f>
        <v>215</v>
      </c>
      <c r="G30" s="504">
        <f t="shared" si="1"/>
        <v>0.33333333333333326</v>
      </c>
      <c r="H30" s="405">
        <f>'表3-1'!I30</f>
        <v>478</v>
      </c>
      <c r="I30" s="427">
        <f>'表3-3'!J30</f>
        <v>121</v>
      </c>
      <c r="J30" s="514">
        <f t="shared" si="2"/>
        <v>0.25313807531380755</v>
      </c>
    </row>
    <row r="31" spans="1:10" ht="18" customHeight="1">
      <c r="A31" s="26" t="s">
        <v>70</v>
      </c>
      <c r="B31" s="417">
        <f>SUM(B32:B35)</f>
        <v>2955</v>
      </c>
      <c r="C31" s="429">
        <f>SUM(C32:C35)</f>
        <v>953</v>
      </c>
      <c r="D31" s="411">
        <f t="shared" si="0"/>
        <v>0.32250423011844326</v>
      </c>
      <c r="E31" s="417">
        <f>SUM(E32:E35)</f>
        <v>1572</v>
      </c>
      <c r="F31" s="435">
        <f>SUM(F32:F35)</f>
        <v>660</v>
      </c>
      <c r="G31" s="500">
        <f t="shared" si="1"/>
        <v>0.41984732824427479</v>
      </c>
      <c r="H31" s="417">
        <f>SUM(H32:H35)</f>
        <v>1383</v>
      </c>
      <c r="I31" s="435">
        <f>SUM(I32:I35)</f>
        <v>293</v>
      </c>
      <c r="J31" s="411">
        <f t="shared" si="2"/>
        <v>0.21185827910339841</v>
      </c>
    </row>
    <row r="32" spans="1:10" ht="18" customHeight="1">
      <c r="A32" s="28" t="s">
        <v>60</v>
      </c>
      <c r="B32" s="86">
        <f t="shared" ref="B32:C35" si="5">E32+H32</f>
        <v>1391</v>
      </c>
      <c r="C32" s="426">
        <f t="shared" si="5"/>
        <v>482</v>
      </c>
      <c r="D32" s="441">
        <f t="shared" si="0"/>
        <v>0.34651329978432782</v>
      </c>
      <c r="E32" s="400">
        <f>'表3-1'!G32</f>
        <v>729</v>
      </c>
      <c r="F32" s="426">
        <f>'表3-3'!H32</f>
        <v>354</v>
      </c>
      <c r="G32" s="503">
        <f t="shared" si="1"/>
        <v>0.48559670781893011</v>
      </c>
      <c r="H32" s="86">
        <f>'表3-1'!I32</f>
        <v>662</v>
      </c>
      <c r="I32" s="426">
        <f>'表3-3'!J32</f>
        <v>128</v>
      </c>
      <c r="J32" s="513">
        <f t="shared" si="2"/>
        <v>0.19335347432024169</v>
      </c>
    </row>
    <row r="33" spans="1:13" ht="18" customHeight="1">
      <c r="A33" s="29" t="s">
        <v>84</v>
      </c>
      <c r="B33" s="400">
        <f t="shared" si="5"/>
        <v>896</v>
      </c>
      <c r="C33" s="104">
        <f t="shared" si="5"/>
        <v>246</v>
      </c>
      <c r="D33" s="446">
        <f t="shared" si="0"/>
        <v>0.27455357142857145</v>
      </c>
      <c r="E33" s="400">
        <f>'表3-1'!G33</f>
        <v>498</v>
      </c>
      <c r="F33" s="104">
        <f>'表3-3'!H33</f>
        <v>164</v>
      </c>
      <c r="G33" s="461">
        <f t="shared" si="1"/>
        <v>0.32931726907630521</v>
      </c>
      <c r="H33" s="400">
        <f>'表3-1'!I33</f>
        <v>398</v>
      </c>
      <c r="I33" s="104">
        <f>'表3-3'!J33</f>
        <v>82</v>
      </c>
      <c r="J33" s="511">
        <f t="shared" si="2"/>
        <v>0.20603015075376885</v>
      </c>
    </row>
    <row r="34" spans="1:13" ht="18" customHeight="1">
      <c r="A34" s="29" t="s">
        <v>34</v>
      </c>
      <c r="B34" s="400">
        <f t="shared" si="5"/>
        <v>534</v>
      </c>
      <c r="C34" s="104">
        <f t="shared" si="5"/>
        <v>207</v>
      </c>
      <c r="D34" s="446">
        <f t="shared" si="0"/>
        <v>0.38764044943820231</v>
      </c>
      <c r="E34" s="400">
        <f>'表3-1'!G34</f>
        <v>285</v>
      </c>
      <c r="F34" s="104">
        <f>'表3-3'!H34</f>
        <v>136</v>
      </c>
      <c r="G34" s="461">
        <f t="shared" si="1"/>
        <v>0.47719298245614034</v>
      </c>
      <c r="H34" s="400">
        <f>'表3-1'!I34</f>
        <v>249</v>
      </c>
      <c r="I34" s="104">
        <f>'表3-3'!J34</f>
        <v>71</v>
      </c>
      <c r="J34" s="511">
        <f t="shared" si="2"/>
        <v>0.28514056224899598</v>
      </c>
    </row>
    <row r="35" spans="1:13" ht="18" customHeight="1">
      <c r="A35" s="34" t="s">
        <v>86</v>
      </c>
      <c r="B35" s="405">
        <f t="shared" si="5"/>
        <v>134</v>
      </c>
      <c r="C35" s="104">
        <f t="shared" si="5"/>
        <v>18</v>
      </c>
      <c r="D35" s="360">
        <f t="shared" si="0"/>
        <v>0.13432835820895522</v>
      </c>
      <c r="E35" s="400">
        <f>'表3-1'!G35</f>
        <v>60</v>
      </c>
      <c r="F35" s="427">
        <f>'表3-3'!H35</f>
        <v>6</v>
      </c>
      <c r="G35" s="460">
        <f t="shared" si="1"/>
        <v>0.1</v>
      </c>
      <c r="H35" s="405">
        <f>'表3-1'!I35</f>
        <v>74</v>
      </c>
      <c r="I35" s="427">
        <f>'表3-3'!J35</f>
        <v>12</v>
      </c>
      <c r="J35" s="508">
        <f t="shared" si="2"/>
        <v>0.16216216216216217</v>
      </c>
    </row>
    <row r="36" spans="1:13" ht="18" customHeight="1">
      <c r="A36" s="26" t="s">
        <v>22</v>
      </c>
      <c r="B36" s="417">
        <f>SUM(B37)</f>
        <v>980</v>
      </c>
      <c r="C36" s="425">
        <f>SUM(C37)</f>
        <v>428</v>
      </c>
      <c r="D36" s="411">
        <f t="shared" si="0"/>
        <v>0.43673469387755104</v>
      </c>
      <c r="E36" s="417">
        <f>SUM(E37)</f>
        <v>547</v>
      </c>
      <c r="F36" s="435">
        <f>SUM(F37)</f>
        <v>240</v>
      </c>
      <c r="G36" s="500">
        <f t="shared" si="1"/>
        <v>0.43875685557586841</v>
      </c>
      <c r="H36" s="417">
        <f>SUM(H37)</f>
        <v>433</v>
      </c>
      <c r="I36" s="435">
        <f>SUM(I37)</f>
        <v>188</v>
      </c>
      <c r="J36" s="411">
        <f t="shared" si="2"/>
        <v>0.43418013856812926</v>
      </c>
    </row>
    <row r="37" spans="1:13" ht="18" customHeight="1">
      <c r="A37" s="33" t="s">
        <v>87</v>
      </c>
      <c r="B37" s="86">
        <f>E37+H37</f>
        <v>980</v>
      </c>
      <c r="C37" s="104">
        <f>F37+I37</f>
        <v>428</v>
      </c>
      <c r="D37" s="360">
        <f t="shared" si="0"/>
        <v>0.43673469387755104</v>
      </c>
      <c r="E37" s="400">
        <f>'表3-1'!G37</f>
        <v>547</v>
      </c>
      <c r="F37" s="475">
        <f>'表3-3'!H37</f>
        <v>240</v>
      </c>
      <c r="G37" s="460">
        <f t="shared" si="1"/>
        <v>0.43875685557586841</v>
      </c>
      <c r="H37" s="403">
        <f>'表3-1'!I37</f>
        <v>433</v>
      </c>
      <c r="I37" s="432">
        <f>'表3-3'!J37</f>
        <v>188</v>
      </c>
      <c r="J37" s="508">
        <f t="shared" si="2"/>
        <v>0.43418013856812926</v>
      </c>
    </row>
    <row r="38" spans="1:13" ht="18" customHeight="1">
      <c r="A38" s="26" t="s">
        <v>21</v>
      </c>
      <c r="B38" s="42">
        <f>SUM(B39:B40)</f>
        <v>1346</v>
      </c>
      <c r="C38" s="41">
        <f>SUM(C39:C40)</f>
        <v>288</v>
      </c>
      <c r="D38" s="411">
        <f t="shared" si="0"/>
        <v>0.21396731054977711</v>
      </c>
      <c r="E38" s="42">
        <f>SUM(E39:E40)</f>
        <v>646</v>
      </c>
      <c r="F38" s="41">
        <f>SUM(F39:F40)</f>
        <v>136</v>
      </c>
      <c r="G38" s="500">
        <f t="shared" si="1"/>
        <v>0.21052631578947367</v>
      </c>
      <c r="H38" s="42">
        <f>SUM(H39:H40)</f>
        <v>700</v>
      </c>
      <c r="I38" s="41">
        <f>SUM(I39:I40)</f>
        <v>152</v>
      </c>
      <c r="J38" s="512">
        <f t="shared" si="2"/>
        <v>0.21714285714285719</v>
      </c>
    </row>
    <row r="39" spans="1:13" ht="18" customHeight="1">
      <c r="A39" s="28" t="s">
        <v>51</v>
      </c>
      <c r="B39" s="86">
        <f>E39+H39</f>
        <v>1102</v>
      </c>
      <c r="C39" s="426">
        <f>F39+I39</f>
        <v>230</v>
      </c>
      <c r="D39" s="441">
        <f t="shared" si="0"/>
        <v>0.20871143375680576</v>
      </c>
      <c r="E39" s="86">
        <f>'表3-1'!G39</f>
        <v>527</v>
      </c>
      <c r="F39" s="426">
        <f>'表3-3'!H39</f>
        <v>97</v>
      </c>
      <c r="G39" s="503">
        <f t="shared" si="1"/>
        <v>0.18406072106261856</v>
      </c>
      <c r="H39" s="86">
        <f>'表3-1'!I39</f>
        <v>575</v>
      </c>
      <c r="I39" s="426">
        <f>'表3-3'!J39</f>
        <v>133</v>
      </c>
      <c r="J39" s="513">
        <f t="shared" si="2"/>
        <v>0.23130434782608697</v>
      </c>
    </row>
    <row r="40" spans="1:13" ht="18" customHeight="1">
      <c r="A40" s="34" t="s">
        <v>102</v>
      </c>
      <c r="B40" s="405">
        <f>E40+H40</f>
        <v>244</v>
      </c>
      <c r="C40" s="427">
        <f>F40+I40</f>
        <v>58</v>
      </c>
      <c r="D40" s="412">
        <f t="shared" si="0"/>
        <v>0.23770491803278687</v>
      </c>
      <c r="E40" s="405">
        <f>'表3-1'!G40</f>
        <v>119</v>
      </c>
      <c r="F40" s="427">
        <f>'表3-3'!H40</f>
        <v>39</v>
      </c>
      <c r="G40" s="504">
        <f t="shared" si="1"/>
        <v>0.32773109243697479</v>
      </c>
      <c r="H40" s="405">
        <f>'表3-1'!I40</f>
        <v>125</v>
      </c>
      <c r="I40" s="427">
        <f>'表3-3'!J40</f>
        <v>19</v>
      </c>
      <c r="J40" s="514">
        <f t="shared" si="2"/>
        <v>0.152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">
        <v>19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6"/>
      <c r="F47" s="46"/>
      <c r="G47" s="46"/>
      <c r="H47" s="46"/>
      <c r="I47" s="46"/>
      <c r="J47" s="46"/>
      <c r="K47" s="462"/>
      <c r="L47" s="462"/>
      <c r="M47" s="46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11"/>
  <pageMargins left="0.72" right="0.27559055118110237" top="0.74803149606299213" bottom="0.51181102362204722" header="0.51181102362204722" footer="0.51181102362204722"/>
  <pageSetup paperSize="9" scale="93" fitToWidth="1" fitToHeight="1" orientation="portrait" usePrinterDefaults="1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topLeftCell="A7" workbookViewId="0">
      <selection activeCell="B18" sqref="B18"/>
    </sheetView>
  </sheetViews>
  <sheetFormatPr defaultRowHeight="12"/>
  <cols>
    <col min="1" max="1" width="12.875" style="262" customWidth="1"/>
    <col min="2" max="2" width="9.375" style="262" customWidth="1"/>
    <col min="3" max="3" width="9.625" style="262" customWidth="1"/>
    <col min="4" max="4" width="9.5" style="262" customWidth="1"/>
    <col min="5" max="5" width="9.375" style="262" customWidth="1"/>
    <col min="6" max="6" width="9.125" style="262" customWidth="1"/>
    <col min="7" max="7" width="9.625" style="262" customWidth="1"/>
    <col min="8" max="8" width="9.5" style="262" customWidth="1"/>
    <col min="9" max="9" width="9.375" style="262" customWidth="1"/>
    <col min="10" max="10" width="9.75" style="262" customWidth="1"/>
    <col min="11" max="12" width="9" style="447" customWidth="1"/>
    <col min="13" max="16384" width="9" style="262" customWidth="1"/>
  </cols>
  <sheetData>
    <row r="1" spans="1:10" ht="31.5" customHeight="1">
      <c r="A1" s="448" t="str">
        <f>表紙!B24</f>
        <v>令和元年度市町村別高齢者世帯に占める要支援・要介護世帯数割合（圏域別）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J2" s="140" t="str">
        <f>'表1-1'!J2</f>
        <v>令和元年７月１日現在</v>
      </c>
    </row>
    <row r="3" spans="1:10" ht="18" customHeight="1">
      <c r="A3" s="381" t="s">
        <v>31</v>
      </c>
      <c r="B3" s="394" t="s">
        <v>192</v>
      </c>
      <c r="C3" s="492"/>
      <c r="D3" s="492"/>
      <c r="E3" s="413"/>
      <c r="F3" s="413"/>
      <c r="G3" s="413"/>
      <c r="H3" s="413"/>
      <c r="I3" s="413"/>
      <c r="J3" s="443"/>
    </row>
    <row r="4" spans="1:10" ht="18" customHeight="1">
      <c r="A4" s="382"/>
      <c r="B4" s="491"/>
      <c r="C4" s="493"/>
      <c r="D4" s="493"/>
      <c r="E4" s="495" t="s">
        <v>190</v>
      </c>
      <c r="F4" s="498"/>
      <c r="G4" s="499"/>
      <c r="H4" s="505" t="s">
        <v>184</v>
      </c>
      <c r="I4" s="407"/>
      <c r="J4" s="507"/>
    </row>
    <row r="5" spans="1:10" ht="91.5" customHeight="1">
      <c r="A5" s="382"/>
      <c r="B5" s="415" t="s">
        <v>176</v>
      </c>
      <c r="C5" s="464" t="s">
        <v>277</v>
      </c>
      <c r="D5" s="494" t="s">
        <v>219</v>
      </c>
      <c r="E5" s="496" t="s">
        <v>33</v>
      </c>
      <c r="F5" s="473" t="s">
        <v>247</v>
      </c>
      <c r="G5" s="484" t="s">
        <v>219</v>
      </c>
      <c r="H5" s="396" t="s">
        <v>176</v>
      </c>
      <c r="I5" s="506" t="s">
        <v>277</v>
      </c>
      <c r="J5" s="484" t="s">
        <v>219</v>
      </c>
    </row>
    <row r="6" spans="1:10" ht="24">
      <c r="A6" s="383"/>
      <c r="B6" s="463" t="s">
        <v>218</v>
      </c>
      <c r="C6" s="431" t="s">
        <v>217</v>
      </c>
      <c r="D6" s="410" t="s">
        <v>220</v>
      </c>
      <c r="E6" s="497" t="s">
        <v>210</v>
      </c>
      <c r="F6" s="439" t="s">
        <v>12</v>
      </c>
      <c r="G6" s="439" t="s">
        <v>221</v>
      </c>
      <c r="H6" s="345" t="s">
        <v>202</v>
      </c>
      <c r="I6" s="431" t="s">
        <v>118</v>
      </c>
      <c r="J6" s="410" t="s">
        <v>222</v>
      </c>
    </row>
    <row r="7" spans="1:10" ht="18" customHeight="1">
      <c r="A7" s="26" t="s">
        <v>61</v>
      </c>
      <c r="B7" s="397">
        <f>SUM(B8,B12,B15,B20,B28,B31,B35,B37)</f>
        <v>123961</v>
      </c>
      <c r="C7" s="515">
        <f>SUM(C8,C12,C15,C20,C28,C31,C35,C37)</f>
        <v>35491</v>
      </c>
      <c r="D7" s="411">
        <f t="shared" ref="D7:D40" si="0">C7/B7</f>
        <v>0.28630779035341758</v>
      </c>
      <c r="E7" s="397">
        <f>SUM(E8,E12,E15,E20,E28,E31,E35,E37)</f>
        <v>68252</v>
      </c>
      <c r="F7" s="515">
        <f>SUM(F8,F12,F15,F20,F28,F31,F35,F37)</f>
        <v>21314</v>
      </c>
      <c r="G7" s="500">
        <f t="shared" ref="G7:G40" si="1">F7/E7</f>
        <v>0.31228388911680244</v>
      </c>
      <c r="H7" s="397">
        <f>SUM(H8,H12,H15,H20,H28,H31,H35,H37)</f>
        <v>55709</v>
      </c>
      <c r="I7" s="515">
        <f>SUM(I8,I12,I15,I20,I28,I31,I35,I37)</f>
        <v>14177</v>
      </c>
      <c r="J7" s="411">
        <f t="shared" ref="J7:J40" si="2">I7/H7</f>
        <v>0.25448311762910841</v>
      </c>
    </row>
    <row r="8" spans="1:10" ht="18" customHeight="1">
      <c r="A8" s="27" t="s">
        <v>27</v>
      </c>
      <c r="B8" s="42">
        <f>SUM(B9:B11)</f>
        <v>12454</v>
      </c>
      <c r="C8" s="41">
        <f>SUM(C9:C11)</f>
        <v>2554</v>
      </c>
      <c r="D8" s="411">
        <f t="shared" si="0"/>
        <v>0.20507467480327607</v>
      </c>
      <c r="E8" s="42">
        <f>SUM(E9:E11)</f>
        <v>6057</v>
      </c>
      <c r="F8" s="47">
        <f>SUM(F9:F11)</f>
        <v>1204</v>
      </c>
      <c r="G8" s="500">
        <f t="shared" si="1"/>
        <v>0.19877827307247808</v>
      </c>
      <c r="H8" s="42">
        <f>SUM(H9:H11)</f>
        <v>6397</v>
      </c>
      <c r="I8" s="41">
        <f>SUM(I9:I11)</f>
        <v>1350</v>
      </c>
      <c r="J8" s="411">
        <f t="shared" si="2"/>
        <v>0.21103642332343289</v>
      </c>
    </row>
    <row r="9" spans="1:10" ht="18" customHeight="1">
      <c r="A9" s="29" t="s">
        <v>68</v>
      </c>
      <c r="B9" s="400">
        <f>'表3-2'!C9</f>
        <v>8555</v>
      </c>
      <c r="C9" s="104">
        <f>F9+I9</f>
        <v>1768</v>
      </c>
      <c r="D9" s="359">
        <f t="shared" si="0"/>
        <v>0.20666277030976041</v>
      </c>
      <c r="E9" s="418">
        <f>'表3-2'!G9</f>
        <v>3970</v>
      </c>
      <c r="F9" s="476">
        <f>'表3-3'!H13</f>
        <v>804</v>
      </c>
      <c r="G9" s="502">
        <f t="shared" si="1"/>
        <v>0.20251889168765744</v>
      </c>
      <c r="H9" s="517">
        <f>'表3-3'!I13</f>
        <v>4585</v>
      </c>
      <c r="I9" s="475">
        <f>'表3-3'!J13</f>
        <v>964</v>
      </c>
      <c r="J9" s="441">
        <f t="shared" si="2"/>
        <v>0.21025081788440567</v>
      </c>
    </row>
    <row r="10" spans="1:10" ht="18" customHeight="1">
      <c r="A10" s="29" t="s">
        <v>79</v>
      </c>
      <c r="B10" s="400">
        <f>'表3-2'!C10</f>
        <v>3202</v>
      </c>
      <c r="C10" s="104">
        <f>F10+I10</f>
        <v>729</v>
      </c>
      <c r="D10" s="359">
        <f t="shared" si="0"/>
        <v>0.22767020612117428</v>
      </c>
      <c r="E10" s="418">
        <f>'表3-2'!G10</f>
        <v>1704</v>
      </c>
      <c r="F10" s="476">
        <f>'表3-3'!H16</f>
        <v>376</v>
      </c>
      <c r="G10" s="502">
        <f t="shared" si="1"/>
        <v>0.22065727699530521</v>
      </c>
      <c r="H10" s="518">
        <f>'表3-3'!I16</f>
        <v>1498</v>
      </c>
      <c r="I10" s="476">
        <f>'表3-3'!J16</f>
        <v>353</v>
      </c>
      <c r="J10" s="359">
        <f t="shared" si="2"/>
        <v>0.2356475300400534</v>
      </c>
    </row>
    <row r="11" spans="1:10" ht="18" customHeight="1">
      <c r="A11" s="32" t="s">
        <v>54</v>
      </c>
      <c r="B11" s="400">
        <f>'表3-2'!C11</f>
        <v>697</v>
      </c>
      <c r="C11" s="104">
        <f>F11+I11</f>
        <v>57</v>
      </c>
      <c r="D11" s="360">
        <f t="shared" si="0"/>
        <v>8.1779053084648487e-002</v>
      </c>
      <c r="E11" s="418">
        <f>'表3-2'!G11</f>
        <v>383</v>
      </c>
      <c r="F11" s="476">
        <f>'表3-3'!H24</f>
        <v>24</v>
      </c>
      <c r="G11" s="460">
        <f t="shared" si="1"/>
        <v>6.2663185378590072e-002</v>
      </c>
      <c r="H11" s="519">
        <f>'表3-3'!I24</f>
        <v>314</v>
      </c>
      <c r="I11" s="482">
        <f>'表3-3'!J24</f>
        <v>33</v>
      </c>
      <c r="J11" s="520">
        <f t="shared" si="2"/>
        <v>0.10509554140127388</v>
      </c>
    </row>
    <row r="12" spans="1:10" ht="18" customHeight="1">
      <c r="A12" s="27" t="s">
        <v>38</v>
      </c>
      <c r="B12" s="42">
        <f>SUM(B13:B14)</f>
        <v>5276</v>
      </c>
      <c r="C12" s="47">
        <f>SUM(C13:C14)</f>
        <v>1582</v>
      </c>
      <c r="D12" s="411">
        <f t="shared" si="0"/>
        <v>0.2998483699772555</v>
      </c>
      <c r="E12" s="42">
        <f>SUM(E13:E14)</f>
        <v>3008</v>
      </c>
      <c r="F12" s="47">
        <f>SUM(F13:F14)</f>
        <v>920</v>
      </c>
      <c r="G12" s="500">
        <f t="shared" si="1"/>
        <v>0.30585106382978722</v>
      </c>
      <c r="H12" s="42">
        <f>SUM(H13:H14)</f>
        <v>2268</v>
      </c>
      <c r="I12" s="42">
        <f>SUM(I13:I14)</f>
        <v>662</v>
      </c>
      <c r="J12" s="411">
        <f t="shared" si="2"/>
        <v>0.29188712522045857</v>
      </c>
    </row>
    <row r="13" spans="1:10" ht="18" customHeight="1">
      <c r="A13" s="151" t="s">
        <v>50</v>
      </c>
      <c r="B13" s="400">
        <f>'表3-2'!C13</f>
        <v>4920</v>
      </c>
      <c r="C13" s="104">
        <f>F13+I13</f>
        <v>1526</v>
      </c>
      <c r="D13" s="446">
        <f t="shared" si="0"/>
        <v>0.31016260162601628</v>
      </c>
      <c r="E13" s="418">
        <f>'表3-2'!G13</f>
        <v>2819</v>
      </c>
      <c r="F13" s="476">
        <f>'表3-3'!H20</f>
        <v>896</v>
      </c>
      <c r="G13" s="461">
        <f t="shared" si="1"/>
        <v>0.31784320681092587</v>
      </c>
      <c r="H13" s="400">
        <f>'表3-3'!I20</f>
        <v>2101</v>
      </c>
      <c r="I13" s="418">
        <f>'表3-3'!J20</f>
        <v>630</v>
      </c>
      <c r="J13" s="511">
        <f t="shared" si="2"/>
        <v>0.29985721085197525</v>
      </c>
    </row>
    <row r="14" spans="1:10" ht="18" customHeight="1">
      <c r="A14" s="32" t="s">
        <v>72</v>
      </c>
      <c r="B14" s="400">
        <f>'表3-2'!C14</f>
        <v>356</v>
      </c>
      <c r="C14" s="104">
        <f>F14+I14</f>
        <v>56</v>
      </c>
      <c r="D14" s="360">
        <f t="shared" si="0"/>
        <v>0.15730337078651685</v>
      </c>
      <c r="E14" s="418">
        <f>'表3-2'!G14</f>
        <v>189</v>
      </c>
      <c r="F14" s="476">
        <f>'表3-3'!H26</f>
        <v>24</v>
      </c>
      <c r="G14" s="460">
        <f t="shared" si="1"/>
        <v>0.12698412698412698</v>
      </c>
      <c r="H14" s="400">
        <f>'表3-3'!I26</f>
        <v>167</v>
      </c>
      <c r="I14" s="418">
        <f>'表3-3'!J26</f>
        <v>32</v>
      </c>
      <c r="J14" s="508">
        <f t="shared" si="2"/>
        <v>0.19161676646706588</v>
      </c>
    </row>
    <row r="15" spans="1:10" ht="18" customHeight="1">
      <c r="A15" s="27" t="s">
        <v>244</v>
      </c>
      <c r="B15" s="42">
        <f>SUM(B16:B19)</f>
        <v>11232</v>
      </c>
      <c r="C15" s="47">
        <f>SUM(C16:C19)</f>
        <v>2838</v>
      </c>
      <c r="D15" s="411">
        <f t="shared" si="0"/>
        <v>0.25267094017094016</v>
      </c>
      <c r="E15" s="42">
        <f>SUM(E16:E19)</f>
        <v>6412</v>
      </c>
      <c r="F15" s="47">
        <f>SUM(F16:F19)</f>
        <v>1738</v>
      </c>
      <c r="G15" s="500">
        <f t="shared" si="1"/>
        <v>0.27105427323767933</v>
      </c>
      <c r="H15" s="42">
        <f>SUM(H16:H19)</f>
        <v>4820</v>
      </c>
      <c r="I15" s="47">
        <f>SUM(I16:I19)</f>
        <v>1100</v>
      </c>
      <c r="J15" s="411">
        <f t="shared" si="2"/>
        <v>0.22821576763485479</v>
      </c>
    </row>
    <row r="16" spans="1:10" ht="18" customHeight="1">
      <c r="A16" s="151" t="s">
        <v>67</v>
      </c>
      <c r="B16" s="400">
        <f>'表3-2'!C16</f>
        <v>7254</v>
      </c>
      <c r="C16" s="104">
        <f>F16+I16</f>
        <v>1482</v>
      </c>
      <c r="D16" s="446">
        <f t="shared" si="0"/>
        <v>0.20430107526881719</v>
      </c>
      <c r="E16" s="418">
        <f>'表3-2'!G16</f>
        <v>4165</v>
      </c>
      <c r="F16" s="476">
        <f>'表3-3'!H11</f>
        <v>888</v>
      </c>
      <c r="G16" s="461">
        <f t="shared" si="1"/>
        <v>0.2132052821128452</v>
      </c>
      <c r="H16" s="400">
        <f>'表3-3'!I11</f>
        <v>3089</v>
      </c>
      <c r="I16" s="418">
        <f>'表3-3'!J11</f>
        <v>594</v>
      </c>
      <c r="J16" s="511">
        <f t="shared" si="2"/>
        <v>0.19229524117837488</v>
      </c>
    </row>
    <row r="17" spans="1:13" ht="18" customHeight="1">
      <c r="A17" s="151" t="s">
        <v>9</v>
      </c>
      <c r="B17" s="400">
        <f>'表3-2'!C17</f>
        <v>470</v>
      </c>
      <c r="C17" s="104">
        <f>F17+I17</f>
        <v>179</v>
      </c>
      <c r="D17" s="446">
        <f t="shared" si="0"/>
        <v>0.38085106382978717</v>
      </c>
      <c r="E17" s="418">
        <f>'表3-2'!G17</f>
        <v>260</v>
      </c>
      <c r="F17" s="476">
        <f>'表3-3'!H28</f>
        <v>104</v>
      </c>
      <c r="G17" s="461">
        <f t="shared" si="1"/>
        <v>0.4</v>
      </c>
      <c r="H17" s="400">
        <f>'表3-3'!I28</f>
        <v>210</v>
      </c>
      <c r="I17" s="418">
        <f>'表3-3'!J28</f>
        <v>75</v>
      </c>
      <c r="J17" s="511">
        <f t="shared" si="2"/>
        <v>0.35714285714285715</v>
      </c>
    </row>
    <row r="18" spans="1:13" ht="18" customHeight="1">
      <c r="A18" s="29" t="s">
        <v>2</v>
      </c>
      <c r="B18" s="400">
        <f>'表3-2'!C18</f>
        <v>2385</v>
      </c>
      <c r="C18" s="104">
        <f>F18+I18</f>
        <v>841</v>
      </c>
      <c r="D18" s="360">
        <f t="shared" si="0"/>
        <v>0.35262054507337526</v>
      </c>
      <c r="E18" s="418">
        <f>'表3-2'!G18</f>
        <v>1342</v>
      </c>
      <c r="F18" s="476">
        <f>'表3-3'!H29</f>
        <v>531</v>
      </c>
      <c r="G18" s="460">
        <f t="shared" si="1"/>
        <v>0.39567809239940399</v>
      </c>
      <c r="H18" s="400">
        <f>'表3-3'!I29</f>
        <v>1043</v>
      </c>
      <c r="I18" s="418">
        <f>'表3-3'!J29</f>
        <v>310</v>
      </c>
      <c r="J18" s="508">
        <f t="shared" si="2"/>
        <v>0.2972195589645254</v>
      </c>
    </row>
    <row r="19" spans="1:13" ht="18" customHeight="1">
      <c r="A19" s="34" t="s">
        <v>90</v>
      </c>
      <c r="B19" s="400">
        <f>'表3-2'!C19</f>
        <v>1123</v>
      </c>
      <c r="C19" s="104">
        <f>F19+I19</f>
        <v>336</v>
      </c>
      <c r="D19" s="412">
        <f t="shared" si="0"/>
        <v>0.29919857524487981</v>
      </c>
      <c r="E19" s="418">
        <f>'表3-2'!G19</f>
        <v>645</v>
      </c>
      <c r="F19" s="476">
        <f>'表3-3'!H30</f>
        <v>215</v>
      </c>
      <c r="G19" s="504">
        <f t="shared" si="1"/>
        <v>0.33333333333333326</v>
      </c>
      <c r="H19" s="400">
        <f>'表3-3'!I30</f>
        <v>478</v>
      </c>
      <c r="I19" s="418">
        <f>'表3-3'!J30</f>
        <v>121</v>
      </c>
      <c r="J19" s="514">
        <f t="shared" si="2"/>
        <v>0.25313807531380755</v>
      </c>
    </row>
    <row r="20" spans="1:13" ht="18" customHeight="1">
      <c r="A20" s="26" t="s">
        <v>245</v>
      </c>
      <c r="B20" s="42">
        <f>SUM(B21:B27)</f>
        <v>55368</v>
      </c>
      <c r="C20" s="47">
        <f>SUM(C21:C27)</f>
        <v>18140</v>
      </c>
      <c r="D20" s="411">
        <f t="shared" si="0"/>
        <v>0.32762606559745694</v>
      </c>
      <c r="E20" s="42">
        <f>SUM(E21:E27)</f>
        <v>31536</v>
      </c>
      <c r="F20" s="47">
        <f>SUM(F21:F27)</f>
        <v>11309</v>
      </c>
      <c r="G20" s="500">
        <f t="shared" si="1"/>
        <v>0.35860603754439369</v>
      </c>
      <c r="H20" s="42">
        <f>SUM(H21:H27)</f>
        <v>23832</v>
      </c>
      <c r="I20" s="47">
        <f>SUM(I21:I27)</f>
        <v>6831</v>
      </c>
      <c r="J20" s="411">
        <f t="shared" si="2"/>
        <v>0.28663141993957703</v>
      </c>
    </row>
    <row r="21" spans="1:13" ht="18" customHeight="1">
      <c r="A21" s="28" t="s">
        <v>89</v>
      </c>
      <c r="B21" s="400">
        <f>'表3-2'!C21</f>
        <v>44399</v>
      </c>
      <c r="C21" s="104">
        <f t="shared" ref="C21:C27" si="3">F21+I21</f>
        <v>14965</v>
      </c>
      <c r="D21" s="441">
        <f t="shared" si="0"/>
        <v>0.33705714092659744</v>
      </c>
      <c r="E21" s="418">
        <f>'表3-2'!G21</f>
        <v>25804</v>
      </c>
      <c r="F21" s="476">
        <f>'表3-3'!H10</f>
        <v>9398</v>
      </c>
      <c r="G21" s="503">
        <f t="shared" si="1"/>
        <v>0.36420709967446896</v>
      </c>
      <c r="H21" s="400">
        <f>'表3-3'!I10</f>
        <v>18595</v>
      </c>
      <c r="I21" s="418">
        <f>'表3-3'!J10</f>
        <v>5567</v>
      </c>
      <c r="J21" s="508">
        <f t="shared" si="2"/>
        <v>0.29938155418123152</v>
      </c>
    </row>
    <row r="22" spans="1:13" ht="18" customHeight="1">
      <c r="A22" s="29" t="s">
        <v>75</v>
      </c>
      <c r="B22" s="400">
        <f>'表3-2'!C22</f>
        <v>3897</v>
      </c>
      <c r="C22" s="104">
        <f t="shared" si="3"/>
        <v>1190</v>
      </c>
      <c r="D22" s="360">
        <f t="shared" si="0"/>
        <v>0.30536309982037463</v>
      </c>
      <c r="E22" s="418">
        <f>'表3-2'!G22</f>
        <v>1898</v>
      </c>
      <c r="F22" s="476">
        <f>'表3-3'!H14</f>
        <v>603</v>
      </c>
      <c r="G22" s="460">
        <f t="shared" si="1"/>
        <v>0.31770284510010538</v>
      </c>
      <c r="H22" s="400">
        <f>'表3-3'!I14</f>
        <v>1999</v>
      </c>
      <c r="I22" s="418">
        <f>'表3-3'!J14</f>
        <v>587</v>
      </c>
      <c r="J22" s="359">
        <f t="shared" si="2"/>
        <v>0.29364682341170584</v>
      </c>
    </row>
    <row r="23" spans="1:13" ht="18" customHeight="1">
      <c r="A23" s="29" t="s">
        <v>8</v>
      </c>
      <c r="B23" s="400">
        <f>'表3-2'!C23</f>
        <v>4117</v>
      </c>
      <c r="C23" s="104">
        <f t="shared" si="3"/>
        <v>1032</v>
      </c>
      <c r="D23" s="359">
        <f t="shared" si="0"/>
        <v>0.25066796210833125</v>
      </c>
      <c r="E23" s="418">
        <f>'表3-2'!G23</f>
        <v>2262</v>
      </c>
      <c r="F23" s="476">
        <f>'表3-3'!H18</f>
        <v>648</v>
      </c>
      <c r="G23" s="502">
        <f t="shared" si="1"/>
        <v>0.28647214854111408</v>
      </c>
      <c r="H23" s="400">
        <f>'表3-3'!I18</f>
        <v>1855</v>
      </c>
      <c r="I23" s="418">
        <f>'表3-3'!J18</f>
        <v>384</v>
      </c>
      <c r="J23" s="510">
        <f t="shared" si="2"/>
        <v>0.20700808625336928</v>
      </c>
    </row>
    <row r="24" spans="1:13" ht="18" customHeight="1">
      <c r="A24" s="151" t="s">
        <v>60</v>
      </c>
      <c r="B24" s="400">
        <f>'表3-2'!C24</f>
        <v>1391</v>
      </c>
      <c r="C24" s="104">
        <f t="shared" si="3"/>
        <v>482</v>
      </c>
      <c r="D24" s="446">
        <f t="shared" si="0"/>
        <v>0.34651329978432782</v>
      </c>
      <c r="E24" s="418">
        <f>'表3-2'!G24</f>
        <v>729</v>
      </c>
      <c r="F24" s="476">
        <f>'表3-3'!H32</f>
        <v>354</v>
      </c>
      <c r="G24" s="461">
        <f t="shared" si="1"/>
        <v>0.48559670781893011</v>
      </c>
      <c r="H24" s="400">
        <f>'表3-3'!I32</f>
        <v>662</v>
      </c>
      <c r="I24" s="418">
        <f>'表3-3'!J32</f>
        <v>128</v>
      </c>
      <c r="J24" s="511">
        <f t="shared" si="2"/>
        <v>0.19335347432024169</v>
      </c>
    </row>
    <row r="25" spans="1:13" ht="18" customHeight="1">
      <c r="A25" s="29" t="s">
        <v>84</v>
      </c>
      <c r="B25" s="400">
        <f>'表3-2'!C25</f>
        <v>896</v>
      </c>
      <c r="C25" s="104">
        <f t="shared" si="3"/>
        <v>246</v>
      </c>
      <c r="D25" s="446">
        <f t="shared" si="0"/>
        <v>0.27455357142857145</v>
      </c>
      <c r="E25" s="418">
        <f>'表3-2'!G25</f>
        <v>498</v>
      </c>
      <c r="F25" s="476">
        <f>'表3-3'!H33</f>
        <v>164</v>
      </c>
      <c r="G25" s="461">
        <f t="shared" si="1"/>
        <v>0.32931726907630521</v>
      </c>
      <c r="H25" s="400">
        <f>'表3-3'!I33</f>
        <v>398</v>
      </c>
      <c r="I25" s="418">
        <f>'表3-3'!J33</f>
        <v>82</v>
      </c>
      <c r="J25" s="511">
        <f t="shared" si="2"/>
        <v>0.20603015075376885</v>
      </c>
    </row>
    <row r="26" spans="1:13" ht="18" customHeight="1">
      <c r="A26" s="29" t="s">
        <v>34</v>
      </c>
      <c r="B26" s="400">
        <f>'表3-2'!C26</f>
        <v>534</v>
      </c>
      <c r="C26" s="104">
        <f t="shared" si="3"/>
        <v>207</v>
      </c>
      <c r="D26" s="446">
        <f t="shared" si="0"/>
        <v>0.38764044943820231</v>
      </c>
      <c r="E26" s="418">
        <f>'表3-2'!G26</f>
        <v>285</v>
      </c>
      <c r="F26" s="476">
        <f>'表3-3'!H34</f>
        <v>136</v>
      </c>
      <c r="G26" s="461">
        <f t="shared" si="1"/>
        <v>0.47719298245614034</v>
      </c>
      <c r="H26" s="400">
        <f>'表3-3'!I34</f>
        <v>249</v>
      </c>
      <c r="I26" s="418">
        <f>'表3-3'!J34</f>
        <v>71</v>
      </c>
      <c r="J26" s="511">
        <f t="shared" si="2"/>
        <v>0.28514056224899598</v>
      </c>
    </row>
    <row r="27" spans="1:13" ht="18" customHeight="1">
      <c r="A27" s="34" t="s">
        <v>86</v>
      </c>
      <c r="B27" s="400">
        <f>'表3-2'!C27</f>
        <v>134</v>
      </c>
      <c r="C27" s="104">
        <f t="shared" si="3"/>
        <v>18</v>
      </c>
      <c r="D27" s="360">
        <f t="shared" si="0"/>
        <v>0.13432835820895522</v>
      </c>
      <c r="E27" s="418">
        <f>'表3-2'!G27</f>
        <v>60</v>
      </c>
      <c r="F27" s="476">
        <f>'表3-3'!H35</f>
        <v>6</v>
      </c>
      <c r="G27" s="460">
        <f t="shared" si="1"/>
        <v>0.1</v>
      </c>
      <c r="H27" s="400">
        <f>'表3-3'!I35</f>
        <v>74</v>
      </c>
      <c r="I27" s="418">
        <f>'表3-3'!J35</f>
        <v>12</v>
      </c>
      <c r="J27" s="508">
        <f t="shared" si="2"/>
        <v>0.16216216216216217</v>
      </c>
    </row>
    <row r="28" spans="1:13" s="447" customFormat="1" ht="24" customHeight="1">
      <c r="A28" s="152" t="s">
        <v>243</v>
      </c>
      <c r="B28" s="42">
        <f>SUM(B29:B30)</f>
        <v>11330</v>
      </c>
      <c r="C28" s="47">
        <f>SUM(C29:C30)</f>
        <v>3033</v>
      </c>
      <c r="D28" s="411">
        <f t="shared" si="0"/>
        <v>0.26769638128861428</v>
      </c>
      <c r="E28" s="42">
        <f>SUM(E29:E30)</f>
        <v>6244</v>
      </c>
      <c r="F28" s="47">
        <f>SUM(F29:F30)</f>
        <v>1929</v>
      </c>
      <c r="G28" s="500">
        <f t="shared" si="1"/>
        <v>0.30893657911595129</v>
      </c>
      <c r="H28" s="42">
        <f>SUM(H29:H30)</f>
        <v>5086</v>
      </c>
      <c r="I28" s="47">
        <f>SUM(I29:I30)</f>
        <v>1104</v>
      </c>
      <c r="J28" s="411">
        <f t="shared" si="2"/>
        <v>0.21706645694062127</v>
      </c>
      <c r="M28" s="262"/>
    </row>
    <row r="29" spans="1:13" s="447" customFormat="1" ht="18" customHeight="1">
      <c r="A29" s="151" t="s">
        <v>78</v>
      </c>
      <c r="B29" s="400">
        <f>'表3-2'!C29</f>
        <v>8651</v>
      </c>
      <c r="C29" s="104">
        <f>F29+I29</f>
        <v>2542</v>
      </c>
      <c r="D29" s="446">
        <f t="shared" si="0"/>
        <v>0.29383886255924169</v>
      </c>
      <c r="E29" s="418">
        <f>'表3-2'!G29</f>
        <v>4848</v>
      </c>
      <c r="F29" s="476">
        <f>'表3-3'!H17</f>
        <v>1632</v>
      </c>
      <c r="G29" s="461">
        <f t="shared" si="1"/>
        <v>0.33663366336633666</v>
      </c>
      <c r="H29" s="400">
        <f>'表3-3'!I17</f>
        <v>3803</v>
      </c>
      <c r="I29" s="418">
        <f>'表3-3'!J17</f>
        <v>910</v>
      </c>
      <c r="J29" s="511">
        <f t="shared" si="2"/>
        <v>0.23928477517749144</v>
      </c>
      <c r="M29" s="262"/>
    </row>
    <row r="30" spans="1:13" ht="18" customHeight="1">
      <c r="A30" s="34" t="s">
        <v>83</v>
      </c>
      <c r="B30" s="400">
        <f>'表3-2'!C30</f>
        <v>2679</v>
      </c>
      <c r="C30" s="104">
        <f>F30+I30</f>
        <v>491</v>
      </c>
      <c r="D30" s="446">
        <f t="shared" si="0"/>
        <v>0.18327734229189999</v>
      </c>
      <c r="E30" s="418">
        <f>'表3-2'!G30</f>
        <v>1396</v>
      </c>
      <c r="F30" s="476">
        <f>'表3-3'!H21</f>
        <v>297</v>
      </c>
      <c r="G30" s="461">
        <f t="shared" si="1"/>
        <v>0.21275071633237816</v>
      </c>
      <c r="H30" s="400">
        <f>'表3-3'!I21</f>
        <v>1283</v>
      </c>
      <c r="I30" s="418">
        <f>'表3-3'!J21</f>
        <v>194</v>
      </c>
      <c r="J30" s="511">
        <f t="shared" si="2"/>
        <v>0.15120810600155885</v>
      </c>
    </row>
    <row r="31" spans="1:13" ht="18" customHeight="1">
      <c r="A31" s="449" t="s">
        <v>242</v>
      </c>
      <c r="B31" s="42">
        <f>SUM(B32:B34)</f>
        <v>13708</v>
      </c>
      <c r="C31" s="47">
        <f>SUM(C32:C34)</f>
        <v>3676</v>
      </c>
      <c r="D31" s="411">
        <f t="shared" si="0"/>
        <v>0.26816457543040562</v>
      </c>
      <c r="E31" s="42">
        <f>SUM(E32:E34)</f>
        <v>7645</v>
      </c>
      <c r="F31" s="47">
        <f>SUM(F32:F34)</f>
        <v>2367</v>
      </c>
      <c r="G31" s="500">
        <f t="shared" si="1"/>
        <v>0.30961412688031392</v>
      </c>
      <c r="H31" s="42">
        <f>SUM(H32:H34)</f>
        <v>6063</v>
      </c>
      <c r="I31" s="47">
        <f>SUM(I32:I34)</f>
        <v>1309</v>
      </c>
      <c r="J31" s="512">
        <f t="shared" si="2"/>
        <v>0.21589971961075369</v>
      </c>
    </row>
    <row r="32" spans="1:13" ht="18" customHeight="1">
      <c r="A32" s="151" t="s">
        <v>101</v>
      </c>
      <c r="B32" s="400">
        <f>'表3-2'!C32</f>
        <v>9083</v>
      </c>
      <c r="C32" s="104">
        <f>F32+I32</f>
        <v>2273</v>
      </c>
      <c r="D32" s="446">
        <f t="shared" si="0"/>
        <v>0.25024771551249586</v>
      </c>
      <c r="E32" s="418">
        <f>'表3-2'!G32</f>
        <v>5038</v>
      </c>
      <c r="F32" s="476">
        <f>'表3-3'!H19</f>
        <v>1476</v>
      </c>
      <c r="G32" s="461">
        <f t="shared" si="1"/>
        <v>0.29297340214370782</v>
      </c>
      <c r="H32" s="400">
        <f>'表3-3'!I19</f>
        <v>4045</v>
      </c>
      <c r="I32" s="418">
        <f>'表3-3'!J19</f>
        <v>797</v>
      </c>
      <c r="J32" s="441">
        <f t="shared" si="2"/>
        <v>0.1970333745364648</v>
      </c>
    </row>
    <row r="33" spans="1:13" ht="18" customHeight="1">
      <c r="A33" s="29" t="s">
        <v>92</v>
      </c>
      <c r="B33" s="400">
        <f>'表3-2'!C33</f>
        <v>3645</v>
      </c>
      <c r="C33" s="104">
        <f>F33+I33</f>
        <v>975</v>
      </c>
      <c r="D33" s="446">
        <f t="shared" si="0"/>
        <v>0.26748971193415638</v>
      </c>
      <c r="E33" s="418">
        <f>'表3-2'!G33</f>
        <v>2060</v>
      </c>
      <c r="F33" s="476">
        <f>'表3-3'!H22</f>
        <v>651</v>
      </c>
      <c r="G33" s="461">
        <f t="shared" si="1"/>
        <v>0.31601941747572809</v>
      </c>
      <c r="H33" s="400">
        <f>'表3-3'!I22</f>
        <v>1585</v>
      </c>
      <c r="I33" s="418">
        <f>'表3-3'!J22</f>
        <v>324</v>
      </c>
      <c r="J33" s="359">
        <f t="shared" si="2"/>
        <v>0.20441640378548889</v>
      </c>
    </row>
    <row r="34" spans="1:13" ht="18" customHeight="1">
      <c r="A34" s="32" t="s">
        <v>87</v>
      </c>
      <c r="B34" s="400">
        <f>'表3-2'!C34</f>
        <v>980</v>
      </c>
      <c r="C34" s="104">
        <f>F34+I34</f>
        <v>428</v>
      </c>
      <c r="D34" s="360">
        <f t="shared" si="0"/>
        <v>0.43673469387755104</v>
      </c>
      <c r="E34" s="418">
        <f>'表3-2'!G34</f>
        <v>547</v>
      </c>
      <c r="F34" s="476">
        <f>'表3-3'!H37</f>
        <v>240</v>
      </c>
      <c r="G34" s="460">
        <f t="shared" si="1"/>
        <v>0.43875685557586841</v>
      </c>
      <c r="H34" s="400">
        <f>'表3-3'!I37</f>
        <v>433</v>
      </c>
      <c r="I34" s="418">
        <f>'表3-3'!J37</f>
        <v>188</v>
      </c>
      <c r="J34" s="508">
        <f t="shared" si="2"/>
        <v>0.43418013856812926</v>
      </c>
    </row>
    <row r="35" spans="1:13" ht="18" customHeight="1">
      <c r="A35" s="27" t="s">
        <v>240</v>
      </c>
      <c r="B35" s="417">
        <f>SUM(B36)</f>
        <v>8120</v>
      </c>
      <c r="C35" s="516">
        <f>SUM(C36)</f>
        <v>1971</v>
      </c>
      <c r="D35" s="411">
        <f t="shared" si="0"/>
        <v>0.24273399014778324</v>
      </c>
      <c r="E35" s="417">
        <f>SUM(E36)</f>
        <v>3835</v>
      </c>
      <c r="F35" s="516">
        <f>SUM(F36)</f>
        <v>844</v>
      </c>
      <c r="G35" s="500">
        <f t="shared" si="1"/>
        <v>0.22007822685788789</v>
      </c>
      <c r="H35" s="417">
        <f>SUM(H36)</f>
        <v>4285</v>
      </c>
      <c r="I35" s="425">
        <f>SUM(I36)</f>
        <v>1127</v>
      </c>
      <c r="J35" s="411">
        <f t="shared" si="2"/>
        <v>0.26301050175029173</v>
      </c>
    </row>
    <row r="36" spans="1:13" ht="18" customHeight="1">
      <c r="A36" s="33" t="s">
        <v>4</v>
      </c>
      <c r="B36" s="400">
        <f>'表3-2'!C36</f>
        <v>8120</v>
      </c>
      <c r="C36" s="104">
        <f>F36+I36</f>
        <v>1971</v>
      </c>
      <c r="D36" s="361">
        <f t="shared" si="0"/>
        <v>0.24273399014778324</v>
      </c>
      <c r="E36" s="418">
        <f>'表3-2'!G36</f>
        <v>3835</v>
      </c>
      <c r="F36" s="476">
        <f>'表3-3'!H12</f>
        <v>844</v>
      </c>
      <c r="G36" s="501">
        <f t="shared" si="1"/>
        <v>0.22007822685788789</v>
      </c>
      <c r="H36" s="400">
        <f>'表3-3'!I12</f>
        <v>4285</v>
      </c>
      <c r="I36" s="418">
        <f>'表3-3'!J12</f>
        <v>1127</v>
      </c>
      <c r="J36" s="509">
        <f t="shared" si="2"/>
        <v>0.26301050175029173</v>
      </c>
    </row>
    <row r="37" spans="1:13" ht="18" customHeight="1">
      <c r="A37" s="449" t="s">
        <v>239</v>
      </c>
      <c r="B37" s="42">
        <f>SUM(B38:B40)</f>
        <v>6473</v>
      </c>
      <c r="C37" s="47">
        <f>SUM(C38:C40)</f>
        <v>1697</v>
      </c>
      <c r="D37" s="411">
        <f t="shared" si="0"/>
        <v>0.26216591997528194</v>
      </c>
      <c r="E37" s="42">
        <f>SUM(E38:E40)</f>
        <v>3515</v>
      </c>
      <c r="F37" s="47">
        <f>SUM(F38:F40)</f>
        <v>1003</v>
      </c>
      <c r="G37" s="500">
        <f t="shared" si="1"/>
        <v>0.28534850640113801</v>
      </c>
      <c r="H37" s="42">
        <f>SUM(H38:H40)</f>
        <v>2958</v>
      </c>
      <c r="I37" s="47">
        <f>SUM(I38:I40)</f>
        <v>694</v>
      </c>
      <c r="J37" s="512">
        <f t="shared" si="2"/>
        <v>0.23461798512508453</v>
      </c>
    </row>
    <row r="38" spans="1:13" ht="18" customHeight="1">
      <c r="A38" s="151" t="s">
        <v>76</v>
      </c>
      <c r="B38" s="400">
        <f>'表3-2'!C38</f>
        <v>5127</v>
      </c>
      <c r="C38" s="104">
        <f>F38+I38</f>
        <v>1409</v>
      </c>
      <c r="D38" s="446">
        <f t="shared" si="0"/>
        <v>0.27481958260191147</v>
      </c>
      <c r="E38" s="418">
        <f>'表3-2'!G38</f>
        <v>2869</v>
      </c>
      <c r="F38" s="476">
        <f>'表3-3'!H15</f>
        <v>867</v>
      </c>
      <c r="G38" s="461">
        <f t="shared" si="1"/>
        <v>0.30219588706866501</v>
      </c>
      <c r="H38" s="400">
        <f>'表3-3'!I15</f>
        <v>2258</v>
      </c>
      <c r="I38" s="418">
        <f>'表3-3'!J15</f>
        <v>542</v>
      </c>
      <c r="J38" s="511">
        <f t="shared" si="2"/>
        <v>0.24003542958370239</v>
      </c>
    </row>
    <row r="39" spans="1:13" ht="18" customHeight="1">
      <c r="A39" s="151" t="s">
        <v>51</v>
      </c>
      <c r="B39" s="400">
        <f>'表3-2'!C39</f>
        <v>1102</v>
      </c>
      <c r="C39" s="104">
        <f>F39+I39</f>
        <v>230</v>
      </c>
      <c r="D39" s="446">
        <f t="shared" si="0"/>
        <v>0.20871143375680576</v>
      </c>
      <c r="E39" s="418">
        <f>'表3-2'!G39</f>
        <v>527</v>
      </c>
      <c r="F39" s="476">
        <f>'表3-3'!H39</f>
        <v>97</v>
      </c>
      <c r="G39" s="461">
        <f t="shared" si="1"/>
        <v>0.18406072106261856</v>
      </c>
      <c r="H39" s="400">
        <f>'表3-3'!I39</f>
        <v>575</v>
      </c>
      <c r="I39" s="418">
        <f>'表3-3'!J39</f>
        <v>133</v>
      </c>
      <c r="J39" s="511">
        <f t="shared" si="2"/>
        <v>0.23130434782608697</v>
      </c>
    </row>
    <row r="40" spans="1:13" ht="18" customHeight="1">
      <c r="A40" s="34" t="s">
        <v>102</v>
      </c>
      <c r="B40" s="405">
        <f>'表3-2'!C40</f>
        <v>244</v>
      </c>
      <c r="C40" s="427">
        <f>F40+I40</f>
        <v>58</v>
      </c>
      <c r="D40" s="412">
        <f t="shared" si="0"/>
        <v>0.23770491803278687</v>
      </c>
      <c r="E40" s="405">
        <f>'表3-2'!G40</f>
        <v>119</v>
      </c>
      <c r="F40" s="427">
        <f>'表3-3'!H40</f>
        <v>39</v>
      </c>
      <c r="G40" s="504">
        <f t="shared" si="1"/>
        <v>0.32773109243697479</v>
      </c>
      <c r="H40" s="405">
        <f>'表3-3'!I40</f>
        <v>125</v>
      </c>
      <c r="I40" s="427">
        <f>'表3-3'!J40</f>
        <v>19</v>
      </c>
      <c r="J40" s="514">
        <f t="shared" si="2"/>
        <v>0.152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">
        <v>152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6"/>
      <c r="F47" s="46"/>
      <c r="G47" s="46"/>
      <c r="H47" s="46"/>
      <c r="I47" s="46"/>
      <c r="J47" s="46"/>
      <c r="K47" s="462"/>
      <c r="L47" s="462"/>
      <c r="M47" s="46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11"/>
  <pageMargins left="0.61" right="0.47244094488188976" top="0.6692913385826772" bottom="0.23622047244094488" header="0.39370078740157483" footer="0.43307086614173218"/>
  <pageSetup paperSize="9" scale="95" fitToWidth="1" fitToHeight="1" orientation="portrait" usePrinterDefaults="1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I45"/>
  <sheetViews>
    <sheetView view="pageBreakPreview" topLeftCell="D1" zoomScaleNormal="120" zoomScaleSheetLayoutView="100" workbookViewId="0">
      <selection activeCell="G7" sqref="G7"/>
    </sheetView>
  </sheetViews>
  <sheetFormatPr defaultRowHeight="12"/>
  <cols>
    <col min="1" max="1" width="14.625" style="262" customWidth="1"/>
    <col min="2" max="7" width="16.625" style="262" customWidth="1"/>
    <col min="8" max="16384" width="9" style="262" customWidth="1"/>
  </cols>
  <sheetData>
    <row r="1" spans="1:9" ht="23.25" customHeight="1">
      <c r="A1" s="521" t="str">
        <f>表紙!B27</f>
        <v>令和元年度高齢者世帯数・高齢者世帯割合の前年度比較</v>
      </c>
      <c r="B1" s="236"/>
      <c r="C1" s="236"/>
      <c r="D1" s="236"/>
      <c r="E1" s="236"/>
      <c r="F1" s="236"/>
      <c r="G1" s="236"/>
      <c r="I1" s="281"/>
    </row>
    <row r="2" spans="1:9" ht="16.5" customHeight="1">
      <c r="G2" s="140" t="str">
        <f>'表1-1'!J2</f>
        <v>令和元年７月１日現在</v>
      </c>
    </row>
    <row r="3" spans="1:9" ht="24.75" customHeight="1">
      <c r="A3" s="262" t="s">
        <v>177</v>
      </c>
    </row>
    <row r="4" spans="1:9" ht="30" customHeight="1">
      <c r="A4" s="522" t="s">
        <v>114</v>
      </c>
      <c r="B4" s="285" t="s">
        <v>252</v>
      </c>
      <c r="C4" s="532" t="s">
        <v>0</v>
      </c>
      <c r="D4" s="533"/>
      <c r="E4" s="532" t="s">
        <v>154</v>
      </c>
      <c r="F4" s="310"/>
      <c r="G4" s="316"/>
    </row>
    <row r="5" spans="1:9" ht="30" customHeight="1">
      <c r="A5" s="523"/>
      <c r="B5" s="287"/>
      <c r="C5" s="297" t="s">
        <v>253</v>
      </c>
      <c r="D5" s="534" t="s">
        <v>161</v>
      </c>
      <c r="E5" s="297" t="s">
        <v>254</v>
      </c>
      <c r="F5" s="534" t="s">
        <v>173</v>
      </c>
      <c r="G5" s="542" t="s">
        <v>261</v>
      </c>
    </row>
    <row r="6" spans="1:9" ht="27.75" customHeight="1">
      <c r="A6" s="323" t="s">
        <v>200</v>
      </c>
      <c r="B6" s="526">
        <v>389287</v>
      </c>
      <c r="C6" s="526">
        <v>120809</v>
      </c>
      <c r="D6" s="535">
        <v>0.31033402091516027</v>
      </c>
      <c r="E6" s="526">
        <v>66563</v>
      </c>
      <c r="F6" s="535">
        <v>0.17098695820821139</v>
      </c>
      <c r="G6" s="543">
        <v>0.55097716229751093</v>
      </c>
    </row>
    <row r="7" spans="1:9" ht="27.75" customHeight="1">
      <c r="A7" s="323" t="s">
        <v>107</v>
      </c>
      <c r="B7" s="526">
        <v>389371</v>
      </c>
      <c r="C7" s="526">
        <f>'表3-1'!C7</f>
        <v>123961</v>
      </c>
      <c r="D7" s="535">
        <f>C7/B7</f>
        <v>0.31836217900151781</v>
      </c>
      <c r="E7" s="526">
        <f>'表3-1'!G7</f>
        <v>68252</v>
      </c>
      <c r="F7" s="535">
        <f>E7/B7</f>
        <v>0.17528783602271356</v>
      </c>
      <c r="G7" s="543">
        <f>E7/C7</f>
        <v>0.55059252506836831</v>
      </c>
    </row>
    <row r="8" spans="1:9" ht="27.75" customHeight="1">
      <c r="A8" s="524" t="s">
        <v>119</v>
      </c>
      <c r="B8" s="291">
        <f>B7-B6</f>
        <v>84</v>
      </c>
      <c r="C8" s="291">
        <f>C7-C6</f>
        <v>3152</v>
      </c>
      <c r="D8" s="536" t="s">
        <v>350</v>
      </c>
      <c r="E8" s="291">
        <f>E7-E6</f>
        <v>1689</v>
      </c>
      <c r="F8" s="536" t="s">
        <v>351</v>
      </c>
      <c r="G8" s="544" t="s">
        <v>352</v>
      </c>
    </row>
    <row r="10" spans="1:9" ht="24" customHeight="1">
      <c r="A10" s="262" t="s">
        <v>223</v>
      </c>
    </row>
    <row r="11" spans="1:9" ht="26.25" customHeight="1">
      <c r="A11" s="263" t="s">
        <v>225</v>
      </c>
      <c r="B11" s="273"/>
      <c r="C11" s="285" t="s">
        <v>255</v>
      </c>
      <c r="D11" s="537" t="s">
        <v>257</v>
      </c>
      <c r="E11" s="532" t="s">
        <v>35</v>
      </c>
      <c r="F11" s="310"/>
      <c r="G11" s="316"/>
    </row>
    <row r="12" spans="1:9" ht="26.25" customHeight="1">
      <c r="A12" s="265"/>
      <c r="B12" s="275"/>
      <c r="C12" s="287"/>
      <c r="D12" s="287"/>
      <c r="E12" s="297" t="s">
        <v>258</v>
      </c>
      <c r="F12" s="534" t="s">
        <v>82</v>
      </c>
      <c r="G12" s="542" t="s">
        <v>62</v>
      </c>
    </row>
    <row r="13" spans="1:9" ht="26.25" customHeight="1">
      <c r="A13" s="266" t="s">
        <v>334</v>
      </c>
      <c r="B13" s="527" t="s">
        <v>122</v>
      </c>
      <c r="C13" s="315">
        <v>461934</v>
      </c>
      <c r="D13" s="298">
        <v>147031</v>
      </c>
      <c r="E13" s="315">
        <v>18572</v>
      </c>
      <c r="F13" s="304">
        <v>4.020487775309893e-002</v>
      </c>
      <c r="G13" s="319">
        <v>0.12631349851391882</v>
      </c>
    </row>
    <row r="14" spans="1:9" ht="26.25" customHeight="1">
      <c r="A14" s="267"/>
      <c r="B14" s="528" t="s">
        <v>226</v>
      </c>
      <c r="C14" s="289">
        <v>521066</v>
      </c>
      <c r="D14" s="538">
        <v>210094</v>
      </c>
      <c r="E14" s="289">
        <v>47991</v>
      </c>
      <c r="F14" s="305">
        <v>9.2101576383797831e-002</v>
      </c>
      <c r="G14" s="543">
        <v>0.2284263234552153</v>
      </c>
    </row>
    <row r="15" spans="1:9" ht="26.25" customHeight="1">
      <c r="A15" s="268"/>
      <c r="B15" s="529" t="s">
        <v>229</v>
      </c>
      <c r="C15" s="289">
        <v>983000</v>
      </c>
      <c r="D15" s="289">
        <v>357125</v>
      </c>
      <c r="E15" s="289">
        <v>66563</v>
      </c>
      <c r="F15" s="365">
        <v>6.7714140386571725e-002</v>
      </c>
      <c r="G15" s="543">
        <v>0.18638571928596429</v>
      </c>
    </row>
    <row r="16" spans="1:9" ht="26.25" customHeight="1">
      <c r="A16" s="269" t="s">
        <v>349</v>
      </c>
      <c r="B16" s="527" t="s">
        <v>122</v>
      </c>
      <c r="C16" s="315">
        <f>'表1-1'!B6</f>
        <v>455432</v>
      </c>
      <c r="D16" s="298">
        <f>'表1-1'!E6</f>
        <v>148562</v>
      </c>
      <c r="E16" s="315">
        <f>'表3-1'!E7</f>
        <v>19522</v>
      </c>
      <c r="F16" s="304">
        <f>E16/C16</f>
        <v>4.2864796500904634e-002</v>
      </c>
      <c r="G16" s="319">
        <f>E16/D16</f>
        <v>0.13140641617641119</v>
      </c>
    </row>
    <row r="17" spans="1:7" ht="26.25" customHeight="1">
      <c r="A17" s="267"/>
      <c r="B17" s="528" t="s">
        <v>226</v>
      </c>
      <c r="C17" s="289">
        <f>'表1-1'!C6</f>
        <v>513148</v>
      </c>
      <c r="D17" s="289">
        <f>'表1-1'!F6</f>
        <v>210916</v>
      </c>
      <c r="E17" s="289">
        <f>'表3-1'!F7</f>
        <v>48730</v>
      </c>
      <c r="F17" s="305">
        <f>E17/C17</f>
        <v>9.4962856719698799e-002</v>
      </c>
      <c r="G17" s="543">
        <f>E17/D17</f>
        <v>0.23103984524644883</v>
      </c>
    </row>
    <row r="18" spans="1:7" ht="26.25" customHeight="1">
      <c r="A18" s="267"/>
      <c r="B18" s="529" t="s">
        <v>229</v>
      </c>
      <c r="C18" s="289">
        <f>SUM(C16:C17)</f>
        <v>968580</v>
      </c>
      <c r="D18" s="289">
        <f>SUM(D16:D17)</f>
        <v>359478</v>
      </c>
      <c r="E18" s="289">
        <f>SUM(E16:E17)</f>
        <v>68252</v>
      </c>
      <c r="F18" s="365">
        <f>E18/C18</f>
        <v>7.0466043073365139e-002</v>
      </c>
      <c r="G18" s="543">
        <f>E18/D18</f>
        <v>0.18986419196724136</v>
      </c>
    </row>
    <row r="19" spans="1:7" ht="26.25" customHeight="1">
      <c r="A19" s="268"/>
      <c r="B19" s="530" t="s">
        <v>119</v>
      </c>
      <c r="C19" s="291">
        <f>C18-C15</f>
        <v>-14420</v>
      </c>
      <c r="D19" s="291">
        <f>D18-D15</f>
        <v>2353</v>
      </c>
      <c r="E19" s="291">
        <f>E18-E15</f>
        <v>1689</v>
      </c>
      <c r="F19" s="536" t="s">
        <v>353</v>
      </c>
      <c r="G19" s="544" t="s">
        <v>351</v>
      </c>
    </row>
    <row r="20" spans="1:7" ht="17.25" customHeight="1">
      <c r="A20" s="525"/>
      <c r="B20" s="531"/>
      <c r="C20" s="334"/>
      <c r="D20" s="539"/>
      <c r="E20" s="334"/>
      <c r="F20" s="540"/>
      <c r="G20" s="545"/>
    </row>
    <row r="21" spans="1:7" ht="19.5" customHeight="1">
      <c r="B21" s="20" t="s">
        <v>293</v>
      </c>
    </row>
    <row r="22" spans="1:7" ht="19.5" customHeight="1">
      <c r="B22" s="20" t="s">
        <v>295</v>
      </c>
    </row>
    <row r="23" spans="1:7">
      <c r="B23" s="20"/>
      <c r="C23" s="3"/>
      <c r="D23" s="3"/>
      <c r="E23" s="3"/>
      <c r="F23" s="3"/>
      <c r="G23" s="3"/>
    </row>
    <row r="45" spans="6:6">
      <c r="F45" s="541"/>
    </row>
  </sheetData>
  <mergeCells count="11">
    <mergeCell ref="A1:G1"/>
    <mergeCell ref="C4:D4"/>
    <mergeCell ref="E4:G4"/>
    <mergeCell ref="E11:G11"/>
    <mergeCell ref="A4:A5"/>
    <mergeCell ref="B4:B5"/>
    <mergeCell ref="A11:B12"/>
    <mergeCell ref="C11:C12"/>
    <mergeCell ref="D11:D12"/>
    <mergeCell ref="A13:A15"/>
    <mergeCell ref="A16:A18"/>
  </mergeCells>
  <phoneticPr fontId="13"/>
  <printOptions horizontalCentered="1" verticalCentered="1"/>
  <pageMargins left="0.78740157480314965" right="0.78740157480314965" top="0.55000000000000004" bottom="0.23622047244094488" header="0.36" footer="0.31496062992125984"/>
  <pageSetup paperSize="9" scale="96" fitToWidth="1" fitToHeight="1" orientation="landscape" usePrinterDefaults="1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4"/>
  <sheetViews>
    <sheetView workbookViewId="0">
      <selection activeCell="B12" sqref="B12"/>
    </sheetView>
  </sheetViews>
  <sheetFormatPr defaultRowHeight="13.5"/>
  <cols>
    <col min="1" max="1" width="9" style="546" customWidth="1"/>
    <col min="2" max="2" width="9.375" style="546" customWidth="1"/>
    <col min="3" max="5" width="9" style="546" customWidth="1"/>
    <col min="6" max="7" width="9.25" style="546" bestFit="1" customWidth="1"/>
    <col min="8" max="16384" width="9" style="546" customWidth="1"/>
  </cols>
  <sheetData>
    <row r="1" spans="1:9">
      <c r="A1" s="546" t="s">
        <v>24</v>
      </c>
    </row>
    <row r="2" spans="1:9" ht="40.5">
      <c r="B2" s="548" t="s">
        <v>66</v>
      </c>
      <c r="C2" s="548" t="s">
        <v>98</v>
      </c>
      <c r="D2" s="546" t="s">
        <v>81</v>
      </c>
      <c r="E2" s="546" t="s">
        <v>96</v>
      </c>
      <c r="F2" s="546" t="s">
        <v>57</v>
      </c>
      <c r="G2" s="546" t="s">
        <v>94</v>
      </c>
      <c r="H2" s="546" t="s">
        <v>81</v>
      </c>
      <c r="I2" s="546" t="s">
        <v>96</v>
      </c>
    </row>
    <row r="3" spans="1:9">
      <c r="A3" s="547" t="s">
        <v>25</v>
      </c>
      <c r="B3" s="546">
        <f t="shared" ref="B3:E12" si="0">F3/1000</f>
        <v>1134.0360000000001</v>
      </c>
      <c r="C3" s="546">
        <f t="shared" si="0"/>
        <v>1121.3</v>
      </c>
      <c r="D3" s="546">
        <f t="shared" si="0"/>
        <v>394.911</v>
      </c>
      <c r="E3" s="546">
        <f t="shared" si="0"/>
        <v>395.822</v>
      </c>
      <c r="F3" s="546">
        <v>1134036</v>
      </c>
      <c r="G3" s="546">
        <v>1121300</v>
      </c>
      <c r="H3" s="546">
        <v>394911</v>
      </c>
      <c r="I3" s="546">
        <v>395822</v>
      </c>
    </row>
    <row r="4" spans="1:9">
      <c r="A4" s="547" t="s">
        <v>29</v>
      </c>
      <c r="B4" s="546">
        <f t="shared" si="0"/>
        <v>1133.394</v>
      </c>
      <c r="C4" s="546">
        <f t="shared" si="0"/>
        <v>1120.7819999999999</v>
      </c>
      <c r="D4" s="546">
        <f t="shared" si="0"/>
        <v>394.98399999999998</v>
      </c>
      <c r="E4" s="546">
        <f t="shared" si="0"/>
        <v>395.99900000000002</v>
      </c>
      <c r="F4" s="546">
        <v>1133394</v>
      </c>
      <c r="G4" s="546">
        <v>1120782</v>
      </c>
      <c r="H4" s="546">
        <v>394984</v>
      </c>
      <c r="I4" s="546">
        <v>395999</v>
      </c>
    </row>
    <row r="5" spans="1:9">
      <c r="A5" s="547" t="s">
        <v>32</v>
      </c>
      <c r="B5" s="546">
        <f t="shared" si="0"/>
        <v>1132.692</v>
      </c>
      <c r="C5" s="546">
        <f t="shared" si="0"/>
        <v>1119.971</v>
      </c>
      <c r="D5" s="546">
        <f t="shared" si="0"/>
        <v>394.99</v>
      </c>
      <c r="E5" s="546">
        <f t="shared" si="0"/>
        <v>395.971</v>
      </c>
      <c r="F5" s="546">
        <v>1132692</v>
      </c>
      <c r="G5" s="546">
        <v>1119971</v>
      </c>
      <c r="H5" s="546">
        <v>394990</v>
      </c>
      <c r="I5" s="546">
        <v>395971</v>
      </c>
    </row>
    <row r="6" spans="1:9">
      <c r="A6" s="547" t="s">
        <v>1</v>
      </c>
      <c r="B6" s="546">
        <f t="shared" si="0"/>
        <v>1132.0820000000001</v>
      </c>
      <c r="C6" s="546">
        <f t="shared" si="0"/>
        <v>1119.231</v>
      </c>
      <c r="D6" s="546">
        <f t="shared" si="0"/>
        <v>395.09100000000001</v>
      </c>
      <c r="E6" s="546">
        <f t="shared" si="0"/>
        <v>395.95299999999997</v>
      </c>
      <c r="F6" s="546">
        <v>1132082</v>
      </c>
      <c r="G6" s="546">
        <v>1119231</v>
      </c>
      <c r="H6" s="546">
        <v>395091</v>
      </c>
      <c r="I6" s="546">
        <v>395953</v>
      </c>
    </row>
    <row r="7" spans="1:9">
      <c r="A7" s="547" t="s">
        <v>5</v>
      </c>
      <c r="B7" s="546">
        <f t="shared" si="0"/>
        <v>1131.096</v>
      </c>
      <c r="C7" s="546">
        <f t="shared" si="0"/>
        <v>1118.1780000000001</v>
      </c>
      <c r="D7" s="546">
        <f t="shared" si="0"/>
        <v>395.01600000000002</v>
      </c>
      <c r="E7" s="546">
        <f t="shared" si="0"/>
        <v>395.79899999999998</v>
      </c>
      <c r="F7" s="546">
        <v>1131096</v>
      </c>
      <c r="G7" s="546">
        <v>1118178</v>
      </c>
      <c r="H7" s="546">
        <v>395016</v>
      </c>
      <c r="I7" s="546">
        <v>395799</v>
      </c>
    </row>
    <row r="8" spans="1:9">
      <c r="A8" s="547" t="s">
        <v>10</v>
      </c>
      <c r="B8" s="546">
        <f t="shared" si="0"/>
        <v>1130.3019999999999</v>
      </c>
      <c r="C8" s="546">
        <f t="shared" si="0"/>
        <v>1117.0989999999999</v>
      </c>
      <c r="D8" s="546">
        <f t="shared" si="0"/>
        <v>394.88900000000001</v>
      </c>
      <c r="E8" s="546">
        <f t="shared" si="0"/>
        <v>395.70299999999997</v>
      </c>
      <c r="F8" s="546">
        <v>1130302</v>
      </c>
      <c r="G8" s="546">
        <v>1117099</v>
      </c>
      <c r="H8" s="546">
        <v>394889</v>
      </c>
      <c r="I8" s="546">
        <v>395703</v>
      </c>
    </row>
    <row r="9" spans="1:9">
      <c r="A9" s="547" t="s">
        <v>16</v>
      </c>
      <c r="B9" s="546">
        <f t="shared" si="0"/>
        <v>1125.222</v>
      </c>
      <c r="C9" s="546">
        <f t="shared" si="0"/>
        <v>1112.1880000000001</v>
      </c>
      <c r="D9" s="546">
        <f t="shared" si="0"/>
        <v>393.90499999999997</v>
      </c>
      <c r="E9" s="546">
        <f t="shared" si="0"/>
        <v>394.95699999999999</v>
      </c>
      <c r="F9" s="546">
        <v>1125222</v>
      </c>
      <c r="G9" s="546">
        <v>1112188</v>
      </c>
      <c r="H9" s="546">
        <v>393905</v>
      </c>
      <c r="I9" s="546">
        <v>394957</v>
      </c>
    </row>
    <row r="10" spans="1:9">
      <c r="A10" s="547" t="s">
        <v>18</v>
      </c>
      <c r="B10" s="546">
        <f t="shared" si="0"/>
        <v>1124.7470000000001</v>
      </c>
      <c r="C10" s="546">
        <f t="shared" si="0"/>
        <v>1111.652</v>
      </c>
      <c r="D10" s="546">
        <f t="shared" si="0"/>
        <v>395.50799999999998</v>
      </c>
      <c r="E10" s="546">
        <f t="shared" si="0"/>
        <v>396.40499999999997</v>
      </c>
      <c r="F10" s="546">
        <v>1124747</v>
      </c>
      <c r="G10" s="546">
        <v>1111652</v>
      </c>
      <c r="H10" s="546">
        <v>395508</v>
      </c>
      <c r="I10" s="546">
        <v>396405</v>
      </c>
    </row>
    <row r="11" spans="1:9">
      <c r="A11" s="547" t="s">
        <v>23</v>
      </c>
      <c r="B11" s="546">
        <f t="shared" si="0"/>
        <v>1123.98</v>
      </c>
      <c r="C11" s="546">
        <f t="shared" si="0"/>
        <v>1110.9380000000001</v>
      </c>
      <c r="D11" s="546">
        <f t="shared" si="0"/>
        <v>395.63499999999999</v>
      </c>
      <c r="E11" s="546">
        <f t="shared" si="0"/>
        <v>396.536</v>
      </c>
      <c r="F11" s="546">
        <v>1123980</v>
      </c>
      <c r="G11" s="546">
        <v>1110938</v>
      </c>
      <c r="H11" s="546">
        <v>395635</v>
      </c>
      <c r="I11" s="546">
        <v>396536</v>
      </c>
    </row>
    <row r="12" spans="1:9">
      <c r="A12" s="547" t="s">
        <v>14</v>
      </c>
      <c r="B12" s="546">
        <f t="shared" si="0"/>
        <v>1123.2049999999999</v>
      </c>
      <c r="C12" s="546">
        <f t="shared" si="0"/>
        <v>1110.4590000000001</v>
      </c>
      <c r="D12" s="546">
        <f t="shared" si="0"/>
        <v>395.65699999999998</v>
      </c>
      <c r="E12" s="546">
        <f t="shared" si="0"/>
        <v>396.56900000000002</v>
      </c>
      <c r="F12" s="546">
        <v>1123205</v>
      </c>
      <c r="G12" s="546">
        <v>1110459</v>
      </c>
      <c r="H12" s="546">
        <v>395657</v>
      </c>
      <c r="I12" s="546">
        <v>396569</v>
      </c>
    </row>
    <row r="13" spans="1:9">
      <c r="A13" s="547" t="s">
        <v>13</v>
      </c>
      <c r="B13" s="546">
        <f t="shared" ref="B13:D14" si="1">F13/1000</f>
        <v>1122.616</v>
      </c>
      <c r="C13" s="546">
        <f t="shared" si="1"/>
        <v>0</v>
      </c>
      <c r="D13" s="546">
        <f t="shared" si="1"/>
        <v>395.77499999999998</v>
      </c>
      <c r="F13" s="546">
        <v>1122616</v>
      </c>
      <c r="H13" s="546">
        <v>395775</v>
      </c>
    </row>
    <row r="14" spans="1:9">
      <c r="A14" s="547" t="s">
        <v>15</v>
      </c>
      <c r="B14" s="546">
        <f t="shared" si="1"/>
        <v>1122.1079999999999</v>
      </c>
      <c r="C14" s="546">
        <f t="shared" si="1"/>
        <v>0</v>
      </c>
      <c r="D14" s="546">
        <f t="shared" si="1"/>
        <v>395.88900000000001</v>
      </c>
      <c r="E14" s="546">
        <f>I14/1000</f>
        <v>0</v>
      </c>
      <c r="F14" s="546">
        <v>1122108</v>
      </c>
      <c r="H14" s="546">
        <v>395889</v>
      </c>
    </row>
  </sheetData>
  <phoneticPr fontId="15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D14"/>
  <sheetViews>
    <sheetView workbookViewId="0">
      <selection activeCell="D14" sqref="D14"/>
    </sheetView>
  </sheetViews>
  <sheetFormatPr defaultRowHeight="13.5"/>
  <cols>
    <col min="1" max="16384" width="9" style="546" customWidth="1"/>
  </cols>
  <sheetData>
    <row r="2" spans="1:4">
      <c r="A2" s="549"/>
      <c r="B2" s="546" t="s">
        <v>36</v>
      </c>
      <c r="C2" s="546" t="s">
        <v>41</v>
      </c>
      <c r="D2" s="546" t="s">
        <v>44</v>
      </c>
    </row>
    <row r="3" spans="1:4" ht="14.25" customHeight="1">
      <c r="A3" s="550" t="s">
        <v>14</v>
      </c>
      <c r="B3" s="546">
        <v>-379</v>
      </c>
      <c r="C3" s="546">
        <v>-210</v>
      </c>
      <c r="D3" s="546">
        <v>-589</v>
      </c>
    </row>
    <row r="4" spans="1:4">
      <c r="A4" s="550" t="s">
        <v>13</v>
      </c>
      <c r="B4" s="546">
        <v>-355</v>
      </c>
      <c r="C4" s="546">
        <v>-153</v>
      </c>
      <c r="D4" s="546">
        <v>-508</v>
      </c>
    </row>
    <row r="5" spans="1:4">
      <c r="A5" s="550" t="s">
        <v>15</v>
      </c>
      <c r="B5" s="546">
        <v>-393</v>
      </c>
      <c r="C5" s="546">
        <v>-415</v>
      </c>
      <c r="D5" s="546">
        <v>-808</v>
      </c>
    </row>
    <row r="6" spans="1:4">
      <c r="A6" s="549" t="s">
        <v>25</v>
      </c>
      <c r="B6" s="546">
        <v>-496</v>
      </c>
      <c r="C6" s="546">
        <v>-22</v>
      </c>
      <c r="D6" s="546">
        <v>-518</v>
      </c>
    </row>
    <row r="7" spans="1:4">
      <c r="A7" s="549" t="s">
        <v>29</v>
      </c>
      <c r="B7" s="546">
        <v>-592</v>
      </c>
      <c r="C7" s="546">
        <v>-219</v>
      </c>
      <c r="D7" s="546">
        <v>-811</v>
      </c>
    </row>
    <row r="8" spans="1:4">
      <c r="A8" s="549" t="s">
        <v>32</v>
      </c>
      <c r="B8" s="546">
        <v>-656</v>
      </c>
      <c r="C8" s="546">
        <v>-84</v>
      </c>
      <c r="D8" s="546">
        <v>-740</v>
      </c>
    </row>
    <row r="9" spans="1:4">
      <c r="A9" s="549" t="s">
        <v>1</v>
      </c>
      <c r="B9" s="546">
        <v>-723</v>
      </c>
      <c r="C9" s="546">
        <v>-330</v>
      </c>
      <c r="D9" s="546">
        <v>-1053</v>
      </c>
    </row>
    <row r="10" spans="1:4">
      <c r="A10" s="549" t="s">
        <v>5</v>
      </c>
      <c r="B10" s="546">
        <v>-587</v>
      </c>
      <c r="C10" s="546">
        <v>-492</v>
      </c>
      <c r="D10" s="546">
        <v>-1079</v>
      </c>
    </row>
    <row r="11" spans="1:4">
      <c r="A11" s="549" t="s">
        <v>10</v>
      </c>
      <c r="B11" s="546">
        <v>-635</v>
      </c>
      <c r="C11" s="546">
        <v>-4276</v>
      </c>
      <c r="D11" s="546">
        <v>-4911</v>
      </c>
    </row>
    <row r="12" spans="1:4">
      <c r="A12" s="549" t="s">
        <v>59</v>
      </c>
      <c r="B12" s="546">
        <v>-493</v>
      </c>
      <c r="C12" s="546">
        <v>-43</v>
      </c>
      <c r="D12" s="546">
        <v>-536</v>
      </c>
    </row>
    <row r="13" spans="1:4">
      <c r="A13" s="549" t="s">
        <v>97</v>
      </c>
      <c r="B13" s="546">
        <v>-460</v>
      </c>
      <c r="C13" s="546">
        <v>-254</v>
      </c>
      <c r="D13" s="546">
        <v>-714</v>
      </c>
    </row>
    <row r="14" spans="1:4">
      <c r="A14" s="549" t="s">
        <v>99</v>
      </c>
      <c r="B14" s="546">
        <v>-397</v>
      </c>
      <c r="C14" s="546">
        <v>-82</v>
      </c>
      <c r="D14" s="546">
        <v>-479</v>
      </c>
    </row>
  </sheetData>
  <phoneticPr fontId="15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K46"/>
  <sheetViews>
    <sheetView zoomScale="110" zoomScaleNormal="110" workbookViewId="0">
      <selection activeCell="B6" sqref="B6:C6"/>
    </sheetView>
  </sheetViews>
  <sheetFormatPr defaultRowHeight="18" customHeight="1"/>
  <cols>
    <col min="1" max="1" width="11.875" style="20" customWidth="1"/>
    <col min="2" max="3" width="9" style="3" customWidth="1"/>
    <col min="4" max="4" width="10.625" style="3" customWidth="1"/>
    <col min="5" max="5" width="10.75" style="3" customWidth="1"/>
    <col min="6" max="7" width="10.5" style="3" customWidth="1"/>
    <col min="8" max="16384" width="9" style="3" customWidth="1"/>
  </cols>
  <sheetData>
    <row r="1" spans="1:11" s="21" customFormat="1" ht="18" customHeight="1">
      <c r="A1" s="22" t="s">
        <v>287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8" customHeight="1">
      <c r="B2" s="36"/>
      <c r="J2" s="140" t="s">
        <v>343</v>
      </c>
    </row>
    <row r="3" spans="1:11" ht="18" customHeight="1">
      <c r="A3" s="23" t="s">
        <v>31</v>
      </c>
      <c r="B3" s="37" t="s">
        <v>106</v>
      </c>
      <c r="C3" s="58"/>
      <c r="D3" s="69"/>
      <c r="E3" s="82" t="s">
        <v>186</v>
      </c>
      <c r="F3" s="58"/>
      <c r="G3" s="113"/>
      <c r="H3" s="82" t="s">
        <v>187</v>
      </c>
      <c r="I3" s="58"/>
      <c r="J3" s="113"/>
    </row>
    <row r="4" spans="1:11" ht="18" customHeight="1">
      <c r="A4" s="24"/>
      <c r="B4" s="38"/>
      <c r="C4" s="59"/>
      <c r="D4" s="70"/>
      <c r="E4" s="83"/>
      <c r="F4" s="59"/>
      <c r="G4" s="114"/>
      <c r="H4" s="83"/>
      <c r="I4" s="59"/>
      <c r="J4" s="114"/>
    </row>
    <row r="5" spans="1:11" ht="18" customHeight="1">
      <c r="A5" s="25"/>
      <c r="B5" s="39" t="s">
        <v>49</v>
      </c>
      <c r="C5" s="60" t="s">
        <v>56</v>
      </c>
      <c r="D5" s="71" t="s">
        <v>185</v>
      </c>
      <c r="E5" s="84" t="s">
        <v>49</v>
      </c>
      <c r="F5" s="98" t="s">
        <v>56</v>
      </c>
      <c r="G5" s="71" t="s">
        <v>185</v>
      </c>
      <c r="H5" s="84" t="s">
        <v>49</v>
      </c>
      <c r="I5" s="98" t="s">
        <v>56</v>
      </c>
      <c r="J5" s="71" t="s">
        <v>185</v>
      </c>
    </row>
    <row r="6" spans="1:11" ht="18" customHeight="1">
      <c r="A6" s="26" t="s">
        <v>61</v>
      </c>
      <c r="B6" s="40">
        <v>455432</v>
      </c>
      <c r="C6" s="40">
        <v>513148</v>
      </c>
      <c r="D6" s="72">
        <f>SUM(B6:C6)</f>
        <v>968580</v>
      </c>
      <c r="E6" s="85">
        <f>SUM(E7:E8)</f>
        <v>148562</v>
      </c>
      <c r="F6" s="99">
        <f>SUM(F7:F8)</f>
        <v>210916</v>
      </c>
      <c r="G6" s="115">
        <f>SUM(G7:G8)</f>
        <v>359478</v>
      </c>
      <c r="H6" s="124">
        <f t="shared" ref="H6:J39" si="0">E6/B6</f>
        <v>0.32620017917054578</v>
      </c>
      <c r="I6" s="132">
        <f t="shared" si="0"/>
        <v>0.41102372025224687</v>
      </c>
      <c r="J6" s="141">
        <f t="shared" si="0"/>
        <v>0.37113919345846497</v>
      </c>
      <c r="K6" s="149"/>
    </row>
    <row r="7" spans="1:11" ht="18" customHeight="1">
      <c r="A7" s="27" t="s">
        <v>63</v>
      </c>
      <c r="B7" s="41">
        <f t="shared" ref="B7:G7" si="1">SUM(B9:B21)</f>
        <v>413290</v>
      </c>
      <c r="C7" s="61">
        <f t="shared" si="1"/>
        <v>465489</v>
      </c>
      <c r="D7" s="73">
        <f t="shared" si="1"/>
        <v>878779</v>
      </c>
      <c r="E7" s="42">
        <f t="shared" si="1"/>
        <v>132659</v>
      </c>
      <c r="F7" s="61">
        <f t="shared" si="1"/>
        <v>188371</v>
      </c>
      <c r="G7" s="73">
        <f t="shared" si="1"/>
        <v>321030</v>
      </c>
      <c r="H7" s="125">
        <f t="shared" si="0"/>
        <v>0.32098284497568286</v>
      </c>
      <c r="I7" s="133">
        <f t="shared" si="0"/>
        <v>0.40467336499895806</v>
      </c>
      <c r="J7" s="142">
        <f t="shared" si="0"/>
        <v>0.36531369092798083</v>
      </c>
    </row>
    <row r="8" spans="1:11" ht="18" customHeight="1">
      <c r="A8" s="26" t="s">
        <v>64</v>
      </c>
      <c r="B8" s="42">
        <f t="shared" ref="B8:G8" si="2">SUM(B22,B24,B26,B30,B35,B37)</f>
        <v>42164</v>
      </c>
      <c r="C8" s="41">
        <f t="shared" si="2"/>
        <v>47674</v>
      </c>
      <c r="D8" s="72">
        <f t="shared" si="2"/>
        <v>89838</v>
      </c>
      <c r="E8" s="40">
        <f t="shared" si="2"/>
        <v>15903</v>
      </c>
      <c r="F8" s="100">
        <f t="shared" si="2"/>
        <v>22545</v>
      </c>
      <c r="G8" s="72">
        <f t="shared" si="2"/>
        <v>38448</v>
      </c>
      <c r="H8" s="124">
        <f t="shared" si="0"/>
        <v>0.37717009771368942</v>
      </c>
      <c r="I8" s="132">
        <f t="shared" si="0"/>
        <v>0.47289927423752987</v>
      </c>
      <c r="J8" s="141">
        <f t="shared" si="0"/>
        <v>0.42797034662392319</v>
      </c>
    </row>
    <row r="9" spans="1:11" ht="18" customHeight="1">
      <c r="A9" s="28" t="s">
        <v>89</v>
      </c>
      <c r="B9" s="43">
        <v>144482</v>
      </c>
      <c r="C9" s="52">
        <v>161994</v>
      </c>
      <c r="D9" s="74">
        <f t="shared" ref="D9:D21" si="3">SUM(B9:C9)</f>
        <v>306476</v>
      </c>
      <c r="E9" s="86">
        <v>39739</v>
      </c>
      <c r="F9" s="101">
        <v>55483</v>
      </c>
      <c r="G9" s="116">
        <f t="shared" ref="G9:G21" si="4">SUM(E9:F9)</f>
        <v>95222</v>
      </c>
      <c r="H9" s="126">
        <f t="shared" si="0"/>
        <v>0.27504464223917169</v>
      </c>
      <c r="I9" s="134">
        <f t="shared" si="0"/>
        <v>0.34250033951874759</v>
      </c>
      <c r="J9" s="143">
        <f t="shared" si="0"/>
        <v>0.31069969589788432</v>
      </c>
    </row>
    <row r="10" spans="1:11" ht="18" customHeight="1">
      <c r="A10" s="29" t="s">
        <v>67</v>
      </c>
      <c r="B10" s="44">
        <v>23416</v>
      </c>
      <c r="C10" s="53">
        <v>27572</v>
      </c>
      <c r="D10" s="75">
        <f t="shared" si="3"/>
        <v>50988</v>
      </c>
      <c r="E10" s="87">
        <v>8365</v>
      </c>
      <c r="F10" s="102">
        <v>12623</v>
      </c>
      <c r="G10" s="117">
        <f t="shared" si="4"/>
        <v>20988</v>
      </c>
      <c r="H10" s="127">
        <f t="shared" si="0"/>
        <v>0.35723436966176975</v>
      </c>
      <c r="I10" s="135">
        <f t="shared" si="0"/>
        <v>0.45781952705643408</v>
      </c>
      <c r="J10" s="144">
        <f t="shared" si="0"/>
        <v>0.41162626500353022</v>
      </c>
    </row>
    <row r="11" spans="1:11" ht="18" customHeight="1">
      <c r="A11" s="29" t="s">
        <v>4</v>
      </c>
      <c r="B11" s="44">
        <v>40805</v>
      </c>
      <c r="C11" s="53">
        <v>46017</v>
      </c>
      <c r="D11" s="75">
        <f t="shared" si="3"/>
        <v>86822</v>
      </c>
      <c r="E11" s="88">
        <v>13959</v>
      </c>
      <c r="F11" s="102">
        <v>19453</v>
      </c>
      <c r="G11" s="117">
        <f t="shared" si="4"/>
        <v>33412</v>
      </c>
      <c r="H11" s="127">
        <f t="shared" si="0"/>
        <v>0.34209043009435119</v>
      </c>
      <c r="I11" s="135">
        <f t="shared" si="0"/>
        <v>0.42273507616750328</v>
      </c>
      <c r="J11" s="144">
        <f t="shared" si="0"/>
        <v>0.38483333717260609</v>
      </c>
    </row>
    <row r="12" spans="1:11" ht="18" customHeight="1">
      <c r="A12" s="29" t="s">
        <v>68</v>
      </c>
      <c r="B12" s="44">
        <v>32879</v>
      </c>
      <c r="C12" s="53">
        <v>37380</v>
      </c>
      <c r="D12" s="75">
        <f t="shared" si="3"/>
        <v>70259</v>
      </c>
      <c r="E12" s="88">
        <v>11176</v>
      </c>
      <c r="F12" s="102">
        <v>16460</v>
      </c>
      <c r="G12" s="117">
        <f t="shared" si="4"/>
        <v>27636</v>
      </c>
      <c r="H12" s="127">
        <f t="shared" si="0"/>
        <v>0.33991301438608229</v>
      </c>
      <c r="I12" s="135">
        <f t="shared" si="0"/>
        <v>0.44034242910647398</v>
      </c>
      <c r="J12" s="144">
        <f t="shared" si="0"/>
        <v>0.39334462488791472</v>
      </c>
    </row>
    <row r="13" spans="1:11" ht="18" customHeight="1">
      <c r="A13" s="29" t="s">
        <v>75</v>
      </c>
      <c r="B13" s="44">
        <v>12127</v>
      </c>
      <c r="C13" s="53">
        <v>13643</v>
      </c>
      <c r="D13" s="75">
        <f t="shared" si="3"/>
        <v>25770</v>
      </c>
      <c r="E13" s="88">
        <v>5206</v>
      </c>
      <c r="F13" s="103">
        <v>7108</v>
      </c>
      <c r="G13" s="117">
        <f t="shared" si="4"/>
        <v>12314</v>
      </c>
      <c r="H13" s="127">
        <f t="shared" si="0"/>
        <v>0.42929001401830624</v>
      </c>
      <c r="I13" s="135">
        <f t="shared" si="0"/>
        <v>0.52099978010701453</v>
      </c>
      <c r="J13" s="144">
        <f t="shared" si="0"/>
        <v>0.47784245246410562</v>
      </c>
    </row>
    <row r="14" spans="1:11" ht="18" customHeight="1">
      <c r="A14" s="29" t="s">
        <v>76</v>
      </c>
      <c r="B14" s="44">
        <v>20565</v>
      </c>
      <c r="C14" s="53">
        <v>22542</v>
      </c>
      <c r="D14" s="75">
        <f t="shared" si="3"/>
        <v>43107</v>
      </c>
      <c r="E14" s="89">
        <v>7233</v>
      </c>
      <c r="F14" s="104">
        <v>9920</v>
      </c>
      <c r="G14" s="118">
        <f t="shared" si="4"/>
        <v>17153</v>
      </c>
      <c r="H14" s="127">
        <f t="shared" si="0"/>
        <v>0.35171407731582788</v>
      </c>
      <c r="I14" s="135">
        <f t="shared" si="0"/>
        <v>0.4400674296868069</v>
      </c>
      <c r="J14" s="144">
        <f t="shared" si="0"/>
        <v>0.3979168116547197</v>
      </c>
    </row>
    <row r="15" spans="1:11" ht="18" customHeight="1">
      <c r="A15" s="29" t="s">
        <v>79</v>
      </c>
      <c r="B15" s="44">
        <v>13934</v>
      </c>
      <c r="C15" s="53">
        <v>15880</v>
      </c>
      <c r="D15" s="75">
        <f t="shared" si="3"/>
        <v>29814</v>
      </c>
      <c r="E15" s="89">
        <v>4819</v>
      </c>
      <c r="F15" s="104">
        <v>7174</v>
      </c>
      <c r="G15" s="118">
        <f t="shared" si="4"/>
        <v>11993</v>
      </c>
      <c r="H15" s="127">
        <f t="shared" si="0"/>
        <v>0.34584469642600835</v>
      </c>
      <c r="I15" s="135">
        <f t="shared" si="0"/>
        <v>0.45176322418136017</v>
      </c>
      <c r="J15" s="144">
        <f t="shared" si="0"/>
        <v>0.4022606829006507</v>
      </c>
    </row>
    <row r="16" spans="1:11" ht="18" customHeight="1">
      <c r="A16" s="29" t="s">
        <v>78</v>
      </c>
      <c r="B16" s="44">
        <v>36173</v>
      </c>
      <c r="C16" s="53">
        <v>39436</v>
      </c>
      <c r="D16" s="75">
        <f t="shared" si="3"/>
        <v>75609</v>
      </c>
      <c r="E16" s="90">
        <v>11568</v>
      </c>
      <c r="F16" s="105">
        <v>16134</v>
      </c>
      <c r="G16" s="117">
        <f t="shared" si="4"/>
        <v>27702</v>
      </c>
      <c r="H16" s="127">
        <f t="shared" si="0"/>
        <v>0.31979653332596136</v>
      </c>
      <c r="I16" s="135">
        <f t="shared" si="0"/>
        <v>0.40911857186327216</v>
      </c>
      <c r="J16" s="144">
        <f t="shared" si="0"/>
        <v>0.36638495417212241</v>
      </c>
    </row>
    <row r="17" spans="1:10" ht="18" customHeight="1">
      <c r="A17" s="29" t="s">
        <v>8</v>
      </c>
      <c r="B17" s="45">
        <v>15036</v>
      </c>
      <c r="C17" s="53">
        <v>16970</v>
      </c>
      <c r="D17" s="75">
        <f t="shared" si="3"/>
        <v>32006</v>
      </c>
      <c r="E17" s="88">
        <v>4569</v>
      </c>
      <c r="F17" s="106">
        <v>6390</v>
      </c>
      <c r="G17" s="117">
        <f t="shared" si="4"/>
        <v>10959</v>
      </c>
      <c r="H17" s="127">
        <f t="shared" si="0"/>
        <v>0.30387071029529128</v>
      </c>
      <c r="I17" s="135">
        <f t="shared" si="0"/>
        <v>0.37654684737772542</v>
      </c>
      <c r="J17" s="144">
        <f t="shared" si="0"/>
        <v>0.34240454914703494</v>
      </c>
    </row>
    <row r="18" spans="1:10" ht="18" customHeight="1">
      <c r="A18" s="29" t="s">
        <v>101</v>
      </c>
      <c r="B18" s="45">
        <v>36503</v>
      </c>
      <c r="C18" s="53">
        <v>41636</v>
      </c>
      <c r="D18" s="75">
        <f t="shared" si="3"/>
        <v>78139</v>
      </c>
      <c r="E18" s="88">
        <v>12233</v>
      </c>
      <c r="F18" s="102">
        <v>17709</v>
      </c>
      <c r="G18" s="117">
        <f t="shared" si="4"/>
        <v>29942</v>
      </c>
      <c r="H18" s="127">
        <f t="shared" si="0"/>
        <v>0.33512314056378928</v>
      </c>
      <c r="I18" s="135">
        <f t="shared" si="0"/>
        <v>0.42532904217504081</v>
      </c>
      <c r="J18" s="144">
        <f t="shared" si="0"/>
        <v>0.38318893254328817</v>
      </c>
    </row>
    <row r="19" spans="1:10" ht="18" customHeight="1">
      <c r="A19" s="29" t="s">
        <v>50</v>
      </c>
      <c r="B19" s="45">
        <v>14358</v>
      </c>
      <c r="C19" s="53">
        <v>16356</v>
      </c>
      <c r="D19" s="75">
        <f t="shared" si="3"/>
        <v>30714</v>
      </c>
      <c r="E19" s="88">
        <v>5571</v>
      </c>
      <c r="F19" s="102">
        <v>8159</v>
      </c>
      <c r="G19" s="117">
        <f t="shared" si="4"/>
        <v>13730</v>
      </c>
      <c r="H19" s="127">
        <f t="shared" si="0"/>
        <v>0.38800668616798994</v>
      </c>
      <c r="I19" s="135">
        <f t="shared" si="0"/>
        <v>0.49883834678405481</v>
      </c>
      <c r="J19" s="144">
        <f t="shared" si="0"/>
        <v>0.44702741420850417</v>
      </c>
    </row>
    <row r="20" spans="1:10" ht="18" customHeight="1">
      <c r="A20" s="30" t="s">
        <v>83</v>
      </c>
      <c r="B20" s="44">
        <v>11253</v>
      </c>
      <c r="C20" s="53">
        <v>12410</v>
      </c>
      <c r="D20" s="76">
        <f t="shared" si="3"/>
        <v>23663</v>
      </c>
      <c r="E20" s="91">
        <v>3795</v>
      </c>
      <c r="F20" s="106">
        <v>5310</v>
      </c>
      <c r="G20" s="117">
        <f t="shared" si="4"/>
        <v>9105</v>
      </c>
      <c r="H20" s="127">
        <f t="shared" si="0"/>
        <v>0.33724340175953083</v>
      </c>
      <c r="I20" s="135">
        <f t="shared" si="0"/>
        <v>0.42788074133763088</v>
      </c>
      <c r="J20" s="144">
        <f t="shared" si="0"/>
        <v>0.38477792334023592</v>
      </c>
    </row>
    <row r="21" spans="1:10" ht="18" customHeight="1">
      <c r="A21" s="31" t="s">
        <v>92</v>
      </c>
      <c r="B21" s="46">
        <v>11759</v>
      </c>
      <c r="C21" s="62">
        <v>13653</v>
      </c>
      <c r="D21" s="77">
        <f t="shared" si="3"/>
        <v>25412</v>
      </c>
      <c r="E21" s="92">
        <v>4426</v>
      </c>
      <c r="F21" s="105">
        <v>6448</v>
      </c>
      <c r="G21" s="119">
        <f t="shared" si="4"/>
        <v>10874</v>
      </c>
      <c r="H21" s="128">
        <f t="shared" si="0"/>
        <v>0.37639255038693759</v>
      </c>
      <c r="I21" s="136">
        <f t="shared" si="0"/>
        <v>0.4722771552039845</v>
      </c>
      <c r="J21" s="145">
        <f t="shared" si="0"/>
        <v>0.4279080749252322</v>
      </c>
    </row>
    <row r="22" spans="1:10" ht="18" customHeight="1">
      <c r="A22" s="27" t="s">
        <v>279</v>
      </c>
      <c r="B22" s="47">
        <f>SUM(B23)</f>
        <v>2261</v>
      </c>
      <c r="C22" s="47">
        <f>SUM(C23)</f>
        <v>2610</v>
      </c>
      <c r="D22" s="73">
        <f>B22+C22</f>
        <v>4871</v>
      </c>
      <c r="E22" s="93">
        <f>SUM(E23)</f>
        <v>886</v>
      </c>
      <c r="F22" s="107">
        <f>SUM(F23)</f>
        <v>1324</v>
      </c>
      <c r="G22" s="73">
        <f>E22+F22</f>
        <v>2210</v>
      </c>
      <c r="H22" s="125">
        <f t="shared" si="0"/>
        <v>0.39186200796107917</v>
      </c>
      <c r="I22" s="133">
        <f t="shared" si="0"/>
        <v>0.50727969348659008</v>
      </c>
      <c r="J22" s="142">
        <f t="shared" si="0"/>
        <v>0.45370560459864506</v>
      </c>
    </row>
    <row r="23" spans="1:10" ht="18" customHeight="1">
      <c r="A23" s="32" t="s">
        <v>54</v>
      </c>
      <c r="B23" s="48">
        <v>2261</v>
      </c>
      <c r="C23" s="63">
        <v>2610</v>
      </c>
      <c r="D23" s="78">
        <f>SUM(B23:C23)</f>
        <v>4871</v>
      </c>
      <c r="E23" s="94">
        <v>886</v>
      </c>
      <c r="F23" s="108">
        <v>1324</v>
      </c>
      <c r="G23" s="120">
        <f>SUM(E23:F23)</f>
        <v>2210</v>
      </c>
      <c r="H23" s="129">
        <f t="shared" si="0"/>
        <v>0.39186200796107917</v>
      </c>
      <c r="I23" s="137">
        <f t="shared" si="0"/>
        <v>0.50727969348659008</v>
      </c>
      <c r="J23" s="146">
        <f t="shared" si="0"/>
        <v>0.45370560459864506</v>
      </c>
    </row>
    <row r="24" spans="1:10" ht="18" customHeight="1">
      <c r="A24" s="26" t="s">
        <v>39</v>
      </c>
      <c r="B24" s="49">
        <f>SUM(B25)</f>
        <v>983</v>
      </c>
      <c r="C24" s="49">
        <f>SUM(C25)</f>
        <v>1130</v>
      </c>
      <c r="D24" s="72">
        <f>B24+C24</f>
        <v>2113</v>
      </c>
      <c r="E24" s="93">
        <f>SUM(E25)</f>
        <v>469</v>
      </c>
      <c r="F24" s="109">
        <f>SUM(F25)</f>
        <v>698</v>
      </c>
      <c r="G24" s="72">
        <f>E24+F24</f>
        <v>1167</v>
      </c>
      <c r="H24" s="124">
        <f t="shared" si="0"/>
        <v>0.47711088504577831</v>
      </c>
      <c r="I24" s="132">
        <f t="shared" si="0"/>
        <v>0.61769911504424779</v>
      </c>
      <c r="J24" s="141">
        <f t="shared" si="0"/>
        <v>0.55229531471840987</v>
      </c>
    </row>
    <row r="25" spans="1:10" ht="18" customHeight="1">
      <c r="A25" s="33" t="s">
        <v>72</v>
      </c>
      <c r="B25" s="50">
        <v>983</v>
      </c>
      <c r="C25" s="64">
        <v>1130</v>
      </c>
      <c r="D25" s="78">
        <f>SUM(B25:C25)</f>
        <v>2113</v>
      </c>
      <c r="E25" s="95">
        <v>469</v>
      </c>
      <c r="F25" s="110">
        <v>698</v>
      </c>
      <c r="G25" s="121">
        <f>SUM(E25:F25)</f>
        <v>1167</v>
      </c>
      <c r="H25" s="130">
        <f t="shared" si="0"/>
        <v>0.47711088504577831</v>
      </c>
      <c r="I25" s="138">
        <f t="shared" si="0"/>
        <v>0.61769911504424779</v>
      </c>
      <c r="J25" s="147">
        <f t="shared" si="0"/>
        <v>0.55229531471840987</v>
      </c>
    </row>
    <row r="26" spans="1:10" ht="18" customHeight="1">
      <c r="A26" s="26" t="s">
        <v>3</v>
      </c>
      <c r="B26" s="51">
        <f>SUM(B27:B29)</f>
        <v>11763</v>
      </c>
      <c r="C26" s="49">
        <f>SUM(C27:C29)</f>
        <v>13565</v>
      </c>
      <c r="D26" s="72">
        <f>B26+C26</f>
        <v>25328</v>
      </c>
      <c r="E26" s="93">
        <f>SUM(E27:E29)</f>
        <v>4778</v>
      </c>
      <c r="F26" s="109">
        <f>SUM(F27:F29)</f>
        <v>6934</v>
      </c>
      <c r="G26" s="72">
        <f>E26+F26</f>
        <v>11712</v>
      </c>
      <c r="H26" s="124">
        <f t="shared" si="0"/>
        <v>0.40618889739012159</v>
      </c>
      <c r="I26" s="132">
        <f t="shared" si="0"/>
        <v>0.51116844821231111</v>
      </c>
      <c r="J26" s="141">
        <f t="shared" si="0"/>
        <v>0.46241313960833857</v>
      </c>
    </row>
    <row r="27" spans="1:10" ht="18" customHeight="1">
      <c r="A27" s="28" t="s">
        <v>9</v>
      </c>
      <c r="B27" s="52">
        <v>1442</v>
      </c>
      <c r="C27" s="65">
        <v>1575</v>
      </c>
      <c r="D27" s="79">
        <f>SUM(B27:C27)</f>
        <v>3017</v>
      </c>
      <c r="E27" s="96">
        <v>633</v>
      </c>
      <c r="F27" s="111">
        <v>879</v>
      </c>
      <c r="G27" s="116">
        <f>SUM(E27:F27)</f>
        <v>1512</v>
      </c>
      <c r="H27" s="126">
        <f t="shared" si="0"/>
        <v>0.43897364771151182</v>
      </c>
      <c r="I27" s="134">
        <f t="shared" si="0"/>
        <v>0.55809523809523809</v>
      </c>
      <c r="J27" s="143">
        <f t="shared" si="0"/>
        <v>0.50116009280742457</v>
      </c>
    </row>
    <row r="28" spans="1:10" ht="18" customHeight="1">
      <c r="A28" s="29" t="s">
        <v>2</v>
      </c>
      <c r="B28" s="53">
        <v>7187</v>
      </c>
      <c r="C28" s="66">
        <v>8438</v>
      </c>
      <c r="D28" s="80">
        <f>SUM(B28:C28)</f>
        <v>15625</v>
      </c>
      <c r="E28" s="88">
        <v>2838</v>
      </c>
      <c r="F28" s="102">
        <v>4189</v>
      </c>
      <c r="G28" s="117">
        <f>SUM(E28:F28)</f>
        <v>7027</v>
      </c>
      <c r="H28" s="127">
        <f t="shared" si="0"/>
        <v>0.39487964380130791</v>
      </c>
      <c r="I28" s="135">
        <f t="shared" si="0"/>
        <v>0.49644465513154779</v>
      </c>
      <c r="J28" s="144">
        <f t="shared" si="0"/>
        <v>0.44972800000000002</v>
      </c>
    </row>
    <row r="29" spans="1:10" ht="18" customHeight="1">
      <c r="A29" s="34" t="s">
        <v>90</v>
      </c>
      <c r="B29" s="54">
        <v>3134</v>
      </c>
      <c r="C29" s="67">
        <v>3552</v>
      </c>
      <c r="D29" s="81">
        <f>SUM(B29:C29)</f>
        <v>6686</v>
      </c>
      <c r="E29" s="97">
        <v>1307</v>
      </c>
      <c r="F29" s="112">
        <v>1866</v>
      </c>
      <c r="G29" s="122">
        <f>SUM(E29:F29)</f>
        <v>3173</v>
      </c>
      <c r="H29" s="131">
        <f t="shared" si="0"/>
        <v>0.41703892788768337</v>
      </c>
      <c r="I29" s="139">
        <f t="shared" si="0"/>
        <v>0.52533783783783772</v>
      </c>
      <c r="J29" s="148">
        <f t="shared" si="0"/>
        <v>0.47457373616512122</v>
      </c>
    </row>
    <row r="30" spans="1:10" ht="18" customHeight="1">
      <c r="A30" s="26" t="s">
        <v>70</v>
      </c>
      <c r="B30" s="40">
        <f>SUM(B31:B34)</f>
        <v>10258</v>
      </c>
      <c r="C30" s="40">
        <f>SUM(C31:C34)</f>
        <v>11632</v>
      </c>
      <c r="D30" s="72">
        <f>B30+C30</f>
        <v>21890</v>
      </c>
      <c r="E30" s="93">
        <f>SUM(E31:E34)</f>
        <v>3926</v>
      </c>
      <c r="F30" s="109">
        <f>SUM(F31:F34)</f>
        <v>5550</v>
      </c>
      <c r="G30" s="72">
        <f>E30+F30</f>
        <v>9476</v>
      </c>
      <c r="H30" s="124">
        <f t="shared" si="0"/>
        <v>0.38272567751998438</v>
      </c>
      <c r="I30" s="132">
        <f t="shared" si="0"/>
        <v>0.47713204951856952</v>
      </c>
      <c r="J30" s="141">
        <f t="shared" si="0"/>
        <v>0.43289173138419368</v>
      </c>
    </row>
    <row r="31" spans="1:10" ht="18" customHeight="1">
      <c r="A31" s="28" t="s">
        <v>60</v>
      </c>
      <c r="B31" s="55">
        <v>3998</v>
      </c>
      <c r="C31" s="65">
        <v>4582</v>
      </c>
      <c r="D31" s="79">
        <f>SUM(B31:C31)</f>
        <v>8580</v>
      </c>
      <c r="E31" s="96">
        <v>1702</v>
      </c>
      <c r="F31" s="111">
        <v>2435</v>
      </c>
      <c r="G31" s="116">
        <f>SUM(E31:F31)</f>
        <v>4137</v>
      </c>
      <c r="H31" s="126">
        <f t="shared" si="0"/>
        <v>0.4257128564282141</v>
      </c>
      <c r="I31" s="134">
        <f t="shared" si="0"/>
        <v>0.53142732431252726</v>
      </c>
      <c r="J31" s="143">
        <f t="shared" si="0"/>
        <v>0.48216783216783216</v>
      </c>
    </row>
    <row r="32" spans="1:10" ht="18" customHeight="1">
      <c r="A32" s="29" t="s">
        <v>84</v>
      </c>
      <c r="B32" s="53">
        <v>2579</v>
      </c>
      <c r="C32" s="66">
        <v>3073</v>
      </c>
      <c r="D32" s="76">
        <f>SUM(B32:C32)</f>
        <v>5652</v>
      </c>
      <c r="E32" s="88">
        <v>982</v>
      </c>
      <c r="F32" s="102">
        <v>1427</v>
      </c>
      <c r="G32" s="117">
        <f>SUM(E32:F32)</f>
        <v>2409</v>
      </c>
      <c r="H32" s="127">
        <f t="shared" si="0"/>
        <v>0.38076773943388897</v>
      </c>
      <c r="I32" s="135">
        <f t="shared" si="0"/>
        <v>0.46436706801171496</v>
      </c>
      <c r="J32" s="144">
        <f t="shared" si="0"/>
        <v>0.42622080679405522</v>
      </c>
    </row>
    <row r="33" spans="1:10" ht="18" customHeight="1">
      <c r="A33" s="29" t="s">
        <v>34</v>
      </c>
      <c r="B33" s="53">
        <v>2154</v>
      </c>
      <c r="C33" s="66">
        <v>2471</v>
      </c>
      <c r="D33" s="76">
        <f>SUM(B33:C33)</f>
        <v>4625</v>
      </c>
      <c r="E33" s="88">
        <v>804</v>
      </c>
      <c r="F33" s="102">
        <v>1121</v>
      </c>
      <c r="G33" s="117">
        <f>SUM(E33:F33)</f>
        <v>1925</v>
      </c>
      <c r="H33" s="127">
        <f t="shared" si="0"/>
        <v>0.37325905292479111</v>
      </c>
      <c r="I33" s="135">
        <f t="shared" si="0"/>
        <v>0.45366248482395793</v>
      </c>
      <c r="J33" s="144">
        <f t="shared" si="0"/>
        <v>0.41621621621621618</v>
      </c>
    </row>
    <row r="34" spans="1:10" ht="18" customHeight="1">
      <c r="A34" s="34" t="s">
        <v>86</v>
      </c>
      <c r="B34" s="54">
        <v>1527</v>
      </c>
      <c r="C34" s="67">
        <v>1506</v>
      </c>
      <c r="D34" s="81">
        <f>SUM(B34:C34)</f>
        <v>3033</v>
      </c>
      <c r="E34" s="97">
        <v>438</v>
      </c>
      <c r="F34" s="112">
        <v>567</v>
      </c>
      <c r="G34" s="122">
        <f>SUM(E34:F34)</f>
        <v>1005</v>
      </c>
      <c r="H34" s="131">
        <f t="shared" si="0"/>
        <v>0.2868369351669941</v>
      </c>
      <c r="I34" s="139">
        <f t="shared" si="0"/>
        <v>0.37649402390438247</v>
      </c>
      <c r="J34" s="148">
        <f t="shared" si="0"/>
        <v>0.33135509396636992</v>
      </c>
    </row>
    <row r="35" spans="1:10" ht="18" customHeight="1">
      <c r="A35" s="26" t="s">
        <v>22</v>
      </c>
      <c r="B35" s="40">
        <f>SUM(B36)</f>
        <v>8935</v>
      </c>
      <c r="C35" s="40">
        <f>SUM(C36)</f>
        <v>10155</v>
      </c>
      <c r="D35" s="72">
        <f>B35+C35</f>
        <v>19090</v>
      </c>
      <c r="E35" s="93">
        <f>SUM(E36)</f>
        <v>3029</v>
      </c>
      <c r="F35" s="109">
        <f>SUM(F36)</f>
        <v>4292</v>
      </c>
      <c r="G35" s="72">
        <f>E35+F35</f>
        <v>7321</v>
      </c>
      <c r="H35" s="124">
        <f t="shared" si="0"/>
        <v>0.33900391717963069</v>
      </c>
      <c r="I35" s="132">
        <f t="shared" si="0"/>
        <v>0.42264894140817327</v>
      </c>
      <c r="J35" s="141">
        <f t="shared" si="0"/>
        <v>0.38349921424829753</v>
      </c>
    </row>
    <row r="36" spans="1:10" ht="18" customHeight="1">
      <c r="A36" s="33" t="s">
        <v>87</v>
      </c>
      <c r="B36" s="56">
        <v>8935</v>
      </c>
      <c r="C36" s="68">
        <v>10155</v>
      </c>
      <c r="D36" s="78">
        <f>SUM(B36:C36)</f>
        <v>19090</v>
      </c>
      <c r="E36" s="95">
        <v>3029</v>
      </c>
      <c r="F36" s="110">
        <v>4292</v>
      </c>
      <c r="G36" s="121">
        <f>SUM(E36:F36)</f>
        <v>7321</v>
      </c>
      <c r="H36" s="130">
        <f t="shared" si="0"/>
        <v>0.33900391717963069</v>
      </c>
      <c r="I36" s="138">
        <f t="shared" si="0"/>
        <v>0.42264894140817327</v>
      </c>
      <c r="J36" s="147">
        <f t="shared" si="0"/>
        <v>0.38349921424829753</v>
      </c>
    </row>
    <row r="37" spans="1:10" ht="18" customHeight="1">
      <c r="A37" s="26" t="s">
        <v>21</v>
      </c>
      <c r="B37" s="40">
        <f>SUM(B38:B39)</f>
        <v>7964</v>
      </c>
      <c r="C37" s="40">
        <f>SUM(C38:C39)</f>
        <v>8582</v>
      </c>
      <c r="D37" s="72">
        <f>B37+C37</f>
        <v>16546</v>
      </c>
      <c r="E37" s="93">
        <f>SUM(E38:E39)</f>
        <v>2815</v>
      </c>
      <c r="F37" s="109">
        <f>SUM(F38:F39)</f>
        <v>3747</v>
      </c>
      <c r="G37" s="72">
        <f>E37+F37</f>
        <v>6562</v>
      </c>
      <c r="H37" s="124">
        <f t="shared" si="0"/>
        <v>0.35346559517830234</v>
      </c>
      <c r="I37" s="132">
        <f t="shared" si="0"/>
        <v>0.43661151246795615</v>
      </c>
      <c r="J37" s="141">
        <f t="shared" si="0"/>
        <v>0.39659132116523632</v>
      </c>
    </row>
    <row r="38" spans="1:10" ht="18" customHeight="1">
      <c r="A38" s="28" t="s">
        <v>51</v>
      </c>
      <c r="B38" s="52">
        <v>6750</v>
      </c>
      <c r="C38" s="65">
        <v>7288</v>
      </c>
      <c r="D38" s="79">
        <f>SUM(B38:C38)</f>
        <v>14038</v>
      </c>
      <c r="E38" s="96">
        <v>2400</v>
      </c>
      <c r="F38" s="111">
        <v>3154</v>
      </c>
      <c r="G38" s="123">
        <f>SUM(E38:F38)</f>
        <v>5554</v>
      </c>
      <c r="H38" s="126">
        <f t="shared" si="0"/>
        <v>0.35555555555555562</v>
      </c>
      <c r="I38" s="134">
        <f t="shared" si="0"/>
        <v>0.4327661909989024</v>
      </c>
      <c r="J38" s="143">
        <f t="shared" si="0"/>
        <v>0.39564040461604216</v>
      </c>
    </row>
    <row r="39" spans="1:10" ht="18" customHeight="1">
      <c r="A39" s="34" t="s">
        <v>102</v>
      </c>
      <c r="B39" s="54">
        <v>1214</v>
      </c>
      <c r="C39" s="67">
        <v>1294</v>
      </c>
      <c r="D39" s="81">
        <f>SUM(B39:C39)</f>
        <v>2508</v>
      </c>
      <c r="E39" s="97">
        <v>415</v>
      </c>
      <c r="F39" s="112">
        <v>593</v>
      </c>
      <c r="G39" s="122">
        <f>SUM(E39:F39)</f>
        <v>1008</v>
      </c>
      <c r="H39" s="131">
        <f t="shared" si="0"/>
        <v>0.34184514003294886</v>
      </c>
      <c r="I39" s="139">
        <f t="shared" si="0"/>
        <v>0.45826893353941273</v>
      </c>
      <c r="J39" s="148">
        <f t="shared" si="0"/>
        <v>0.40191387559808606</v>
      </c>
    </row>
    <row r="41" spans="1:10" ht="18" customHeight="1">
      <c r="A41" s="20" t="s">
        <v>73</v>
      </c>
      <c r="B41" s="57"/>
      <c r="C41" s="57"/>
      <c r="D41" s="57"/>
    </row>
    <row r="42" spans="1:10" ht="18" customHeight="1">
      <c r="A42" s="20" t="s">
        <v>285</v>
      </c>
      <c r="B42" s="57"/>
      <c r="C42" s="57"/>
      <c r="D42" s="57"/>
    </row>
    <row r="43" spans="1:10" ht="18" customHeight="1">
      <c r="A43" s="20" t="s">
        <v>284</v>
      </c>
      <c r="B43" s="57"/>
      <c r="C43" s="57"/>
      <c r="D43" s="57"/>
    </row>
    <row r="45" spans="1:10" ht="18" customHeight="1">
      <c r="A45" s="35"/>
    </row>
    <row r="46" spans="1:10" ht="18" customHeight="1">
      <c r="B46" s="57"/>
      <c r="C46" s="57"/>
      <c r="D46" s="57"/>
    </row>
  </sheetData>
  <mergeCells count="5">
    <mergeCell ref="A1:J1"/>
    <mergeCell ref="A3:A5"/>
    <mergeCell ref="B3:D4"/>
    <mergeCell ref="E3:G4"/>
    <mergeCell ref="H3:J4"/>
  </mergeCells>
  <phoneticPr fontId="2"/>
  <printOptions horizontalCentered="1"/>
  <pageMargins left="0.31496062992125984" right="0.27559055118110237" top="0.82677165354330706" bottom="0.51181102362204722" header="0.39370078740157483" footer="0.51181102362204722"/>
  <pageSetup paperSize="9" fitToWidth="1" fitToHeight="1" pageOrder="overThenDown" orientation="portrait" usePrinterDefaults="1" r:id="rId1"/>
  <headerFooter alignWithMargins="0">
    <oddHeader xml:space="preserve">&amp;L表1-1
</oddHeader>
    <oddFooter>&amp;C1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topLeftCell="A25" workbookViewId="0">
      <selection activeCell="D2" sqref="D2"/>
    </sheetView>
  </sheetViews>
  <sheetFormatPr defaultRowHeight="18" customHeight="1"/>
  <cols>
    <col min="1" max="1" width="11.875" style="20" customWidth="1"/>
    <col min="2" max="3" width="9" style="3" customWidth="1"/>
    <col min="4" max="4" width="10.625" style="3" customWidth="1"/>
    <col min="5" max="5" width="10.875" style="3" customWidth="1"/>
    <col min="6" max="6" width="11.375" style="3" customWidth="1"/>
    <col min="7" max="16384" width="9" style="3" customWidth="1"/>
  </cols>
  <sheetData>
    <row r="1" spans="1:10" s="21" customFormat="1" ht="18" customHeight="1">
      <c r="A1" s="22" t="str">
        <f>表紙!B9</f>
        <v>令和元年度市町村別高齢者数・高齢化率（圏域別）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 customHeight="1">
      <c r="B2" s="36"/>
      <c r="J2" s="140" t="str">
        <f>'表1-1'!J2</f>
        <v>令和元年７月１日現在</v>
      </c>
    </row>
    <row r="3" spans="1:10" ht="18" customHeight="1">
      <c r="A3" s="23" t="s">
        <v>31</v>
      </c>
      <c r="B3" s="37" t="s">
        <v>106</v>
      </c>
      <c r="C3" s="58"/>
      <c r="D3" s="113"/>
      <c r="E3" s="82" t="s">
        <v>186</v>
      </c>
      <c r="F3" s="58"/>
      <c r="G3" s="113"/>
      <c r="H3" s="82" t="s">
        <v>187</v>
      </c>
      <c r="I3" s="58"/>
      <c r="J3" s="113"/>
    </row>
    <row r="4" spans="1:10" ht="18" customHeight="1">
      <c r="A4" s="24"/>
      <c r="B4" s="38"/>
      <c r="C4" s="59"/>
      <c r="D4" s="114"/>
      <c r="E4" s="83"/>
      <c r="F4" s="59"/>
      <c r="G4" s="114"/>
      <c r="H4" s="83"/>
      <c r="I4" s="59"/>
      <c r="J4" s="114"/>
    </row>
    <row r="5" spans="1:10" ht="18" customHeight="1">
      <c r="A5" s="25"/>
      <c r="B5" s="39" t="s">
        <v>49</v>
      </c>
      <c r="C5" s="98" t="s">
        <v>56</v>
      </c>
      <c r="D5" s="71" t="s">
        <v>185</v>
      </c>
      <c r="E5" s="84" t="s">
        <v>49</v>
      </c>
      <c r="F5" s="98" t="s">
        <v>56</v>
      </c>
      <c r="G5" s="71" t="s">
        <v>185</v>
      </c>
      <c r="H5" s="84" t="s">
        <v>49</v>
      </c>
      <c r="I5" s="98" t="s">
        <v>56</v>
      </c>
      <c r="J5" s="71" t="s">
        <v>185</v>
      </c>
    </row>
    <row r="6" spans="1:10" ht="18" customHeight="1">
      <c r="A6" s="26" t="s">
        <v>61</v>
      </c>
      <c r="B6" s="85">
        <f>'表1-1'!B6</f>
        <v>455432</v>
      </c>
      <c r="C6" s="99">
        <f>'表1-1'!C6</f>
        <v>513148</v>
      </c>
      <c r="D6" s="115">
        <f>'表1-1'!D6</f>
        <v>968580</v>
      </c>
      <c r="E6" s="85">
        <f>E7+E11+E14+E19+E27+E30+E34+E36</f>
        <v>148562</v>
      </c>
      <c r="F6" s="99">
        <f>F7+F11+F14+F19+F27+F30+F34+F36</f>
        <v>210916</v>
      </c>
      <c r="G6" s="115">
        <f>G7+G11+G14+G19+G27+G30+G34+G36</f>
        <v>359478</v>
      </c>
      <c r="H6" s="125">
        <f t="shared" ref="H6:J39" si="0">E6/B6</f>
        <v>0.32620017917054578</v>
      </c>
      <c r="I6" s="133">
        <f t="shared" si="0"/>
        <v>0.41102372025224687</v>
      </c>
      <c r="J6" s="142">
        <f t="shared" si="0"/>
        <v>0.37113919345846497</v>
      </c>
    </row>
    <row r="7" spans="1:10" ht="18" customHeight="1">
      <c r="A7" s="27" t="s">
        <v>203</v>
      </c>
      <c r="B7" s="47">
        <f t="shared" ref="B7:G7" si="1">SUM(B8:B10)</f>
        <v>49074</v>
      </c>
      <c r="C7" s="41">
        <f t="shared" si="1"/>
        <v>55870</v>
      </c>
      <c r="D7" s="73">
        <f t="shared" si="1"/>
        <v>104944</v>
      </c>
      <c r="E7" s="42">
        <f t="shared" si="1"/>
        <v>16881</v>
      </c>
      <c r="F7" s="41">
        <f t="shared" si="1"/>
        <v>24958</v>
      </c>
      <c r="G7" s="73">
        <f t="shared" si="1"/>
        <v>41839</v>
      </c>
      <c r="H7" s="125">
        <f t="shared" si="0"/>
        <v>0.34399070791050246</v>
      </c>
      <c r="I7" s="133">
        <f t="shared" si="0"/>
        <v>0.44671558976194736</v>
      </c>
      <c r="J7" s="142">
        <f t="shared" si="0"/>
        <v>0.39867929562433296</v>
      </c>
    </row>
    <row r="8" spans="1:10" ht="18" customHeight="1">
      <c r="A8" s="29" t="s">
        <v>68</v>
      </c>
      <c r="B8" s="44">
        <f>'表1-1'!B12</f>
        <v>32879</v>
      </c>
      <c r="C8" s="52">
        <f>'表1-1'!C12</f>
        <v>37380</v>
      </c>
      <c r="D8" s="75">
        <f>SUM(B8:C8)</f>
        <v>70259</v>
      </c>
      <c r="E8" s="164">
        <f>'表1-1'!E12</f>
        <v>11176</v>
      </c>
      <c r="F8" s="170">
        <f>'表1-1'!F12</f>
        <v>16460</v>
      </c>
      <c r="G8" s="117">
        <f>SUM(E8:F8)</f>
        <v>27636</v>
      </c>
      <c r="H8" s="127">
        <f t="shared" si="0"/>
        <v>0.33991301438608229</v>
      </c>
      <c r="I8" s="135">
        <f t="shared" si="0"/>
        <v>0.44034242910647398</v>
      </c>
      <c r="J8" s="144">
        <f t="shared" si="0"/>
        <v>0.39334462488791472</v>
      </c>
    </row>
    <row r="9" spans="1:10" ht="18" customHeight="1">
      <c r="A9" s="29" t="s">
        <v>79</v>
      </c>
      <c r="B9" s="30">
        <f>'表1-1'!B15</f>
        <v>13934</v>
      </c>
      <c r="C9" s="53">
        <f>'表1-1'!C15</f>
        <v>15880</v>
      </c>
      <c r="D9" s="75">
        <f>SUM(B9:C9)</f>
        <v>29814</v>
      </c>
      <c r="E9" s="165">
        <f>'表1-1'!E15</f>
        <v>4819</v>
      </c>
      <c r="F9" s="45">
        <f>'表1-1'!F15</f>
        <v>7174</v>
      </c>
      <c r="G9" s="117">
        <f>SUM(E9:F9)</f>
        <v>11993</v>
      </c>
      <c r="H9" s="127">
        <f t="shared" si="0"/>
        <v>0.34584469642600835</v>
      </c>
      <c r="I9" s="135">
        <f t="shared" si="0"/>
        <v>0.45176322418136017</v>
      </c>
      <c r="J9" s="144">
        <f t="shared" si="0"/>
        <v>0.4022606829006507</v>
      </c>
    </row>
    <row r="10" spans="1:10" ht="18" customHeight="1">
      <c r="A10" s="29" t="s">
        <v>54</v>
      </c>
      <c r="B10" s="153">
        <f>'表1-1'!B23</f>
        <v>2261</v>
      </c>
      <c r="C10" s="54">
        <f>'表1-1'!C23</f>
        <v>2610</v>
      </c>
      <c r="D10" s="81">
        <f>SUM(B10:C10)</f>
        <v>4871</v>
      </c>
      <c r="E10" s="166">
        <f>'表1-1'!E23</f>
        <v>886</v>
      </c>
      <c r="F10" s="48">
        <f>'表1-1'!F23</f>
        <v>1324</v>
      </c>
      <c r="G10" s="117">
        <f>SUM(E10:F10)</f>
        <v>2210</v>
      </c>
      <c r="H10" s="131">
        <f t="shared" si="0"/>
        <v>0.39186200796107917</v>
      </c>
      <c r="I10" s="139">
        <f t="shared" si="0"/>
        <v>0.50727969348659008</v>
      </c>
      <c r="J10" s="148">
        <f t="shared" si="0"/>
        <v>0.45370560459864506</v>
      </c>
    </row>
    <row r="11" spans="1:10" ht="18" customHeight="1">
      <c r="A11" s="27" t="s">
        <v>205</v>
      </c>
      <c r="B11" s="47">
        <f t="shared" ref="B11:G11" si="2">SUM(B12:B13)</f>
        <v>15341</v>
      </c>
      <c r="C11" s="41">
        <f t="shared" si="2"/>
        <v>17486</v>
      </c>
      <c r="D11" s="73">
        <f t="shared" si="2"/>
        <v>32827</v>
      </c>
      <c r="E11" s="42">
        <f t="shared" si="2"/>
        <v>6040</v>
      </c>
      <c r="F11" s="41">
        <f t="shared" si="2"/>
        <v>8857</v>
      </c>
      <c r="G11" s="73">
        <f t="shared" si="2"/>
        <v>14897</v>
      </c>
      <c r="H11" s="125">
        <f t="shared" si="0"/>
        <v>0.39371618538556807</v>
      </c>
      <c r="I11" s="133">
        <f t="shared" si="0"/>
        <v>0.50651950131533796</v>
      </c>
      <c r="J11" s="142">
        <f t="shared" si="0"/>
        <v>0.45380327169707857</v>
      </c>
    </row>
    <row r="12" spans="1:10" ht="18" customHeight="1">
      <c r="A12" s="29" t="s">
        <v>50</v>
      </c>
      <c r="B12" s="154">
        <f>'表1-1'!B19</f>
        <v>14358</v>
      </c>
      <c r="C12" s="52">
        <f>'表1-1'!C19</f>
        <v>16356</v>
      </c>
      <c r="D12" s="79">
        <f>SUM(B12:C12)</f>
        <v>30714</v>
      </c>
      <c r="E12" s="43">
        <f>'表1-1'!E19</f>
        <v>5571</v>
      </c>
      <c r="F12" s="55">
        <f>'表1-1'!F19</f>
        <v>8159</v>
      </c>
      <c r="G12" s="172">
        <f>SUM(E12:F12)</f>
        <v>13730</v>
      </c>
      <c r="H12" s="174">
        <f t="shared" si="0"/>
        <v>0.38800668616798994</v>
      </c>
      <c r="I12" s="134">
        <f t="shared" si="0"/>
        <v>0.49883834678405481</v>
      </c>
      <c r="J12" s="143">
        <f t="shared" si="0"/>
        <v>0.44702741420850417</v>
      </c>
    </row>
    <row r="13" spans="1:10" ht="18" customHeight="1">
      <c r="A13" s="29" t="s">
        <v>72</v>
      </c>
      <c r="B13" s="153">
        <f>'表1-1'!B25</f>
        <v>983</v>
      </c>
      <c r="C13" s="54">
        <f>'表1-1'!C25</f>
        <v>1130</v>
      </c>
      <c r="D13" s="81">
        <f>SUM(B13:C13)</f>
        <v>2113</v>
      </c>
      <c r="E13" s="166">
        <f>'表1-1'!E25</f>
        <v>469</v>
      </c>
      <c r="F13" s="48">
        <f>'表1-1'!F25</f>
        <v>698</v>
      </c>
      <c r="G13" s="122">
        <f>SUM(E13:F13)</f>
        <v>1167</v>
      </c>
      <c r="H13" s="131">
        <f t="shared" si="0"/>
        <v>0.47711088504577831</v>
      </c>
      <c r="I13" s="139">
        <f t="shared" si="0"/>
        <v>0.61769911504424779</v>
      </c>
      <c r="J13" s="148">
        <f t="shared" si="0"/>
        <v>0.55229531471840987</v>
      </c>
    </row>
    <row r="14" spans="1:10" ht="18" customHeight="1">
      <c r="A14" s="27" t="s">
        <v>206</v>
      </c>
      <c r="B14" s="47">
        <f t="shared" ref="B14:G14" si="3">SUM(B15:B18)</f>
        <v>35179</v>
      </c>
      <c r="C14" s="41">
        <f t="shared" si="3"/>
        <v>41137</v>
      </c>
      <c r="D14" s="73">
        <f t="shared" si="3"/>
        <v>76316</v>
      </c>
      <c r="E14" s="42">
        <f t="shared" si="3"/>
        <v>13143</v>
      </c>
      <c r="F14" s="41">
        <f t="shared" si="3"/>
        <v>19557</v>
      </c>
      <c r="G14" s="73">
        <f t="shared" si="3"/>
        <v>32700</v>
      </c>
      <c r="H14" s="125">
        <f t="shared" si="0"/>
        <v>0.37360357031183378</v>
      </c>
      <c r="I14" s="133">
        <f t="shared" si="0"/>
        <v>0.47541143009942399</v>
      </c>
      <c r="J14" s="142">
        <f t="shared" si="0"/>
        <v>0.42848157660254726</v>
      </c>
    </row>
    <row r="15" spans="1:10" ht="18" customHeight="1">
      <c r="A15" s="29" t="s">
        <v>67</v>
      </c>
      <c r="B15" s="43">
        <f>'表1-1'!B10</f>
        <v>23416</v>
      </c>
      <c r="C15" s="52">
        <f>'表1-1'!C10</f>
        <v>27572</v>
      </c>
      <c r="D15" s="79">
        <f>SUM(B15:C15)</f>
        <v>50988</v>
      </c>
      <c r="E15" s="96">
        <f>'表1-1'!E10</f>
        <v>8365</v>
      </c>
      <c r="F15" s="171">
        <f>'表1-1'!F10</f>
        <v>12623</v>
      </c>
      <c r="G15" s="119">
        <f>SUM(E15:F15)</f>
        <v>20988</v>
      </c>
      <c r="H15" s="126">
        <f t="shared" si="0"/>
        <v>0.35723436966176975</v>
      </c>
      <c r="I15" s="134">
        <f t="shared" si="0"/>
        <v>0.45781952705643408</v>
      </c>
      <c r="J15" s="143">
        <f t="shared" si="0"/>
        <v>0.41162626500353022</v>
      </c>
    </row>
    <row r="16" spans="1:10" ht="18" customHeight="1">
      <c r="A16" s="29" t="s">
        <v>9</v>
      </c>
      <c r="B16" s="155">
        <f>'表1-1'!B27</f>
        <v>1442</v>
      </c>
      <c r="C16" s="155">
        <f>'表1-1'!C27</f>
        <v>1575</v>
      </c>
      <c r="D16" s="76">
        <f>SUM(B16:C16)</f>
        <v>3017</v>
      </c>
      <c r="E16" s="44">
        <f>'表1-1'!E27</f>
        <v>633</v>
      </c>
      <c r="F16" s="53">
        <f>'表1-1'!F27</f>
        <v>879</v>
      </c>
      <c r="G16" s="117">
        <f>SUM(E16:F16)</f>
        <v>1512</v>
      </c>
      <c r="H16" s="127">
        <f t="shared" si="0"/>
        <v>0.43897364771151182</v>
      </c>
      <c r="I16" s="135">
        <f t="shared" si="0"/>
        <v>0.55809523809523809</v>
      </c>
      <c r="J16" s="144">
        <f t="shared" si="0"/>
        <v>0.50116009280742457</v>
      </c>
    </row>
    <row r="17" spans="1:10" ht="18" customHeight="1">
      <c r="A17" s="29" t="s">
        <v>2</v>
      </c>
      <c r="B17" s="45">
        <f>'表1-1'!B28</f>
        <v>7187</v>
      </c>
      <c r="C17" s="53">
        <f>'表1-1'!C28</f>
        <v>8438</v>
      </c>
      <c r="D17" s="80">
        <f>SUM(B17:C17)</f>
        <v>15625</v>
      </c>
      <c r="E17" s="155">
        <f>'表1-1'!E28</f>
        <v>2838</v>
      </c>
      <c r="F17" s="155">
        <f>'表1-1'!F28</f>
        <v>4189</v>
      </c>
      <c r="G17" s="173">
        <f>SUM(E17:F17)</f>
        <v>7027</v>
      </c>
      <c r="H17" s="127">
        <f t="shared" si="0"/>
        <v>0.39487964380130791</v>
      </c>
      <c r="I17" s="135">
        <f t="shared" si="0"/>
        <v>0.49644465513154779</v>
      </c>
      <c r="J17" s="144">
        <f t="shared" si="0"/>
        <v>0.44972800000000002</v>
      </c>
    </row>
    <row r="18" spans="1:10" ht="18" customHeight="1">
      <c r="A18" s="29" t="s">
        <v>90</v>
      </c>
      <c r="B18" s="156">
        <f>'表1-1'!B29</f>
        <v>3134</v>
      </c>
      <c r="C18" s="54">
        <f>'表1-1'!C29</f>
        <v>3552</v>
      </c>
      <c r="D18" s="80">
        <f>SUM(B18:C18)</f>
        <v>6686</v>
      </c>
      <c r="E18" s="54">
        <f>'表1-1'!E29</f>
        <v>1307</v>
      </c>
      <c r="F18" s="54">
        <f>'表1-1'!F29</f>
        <v>1866</v>
      </c>
      <c r="G18" s="173">
        <f>SUM(E18:F18)</f>
        <v>3173</v>
      </c>
      <c r="H18" s="131">
        <f t="shared" si="0"/>
        <v>0.41703892788768337</v>
      </c>
      <c r="I18" s="139">
        <f t="shared" si="0"/>
        <v>0.52533783783783772</v>
      </c>
      <c r="J18" s="148">
        <f t="shared" si="0"/>
        <v>0.47457373616512122</v>
      </c>
    </row>
    <row r="19" spans="1:10" ht="18" customHeight="1">
      <c r="A19" s="27" t="s">
        <v>207</v>
      </c>
      <c r="B19" s="47">
        <f t="shared" ref="B19:G19" si="4">SUM(B20:B26)</f>
        <v>181903</v>
      </c>
      <c r="C19" s="41">
        <f t="shared" si="4"/>
        <v>204239</v>
      </c>
      <c r="D19" s="73">
        <f t="shared" si="4"/>
        <v>386142</v>
      </c>
      <c r="E19" s="42">
        <f t="shared" si="4"/>
        <v>53440</v>
      </c>
      <c r="F19" s="41">
        <f t="shared" si="4"/>
        <v>74531</v>
      </c>
      <c r="G19" s="73">
        <f t="shared" si="4"/>
        <v>127971</v>
      </c>
      <c r="H19" s="125">
        <f t="shared" si="0"/>
        <v>0.29378295025370665</v>
      </c>
      <c r="I19" s="133">
        <f t="shared" si="0"/>
        <v>0.36492050979489721</v>
      </c>
      <c r="J19" s="142">
        <f t="shared" si="0"/>
        <v>0.33140917071957987</v>
      </c>
    </row>
    <row r="20" spans="1:10" ht="18" customHeight="1">
      <c r="A20" s="150" t="s">
        <v>89</v>
      </c>
      <c r="B20" s="157">
        <f>'表1-1'!B9</f>
        <v>144482</v>
      </c>
      <c r="C20" s="161">
        <f>'表1-1'!C9</f>
        <v>161994</v>
      </c>
      <c r="D20" s="163">
        <f t="shared" ref="D20:D26" si="5">SUM(B20:C20)</f>
        <v>306476</v>
      </c>
      <c r="E20" s="167">
        <f>'表1-1'!E9</f>
        <v>39739</v>
      </c>
      <c r="F20" s="11">
        <f>'表1-1'!F9</f>
        <v>55483</v>
      </c>
      <c r="G20" s="123">
        <f t="shared" ref="G20:G26" si="6">SUM(E20:F20)</f>
        <v>95222</v>
      </c>
      <c r="H20" s="126">
        <f t="shared" si="0"/>
        <v>0.27504464223917169</v>
      </c>
      <c r="I20" s="134">
        <f t="shared" si="0"/>
        <v>0.34250033951874759</v>
      </c>
      <c r="J20" s="143">
        <f t="shared" si="0"/>
        <v>0.31069969589788432</v>
      </c>
    </row>
    <row r="21" spans="1:10" ht="18" customHeight="1">
      <c r="A21" s="29" t="s">
        <v>75</v>
      </c>
      <c r="B21" s="44">
        <f>'表1-1'!B13</f>
        <v>12127</v>
      </c>
      <c r="C21" s="53">
        <f>'表1-1'!C13</f>
        <v>13643</v>
      </c>
      <c r="D21" s="76">
        <f t="shared" si="5"/>
        <v>25770</v>
      </c>
      <c r="E21" s="168">
        <f>'表1-1'!E13</f>
        <v>5206</v>
      </c>
      <c r="F21" s="53">
        <f>'表1-1'!F13</f>
        <v>7108</v>
      </c>
      <c r="G21" s="117">
        <f t="shared" si="6"/>
        <v>12314</v>
      </c>
      <c r="H21" s="127">
        <f t="shared" si="0"/>
        <v>0.42929001401830624</v>
      </c>
      <c r="I21" s="135">
        <f t="shared" si="0"/>
        <v>0.52099978010701453</v>
      </c>
      <c r="J21" s="144">
        <f t="shared" si="0"/>
        <v>0.47784245246410562</v>
      </c>
    </row>
    <row r="22" spans="1:10" ht="18" customHeight="1">
      <c r="A22" s="29" t="s">
        <v>40</v>
      </c>
      <c r="B22" s="44">
        <f>'表1-1'!B17</f>
        <v>15036</v>
      </c>
      <c r="C22" s="53">
        <f>'表1-1'!C17</f>
        <v>16970</v>
      </c>
      <c r="D22" s="76">
        <f t="shared" si="5"/>
        <v>32006</v>
      </c>
      <c r="E22" s="45">
        <f>'表1-1'!E17</f>
        <v>4569</v>
      </c>
      <c r="F22" s="45">
        <f>'表1-1'!F17</f>
        <v>6390</v>
      </c>
      <c r="G22" s="117">
        <f t="shared" si="6"/>
        <v>10959</v>
      </c>
      <c r="H22" s="127">
        <f t="shared" si="0"/>
        <v>0.30387071029529128</v>
      </c>
      <c r="I22" s="135">
        <f t="shared" si="0"/>
        <v>0.37654684737772542</v>
      </c>
      <c r="J22" s="144">
        <f t="shared" si="0"/>
        <v>0.34240454914703494</v>
      </c>
    </row>
    <row r="23" spans="1:10" ht="18" customHeight="1">
      <c r="A23" s="151" t="s">
        <v>60</v>
      </c>
      <c r="B23" s="158">
        <f>'表1-1'!B31</f>
        <v>3998</v>
      </c>
      <c r="C23" s="155">
        <f>'表1-1'!C31</f>
        <v>4582</v>
      </c>
      <c r="D23" s="80">
        <f t="shared" si="5"/>
        <v>8580</v>
      </c>
      <c r="E23" s="169">
        <f>'表1-1'!E31</f>
        <v>1702</v>
      </c>
      <c r="F23" s="155">
        <f>'表1-1'!F31</f>
        <v>2435</v>
      </c>
      <c r="G23" s="173">
        <f t="shared" si="6"/>
        <v>4137</v>
      </c>
      <c r="H23" s="127">
        <f t="shared" si="0"/>
        <v>0.4257128564282141</v>
      </c>
      <c r="I23" s="135">
        <f t="shared" si="0"/>
        <v>0.53142732431252726</v>
      </c>
      <c r="J23" s="144">
        <f t="shared" si="0"/>
        <v>0.48216783216783216</v>
      </c>
    </row>
    <row r="24" spans="1:10" ht="18" customHeight="1">
      <c r="A24" s="29" t="s">
        <v>84</v>
      </c>
      <c r="B24" s="44">
        <f>'表1-1'!B32</f>
        <v>2579</v>
      </c>
      <c r="C24" s="53">
        <f>'表1-1'!C32</f>
        <v>3073</v>
      </c>
      <c r="D24" s="76">
        <f t="shared" si="5"/>
        <v>5652</v>
      </c>
      <c r="E24" s="45">
        <f>'表1-1'!E32</f>
        <v>982</v>
      </c>
      <c r="F24" s="53">
        <f>'表1-1'!F32</f>
        <v>1427</v>
      </c>
      <c r="G24" s="117">
        <f t="shared" si="6"/>
        <v>2409</v>
      </c>
      <c r="H24" s="127">
        <f t="shared" si="0"/>
        <v>0.38076773943388897</v>
      </c>
      <c r="I24" s="135">
        <f t="shared" si="0"/>
        <v>0.46436706801171496</v>
      </c>
      <c r="J24" s="144">
        <f t="shared" si="0"/>
        <v>0.42622080679405522</v>
      </c>
    </row>
    <row r="25" spans="1:10" ht="18" customHeight="1">
      <c r="A25" s="29" t="s">
        <v>34</v>
      </c>
      <c r="B25" s="45">
        <f>'表1-1'!B33</f>
        <v>2154</v>
      </c>
      <c r="C25" s="53">
        <f>'表1-1'!C33</f>
        <v>2471</v>
      </c>
      <c r="D25" s="76">
        <f t="shared" si="5"/>
        <v>4625</v>
      </c>
      <c r="E25" s="53">
        <f>'表1-1'!E33</f>
        <v>804</v>
      </c>
      <c r="F25" s="53">
        <f>'表1-1'!F33</f>
        <v>1121</v>
      </c>
      <c r="G25" s="119">
        <f t="shared" si="6"/>
        <v>1925</v>
      </c>
      <c r="H25" s="127">
        <f t="shared" si="0"/>
        <v>0.37325905292479111</v>
      </c>
      <c r="I25" s="135">
        <f t="shared" si="0"/>
        <v>0.45366248482395793</v>
      </c>
      <c r="J25" s="144">
        <f t="shared" si="0"/>
        <v>0.41621621621621618</v>
      </c>
    </row>
    <row r="26" spans="1:10" ht="18" customHeight="1">
      <c r="A26" s="29" t="s">
        <v>86</v>
      </c>
      <c r="B26" s="54">
        <f>'表1-1'!B34</f>
        <v>1527</v>
      </c>
      <c r="C26" s="54">
        <f>'表1-1'!C34</f>
        <v>1506</v>
      </c>
      <c r="D26" s="80">
        <f t="shared" si="5"/>
        <v>3033</v>
      </c>
      <c r="E26" s="54">
        <f>'表1-1'!E34</f>
        <v>438</v>
      </c>
      <c r="F26" s="54">
        <f>'表1-1'!F34</f>
        <v>567</v>
      </c>
      <c r="G26" s="122">
        <f t="shared" si="6"/>
        <v>1005</v>
      </c>
      <c r="H26" s="131">
        <f t="shared" si="0"/>
        <v>0.2868369351669941</v>
      </c>
      <c r="I26" s="139">
        <f t="shared" si="0"/>
        <v>0.37649402390438247</v>
      </c>
      <c r="J26" s="148">
        <f t="shared" si="0"/>
        <v>0.33135509396636992</v>
      </c>
    </row>
    <row r="27" spans="1:10" ht="24">
      <c r="A27" s="152" t="s">
        <v>209</v>
      </c>
      <c r="B27" s="47">
        <f t="shared" ref="B27:G27" si="7">SUM(B28:B29)</f>
        <v>47426</v>
      </c>
      <c r="C27" s="41">
        <f t="shared" si="7"/>
        <v>51846</v>
      </c>
      <c r="D27" s="73">
        <f t="shared" si="7"/>
        <v>99272</v>
      </c>
      <c r="E27" s="42">
        <f t="shared" si="7"/>
        <v>15363</v>
      </c>
      <c r="F27" s="41">
        <f t="shared" si="7"/>
        <v>21444</v>
      </c>
      <c r="G27" s="73">
        <f t="shared" si="7"/>
        <v>36807</v>
      </c>
      <c r="H27" s="125">
        <f t="shared" si="0"/>
        <v>0.3239362375068528</v>
      </c>
      <c r="I27" s="133">
        <f t="shared" si="0"/>
        <v>0.41360953593334088</v>
      </c>
      <c r="J27" s="142">
        <f t="shared" si="0"/>
        <v>0.37076919977435729</v>
      </c>
    </row>
    <row r="28" spans="1:10" ht="18" customHeight="1">
      <c r="A28" s="29" t="s">
        <v>78</v>
      </c>
      <c r="B28" s="30">
        <f>'表1-1'!B16</f>
        <v>36173</v>
      </c>
      <c r="C28" s="52">
        <f>'表1-1'!C16</f>
        <v>39436</v>
      </c>
      <c r="D28" s="76">
        <f>SUM(B28:C28)</f>
        <v>75609</v>
      </c>
      <c r="E28" s="43">
        <f>'表1-1'!E16</f>
        <v>11568</v>
      </c>
      <c r="F28" s="45">
        <f>'表1-1'!F16</f>
        <v>16134</v>
      </c>
      <c r="G28" s="117">
        <f>SUM(E28:F28)</f>
        <v>27702</v>
      </c>
      <c r="H28" s="127">
        <f t="shared" si="0"/>
        <v>0.31979653332596136</v>
      </c>
      <c r="I28" s="135">
        <f t="shared" si="0"/>
        <v>0.40911857186327216</v>
      </c>
      <c r="J28" s="144">
        <f t="shared" si="0"/>
        <v>0.36638495417212241</v>
      </c>
    </row>
    <row r="29" spans="1:10" ht="18" customHeight="1">
      <c r="A29" s="29" t="s">
        <v>83</v>
      </c>
      <c r="B29" s="159">
        <f>'表1-1'!B20</f>
        <v>11253</v>
      </c>
      <c r="C29" s="54">
        <f>'表1-1'!C20</f>
        <v>12410</v>
      </c>
      <c r="D29" s="76">
        <f>SUM(B29:C29)</f>
        <v>23663</v>
      </c>
      <c r="E29" s="166">
        <f>'表1-1'!E20</f>
        <v>3795</v>
      </c>
      <c r="F29" s="169">
        <f>'表1-1'!F20</f>
        <v>5310</v>
      </c>
      <c r="G29" s="117">
        <f>SUM(E29:F29)</f>
        <v>9105</v>
      </c>
      <c r="H29" s="127">
        <f t="shared" si="0"/>
        <v>0.33724340175953083</v>
      </c>
      <c r="I29" s="135">
        <f t="shared" si="0"/>
        <v>0.42788074133763088</v>
      </c>
      <c r="J29" s="144">
        <f t="shared" si="0"/>
        <v>0.38477792334023592</v>
      </c>
    </row>
    <row r="30" spans="1:10" ht="18" customHeight="1">
      <c r="A30" s="27" t="s">
        <v>211</v>
      </c>
      <c r="B30" s="47">
        <f t="shared" ref="B30:G30" si="8">SUM(B31:B33)</f>
        <v>57197</v>
      </c>
      <c r="C30" s="41">
        <f t="shared" si="8"/>
        <v>65444</v>
      </c>
      <c r="D30" s="73">
        <f t="shared" si="8"/>
        <v>122641</v>
      </c>
      <c r="E30" s="42">
        <f t="shared" si="8"/>
        <v>19688</v>
      </c>
      <c r="F30" s="41">
        <f t="shared" si="8"/>
        <v>28449</v>
      </c>
      <c r="G30" s="73">
        <f t="shared" si="8"/>
        <v>48137</v>
      </c>
      <c r="H30" s="125">
        <f t="shared" si="0"/>
        <v>0.34421385737014182</v>
      </c>
      <c r="I30" s="133">
        <f t="shared" si="0"/>
        <v>0.43470753621416791</v>
      </c>
      <c r="J30" s="142">
        <f t="shared" si="0"/>
        <v>0.39250332270610966</v>
      </c>
    </row>
    <row r="31" spans="1:10" ht="18" customHeight="1">
      <c r="A31" s="29" t="s">
        <v>101</v>
      </c>
      <c r="B31" s="45">
        <f>'表1-1'!B18</f>
        <v>36503</v>
      </c>
      <c r="C31" s="53">
        <f>'表1-1'!C18</f>
        <v>41636</v>
      </c>
      <c r="D31" s="76">
        <f>SUM(B31:C31)</f>
        <v>78139</v>
      </c>
      <c r="E31" s="53">
        <f>'表1-1'!E18</f>
        <v>12233</v>
      </c>
      <c r="F31" s="53">
        <f>'表1-1'!F18</f>
        <v>17709</v>
      </c>
      <c r="G31" s="117">
        <f>SUM(E31:F31)</f>
        <v>29942</v>
      </c>
      <c r="H31" s="127">
        <f t="shared" si="0"/>
        <v>0.33512314056378928</v>
      </c>
      <c r="I31" s="135">
        <f t="shared" si="0"/>
        <v>0.42532904217504081</v>
      </c>
      <c r="J31" s="144">
        <f t="shared" si="0"/>
        <v>0.38318893254328817</v>
      </c>
    </row>
    <row r="32" spans="1:10" ht="18" customHeight="1">
      <c r="A32" s="29" t="s">
        <v>92</v>
      </c>
      <c r="B32" s="30">
        <f>'表1-1'!B21</f>
        <v>11759</v>
      </c>
      <c r="C32" s="53">
        <f>'表1-1'!C21</f>
        <v>13653</v>
      </c>
      <c r="D32" s="76">
        <f>SUM(B32:C32)</f>
        <v>25412</v>
      </c>
      <c r="E32" s="44">
        <f>'表1-1'!E21</f>
        <v>4426</v>
      </c>
      <c r="F32" s="45">
        <f>'表1-1'!F21</f>
        <v>6448</v>
      </c>
      <c r="G32" s="117">
        <f>SUM(E32:F32)</f>
        <v>10874</v>
      </c>
      <c r="H32" s="127">
        <f t="shared" si="0"/>
        <v>0.37639255038693759</v>
      </c>
      <c r="I32" s="135">
        <f t="shared" si="0"/>
        <v>0.4722771552039845</v>
      </c>
      <c r="J32" s="144">
        <f t="shared" si="0"/>
        <v>0.4279080749252322</v>
      </c>
    </row>
    <row r="33" spans="1:10" ht="18" customHeight="1">
      <c r="A33" s="29" t="s">
        <v>87</v>
      </c>
      <c r="B33" s="160">
        <f>'表1-1'!B36</f>
        <v>8935</v>
      </c>
      <c r="C33" s="160">
        <f>'表1-1'!C36</f>
        <v>10155</v>
      </c>
      <c r="D33" s="76">
        <f>SUM(B33:C33)</f>
        <v>19090</v>
      </c>
      <c r="E33" s="160">
        <f>'表1-1'!E36</f>
        <v>3029</v>
      </c>
      <c r="F33" s="160">
        <f>'表1-1'!F36</f>
        <v>4292</v>
      </c>
      <c r="G33" s="117">
        <f>SUM(E33:F33)</f>
        <v>7321</v>
      </c>
      <c r="H33" s="131">
        <f t="shared" si="0"/>
        <v>0.33900391717963069</v>
      </c>
      <c r="I33" s="139">
        <f t="shared" si="0"/>
        <v>0.42264894140817327</v>
      </c>
      <c r="J33" s="148">
        <f t="shared" si="0"/>
        <v>0.38349921424829753</v>
      </c>
    </row>
    <row r="34" spans="1:10" ht="18" customHeight="1">
      <c r="A34" s="27" t="s">
        <v>212</v>
      </c>
      <c r="B34" s="47">
        <f>SUM(B35)</f>
        <v>40805</v>
      </c>
      <c r="C34" s="41">
        <f>SUM(C35)</f>
        <v>46017</v>
      </c>
      <c r="D34" s="73">
        <f>SUM(B34:C34)</f>
        <v>86822</v>
      </c>
      <c r="E34" s="42">
        <f>SUM(E35)</f>
        <v>13959</v>
      </c>
      <c r="F34" s="41">
        <f>SUM(F35)</f>
        <v>19453</v>
      </c>
      <c r="G34" s="73">
        <f>SUM(G35)</f>
        <v>33412</v>
      </c>
      <c r="H34" s="125">
        <f t="shared" si="0"/>
        <v>0.34209043009435119</v>
      </c>
      <c r="I34" s="133">
        <f t="shared" si="0"/>
        <v>0.42273507616750328</v>
      </c>
      <c r="J34" s="142">
        <f t="shared" si="0"/>
        <v>0.38483333717260609</v>
      </c>
    </row>
    <row r="35" spans="1:10" ht="18" customHeight="1">
      <c r="A35" s="29" t="s">
        <v>4</v>
      </c>
      <c r="B35" s="44">
        <f>'表1-1'!B11</f>
        <v>40805</v>
      </c>
      <c r="C35" s="53">
        <f>'表1-1'!C11</f>
        <v>46017</v>
      </c>
      <c r="D35" s="76">
        <f>SUM(B35:C35)</f>
        <v>86822</v>
      </c>
      <c r="E35" s="88">
        <f>'表1-1'!E11</f>
        <v>13959</v>
      </c>
      <c r="F35" s="102">
        <f>'表1-1'!F11</f>
        <v>19453</v>
      </c>
      <c r="G35" s="117">
        <f>SUM(E35:F35)</f>
        <v>33412</v>
      </c>
      <c r="H35" s="127">
        <f t="shared" si="0"/>
        <v>0.34209043009435119</v>
      </c>
      <c r="I35" s="135">
        <f t="shared" si="0"/>
        <v>0.42273507616750328</v>
      </c>
      <c r="J35" s="144">
        <f t="shared" si="0"/>
        <v>0.38483333717260609</v>
      </c>
    </row>
    <row r="36" spans="1:10" ht="18" customHeight="1">
      <c r="A36" s="27" t="s">
        <v>213</v>
      </c>
      <c r="B36" s="47">
        <f t="shared" ref="B36:G36" si="9">SUM(B37:B39)</f>
        <v>28529</v>
      </c>
      <c r="C36" s="41">
        <f t="shared" si="9"/>
        <v>31124</v>
      </c>
      <c r="D36" s="73">
        <f t="shared" si="9"/>
        <v>59653</v>
      </c>
      <c r="E36" s="42">
        <f t="shared" si="9"/>
        <v>10048</v>
      </c>
      <c r="F36" s="41">
        <f t="shared" si="9"/>
        <v>13667</v>
      </c>
      <c r="G36" s="73">
        <f t="shared" si="9"/>
        <v>23715</v>
      </c>
      <c r="H36" s="125">
        <f t="shared" si="0"/>
        <v>0.35220302148690807</v>
      </c>
      <c r="I36" s="133">
        <f t="shared" si="0"/>
        <v>0.43911450970312288</v>
      </c>
      <c r="J36" s="142">
        <f t="shared" si="0"/>
        <v>0.39754915930464518</v>
      </c>
    </row>
    <row r="37" spans="1:10" ht="18" customHeight="1">
      <c r="A37" s="28" t="s">
        <v>76</v>
      </c>
      <c r="B37" s="43">
        <f>'表1-1'!B14</f>
        <v>20565</v>
      </c>
      <c r="C37" s="162">
        <f>'表1-1'!C14</f>
        <v>22542</v>
      </c>
      <c r="D37" s="163">
        <f>SUM(B37:C37)</f>
        <v>43107</v>
      </c>
      <c r="E37" s="52">
        <f>'表1-1'!E14</f>
        <v>7233</v>
      </c>
      <c r="F37" s="52">
        <f>'表1-1'!F14</f>
        <v>9920</v>
      </c>
      <c r="G37" s="123">
        <f>SUM(E37:F37)</f>
        <v>17153</v>
      </c>
      <c r="H37" s="126">
        <f t="shared" si="0"/>
        <v>0.35171407731582788</v>
      </c>
      <c r="I37" s="134">
        <f t="shared" si="0"/>
        <v>0.4400674296868069</v>
      </c>
      <c r="J37" s="143">
        <f t="shared" si="0"/>
        <v>0.3979168116547197</v>
      </c>
    </row>
    <row r="38" spans="1:10" ht="18" customHeight="1">
      <c r="A38" s="29" t="s">
        <v>51</v>
      </c>
      <c r="B38" s="155">
        <f>'表1-1'!B38</f>
        <v>6750</v>
      </c>
      <c r="C38" s="155">
        <f>'表1-1'!C38</f>
        <v>7288</v>
      </c>
      <c r="D38" s="76">
        <f>SUM(B38:C38)</f>
        <v>14038</v>
      </c>
      <c r="E38" s="155">
        <f>'表1-1'!E38</f>
        <v>2400</v>
      </c>
      <c r="F38" s="155">
        <f>'表1-1'!F38</f>
        <v>3154</v>
      </c>
      <c r="G38" s="117">
        <f>SUM(E38:F38)</f>
        <v>5554</v>
      </c>
      <c r="H38" s="127">
        <f t="shared" si="0"/>
        <v>0.35555555555555562</v>
      </c>
      <c r="I38" s="135">
        <f t="shared" si="0"/>
        <v>0.4327661909989024</v>
      </c>
      <c r="J38" s="144">
        <f t="shared" si="0"/>
        <v>0.39564040461604216</v>
      </c>
    </row>
    <row r="39" spans="1:10" ht="18" customHeight="1">
      <c r="A39" s="34" t="s">
        <v>102</v>
      </c>
      <c r="B39" s="54">
        <f>'表1-1'!B39</f>
        <v>1214</v>
      </c>
      <c r="C39" s="54">
        <f>'表1-1'!C39</f>
        <v>1294</v>
      </c>
      <c r="D39" s="81">
        <f>SUM(B39:C39)</f>
        <v>2508</v>
      </c>
      <c r="E39" s="54">
        <f>'表1-1'!E39</f>
        <v>415</v>
      </c>
      <c r="F39" s="54">
        <f>'表1-1'!F39</f>
        <v>593</v>
      </c>
      <c r="G39" s="122">
        <f>SUM(E39:F39)</f>
        <v>1008</v>
      </c>
      <c r="H39" s="131">
        <f t="shared" si="0"/>
        <v>0.34184514003294886</v>
      </c>
      <c r="I39" s="139">
        <f t="shared" si="0"/>
        <v>0.45826893353941273</v>
      </c>
      <c r="J39" s="148">
        <f t="shared" si="0"/>
        <v>0.40191387559808606</v>
      </c>
    </row>
    <row r="41" spans="1:10" s="3" customFormat="1" ht="18" customHeight="1">
      <c r="A41" s="20" t="s">
        <v>73</v>
      </c>
      <c r="B41" s="57"/>
      <c r="C41" s="57"/>
      <c r="D41" s="57"/>
    </row>
    <row r="42" spans="1:10" s="3" customFormat="1" ht="18" customHeight="1">
      <c r="A42" s="20" t="s">
        <v>285</v>
      </c>
      <c r="B42" s="57"/>
      <c r="C42" s="57"/>
      <c r="D42" s="57"/>
    </row>
    <row r="43" spans="1:10" s="3" customFormat="1" ht="18" customHeight="1">
      <c r="A43" s="20" t="s">
        <v>284</v>
      </c>
    </row>
  </sheetData>
  <mergeCells count="5">
    <mergeCell ref="A1:J1"/>
    <mergeCell ref="A3:A5"/>
    <mergeCell ref="B3:D4"/>
    <mergeCell ref="E3:G4"/>
    <mergeCell ref="H3:J4"/>
  </mergeCells>
  <phoneticPr fontId="2"/>
  <printOptions horizontalCentered="1"/>
  <pageMargins left="0.31496062992125984" right="0.27559055118110237" top="0.82677165354330706" bottom="0.51181102362204722" header="0.39370078740157483" footer="0.51181102362204722"/>
  <pageSetup paperSize="9" fitToWidth="1" fitToHeight="1" pageOrder="overThenDown" orientation="portrait" usePrinterDefaults="1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77"/>
  <sheetViews>
    <sheetView workbookViewId="0">
      <selection activeCell="C6" sqref="C6"/>
    </sheetView>
  </sheetViews>
  <sheetFormatPr defaultRowHeight="18.75" customHeight="1"/>
  <cols>
    <col min="1" max="1" width="5.25" style="175" bestFit="1" customWidth="1"/>
    <col min="2" max="2" width="14.875" style="175" customWidth="1"/>
    <col min="3" max="4" width="15.5" style="176" customWidth="1"/>
    <col min="5" max="5" width="14.875" style="175" customWidth="1"/>
    <col min="6" max="6" width="13" style="175" customWidth="1"/>
    <col min="7" max="16384" width="9" style="175" customWidth="1"/>
  </cols>
  <sheetData>
    <row r="1" spans="1:6" s="177" customFormat="1" ht="18.75" customHeight="1">
      <c r="A1" s="178" t="str">
        <f>表紙!B10</f>
        <v>令和元年度高齢化率市町村別順位</v>
      </c>
      <c r="B1" s="194"/>
      <c r="C1" s="194"/>
      <c r="D1" s="194"/>
      <c r="E1" s="194"/>
    </row>
    <row r="2" spans="1:6" s="177" customFormat="1" ht="18.75" customHeight="1">
      <c r="A2" s="179"/>
      <c r="B2" s="179"/>
      <c r="C2" s="179"/>
      <c r="D2" s="179"/>
      <c r="E2" s="222" t="str">
        <f>'表1-1'!J2</f>
        <v>令和元年７月１日現在</v>
      </c>
    </row>
    <row r="3" spans="1:6" s="177" customFormat="1" ht="18.75" customHeight="1">
      <c r="A3" s="179"/>
      <c r="B3" s="179"/>
      <c r="C3" s="179"/>
      <c r="D3" s="179"/>
      <c r="E3" s="223"/>
    </row>
    <row r="4" spans="1:6" ht="18.75" customHeight="1">
      <c r="A4" s="179"/>
      <c r="B4" s="179"/>
      <c r="C4" s="202"/>
      <c r="D4" s="179"/>
      <c r="E4" s="179"/>
    </row>
    <row r="5" spans="1:6" ht="37.5" customHeight="1">
      <c r="A5" s="180" t="s">
        <v>28</v>
      </c>
      <c r="B5" s="195" t="s">
        <v>26</v>
      </c>
      <c r="C5" s="203" t="s">
        <v>104</v>
      </c>
      <c r="D5" s="214" t="s">
        <v>77</v>
      </c>
      <c r="E5" s="224" t="s">
        <v>105</v>
      </c>
    </row>
    <row r="6" spans="1:6" ht="18.75" customHeight="1">
      <c r="A6" s="181" t="s">
        <v>188</v>
      </c>
      <c r="B6" s="196" t="s">
        <v>155</v>
      </c>
      <c r="C6" s="204">
        <v>968580</v>
      </c>
      <c r="D6" s="215">
        <f>SUM(D7:D31)</f>
        <v>359478</v>
      </c>
      <c r="E6" s="225">
        <f t="shared" ref="E6:E31" si="0">D6/C6</f>
        <v>0.37113919345846497</v>
      </c>
      <c r="F6" s="232"/>
    </row>
    <row r="7" spans="1:6" ht="18.75" customHeight="1">
      <c r="A7" s="182">
        <v>1</v>
      </c>
      <c r="B7" s="151" t="s">
        <v>72</v>
      </c>
      <c r="C7" s="205">
        <v>2113</v>
      </c>
      <c r="D7" s="216">
        <v>1167</v>
      </c>
      <c r="E7" s="226">
        <f t="shared" si="0"/>
        <v>0.55229531471840987</v>
      </c>
      <c r="F7" s="232"/>
    </row>
    <row r="8" spans="1:6" ht="18.75" customHeight="1">
      <c r="A8" s="183">
        <v>2</v>
      </c>
      <c r="B8" s="29" t="s">
        <v>9</v>
      </c>
      <c r="C8" s="206">
        <v>3017</v>
      </c>
      <c r="D8" s="217">
        <v>1512</v>
      </c>
      <c r="E8" s="227">
        <f t="shared" si="0"/>
        <v>0.50116009280742457</v>
      </c>
      <c r="F8" s="232"/>
    </row>
    <row r="9" spans="1:6" ht="18.75" customHeight="1">
      <c r="A9" s="183">
        <v>3</v>
      </c>
      <c r="B9" s="29" t="s">
        <v>60</v>
      </c>
      <c r="C9" s="206">
        <v>8580</v>
      </c>
      <c r="D9" s="217">
        <v>4137</v>
      </c>
      <c r="E9" s="227">
        <f t="shared" si="0"/>
        <v>0.48216783216783216</v>
      </c>
      <c r="F9" s="232"/>
    </row>
    <row r="10" spans="1:6" ht="18.75" customHeight="1">
      <c r="A10" s="183">
        <v>4</v>
      </c>
      <c r="B10" s="29" t="s">
        <v>75</v>
      </c>
      <c r="C10" s="206">
        <v>25770</v>
      </c>
      <c r="D10" s="217">
        <v>12314</v>
      </c>
      <c r="E10" s="227">
        <f t="shared" si="0"/>
        <v>0.47784245246410562</v>
      </c>
      <c r="F10" s="232"/>
    </row>
    <row r="11" spans="1:6" ht="18.75" customHeight="1">
      <c r="A11" s="184">
        <v>5</v>
      </c>
      <c r="B11" s="34" t="s">
        <v>90</v>
      </c>
      <c r="C11" s="207">
        <v>6686</v>
      </c>
      <c r="D11" s="218">
        <v>3173</v>
      </c>
      <c r="E11" s="228">
        <f t="shared" si="0"/>
        <v>0.47457373616512122</v>
      </c>
      <c r="F11" s="232"/>
    </row>
    <row r="12" spans="1:6" ht="18.75" customHeight="1">
      <c r="A12" s="182">
        <v>6</v>
      </c>
      <c r="B12" s="151" t="s">
        <v>54</v>
      </c>
      <c r="C12" s="205">
        <v>4871</v>
      </c>
      <c r="D12" s="216">
        <v>2210</v>
      </c>
      <c r="E12" s="226">
        <f t="shared" si="0"/>
        <v>0.45370560459864506</v>
      </c>
      <c r="F12" s="232"/>
    </row>
    <row r="13" spans="1:6" ht="18.75" customHeight="1">
      <c r="A13" s="183">
        <v>7</v>
      </c>
      <c r="B13" s="29" t="s">
        <v>2</v>
      </c>
      <c r="C13" s="206">
        <v>15625</v>
      </c>
      <c r="D13" s="217">
        <v>7027</v>
      </c>
      <c r="E13" s="227">
        <f t="shared" si="0"/>
        <v>0.44972800000000002</v>
      </c>
      <c r="F13" s="232"/>
    </row>
    <row r="14" spans="1:6" ht="18.75" customHeight="1">
      <c r="A14" s="183">
        <v>8</v>
      </c>
      <c r="B14" s="29" t="s">
        <v>50</v>
      </c>
      <c r="C14" s="206">
        <v>30714</v>
      </c>
      <c r="D14" s="217">
        <v>13730</v>
      </c>
      <c r="E14" s="227">
        <f t="shared" si="0"/>
        <v>0.44702741420850417</v>
      </c>
      <c r="F14" s="232"/>
    </row>
    <row r="15" spans="1:6" ht="18.75" customHeight="1">
      <c r="A15" s="185">
        <v>9</v>
      </c>
      <c r="B15" s="150" t="s">
        <v>92</v>
      </c>
      <c r="C15" s="208">
        <v>25412</v>
      </c>
      <c r="D15" s="219">
        <v>10874</v>
      </c>
      <c r="E15" s="229">
        <f t="shared" si="0"/>
        <v>0.4279080749252322</v>
      </c>
      <c r="F15" s="232"/>
    </row>
    <row r="16" spans="1:6" ht="18.75" customHeight="1">
      <c r="A16" s="184">
        <v>10</v>
      </c>
      <c r="B16" s="34" t="s">
        <v>84</v>
      </c>
      <c r="C16" s="207">
        <v>5652</v>
      </c>
      <c r="D16" s="218">
        <v>2409</v>
      </c>
      <c r="E16" s="228">
        <f t="shared" si="0"/>
        <v>0.42622080679405522</v>
      </c>
      <c r="F16" s="232"/>
    </row>
    <row r="17" spans="1:6" ht="18.75" customHeight="1">
      <c r="A17" s="186">
        <v>11</v>
      </c>
      <c r="B17" s="28" t="s">
        <v>34</v>
      </c>
      <c r="C17" s="206">
        <v>4625</v>
      </c>
      <c r="D17" s="217">
        <v>1925</v>
      </c>
      <c r="E17" s="226">
        <f t="shared" si="0"/>
        <v>0.41621621621621618</v>
      </c>
      <c r="F17" s="232"/>
    </row>
    <row r="18" spans="1:6" ht="18.75" customHeight="1">
      <c r="A18" s="187">
        <v>12</v>
      </c>
      <c r="B18" s="197" t="s">
        <v>67</v>
      </c>
      <c r="C18" s="205">
        <v>50988</v>
      </c>
      <c r="D18" s="216">
        <v>20988</v>
      </c>
      <c r="E18" s="226">
        <f t="shared" si="0"/>
        <v>0.41162626500353022</v>
      </c>
      <c r="F18" s="232"/>
    </row>
    <row r="19" spans="1:6" ht="18.75" customHeight="1">
      <c r="A19" s="186">
        <v>13</v>
      </c>
      <c r="B19" s="75" t="s">
        <v>79</v>
      </c>
      <c r="C19" s="206">
        <v>29814</v>
      </c>
      <c r="D19" s="217">
        <v>11993</v>
      </c>
      <c r="E19" s="227">
        <f t="shared" si="0"/>
        <v>0.4022606829006507</v>
      </c>
      <c r="F19" s="232"/>
    </row>
    <row r="20" spans="1:6" ht="18.75" customHeight="1">
      <c r="A20" s="186">
        <v>14</v>
      </c>
      <c r="B20" s="75" t="s">
        <v>102</v>
      </c>
      <c r="C20" s="209">
        <v>2508</v>
      </c>
      <c r="D20" s="217">
        <v>1008</v>
      </c>
      <c r="E20" s="227">
        <f t="shared" si="0"/>
        <v>0.40191387559808606</v>
      </c>
      <c r="F20" s="232"/>
    </row>
    <row r="21" spans="1:6" ht="18.75" customHeight="1">
      <c r="A21" s="188">
        <v>15</v>
      </c>
      <c r="B21" s="198" t="s">
        <v>76</v>
      </c>
      <c r="C21" s="210">
        <v>43107</v>
      </c>
      <c r="D21" s="220">
        <v>17153</v>
      </c>
      <c r="E21" s="230">
        <f t="shared" si="0"/>
        <v>0.3979168116547197</v>
      </c>
      <c r="F21" s="232"/>
    </row>
    <row r="22" spans="1:6" ht="18.75" customHeight="1">
      <c r="A22" s="189">
        <v>16</v>
      </c>
      <c r="B22" s="74" t="s">
        <v>51</v>
      </c>
      <c r="C22" s="211">
        <v>14038</v>
      </c>
      <c r="D22" s="221">
        <v>5554</v>
      </c>
      <c r="E22" s="231">
        <f t="shared" si="0"/>
        <v>0.39564040461604216</v>
      </c>
      <c r="F22" s="232"/>
    </row>
    <row r="23" spans="1:6" ht="18.75" customHeight="1">
      <c r="A23" s="187">
        <v>17</v>
      </c>
      <c r="B23" s="197" t="s">
        <v>68</v>
      </c>
      <c r="C23" s="205">
        <v>70259</v>
      </c>
      <c r="D23" s="216">
        <v>27636</v>
      </c>
      <c r="E23" s="226">
        <f t="shared" si="0"/>
        <v>0.39334462488791472</v>
      </c>
      <c r="F23" s="232"/>
    </row>
    <row r="24" spans="1:6" ht="18.75" customHeight="1">
      <c r="A24" s="186">
        <v>18</v>
      </c>
      <c r="B24" s="75" t="s">
        <v>4</v>
      </c>
      <c r="C24" s="206">
        <v>86822</v>
      </c>
      <c r="D24" s="217">
        <v>33412</v>
      </c>
      <c r="E24" s="227">
        <f t="shared" si="0"/>
        <v>0.38483333717260609</v>
      </c>
      <c r="F24" s="232"/>
    </row>
    <row r="25" spans="1:6" ht="18.75" customHeight="1">
      <c r="A25" s="190">
        <v>19</v>
      </c>
      <c r="B25" s="199" t="s">
        <v>83</v>
      </c>
      <c r="C25" s="208">
        <v>23663</v>
      </c>
      <c r="D25" s="219">
        <v>9105</v>
      </c>
      <c r="E25" s="229">
        <f t="shared" si="0"/>
        <v>0.38477792334023592</v>
      </c>
      <c r="F25" s="232"/>
    </row>
    <row r="26" spans="1:6" ht="18.75" customHeight="1">
      <c r="A26" s="184">
        <v>20</v>
      </c>
      <c r="B26" s="34" t="s">
        <v>87</v>
      </c>
      <c r="C26" s="207">
        <v>19090</v>
      </c>
      <c r="D26" s="218">
        <v>7321</v>
      </c>
      <c r="E26" s="228">
        <f t="shared" si="0"/>
        <v>0.38349921424829753</v>
      </c>
      <c r="F26" s="232"/>
    </row>
    <row r="27" spans="1:6" ht="18.75" customHeight="1">
      <c r="A27" s="182">
        <v>21</v>
      </c>
      <c r="B27" s="31" t="s">
        <v>101</v>
      </c>
      <c r="C27" s="205">
        <v>78139</v>
      </c>
      <c r="D27" s="216">
        <v>29942</v>
      </c>
      <c r="E27" s="226">
        <f t="shared" si="0"/>
        <v>0.38318893254328817</v>
      </c>
      <c r="F27" s="232"/>
    </row>
    <row r="28" spans="1:6" ht="18.75" customHeight="1">
      <c r="A28" s="183">
        <v>22</v>
      </c>
      <c r="B28" s="29" t="s">
        <v>78</v>
      </c>
      <c r="C28" s="206">
        <v>75609</v>
      </c>
      <c r="D28" s="217">
        <v>27702</v>
      </c>
      <c r="E28" s="227">
        <f t="shared" si="0"/>
        <v>0.36638495417212241</v>
      </c>
      <c r="F28" s="232"/>
    </row>
    <row r="29" spans="1:6" ht="18.75" customHeight="1">
      <c r="A29" s="183">
        <v>23</v>
      </c>
      <c r="B29" s="151" t="s">
        <v>8</v>
      </c>
      <c r="C29" s="206">
        <v>32006</v>
      </c>
      <c r="D29" s="217">
        <v>10959</v>
      </c>
      <c r="E29" s="227">
        <f t="shared" si="0"/>
        <v>0.34240454914703494</v>
      </c>
      <c r="F29" s="232"/>
    </row>
    <row r="30" spans="1:6" ht="18.75" customHeight="1">
      <c r="A30" s="185">
        <v>24</v>
      </c>
      <c r="B30" s="150" t="s">
        <v>86</v>
      </c>
      <c r="C30" s="208">
        <v>3033</v>
      </c>
      <c r="D30" s="219">
        <v>1005</v>
      </c>
      <c r="E30" s="229">
        <f t="shared" si="0"/>
        <v>0.33135509396636992</v>
      </c>
      <c r="F30" s="232"/>
    </row>
    <row r="31" spans="1:6" ht="18.75" customHeight="1">
      <c r="A31" s="191">
        <v>25</v>
      </c>
      <c r="B31" s="200" t="s">
        <v>89</v>
      </c>
      <c r="C31" s="212">
        <v>306476</v>
      </c>
      <c r="D31" s="218">
        <v>95222</v>
      </c>
      <c r="E31" s="228">
        <f t="shared" si="0"/>
        <v>0.31069969589788432</v>
      </c>
    </row>
    <row r="32" spans="1:6" ht="18.75" customHeight="1">
      <c r="C32" s="213"/>
      <c r="D32" s="213"/>
    </row>
    <row r="33" spans="1:6" ht="18.75" customHeight="1">
      <c r="A33" s="192" t="s">
        <v>298</v>
      </c>
      <c r="B33" s="201"/>
      <c r="C33" s="201"/>
      <c r="D33" s="201"/>
      <c r="E33" s="201"/>
      <c r="F33" s="3"/>
    </row>
    <row r="34" spans="1:6" ht="18.75" customHeight="1">
      <c r="A34" s="193" t="s">
        <v>296</v>
      </c>
      <c r="B34" s="201"/>
      <c r="C34" s="201"/>
      <c r="D34" s="201"/>
      <c r="E34" s="201"/>
      <c r="F34" s="3"/>
    </row>
    <row r="35" spans="1:6" ht="18.75" customHeight="1">
      <c r="A35" s="175" t="s">
        <v>233</v>
      </c>
    </row>
    <row r="45" spans="1:6" ht="18.75" customHeight="1">
      <c r="F45" s="232"/>
    </row>
    <row r="47" spans="1:6" ht="18.75" customHeight="1"/>
    <row r="48" spans="1: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spans="2:4" ht="18.75" customHeight="1"/>
    <row r="66" spans="2:4" ht="18.75" customHeight="1"/>
    <row r="67" spans="2:4" ht="18.75" customHeight="1"/>
    <row r="68" spans="2:4" ht="18.75" customHeight="1"/>
    <row r="69" spans="2:4" ht="18.75" customHeight="1"/>
    <row r="70" spans="2:4" ht="18.75" customHeight="1"/>
    <row r="71" spans="2:4" ht="18.75" customHeight="1"/>
    <row r="72" spans="2:4" ht="18.75" customHeight="1"/>
    <row r="73" spans="2:4" ht="18.75" customHeight="1"/>
    <row r="74" spans="2:4" ht="18.75" customHeight="1"/>
    <row r="75" spans="2:4" ht="18.75" customHeight="1"/>
    <row r="76" spans="2:4" ht="18.75" customHeight="1"/>
    <row r="77" spans="2:4" ht="18.75" customHeight="1">
      <c r="B77" s="176"/>
      <c r="C77" s="175"/>
      <c r="D77" s="175"/>
    </row>
  </sheetData>
  <mergeCells count="1">
    <mergeCell ref="A1:E1"/>
  </mergeCells>
  <phoneticPr fontId="11"/>
  <pageMargins left="1.5748031496062993" right="0.74803149606299213" top="0.98425196850393681" bottom="0.51181102362204722" header="0.51181102362204722" footer="0.51181102362204722"/>
  <pageSetup paperSize="9" fitToWidth="1" fitToHeight="1" orientation="portrait" usePrinterDefaults="1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5"/>
  <sheetViews>
    <sheetView topLeftCell="A10" zoomScale="80" zoomScaleNormal="80" workbookViewId="0">
      <selection activeCell="K41" sqref="K41"/>
    </sheetView>
  </sheetViews>
  <sheetFormatPr defaultRowHeight="16.5" customHeight="1"/>
  <cols>
    <col min="1" max="1" width="9.5" style="175" customWidth="1"/>
    <col min="2" max="2" width="13.125" style="175" customWidth="1"/>
    <col min="3" max="3" width="9.5" style="233" customWidth="1"/>
    <col min="4" max="4" width="4.125" style="175" customWidth="1"/>
    <col min="5" max="5" width="9.5" style="175" customWidth="1"/>
    <col min="6" max="6" width="12.625" style="175" customWidth="1"/>
    <col min="7" max="7" width="9" style="233" customWidth="1"/>
    <col min="8" max="8" width="3.125" style="175" customWidth="1"/>
    <col min="9" max="9" width="9.25" style="175" customWidth="1"/>
    <col min="10" max="10" width="13" style="175" customWidth="1"/>
    <col min="11" max="11" width="9" style="233" customWidth="1"/>
    <col min="12" max="12" width="2.875" style="175" customWidth="1"/>
    <col min="13" max="13" width="9.125" style="175" hidden="1" customWidth="1"/>
    <col min="14" max="14" width="13" style="175" hidden="1" customWidth="1"/>
    <col min="15" max="15" width="9" style="233" hidden="1" customWidth="1"/>
    <col min="16" max="16" width="3.125" style="175" hidden="1" customWidth="1"/>
    <col min="17" max="17" width="9.25" style="175" customWidth="1"/>
    <col min="18" max="18" width="13" style="175" customWidth="1"/>
    <col min="19" max="19" width="9" style="233" customWidth="1"/>
    <col min="20" max="20" width="3.125" style="175" customWidth="1"/>
    <col min="21" max="21" width="9.375" style="175" customWidth="1"/>
    <col min="22" max="22" width="13" style="175" customWidth="1"/>
    <col min="23" max="23" width="9.375" style="233" customWidth="1"/>
    <col min="24" max="24" width="0.125" style="175" hidden="1" customWidth="1"/>
    <col min="25" max="25" width="10" style="175" hidden="1" customWidth="1"/>
    <col min="26" max="26" width="12.625" style="175" hidden="1" customWidth="1"/>
    <col min="27" max="27" width="9.5" style="233" hidden="1" customWidth="1"/>
    <col min="28" max="16384" width="9" style="175" customWidth="1"/>
  </cols>
  <sheetData>
    <row r="1" spans="1:27" ht="27.75" customHeight="1">
      <c r="A1" s="236" t="s">
        <v>111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</row>
    <row r="3" spans="1:27" s="234" customFormat="1" ht="16.5" customHeight="1">
      <c r="A3" s="234" t="s">
        <v>344</v>
      </c>
      <c r="B3" s="234"/>
      <c r="C3" s="234"/>
      <c r="D3" s="234"/>
      <c r="E3" s="234" t="s">
        <v>330</v>
      </c>
      <c r="F3" s="234"/>
      <c r="G3" s="234"/>
      <c r="H3" s="234"/>
      <c r="I3" s="234" t="s">
        <v>315</v>
      </c>
      <c r="J3" s="234"/>
      <c r="K3" s="234"/>
      <c r="L3" s="234"/>
      <c r="M3" s="234" t="s">
        <v>281</v>
      </c>
      <c r="N3" s="234"/>
      <c r="O3" s="234"/>
      <c r="P3" s="234"/>
      <c r="Q3" s="234" t="s">
        <v>281</v>
      </c>
      <c r="R3" s="234"/>
      <c r="S3" s="234"/>
      <c r="T3" s="234"/>
      <c r="U3" s="234" t="s">
        <v>6</v>
      </c>
      <c r="V3" s="234"/>
      <c r="W3" s="234"/>
      <c r="X3" s="234"/>
      <c r="Y3" s="234" t="s">
        <v>37</v>
      </c>
      <c r="Z3" s="234"/>
      <c r="AA3" s="234"/>
    </row>
    <row r="4" spans="1:27" s="233" customFormat="1" ht="16.5" customHeight="1">
      <c r="B4" s="233" t="s">
        <v>345</v>
      </c>
      <c r="E4" s="223"/>
      <c r="F4" s="223" t="s">
        <v>331</v>
      </c>
      <c r="G4" s="223"/>
      <c r="H4" s="223"/>
      <c r="I4" s="223"/>
      <c r="J4" s="223" t="s">
        <v>317</v>
      </c>
      <c r="K4" s="223"/>
      <c r="L4" s="223"/>
      <c r="M4" s="223"/>
      <c r="N4" s="223" t="s">
        <v>282</v>
      </c>
      <c r="O4" s="223"/>
      <c r="P4" s="223"/>
      <c r="Q4" s="223"/>
      <c r="R4" s="223" t="s">
        <v>282</v>
      </c>
      <c r="S4" s="223"/>
      <c r="T4" s="223"/>
      <c r="U4" s="223"/>
      <c r="V4" s="223" t="s">
        <v>246</v>
      </c>
      <c r="W4" s="223"/>
      <c r="X4" s="223"/>
      <c r="Y4" s="223"/>
      <c r="Z4" s="223" t="s">
        <v>262</v>
      </c>
      <c r="AA4" s="223"/>
    </row>
    <row r="5" spans="1:27" s="233" customFormat="1" ht="16.5" customHeight="1">
      <c r="A5" s="223"/>
      <c r="B5" s="223"/>
      <c r="C5" s="223"/>
      <c r="E5" s="223"/>
      <c r="F5" s="223"/>
      <c r="G5" s="223"/>
      <c r="I5" s="177" t="s">
        <v>241</v>
      </c>
      <c r="J5" s="223"/>
      <c r="K5" s="223"/>
      <c r="M5" s="223"/>
      <c r="N5" s="223"/>
      <c r="O5" s="223"/>
      <c r="Q5" s="223"/>
      <c r="R5" s="223"/>
      <c r="S5" s="223"/>
      <c r="U5" s="223"/>
      <c r="V5" s="223"/>
      <c r="W5" s="223"/>
      <c r="Y5" s="223"/>
      <c r="Z5" s="223"/>
      <c r="AA5" s="223"/>
    </row>
    <row r="6" spans="1:27" s="233" customFormat="1" ht="16.5" customHeight="1">
      <c r="B6" s="237"/>
      <c r="C6" s="237"/>
      <c r="F6" s="237"/>
      <c r="G6" s="237"/>
      <c r="J6" s="237"/>
      <c r="K6" s="237"/>
      <c r="N6" s="237"/>
      <c r="O6" s="237"/>
      <c r="R6" s="237"/>
      <c r="S6" s="237"/>
      <c r="V6" s="237"/>
      <c r="W6" s="237"/>
      <c r="Z6" s="237"/>
      <c r="AA6" s="237"/>
    </row>
    <row r="7" spans="1:27" s="235" customFormat="1" ht="16.5" customHeight="1">
      <c r="A7" s="180" t="s">
        <v>108</v>
      </c>
      <c r="B7" s="180" t="s">
        <v>26</v>
      </c>
      <c r="C7" s="249" t="s">
        <v>109</v>
      </c>
      <c r="E7" s="180" t="s">
        <v>108</v>
      </c>
      <c r="F7" s="180" t="s">
        <v>26</v>
      </c>
      <c r="G7" s="249" t="s">
        <v>109</v>
      </c>
      <c r="I7" s="180" t="s">
        <v>108</v>
      </c>
      <c r="J7" s="180" t="s">
        <v>26</v>
      </c>
      <c r="K7" s="249" t="s">
        <v>109</v>
      </c>
      <c r="M7" s="180" t="s">
        <v>108</v>
      </c>
      <c r="N7" s="180" t="s">
        <v>26</v>
      </c>
      <c r="O7" s="249" t="s">
        <v>109</v>
      </c>
      <c r="Q7" s="180" t="s">
        <v>108</v>
      </c>
      <c r="R7" s="180" t="s">
        <v>26</v>
      </c>
      <c r="S7" s="249" t="s">
        <v>109</v>
      </c>
      <c r="U7" s="180" t="s">
        <v>108</v>
      </c>
      <c r="V7" s="180" t="s">
        <v>26</v>
      </c>
      <c r="W7" s="249" t="s">
        <v>109</v>
      </c>
      <c r="Y7" s="180" t="s">
        <v>108</v>
      </c>
      <c r="Z7" s="180" t="s">
        <v>26</v>
      </c>
      <c r="AA7" s="249" t="s">
        <v>109</v>
      </c>
    </row>
    <row r="8" spans="1:27" ht="16.5" customHeight="1">
      <c r="A8" s="189">
        <v>1</v>
      </c>
      <c r="B8" s="238" t="s">
        <v>72</v>
      </c>
      <c r="C8" s="250">
        <v>0.55229531471840987</v>
      </c>
      <c r="E8" s="189">
        <v>1</v>
      </c>
      <c r="F8" s="238" t="s">
        <v>72</v>
      </c>
      <c r="G8" s="250">
        <v>0.54400000000000004</v>
      </c>
      <c r="I8" s="189">
        <v>1</v>
      </c>
      <c r="J8" s="238" t="s">
        <v>72</v>
      </c>
      <c r="K8" s="250">
        <v>0.53</v>
      </c>
      <c r="M8" s="189">
        <v>1</v>
      </c>
      <c r="N8" s="238" t="s">
        <v>72</v>
      </c>
      <c r="O8" s="250">
        <v>0.52</v>
      </c>
      <c r="Q8" s="189">
        <v>1</v>
      </c>
      <c r="R8" s="238" t="s">
        <v>72</v>
      </c>
      <c r="S8" s="250">
        <v>0.52424639580602883</v>
      </c>
      <c r="U8" s="189">
        <v>1</v>
      </c>
      <c r="V8" s="238" t="s">
        <v>72</v>
      </c>
      <c r="W8" s="250">
        <v>0.50867541261108762</v>
      </c>
      <c r="Y8" s="189">
        <v>1</v>
      </c>
      <c r="Z8" s="238" t="s">
        <v>72</v>
      </c>
      <c r="AA8" s="231">
        <v>0.48399999999999999</v>
      </c>
    </row>
    <row r="9" spans="1:27" ht="16.5" customHeight="1">
      <c r="A9" s="186">
        <v>2</v>
      </c>
      <c r="B9" s="239" t="s">
        <v>9</v>
      </c>
      <c r="C9" s="251">
        <v>0.50116009280742457</v>
      </c>
      <c r="D9" s="257"/>
      <c r="E9" s="186">
        <v>2</v>
      </c>
      <c r="F9" s="239" t="s">
        <v>9</v>
      </c>
      <c r="G9" s="251">
        <v>0.49299999999999999</v>
      </c>
      <c r="H9" s="257"/>
      <c r="I9" s="186">
        <v>2</v>
      </c>
      <c r="J9" s="239" t="s">
        <v>9</v>
      </c>
      <c r="K9" s="251">
        <v>0.48</v>
      </c>
      <c r="L9" s="257"/>
      <c r="M9" s="186">
        <v>2</v>
      </c>
      <c r="N9" s="239" t="s">
        <v>9</v>
      </c>
      <c r="O9" s="251">
        <v>0.46700000000000003</v>
      </c>
      <c r="P9" s="257"/>
      <c r="Q9" s="186">
        <v>2</v>
      </c>
      <c r="R9" s="239" t="s">
        <v>9</v>
      </c>
      <c r="S9" s="251">
        <v>0.46069415603678432</v>
      </c>
      <c r="T9" s="257"/>
      <c r="U9" s="186">
        <v>2</v>
      </c>
      <c r="V9" s="239" t="s">
        <v>9</v>
      </c>
      <c r="W9" s="251">
        <v>0.44908082871316019</v>
      </c>
      <c r="X9" s="257"/>
      <c r="Y9" s="186">
        <v>2</v>
      </c>
      <c r="Z9" s="240" t="s">
        <v>9</v>
      </c>
      <c r="AA9" s="227">
        <v>0.42699999999999999</v>
      </c>
    </row>
    <row r="10" spans="1:27" ht="16.5" customHeight="1">
      <c r="A10" s="186">
        <v>3</v>
      </c>
      <c r="B10" s="240" t="s">
        <v>60</v>
      </c>
      <c r="C10" s="251">
        <v>0.48216783216783216</v>
      </c>
      <c r="D10" s="257"/>
      <c r="E10" s="186">
        <v>3</v>
      </c>
      <c r="F10" s="240" t="s">
        <v>234</v>
      </c>
      <c r="G10" s="251">
        <v>0.47099999999999997</v>
      </c>
      <c r="H10" s="257"/>
      <c r="I10" s="186">
        <v>3</v>
      </c>
      <c r="J10" s="240" t="s">
        <v>269</v>
      </c>
      <c r="K10" s="251">
        <v>0.45700000000000002</v>
      </c>
      <c r="L10" s="257"/>
      <c r="M10" s="186">
        <v>3</v>
      </c>
      <c r="N10" s="240" t="s">
        <v>60</v>
      </c>
      <c r="O10" s="251">
        <v>0.44900000000000001</v>
      </c>
      <c r="P10" s="257"/>
      <c r="Q10" s="186">
        <v>3</v>
      </c>
      <c r="R10" s="240" t="s">
        <v>60</v>
      </c>
      <c r="S10" s="251">
        <v>0.44900150311359249</v>
      </c>
      <c r="T10" s="257"/>
      <c r="U10" s="186">
        <v>3</v>
      </c>
      <c r="V10" s="240" t="s">
        <v>60</v>
      </c>
      <c r="W10" s="251">
        <v>0.43937157317587522</v>
      </c>
      <c r="X10" s="257"/>
      <c r="Y10" s="186">
        <v>3</v>
      </c>
      <c r="Z10" s="240" t="s">
        <v>60</v>
      </c>
      <c r="AA10" s="227">
        <v>0.41099999999999998</v>
      </c>
    </row>
    <row r="11" spans="1:27" ht="16.5" customHeight="1">
      <c r="A11" s="186">
        <v>4</v>
      </c>
      <c r="B11" s="240" t="s">
        <v>75</v>
      </c>
      <c r="C11" s="251">
        <v>0.47784245246410562</v>
      </c>
      <c r="D11" s="257"/>
      <c r="E11" s="186">
        <v>4</v>
      </c>
      <c r="F11" s="240" t="s">
        <v>304</v>
      </c>
      <c r="G11" s="251">
        <v>0.46500000000000002</v>
      </c>
      <c r="H11" s="257"/>
      <c r="I11" s="186">
        <v>4</v>
      </c>
      <c r="J11" s="240" t="s">
        <v>320</v>
      </c>
      <c r="K11" s="251">
        <v>0.45700000000000002</v>
      </c>
      <c r="L11" s="257"/>
      <c r="M11" s="186">
        <v>4</v>
      </c>
      <c r="N11" s="240" t="s">
        <v>269</v>
      </c>
      <c r="O11" s="251">
        <v>0.44400000000000001</v>
      </c>
      <c r="P11" s="257"/>
      <c r="Q11" s="186">
        <v>4</v>
      </c>
      <c r="R11" s="240" t="s">
        <v>269</v>
      </c>
      <c r="S11" s="251">
        <v>0.44546722454672238</v>
      </c>
      <c r="T11" s="257"/>
      <c r="U11" s="186">
        <v>4</v>
      </c>
      <c r="V11" s="240" t="s">
        <v>269</v>
      </c>
      <c r="W11" s="251">
        <v>0.43328785811732606</v>
      </c>
      <c r="X11" s="257"/>
      <c r="Y11" s="186">
        <v>4</v>
      </c>
      <c r="Z11" s="240" t="s">
        <v>54</v>
      </c>
      <c r="AA11" s="227">
        <v>0.39700000000000002</v>
      </c>
    </row>
    <row r="12" spans="1:27" ht="16.5" customHeight="1">
      <c r="A12" s="190">
        <v>5</v>
      </c>
      <c r="B12" s="241" t="s">
        <v>90</v>
      </c>
      <c r="C12" s="252">
        <v>0.47457373616512122</v>
      </c>
      <c r="D12" s="257"/>
      <c r="E12" s="190">
        <v>5</v>
      </c>
      <c r="F12" s="241" t="s">
        <v>309</v>
      </c>
      <c r="G12" s="252">
        <v>0.46500000000000002</v>
      </c>
      <c r="H12" s="257"/>
      <c r="I12" s="190">
        <v>5</v>
      </c>
      <c r="J12" s="241" t="s">
        <v>132</v>
      </c>
      <c r="K12" s="252">
        <v>0.45</v>
      </c>
      <c r="L12" s="257"/>
      <c r="M12" s="190">
        <v>5</v>
      </c>
      <c r="N12" s="241" t="s">
        <v>54</v>
      </c>
      <c r="O12" s="252">
        <v>0.438</v>
      </c>
      <c r="P12" s="257"/>
      <c r="Q12" s="190">
        <v>5</v>
      </c>
      <c r="R12" s="241" t="s">
        <v>54</v>
      </c>
      <c r="S12" s="252">
        <v>0.43007124109486322</v>
      </c>
      <c r="T12" s="257"/>
      <c r="U12" s="190">
        <v>5</v>
      </c>
      <c r="V12" s="241" t="s">
        <v>54</v>
      </c>
      <c r="W12" s="252">
        <v>0.41994894237782637</v>
      </c>
      <c r="X12" s="257"/>
      <c r="Y12" s="190">
        <v>5</v>
      </c>
      <c r="Z12" s="261" t="s">
        <v>269</v>
      </c>
      <c r="AA12" s="229">
        <v>0.39500000000000002</v>
      </c>
    </row>
    <row r="13" spans="1:27" ht="16.5" customHeight="1">
      <c r="A13" s="189">
        <v>6</v>
      </c>
      <c r="B13" s="238" t="s">
        <v>54</v>
      </c>
      <c r="C13" s="250">
        <v>0.45370560459864506</v>
      </c>
      <c r="D13" s="257"/>
      <c r="E13" s="189">
        <v>6</v>
      </c>
      <c r="F13" s="238" t="s">
        <v>236</v>
      </c>
      <c r="G13" s="250">
        <v>0.44600000000000001</v>
      </c>
      <c r="H13" s="257"/>
      <c r="I13" s="189">
        <v>6</v>
      </c>
      <c r="J13" s="238" t="s">
        <v>327</v>
      </c>
      <c r="K13" s="250">
        <v>0.438</v>
      </c>
      <c r="L13" s="257"/>
      <c r="M13" s="189">
        <v>6</v>
      </c>
      <c r="N13" s="238" t="s">
        <v>75</v>
      </c>
      <c r="O13" s="250">
        <v>0.436</v>
      </c>
      <c r="P13" s="257"/>
      <c r="Q13" s="189">
        <v>6</v>
      </c>
      <c r="R13" s="238" t="s">
        <v>75</v>
      </c>
      <c r="S13" s="250">
        <v>0.4242825761009798</v>
      </c>
      <c r="T13" s="257"/>
      <c r="U13" s="189">
        <v>6</v>
      </c>
      <c r="V13" s="238" t="s">
        <v>270</v>
      </c>
      <c r="W13" s="250">
        <v>0.41202001326179999</v>
      </c>
      <c r="X13" s="257"/>
      <c r="Y13" s="189">
        <v>6</v>
      </c>
      <c r="Z13" s="238" t="s">
        <v>270</v>
      </c>
      <c r="AA13" s="231">
        <v>0.38900000000000001</v>
      </c>
    </row>
    <row r="14" spans="1:27" ht="16.5" customHeight="1">
      <c r="A14" s="186">
        <v>7</v>
      </c>
      <c r="B14" s="240" t="s">
        <v>2</v>
      </c>
      <c r="C14" s="251">
        <v>0.44972800000000002</v>
      </c>
      <c r="D14" s="257"/>
      <c r="E14" s="186">
        <v>7</v>
      </c>
      <c r="F14" s="240" t="s">
        <v>2</v>
      </c>
      <c r="G14" s="251">
        <v>0.438</v>
      </c>
      <c r="H14" s="257"/>
      <c r="I14" s="186">
        <v>7</v>
      </c>
      <c r="J14" s="240" t="s">
        <v>270</v>
      </c>
      <c r="K14" s="251">
        <v>0.42799999999999999</v>
      </c>
      <c r="L14" s="257"/>
      <c r="M14" s="186">
        <v>7</v>
      </c>
      <c r="N14" s="240" t="s">
        <v>270</v>
      </c>
      <c r="O14" s="251">
        <v>0.42</v>
      </c>
      <c r="P14" s="257"/>
      <c r="Q14" s="186">
        <v>7</v>
      </c>
      <c r="R14" s="240" t="s">
        <v>270</v>
      </c>
      <c r="S14" s="251">
        <v>0.4220211623984052</v>
      </c>
      <c r="T14" s="257"/>
      <c r="U14" s="186">
        <v>7</v>
      </c>
      <c r="V14" s="240" t="s">
        <v>75</v>
      </c>
      <c r="W14" s="251">
        <v>0.40760108000956968</v>
      </c>
      <c r="X14" s="257"/>
      <c r="Y14" s="186">
        <v>7</v>
      </c>
      <c r="Z14" s="240" t="s">
        <v>75</v>
      </c>
      <c r="AA14" s="227">
        <v>0.376</v>
      </c>
    </row>
    <row r="15" spans="1:27" ht="16.5" customHeight="1">
      <c r="A15" s="186">
        <v>8</v>
      </c>
      <c r="B15" s="240" t="s">
        <v>50</v>
      </c>
      <c r="C15" s="251">
        <v>0.44702741420850417</v>
      </c>
      <c r="D15" s="257"/>
      <c r="E15" s="186">
        <v>8</v>
      </c>
      <c r="F15" s="240" t="s">
        <v>224</v>
      </c>
      <c r="G15" s="251">
        <v>0.438</v>
      </c>
      <c r="H15" s="257"/>
      <c r="I15" s="186">
        <v>8</v>
      </c>
      <c r="J15" s="240" t="s">
        <v>271</v>
      </c>
      <c r="K15" s="251">
        <v>0.42499999999999999</v>
      </c>
      <c r="L15" s="257"/>
      <c r="M15" s="186">
        <v>8</v>
      </c>
      <c r="N15" s="240" t="s">
        <v>271</v>
      </c>
      <c r="O15" s="251">
        <v>0.41399999999999998</v>
      </c>
      <c r="P15" s="257"/>
      <c r="Q15" s="186">
        <v>8</v>
      </c>
      <c r="R15" s="240" t="s">
        <v>271</v>
      </c>
      <c r="S15" s="251">
        <v>0.41424218890017322</v>
      </c>
      <c r="T15" s="257"/>
      <c r="U15" s="186">
        <v>8</v>
      </c>
      <c r="V15" s="240" t="s">
        <v>271</v>
      </c>
      <c r="W15" s="251">
        <v>0.39967230382117153</v>
      </c>
      <c r="X15" s="257"/>
      <c r="Y15" s="186">
        <v>8</v>
      </c>
      <c r="Z15" s="240" t="s">
        <v>271</v>
      </c>
      <c r="AA15" s="227">
        <v>0.371</v>
      </c>
    </row>
    <row r="16" spans="1:27" ht="16.5" customHeight="1">
      <c r="A16" s="186">
        <v>9</v>
      </c>
      <c r="B16" s="240" t="s">
        <v>92</v>
      </c>
      <c r="C16" s="251">
        <v>0.4279080749252322</v>
      </c>
      <c r="D16" s="257"/>
      <c r="E16" s="186">
        <v>9</v>
      </c>
      <c r="F16" s="240" t="s">
        <v>92</v>
      </c>
      <c r="G16" s="251">
        <v>0.41499999999999998</v>
      </c>
      <c r="H16" s="257"/>
      <c r="I16" s="186">
        <v>9</v>
      </c>
      <c r="J16" s="240" t="s">
        <v>272</v>
      </c>
      <c r="K16" s="251">
        <v>0.40600000000000003</v>
      </c>
      <c r="L16" s="257"/>
      <c r="M16" s="186">
        <v>9</v>
      </c>
      <c r="N16" s="240" t="s">
        <v>272</v>
      </c>
      <c r="O16" s="251">
        <v>0.39500000000000002</v>
      </c>
      <c r="P16" s="257"/>
      <c r="Q16" s="186">
        <v>9</v>
      </c>
      <c r="R16" s="240" t="s">
        <v>272</v>
      </c>
      <c r="S16" s="251">
        <v>0.39917127071823211</v>
      </c>
      <c r="T16" s="257"/>
      <c r="U16" s="186">
        <v>9</v>
      </c>
      <c r="V16" s="240" t="s">
        <v>272</v>
      </c>
      <c r="W16" s="251">
        <v>0.3860618254984452</v>
      </c>
      <c r="X16" s="257"/>
      <c r="Y16" s="186">
        <v>9</v>
      </c>
      <c r="Z16" s="240" t="s">
        <v>272</v>
      </c>
      <c r="AA16" s="227">
        <v>0.36</v>
      </c>
    </row>
    <row r="17" spans="1:27" ht="16.5" customHeight="1">
      <c r="A17" s="191">
        <v>10</v>
      </c>
      <c r="B17" s="242" t="s">
        <v>84</v>
      </c>
      <c r="C17" s="252">
        <v>0.42622080679405522</v>
      </c>
      <c r="D17" s="257"/>
      <c r="E17" s="191">
        <v>10</v>
      </c>
      <c r="F17" s="242" t="s">
        <v>191</v>
      </c>
      <c r="G17" s="252">
        <v>0.41299999999999998</v>
      </c>
      <c r="H17" s="257"/>
      <c r="I17" s="260">
        <v>10</v>
      </c>
      <c r="J17" s="241" t="s">
        <v>238</v>
      </c>
      <c r="K17" s="252">
        <v>0.39500000000000002</v>
      </c>
      <c r="L17" s="257"/>
      <c r="M17" s="260">
        <v>10</v>
      </c>
      <c r="N17" s="241" t="s">
        <v>67</v>
      </c>
      <c r="O17" s="252">
        <v>0.38600000000000001</v>
      </c>
      <c r="P17" s="257"/>
      <c r="Q17" s="260">
        <v>10</v>
      </c>
      <c r="R17" s="241" t="s">
        <v>67</v>
      </c>
      <c r="S17" s="252">
        <v>0.38591783863804591</v>
      </c>
      <c r="T17" s="257"/>
      <c r="U17" s="260">
        <v>10</v>
      </c>
      <c r="V17" s="241" t="s">
        <v>67</v>
      </c>
      <c r="W17" s="252">
        <v>0.37465188663790738</v>
      </c>
      <c r="X17" s="257"/>
      <c r="Y17" s="191">
        <v>10</v>
      </c>
      <c r="Z17" s="241" t="s">
        <v>67</v>
      </c>
      <c r="AA17" s="228">
        <v>0.35</v>
      </c>
    </row>
    <row r="18" spans="1:27" ht="16.5" customHeight="1">
      <c r="A18" s="187">
        <v>11</v>
      </c>
      <c r="B18" s="243" t="s">
        <v>34</v>
      </c>
      <c r="C18" s="250">
        <v>0.41621621621621618</v>
      </c>
      <c r="D18" s="257"/>
      <c r="E18" s="187">
        <v>11</v>
      </c>
      <c r="F18" s="243" t="s">
        <v>276</v>
      </c>
      <c r="G18" s="250">
        <v>0.40500000000000003</v>
      </c>
      <c r="H18" s="257"/>
      <c r="I18" s="189">
        <v>11</v>
      </c>
      <c r="J18" s="238" t="s">
        <v>321</v>
      </c>
      <c r="K18" s="250">
        <v>0.39400000000000002</v>
      </c>
      <c r="L18" s="257"/>
      <c r="M18" s="189">
        <v>11</v>
      </c>
      <c r="N18" s="238" t="s">
        <v>84</v>
      </c>
      <c r="O18" s="250">
        <v>0.38200000000000001</v>
      </c>
      <c r="P18" s="257"/>
      <c r="Q18" s="189">
        <v>11</v>
      </c>
      <c r="R18" s="238" t="s">
        <v>84</v>
      </c>
      <c r="S18" s="250">
        <v>0.38469284994964753</v>
      </c>
      <c r="T18" s="257"/>
      <c r="U18" s="189">
        <v>11</v>
      </c>
      <c r="V18" s="238" t="s">
        <v>84</v>
      </c>
      <c r="W18" s="250">
        <v>0.37113232389730078</v>
      </c>
      <c r="X18" s="257"/>
      <c r="Y18" s="187">
        <v>11</v>
      </c>
      <c r="Z18" s="239" t="s">
        <v>79</v>
      </c>
      <c r="AA18" s="226">
        <v>0.34599999999999997</v>
      </c>
    </row>
    <row r="19" spans="1:27" ht="16.5" customHeight="1">
      <c r="A19" s="186">
        <v>12</v>
      </c>
      <c r="B19" s="244" t="s">
        <v>67</v>
      </c>
      <c r="C19" s="251">
        <v>0.41162626500353022</v>
      </c>
      <c r="D19" s="257"/>
      <c r="E19" s="186">
        <v>12</v>
      </c>
      <c r="F19" s="244" t="s">
        <v>120</v>
      </c>
      <c r="G19" s="251">
        <v>0.40300000000000002</v>
      </c>
      <c r="H19" s="257"/>
      <c r="I19" s="186">
        <v>12</v>
      </c>
      <c r="J19" s="240" t="s">
        <v>310</v>
      </c>
      <c r="K19" s="251">
        <v>0.38800000000000001</v>
      </c>
      <c r="L19" s="257"/>
      <c r="M19" s="186">
        <v>12</v>
      </c>
      <c r="N19" s="240" t="s">
        <v>79</v>
      </c>
      <c r="O19" s="251">
        <v>0.376</v>
      </c>
      <c r="P19" s="257"/>
      <c r="Q19" s="186">
        <v>12</v>
      </c>
      <c r="R19" s="240" t="s">
        <v>79</v>
      </c>
      <c r="S19" s="251">
        <v>0.37909082184330911</v>
      </c>
      <c r="T19" s="257"/>
      <c r="U19" s="186">
        <v>12</v>
      </c>
      <c r="V19" s="240" t="s">
        <v>79</v>
      </c>
      <c r="W19" s="251">
        <v>0.36954884859132842</v>
      </c>
      <c r="X19" s="257"/>
      <c r="Y19" s="186">
        <v>12</v>
      </c>
      <c r="Z19" s="240" t="s">
        <v>68</v>
      </c>
      <c r="AA19" s="227">
        <v>0.33900000000000002</v>
      </c>
    </row>
    <row r="20" spans="1:27" ht="16.5" customHeight="1">
      <c r="A20" s="186">
        <v>13</v>
      </c>
      <c r="B20" s="244" t="s">
        <v>79</v>
      </c>
      <c r="C20" s="251">
        <v>0.4022606829006507</v>
      </c>
      <c r="D20" s="257"/>
      <c r="E20" s="186">
        <v>13</v>
      </c>
      <c r="F20" s="244" t="s">
        <v>117</v>
      </c>
      <c r="G20" s="251">
        <v>0.39700000000000002</v>
      </c>
      <c r="H20" s="257"/>
      <c r="I20" s="186">
        <v>13</v>
      </c>
      <c r="J20" s="240" t="s">
        <v>328</v>
      </c>
      <c r="K20" s="251">
        <v>0.38500000000000001</v>
      </c>
      <c r="L20" s="257"/>
      <c r="M20" s="186">
        <v>13</v>
      </c>
      <c r="N20" s="240" t="s">
        <v>310</v>
      </c>
      <c r="O20" s="251">
        <v>0.373</v>
      </c>
      <c r="P20" s="257"/>
      <c r="Q20" s="186">
        <v>13</v>
      </c>
      <c r="R20" s="240" t="s">
        <v>310</v>
      </c>
      <c r="S20" s="251">
        <v>0.37121980921453218</v>
      </c>
      <c r="T20" s="257"/>
      <c r="U20" s="186">
        <v>13</v>
      </c>
      <c r="V20" s="240" t="s">
        <v>68</v>
      </c>
      <c r="W20" s="251">
        <v>0.36049958233407886</v>
      </c>
      <c r="X20" s="257"/>
      <c r="Y20" s="186">
        <v>13</v>
      </c>
      <c r="Z20" s="240" t="s">
        <v>84</v>
      </c>
      <c r="AA20" s="227">
        <v>0.33900000000000002</v>
      </c>
    </row>
    <row r="21" spans="1:27" ht="16.5" customHeight="1">
      <c r="A21" s="188">
        <v>14</v>
      </c>
      <c r="B21" s="245" t="s">
        <v>102</v>
      </c>
      <c r="C21" s="253">
        <v>0.40191387559808606</v>
      </c>
      <c r="D21" s="258"/>
      <c r="E21" s="188">
        <v>14</v>
      </c>
      <c r="F21" s="245" t="s">
        <v>266</v>
      </c>
      <c r="G21" s="253">
        <v>0.39300000000000002</v>
      </c>
      <c r="H21" s="258"/>
      <c r="I21" s="190">
        <v>14</v>
      </c>
      <c r="J21" s="261" t="s">
        <v>326</v>
      </c>
      <c r="K21" s="251">
        <v>0.38500000000000001</v>
      </c>
      <c r="L21" s="258"/>
      <c r="M21" s="190">
        <v>14</v>
      </c>
      <c r="N21" s="261" t="s">
        <v>76</v>
      </c>
      <c r="O21" s="251">
        <v>0.37006799006089058</v>
      </c>
      <c r="P21" s="257"/>
      <c r="Q21" s="190">
        <v>14</v>
      </c>
      <c r="R21" s="261" t="s">
        <v>311</v>
      </c>
      <c r="S21" s="251">
        <v>0.37006799006089058</v>
      </c>
      <c r="T21" s="257"/>
      <c r="U21" s="190">
        <v>14</v>
      </c>
      <c r="V21" s="261" t="s">
        <v>34</v>
      </c>
      <c r="W21" s="251">
        <v>0.35940298507462687</v>
      </c>
      <c r="X21" s="257"/>
      <c r="Y21" s="190">
        <v>14</v>
      </c>
      <c r="Z21" s="261" t="s">
        <v>76</v>
      </c>
      <c r="AA21" s="229">
        <v>0.33800000000000002</v>
      </c>
    </row>
    <row r="22" spans="1:27" ht="16.5" customHeight="1">
      <c r="A22" s="191">
        <v>15</v>
      </c>
      <c r="B22" s="242" t="s">
        <v>76</v>
      </c>
      <c r="C22" s="252">
        <v>0.3979168116547197</v>
      </c>
      <c r="D22" s="258"/>
      <c r="E22" s="191">
        <v>15</v>
      </c>
      <c r="F22" s="242" t="s">
        <v>322</v>
      </c>
      <c r="G22" s="252">
        <v>0.38900000000000001</v>
      </c>
      <c r="H22" s="258"/>
      <c r="I22" s="191">
        <v>15</v>
      </c>
      <c r="J22" s="241" t="s">
        <v>76</v>
      </c>
      <c r="K22" s="252">
        <v>0.38</v>
      </c>
      <c r="L22" s="258"/>
      <c r="M22" s="191">
        <v>15</v>
      </c>
      <c r="N22" s="241" t="s">
        <v>102</v>
      </c>
      <c r="O22" s="252">
        <v>0.37</v>
      </c>
      <c r="P22" s="252"/>
      <c r="Q22" s="191">
        <v>15</v>
      </c>
      <c r="R22" s="241" t="s">
        <v>76</v>
      </c>
      <c r="S22" s="252">
        <v>0.36762057668525311</v>
      </c>
      <c r="T22" s="252"/>
      <c r="U22" s="191">
        <v>15</v>
      </c>
      <c r="V22" s="241" t="s">
        <v>51</v>
      </c>
      <c r="W22" s="252">
        <v>0.35700461515557541</v>
      </c>
      <c r="X22" s="252"/>
      <c r="Y22" s="186">
        <v>15</v>
      </c>
      <c r="Z22" s="240" t="s">
        <v>278</v>
      </c>
      <c r="AA22" s="227">
        <v>0.33700000000000002</v>
      </c>
    </row>
    <row r="23" spans="1:27" ht="16.5" customHeight="1">
      <c r="A23" s="187">
        <v>16</v>
      </c>
      <c r="B23" s="246" t="s">
        <v>51</v>
      </c>
      <c r="C23" s="254">
        <v>0.39564040461604216</v>
      </c>
      <c r="D23" s="257"/>
      <c r="E23" s="187">
        <v>16</v>
      </c>
      <c r="F23" s="246" t="s">
        <v>52</v>
      </c>
      <c r="G23" s="254">
        <v>0.38600000000000001</v>
      </c>
      <c r="H23" s="257"/>
      <c r="I23" s="187">
        <v>16</v>
      </c>
      <c r="J23" s="239" t="s">
        <v>311</v>
      </c>
      <c r="K23" s="250">
        <v>0.378</v>
      </c>
      <c r="L23" s="257"/>
      <c r="M23" s="187">
        <v>16</v>
      </c>
      <c r="N23" s="239" t="s">
        <v>52</v>
      </c>
      <c r="O23" s="250">
        <v>0.36899999999999999</v>
      </c>
      <c r="P23" s="257"/>
      <c r="Q23" s="187">
        <v>16</v>
      </c>
      <c r="R23" s="239" t="s">
        <v>113</v>
      </c>
      <c r="S23" s="250">
        <v>0.3662414000400776</v>
      </c>
      <c r="T23" s="257"/>
      <c r="U23" s="187">
        <v>16</v>
      </c>
      <c r="V23" s="239" t="s">
        <v>76</v>
      </c>
      <c r="W23" s="250">
        <v>0.35747373915312847</v>
      </c>
      <c r="X23" s="257"/>
      <c r="Y23" s="189">
        <v>16</v>
      </c>
      <c r="Z23" s="238" t="s">
        <v>34</v>
      </c>
      <c r="AA23" s="231">
        <v>0.33400000000000002</v>
      </c>
    </row>
    <row r="24" spans="1:27" ht="16.5" customHeight="1">
      <c r="A24" s="186">
        <v>17</v>
      </c>
      <c r="B24" s="244" t="s">
        <v>68</v>
      </c>
      <c r="C24" s="251">
        <v>0.39334462488791472</v>
      </c>
      <c r="D24" s="257"/>
      <c r="E24" s="186">
        <v>17</v>
      </c>
      <c r="F24" s="244" t="s">
        <v>312</v>
      </c>
      <c r="G24" s="251">
        <v>0.38600000000000001</v>
      </c>
      <c r="H24" s="257"/>
      <c r="I24" s="186">
        <v>17</v>
      </c>
      <c r="J24" s="240" t="s">
        <v>113</v>
      </c>
      <c r="K24" s="251">
        <v>0.375</v>
      </c>
      <c r="L24" s="257"/>
      <c r="M24" s="186">
        <v>17</v>
      </c>
      <c r="N24" s="240" t="s">
        <v>278</v>
      </c>
      <c r="O24" s="251">
        <v>0.36399999999999999</v>
      </c>
      <c r="P24" s="257"/>
      <c r="Q24" s="186">
        <v>17</v>
      </c>
      <c r="R24" s="240" t="s">
        <v>102</v>
      </c>
      <c r="S24" s="251">
        <v>0.3640167364016737</v>
      </c>
      <c r="T24" s="257"/>
      <c r="U24" s="186">
        <v>17</v>
      </c>
      <c r="V24" s="240" t="s">
        <v>273</v>
      </c>
      <c r="W24" s="251">
        <v>0.35320484087852982</v>
      </c>
      <c r="X24" s="257"/>
      <c r="Y24" s="186">
        <v>17</v>
      </c>
      <c r="Z24" s="240" t="s">
        <v>130</v>
      </c>
      <c r="AA24" s="227">
        <v>0.33200000000000002</v>
      </c>
    </row>
    <row r="25" spans="1:27" ht="16.5" customHeight="1">
      <c r="A25" s="186">
        <v>18</v>
      </c>
      <c r="B25" s="244" t="s">
        <v>4</v>
      </c>
      <c r="C25" s="251">
        <v>0.38483333717260609</v>
      </c>
      <c r="D25" s="257"/>
      <c r="E25" s="186">
        <v>18</v>
      </c>
      <c r="F25" s="244" t="s">
        <v>85</v>
      </c>
      <c r="G25" s="251">
        <v>0.377</v>
      </c>
      <c r="H25" s="257"/>
      <c r="I25" s="186">
        <v>18</v>
      </c>
      <c r="J25" s="240" t="s">
        <v>314</v>
      </c>
      <c r="K25" s="251">
        <v>0.36799999999999999</v>
      </c>
      <c r="L25" s="257"/>
      <c r="M25" s="186">
        <v>18</v>
      </c>
      <c r="N25" s="240" t="s">
        <v>314</v>
      </c>
      <c r="O25" s="251">
        <v>0.36</v>
      </c>
      <c r="P25" s="257"/>
      <c r="Q25" s="186">
        <v>18</v>
      </c>
      <c r="R25" s="240" t="s">
        <v>314</v>
      </c>
      <c r="S25" s="251">
        <v>0.3618604856609649</v>
      </c>
      <c r="T25" s="257"/>
      <c r="U25" s="186">
        <v>18</v>
      </c>
      <c r="V25" s="240" t="s">
        <v>102</v>
      </c>
      <c r="W25" s="251">
        <v>0.35249906050357011</v>
      </c>
      <c r="X25" s="257"/>
      <c r="Y25" s="186">
        <v>18</v>
      </c>
      <c r="Z25" s="240" t="s">
        <v>273</v>
      </c>
      <c r="AA25" s="227">
        <v>0.33200000000000002</v>
      </c>
    </row>
    <row r="26" spans="1:27" ht="16.5" customHeight="1">
      <c r="A26" s="186">
        <v>19</v>
      </c>
      <c r="B26" s="240" t="s">
        <v>83</v>
      </c>
      <c r="C26" s="251">
        <v>0.38477792334023592</v>
      </c>
      <c r="D26" s="257"/>
      <c r="E26" s="186">
        <v>19</v>
      </c>
      <c r="F26" s="240" t="s">
        <v>280</v>
      </c>
      <c r="G26" s="251">
        <v>0.376</v>
      </c>
      <c r="H26" s="257"/>
      <c r="I26" s="186">
        <v>19</v>
      </c>
      <c r="J26" s="240" t="s">
        <v>323</v>
      </c>
      <c r="K26" s="251">
        <v>0.36699999999999999</v>
      </c>
      <c r="L26" s="257"/>
      <c r="M26" s="186">
        <v>19</v>
      </c>
      <c r="N26" s="240" t="s">
        <v>130</v>
      </c>
      <c r="O26" s="251">
        <v>0.35899999999999999</v>
      </c>
      <c r="P26" s="257"/>
      <c r="Q26" s="186">
        <v>19</v>
      </c>
      <c r="R26" s="240" t="s">
        <v>313</v>
      </c>
      <c r="S26" s="251">
        <v>0.36139942281403481</v>
      </c>
      <c r="T26" s="257"/>
      <c r="U26" s="186">
        <v>19</v>
      </c>
      <c r="V26" s="240" t="s">
        <v>4</v>
      </c>
      <c r="W26" s="251">
        <v>0.35214685208156515</v>
      </c>
      <c r="X26" s="257"/>
      <c r="Y26" s="186">
        <v>19</v>
      </c>
      <c r="Z26" s="240" t="s">
        <v>102</v>
      </c>
      <c r="AA26" s="227">
        <v>0.33200000000000002</v>
      </c>
    </row>
    <row r="27" spans="1:27" ht="16.5" customHeight="1">
      <c r="A27" s="191">
        <v>20</v>
      </c>
      <c r="B27" s="241" t="s">
        <v>87</v>
      </c>
      <c r="C27" s="252">
        <v>0.38349921424829753</v>
      </c>
      <c r="D27" s="257"/>
      <c r="E27" s="191">
        <v>20</v>
      </c>
      <c r="F27" s="241" t="s">
        <v>324</v>
      </c>
      <c r="G27" s="252">
        <v>0.375</v>
      </c>
      <c r="H27" s="257"/>
      <c r="I27" s="191">
        <v>20</v>
      </c>
      <c r="J27" s="241" t="s">
        <v>313</v>
      </c>
      <c r="K27" s="252">
        <v>0.36499999999999999</v>
      </c>
      <c r="L27" s="257"/>
      <c r="M27" s="191">
        <v>20</v>
      </c>
      <c r="N27" s="241" t="s">
        <v>319</v>
      </c>
      <c r="O27" s="252">
        <v>0.35699999999999998</v>
      </c>
      <c r="P27" s="257"/>
      <c r="Q27" s="191">
        <v>20</v>
      </c>
      <c r="R27" s="241" t="s">
        <v>130</v>
      </c>
      <c r="S27" s="252">
        <v>0.35933603872292574</v>
      </c>
      <c r="T27" s="257"/>
      <c r="U27" s="191">
        <v>20</v>
      </c>
      <c r="V27" s="241" t="s">
        <v>130</v>
      </c>
      <c r="W27" s="252">
        <v>0.35061945622830698</v>
      </c>
      <c r="X27" s="257"/>
      <c r="Y27" s="191">
        <v>20</v>
      </c>
      <c r="Z27" s="241" t="s">
        <v>4</v>
      </c>
      <c r="AA27" s="228">
        <v>0.33100000000000002</v>
      </c>
    </row>
    <row r="28" spans="1:27" ht="16.5" customHeight="1">
      <c r="A28" s="187">
        <v>21</v>
      </c>
      <c r="B28" s="238" t="s">
        <v>101</v>
      </c>
      <c r="C28" s="250">
        <v>0.38318893254328817</v>
      </c>
      <c r="D28" s="257"/>
      <c r="E28" s="187">
        <v>21</v>
      </c>
      <c r="F28" s="238" t="s">
        <v>83</v>
      </c>
      <c r="G28" s="250">
        <v>0.374</v>
      </c>
      <c r="H28" s="257"/>
      <c r="I28" s="187">
        <v>21</v>
      </c>
      <c r="J28" s="238" t="s">
        <v>256</v>
      </c>
      <c r="K28" s="250">
        <v>0.36399999999999999</v>
      </c>
      <c r="L28" s="257"/>
      <c r="M28" s="187">
        <v>21</v>
      </c>
      <c r="N28" s="238" t="s">
        <v>256</v>
      </c>
      <c r="O28" s="250">
        <v>0.35299999999999998</v>
      </c>
      <c r="P28" s="257"/>
      <c r="Q28" s="187">
        <v>21</v>
      </c>
      <c r="R28" s="238" t="s">
        <v>256</v>
      </c>
      <c r="S28" s="250">
        <v>0.35146259590792839</v>
      </c>
      <c r="T28" s="257"/>
      <c r="U28" s="187">
        <v>21</v>
      </c>
      <c r="V28" s="238" t="s">
        <v>256</v>
      </c>
      <c r="W28" s="250">
        <v>0.3404714280111385</v>
      </c>
      <c r="X28" s="257"/>
      <c r="Y28" s="187">
        <v>21</v>
      </c>
      <c r="Z28" s="239" t="s">
        <v>256</v>
      </c>
      <c r="AA28" s="226">
        <v>0.314</v>
      </c>
    </row>
    <row r="29" spans="1:27" ht="16.5" customHeight="1">
      <c r="A29" s="186">
        <v>22</v>
      </c>
      <c r="B29" s="240" t="s">
        <v>78</v>
      </c>
      <c r="C29" s="251">
        <v>0.36638495417212241</v>
      </c>
      <c r="D29" s="257"/>
      <c r="E29" s="186">
        <v>22</v>
      </c>
      <c r="F29" s="240" t="s">
        <v>78</v>
      </c>
      <c r="G29" s="251">
        <v>0.35799999999999998</v>
      </c>
      <c r="H29" s="257"/>
      <c r="I29" s="186">
        <v>22</v>
      </c>
      <c r="J29" s="240" t="s">
        <v>274</v>
      </c>
      <c r="K29" s="251">
        <v>0.34899999999999998</v>
      </c>
      <c r="L29" s="257"/>
      <c r="M29" s="186">
        <v>22</v>
      </c>
      <c r="N29" s="240" t="s">
        <v>274</v>
      </c>
      <c r="O29" s="251">
        <v>0.33900000000000002</v>
      </c>
      <c r="P29" s="257"/>
      <c r="Q29" s="186">
        <v>22</v>
      </c>
      <c r="R29" s="240" t="s">
        <v>274</v>
      </c>
      <c r="S29" s="251">
        <v>0.34031606494067429</v>
      </c>
      <c r="T29" s="257"/>
      <c r="U29" s="186">
        <v>22</v>
      </c>
      <c r="V29" s="240" t="s">
        <v>274</v>
      </c>
      <c r="W29" s="251">
        <v>0.33001803787954703</v>
      </c>
      <c r="X29" s="257"/>
      <c r="Y29" s="186">
        <v>22</v>
      </c>
      <c r="Z29" s="240" t="s">
        <v>274</v>
      </c>
      <c r="AA29" s="227">
        <v>0.30599999999999999</v>
      </c>
    </row>
    <row r="30" spans="1:27" ht="16.5" customHeight="1">
      <c r="A30" s="186">
        <v>23</v>
      </c>
      <c r="B30" s="240" t="s">
        <v>8</v>
      </c>
      <c r="C30" s="251">
        <v>0.34240454914703494</v>
      </c>
      <c r="D30" s="257"/>
      <c r="E30" s="186">
        <v>23</v>
      </c>
      <c r="F30" s="240" t="s">
        <v>196</v>
      </c>
      <c r="G30" s="251">
        <v>0.33500000000000002</v>
      </c>
      <c r="H30" s="257"/>
      <c r="I30" s="186">
        <v>23</v>
      </c>
      <c r="J30" s="240" t="s">
        <v>86</v>
      </c>
      <c r="K30" s="251">
        <v>0.32900000000000001</v>
      </c>
      <c r="L30" s="257"/>
      <c r="M30" s="186">
        <v>23</v>
      </c>
      <c r="N30" s="240" t="s">
        <v>86</v>
      </c>
      <c r="O30" s="251">
        <v>0.32500000000000001</v>
      </c>
      <c r="P30" s="257"/>
      <c r="Q30" s="186">
        <v>23</v>
      </c>
      <c r="R30" s="240" t="s">
        <v>86</v>
      </c>
      <c r="S30" s="251">
        <v>0.32713633398564906</v>
      </c>
      <c r="T30" s="257"/>
      <c r="U30" s="186">
        <v>23</v>
      </c>
      <c r="V30" s="240" t="s">
        <v>86</v>
      </c>
      <c r="W30" s="251">
        <v>0.32100353811514959</v>
      </c>
      <c r="X30" s="257"/>
      <c r="Y30" s="186">
        <v>23</v>
      </c>
      <c r="Z30" s="240" t="s">
        <v>86</v>
      </c>
      <c r="AA30" s="227">
        <v>0.29399999999999998</v>
      </c>
    </row>
    <row r="31" spans="1:27" ht="16.5" customHeight="1">
      <c r="A31" s="186">
        <v>24</v>
      </c>
      <c r="B31" s="244" t="s">
        <v>86</v>
      </c>
      <c r="C31" s="251">
        <v>0.33135509396636992</v>
      </c>
      <c r="D31" s="257"/>
      <c r="E31" s="186">
        <v>24</v>
      </c>
      <c r="F31" s="244" t="s">
        <v>325</v>
      </c>
      <c r="G31" s="251">
        <v>0.32800000000000001</v>
      </c>
      <c r="H31" s="257"/>
      <c r="I31" s="186">
        <v>24</v>
      </c>
      <c r="J31" s="240" t="s">
        <v>45</v>
      </c>
      <c r="K31" s="251">
        <v>0.32700000000000001</v>
      </c>
      <c r="L31" s="257"/>
      <c r="M31" s="186">
        <v>24</v>
      </c>
      <c r="N31" s="240" t="s">
        <v>45</v>
      </c>
      <c r="O31" s="251">
        <v>0.317</v>
      </c>
      <c r="P31" s="257"/>
      <c r="Q31" s="186">
        <v>24</v>
      </c>
      <c r="R31" s="240" t="s">
        <v>45</v>
      </c>
      <c r="S31" s="251">
        <v>0.31622114216281894</v>
      </c>
      <c r="T31" s="257"/>
      <c r="U31" s="186">
        <v>24</v>
      </c>
      <c r="V31" s="240" t="s">
        <v>45</v>
      </c>
      <c r="W31" s="251">
        <v>0.30402025194382498</v>
      </c>
      <c r="X31" s="257"/>
      <c r="Y31" s="186">
        <v>24</v>
      </c>
      <c r="Z31" s="240" t="s">
        <v>45</v>
      </c>
      <c r="AA31" s="227">
        <v>0.28100000000000003</v>
      </c>
    </row>
    <row r="32" spans="1:27" ht="16.5" customHeight="1">
      <c r="A32" s="191">
        <v>25</v>
      </c>
      <c r="B32" s="241" t="s">
        <v>89</v>
      </c>
      <c r="C32" s="252">
        <v>0.31069969589788432</v>
      </c>
      <c r="D32" s="257"/>
      <c r="E32" s="191">
        <v>25</v>
      </c>
      <c r="F32" s="241" t="s">
        <v>89</v>
      </c>
      <c r="G32" s="252">
        <v>0.30399999999999999</v>
      </c>
      <c r="H32" s="257"/>
      <c r="I32" s="191">
        <v>25</v>
      </c>
      <c r="J32" s="241" t="s">
        <v>89</v>
      </c>
      <c r="K32" s="252">
        <v>0.29599999999999999</v>
      </c>
      <c r="L32" s="257"/>
      <c r="M32" s="191">
        <v>25</v>
      </c>
      <c r="N32" s="241" t="s">
        <v>89</v>
      </c>
      <c r="O32" s="252">
        <v>0.28799999999999998</v>
      </c>
      <c r="P32" s="257"/>
      <c r="Q32" s="191">
        <v>25</v>
      </c>
      <c r="R32" s="241" t="s">
        <v>89</v>
      </c>
      <c r="S32" s="252">
        <v>0.28687489690002155</v>
      </c>
      <c r="T32" s="257"/>
      <c r="U32" s="191">
        <v>25</v>
      </c>
      <c r="V32" s="241" t="s">
        <v>89</v>
      </c>
      <c r="W32" s="252">
        <v>0.27901732207965885</v>
      </c>
      <c r="X32" s="257"/>
      <c r="Y32" s="191">
        <v>25</v>
      </c>
      <c r="Z32" s="241" t="s">
        <v>89</v>
      </c>
      <c r="AA32" s="228">
        <v>0.25800000000000001</v>
      </c>
    </row>
    <row r="33" spans="1:27" ht="16.5" customHeight="1">
      <c r="A33" s="180" t="s">
        <v>188</v>
      </c>
      <c r="B33" s="247" t="s">
        <v>155</v>
      </c>
      <c r="C33" s="255">
        <v>0.37112501638934686</v>
      </c>
      <c r="D33" s="257"/>
      <c r="E33" s="180" t="s">
        <v>188</v>
      </c>
      <c r="F33" s="247" t="s">
        <v>155</v>
      </c>
      <c r="G33" s="255">
        <v>0.36299999999999999</v>
      </c>
      <c r="H33" s="257"/>
      <c r="I33" s="180" t="s">
        <v>188</v>
      </c>
      <c r="J33" s="247" t="s">
        <v>155</v>
      </c>
      <c r="K33" s="255">
        <v>0.35499999999999998</v>
      </c>
      <c r="L33" s="257"/>
      <c r="M33" s="180" t="s">
        <v>188</v>
      </c>
      <c r="N33" s="247" t="s">
        <v>155</v>
      </c>
      <c r="O33" s="255">
        <v>0.3458259068831831</v>
      </c>
      <c r="P33" s="257"/>
      <c r="Q33" s="180" t="s">
        <v>188</v>
      </c>
      <c r="R33" s="247" t="s">
        <v>155</v>
      </c>
      <c r="S33" s="255">
        <v>0.3458259068831831</v>
      </c>
      <c r="T33" s="257"/>
      <c r="U33" s="180" t="s">
        <v>188</v>
      </c>
      <c r="V33" s="247" t="s">
        <v>155</v>
      </c>
      <c r="W33" s="255">
        <v>0.33631512532107982</v>
      </c>
      <c r="X33" s="257"/>
      <c r="Y33" s="180" t="s">
        <v>188</v>
      </c>
      <c r="Z33" s="247" t="s">
        <v>155</v>
      </c>
      <c r="AA33" s="255">
        <v>0.314</v>
      </c>
    </row>
    <row r="34" spans="1:27" ht="16.5" customHeight="1">
      <c r="A34" s="177"/>
      <c r="B34" s="177"/>
      <c r="C34" s="177"/>
      <c r="D34" s="257"/>
      <c r="E34" s="177"/>
      <c r="F34" s="177"/>
      <c r="G34" s="177"/>
      <c r="H34" s="257"/>
      <c r="I34" s="177"/>
      <c r="J34" s="177"/>
      <c r="K34" s="177"/>
      <c r="L34" s="257"/>
      <c r="M34" s="177"/>
      <c r="N34" s="177"/>
      <c r="O34" s="177"/>
      <c r="P34" s="257"/>
      <c r="Q34" s="177"/>
      <c r="R34" s="177"/>
      <c r="S34" s="177"/>
      <c r="T34" s="257"/>
      <c r="U34" s="177"/>
      <c r="V34" s="177"/>
      <c r="W34" s="177"/>
      <c r="X34" s="257"/>
      <c r="Y34" s="177"/>
      <c r="Z34" s="177"/>
      <c r="AA34" s="177"/>
    </row>
    <row r="35" spans="1:27" ht="13.5">
      <c r="A35" s="179"/>
      <c r="C35" s="175"/>
      <c r="E35" s="17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6"/>
    </row>
    <row r="36" spans="1:27" ht="16.5" customHeight="1">
      <c r="A36" s="179"/>
      <c r="E36" s="179"/>
      <c r="I36" s="179"/>
      <c r="M36" s="179"/>
      <c r="Q36" s="179"/>
      <c r="U36" s="179"/>
      <c r="Y36" s="179"/>
    </row>
    <row r="37" spans="1:27" ht="16.5" customHeight="1">
      <c r="A37" s="179"/>
      <c r="B37" s="248"/>
      <c r="C37" s="256"/>
      <c r="D37" s="257"/>
      <c r="E37" s="179"/>
      <c r="F37" s="248"/>
      <c r="G37" s="256"/>
      <c r="H37" s="257"/>
      <c r="I37" s="179"/>
      <c r="J37" s="248"/>
      <c r="K37" s="256"/>
      <c r="L37" s="257"/>
      <c r="M37" s="179"/>
      <c r="N37" s="248"/>
      <c r="O37" s="256"/>
      <c r="P37" s="257"/>
      <c r="Q37" s="179"/>
      <c r="R37" s="248"/>
      <c r="S37" s="256"/>
      <c r="T37" s="257"/>
      <c r="U37" s="179"/>
      <c r="V37" s="248"/>
      <c r="W37" s="256"/>
      <c r="X37" s="257"/>
      <c r="Y37" s="179"/>
      <c r="Z37" s="248"/>
      <c r="AA37" s="256"/>
    </row>
    <row r="38" spans="1:27" ht="16.5" customHeight="1">
      <c r="A38" s="179"/>
      <c r="B38" s="248"/>
      <c r="C38" s="256"/>
      <c r="D38" s="257"/>
      <c r="E38" s="179"/>
      <c r="F38" s="248"/>
      <c r="G38" s="256"/>
      <c r="H38" s="257"/>
      <c r="I38" s="179"/>
      <c r="J38" s="248"/>
      <c r="K38" s="256"/>
      <c r="L38" s="257"/>
      <c r="M38" s="179"/>
      <c r="N38" s="248"/>
      <c r="O38" s="256"/>
      <c r="P38" s="257"/>
      <c r="Q38" s="179"/>
      <c r="R38" s="248"/>
      <c r="S38" s="256"/>
      <c r="T38" s="257"/>
      <c r="U38" s="179"/>
      <c r="V38" s="248"/>
      <c r="W38" s="256"/>
      <c r="X38" s="257"/>
      <c r="Y38" s="179"/>
      <c r="Z38" s="248"/>
      <c r="AA38" s="256"/>
    </row>
    <row r="45" spans="1:27" ht="16.5" customHeight="1">
      <c r="F45" s="232"/>
    </row>
  </sheetData>
  <mergeCells count="6">
    <mergeCell ref="A1:AA1"/>
    <mergeCell ref="E3:G3"/>
    <mergeCell ref="Y3:AA3"/>
    <mergeCell ref="F4:G4"/>
    <mergeCell ref="Z4:AA4"/>
    <mergeCell ref="F35:Z35"/>
  </mergeCells>
  <phoneticPr fontId="11"/>
  <printOptions horizontalCentered="1"/>
  <pageMargins left="0.54" right="0.19685039370078741" top="0.90551181102362222" bottom="0.35433070866141736" header="0.35433070866141736" footer="0.51181102362204722"/>
  <pageSetup paperSize="9" scale="80" fitToWidth="1" fitToHeight="1" orientation="landscape" usePrinterDefaults="1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K45"/>
  <sheetViews>
    <sheetView view="pageBreakPreview" topLeftCell="D10" zoomScaleNormal="110" zoomScaleSheetLayoutView="100" workbookViewId="0">
      <selection activeCell="E10" sqref="E10"/>
    </sheetView>
  </sheetViews>
  <sheetFormatPr defaultRowHeight="13.5"/>
  <cols>
    <col min="1" max="1" width="12.625" style="175" customWidth="1"/>
    <col min="2" max="2" width="12.75" style="175" customWidth="1"/>
    <col min="3" max="9" width="12.875" style="175" customWidth="1"/>
    <col min="10" max="16384" width="9" style="175" customWidth="1"/>
  </cols>
  <sheetData>
    <row r="1" spans="1:11" ht="19.5" customHeight="1">
      <c r="A1" s="236" t="s">
        <v>88</v>
      </c>
      <c r="B1" s="236"/>
      <c r="C1" s="236"/>
      <c r="D1" s="236"/>
      <c r="E1" s="236"/>
      <c r="F1" s="236"/>
      <c r="G1" s="236"/>
      <c r="H1" s="236"/>
      <c r="I1" s="236"/>
    </row>
    <row r="2" spans="1:11" s="262" customFormat="1" ht="12"/>
    <row r="3" spans="1:11" s="262" customFormat="1" ht="16.5" customHeight="1">
      <c r="A3" s="262" t="s">
        <v>112</v>
      </c>
    </row>
    <row r="4" spans="1:11" s="262" customFormat="1" ht="19.5" customHeight="1">
      <c r="G4" s="312"/>
      <c r="H4" s="312"/>
      <c r="I4" s="140" t="s">
        <v>346</v>
      </c>
    </row>
    <row r="5" spans="1:11" s="262" customFormat="1" ht="25.5" customHeight="1">
      <c r="A5" s="263" t="s">
        <v>114</v>
      </c>
      <c r="B5" s="273"/>
      <c r="C5" s="285" t="s">
        <v>265</v>
      </c>
      <c r="D5" s="295" t="s">
        <v>267</v>
      </c>
      <c r="E5" s="301"/>
      <c r="F5" s="310"/>
      <c r="G5" s="310"/>
      <c r="H5" s="310"/>
      <c r="I5" s="316"/>
    </row>
    <row r="6" spans="1:11" s="262" customFormat="1" ht="25.5" customHeight="1">
      <c r="A6" s="264"/>
      <c r="B6" s="274"/>
      <c r="C6" s="286"/>
      <c r="D6" s="296"/>
      <c r="E6" s="302"/>
      <c r="F6" s="311" t="s">
        <v>123</v>
      </c>
      <c r="G6" s="313"/>
      <c r="H6" s="314" t="s">
        <v>115</v>
      </c>
      <c r="I6" s="317"/>
    </row>
    <row r="7" spans="1:11" s="262" customFormat="1" ht="25.5" customHeight="1">
      <c r="A7" s="265"/>
      <c r="B7" s="275"/>
      <c r="C7" s="287"/>
      <c r="D7" s="297" t="s">
        <v>249</v>
      </c>
      <c r="E7" s="303" t="s">
        <v>259</v>
      </c>
      <c r="F7" s="297" t="s">
        <v>228</v>
      </c>
      <c r="G7" s="303" t="s">
        <v>260</v>
      </c>
      <c r="H7" s="297" t="s">
        <v>250</v>
      </c>
      <c r="I7" s="318" t="s">
        <v>208</v>
      </c>
    </row>
    <row r="8" spans="1:11" s="262" customFormat="1" ht="25.5" customHeight="1">
      <c r="A8" s="266" t="s">
        <v>291</v>
      </c>
      <c r="B8" s="276" t="s">
        <v>49</v>
      </c>
      <c r="C8" s="288">
        <v>461934</v>
      </c>
      <c r="D8" s="298">
        <v>147031</v>
      </c>
      <c r="E8" s="304">
        <v>0.31829438837582857</v>
      </c>
      <c r="F8" s="298">
        <v>78265</v>
      </c>
      <c r="G8" s="304">
        <v>0.16942896604276805</v>
      </c>
      <c r="H8" s="315">
        <v>68766</v>
      </c>
      <c r="I8" s="319">
        <v>0.14886542233306058</v>
      </c>
      <c r="K8" s="321">
        <f t="shared" ref="K8:K13" si="0">F8+H8</f>
        <v>147031</v>
      </c>
    </row>
    <row r="9" spans="1:11" s="262" customFormat="1" ht="25.5" customHeight="1">
      <c r="A9" s="267"/>
      <c r="B9" s="277" t="s">
        <v>56</v>
      </c>
      <c r="C9" s="289">
        <v>521066</v>
      </c>
      <c r="D9" s="289">
        <v>210094</v>
      </c>
      <c r="E9" s="305">
        <v>0.40320036233413808</v>
      </c>
      <c r="F9" s="289">
        <v>86409</v>
      </c>
      <c r="G9" s="305">
        <v>0.16583119988638675</v>
      </c>
      <c r="H9" s="289">
        <v>123685</v>
      </c>
      <c r="I9" s="308">
        <v>0.23736916244775133</v>
      </c>
      <c r="K9" s="321">
        <f t="shared" si="0"/>
        <v>210094</v>
      </c>
    </row>
    <row r="10" spans="1:11" s="262" customFormat="1" ht="25.5" customHeight="1">
      <c r="A10" s="268"/>
      <c r="B10" s="276" t="s">
        <v>116</v>
      </c>
      <c r="C10" s="290">
        <v>983000</v>
      </c>
      <c r="D10" s="289">
        <v>357125</v>
      </c>
      <c r="E10" s="305">
        <v>0.36330111902339768</v>
      </c>
      <c r="F10" s="289">
        <v>164674</v>
      </c>
      <c r="G10" s="305">
        <v>0.16752187182095626</v>
      </c>
      <c r="H10" s="289">
        <v>192451</v>
      </c>
      <c r="I10" s="308">
        <v>0.1957792472024415</v>
      </c>
      <c r="K10" s="321">
        <f t="shared" si="0"/>
        <v>357125</v>
      </c>
    </row>
    <row r="11" spans="1:11" s="262" customFormat="1" ht="25.5" customHeight="1">
      <c r="A11" s="269" t="s">
        <v>348</v>
      </c>
      <c r="B11" s="278" t="s">
        <v>49</v>
      </c>
      <c r="C11" s="288">
        <f>'表1-1'!B6</f>
        <v>455432</v>
      </c>
      <c r="D11" s="298">
        <f>'表1-1'!E6</f>
        <v>148562</v>
      </c>
      <c r="E11" s="304">
        <f>D11/C11</f>
        <v>0.32620017917054578</v>
      </c>
      <c r="F11" s="298">
        <v>79200</v>
      </c>
      <c r="G11" s="304">
        <f>F11/C11</f>
        <v>0.17390082383319574</v>
      </c>
      <c r="H11" s="315">
        <v>69362</v>
      </c>
      <c r="I11" s="319">
        <f>H11/C11</f>
        <v>0.15229935533735003</v>
      </c>
      <c r="K11" s="321">
        <f t="shared" si="0"/>
        <v>148562</v>
      </c>
    </row>
    <row r="12" spans="1:11" s="262" customFormat="1" ht="25.5" customHeight="1">
      <c r="A12" s="267"/>
      <c r="B12" s="277" t="s">
        <v>56</v>
      </c>
      <c r="C12" s="289">
        <f>'表1-1'!C6</f>
        <v>513148</v>
      </c>
      <c r="D12" s="289">
        <f>'表1-1'!F6</f>
        <v>210916</v>
      </c>
      <c r="E12" s="305">
        <f>D12/C12</f>
        <v>0.41102372025224687</v>
      </c>
      <c r="F12" s="289">
        <v>86767</v>
      </c>
      <c r="G12" s="305">
        <f>F12/C12</f>
        <v>0.16908767061354618</v>
      </c>
      <c r="H12" s="289">
        <v>124149</v>
      </c>
      <c r="I12" s="308">
        <f>H12/C12</f>
        <v>0.24193604963870072</v>
      </c>
      <c r="K12" s="321">
        <f t="shared" si="0"/>
        <v>210916</v>
      </c>
    </row>
    <row r="13" spans="1:11" s="262" customFormat="1" ht="25.5" customHeight="1">
      <c r="A13" s="267"/>
      <c r="B13" s="276" t="s">
        <v>116</v>
      </c>
      <c r="C13" s="290">
        <f>SUM(C11:C12)</f>
        <v>968580</v>
      </c>
      <c r="D13" s="289">
        <f>SUM(D11:D12)</f>
        <v>359478</v>
      </c>
      <c r="E13" s="305">
        <f>D13/C13</f>
        <v>0.37113919345846497</v>
      </c>
      <c r="F13" s="289">
        <f>SUM(F11:F12)</f>
        <v>165967</v>
      </c>
      <c r="G13" s="305">
        <f>F13/C13</f>
        <v>0.17135084350285987</v>
      </c>
      <c r="H13" s="289">
        <f>SUM(H11:H12)</f>
        <v>193511</v>
      </c>
      <c r="I13" s="308">
        <f>H13/C13</f>
        <v>0.1997883499556051</v>
      </c>
      <c r="K13" s="321">
        <f t="shared" si="0"/>
        <v>359478</v>
      </c>
    </row>
    <row r="14" spans="1:11" s="262" customFormat="1" ht="25.5" customHeight="1">
      <c r="A14" s="268"/>
      <c r="B14" s="279" t="s">
        <v>119</v>
      </c>
      <c r="C14" s="291">
        <f>C13-C10</f>
        <v>-14420</v>
      </c>
      <c r="D14" s="291">
        <f>D13-D10</f>
        <v>2353</v>
      </c>
      <c r="E14" s="306" t="s">
        <v>332</v>
      </c>
      <c r="F14" s="291">
        <f>F13-F10</f>
        <v>1293</v>
      </c>
      <c r="G14" s="306" t="s">
        <v>140</v>
      </c>
      <c r="H14" s="291">
        <f>H13-H10</f>
        <v>1060</v>
      </c>
      <c r="I14" s="320" t="s">
        <v>65</v>
      </c>
    </row>
    <row r="15" spans="1:11" s="262" customFormat="1" ht="12">
      <c r="B15" s="280" t="s">
        <v>292</v>
      </c>
      <c r="C15" s="20" t="s">
        <v>93</v>
      </c>
    </row>
    <row r="16" spans="1:11" s="262" customFormat="1" ht="12">
      <c r="B16" s="280" t="s">
        <v>292</v>
      </c>
      <c r="C16" s="20" t="s">
        <v>251</v>
      </c>
    </row>
    <row r="17" spans="1:5" s="262" customFormat="1" ht="12">
      <c r="B17" s="280"/>
      <c r="C17" s="20"/>
    </row>
    <row r="18" spans="1:5" s="262" customFormat="1" ht="13.5" customHeight="1">
      <c r="B18" s="281"/>
      <c r="C18" s="20"/>
    </row>
    <row r="19" spans="1:5" s="262" customFormat="1" ht="20.25" customHeight="1">
      <c r="A19" s="262" t="s">
        <v>189</v>
      </c>
      <c r="E19" s="280" t="s">
        <v>227</v>
      </c>
    </row>
    <row r="20" spans="1:5" s="262" customFormat="1" ht="25.5" customHeight="1">
      <c r="A20" s="270" t="s">
        <v>43</v>
      </c>
      <c r="B20" s="282"/>
      <c r="C20" s="292" t="s">
        <v>162</v>
      </c>
      <c r="D20" s="299" t="s">
        <v>180</v>
      </c>
      <c r="E20" s="307" t="s">
        <v>181</v>
      </c>
    </row>
    <row r="21" spans="1:5" s="262" customFormat="1" ht="25.5" customHeight="1">
      <c r="A21" s="271" t="s">
        <v>110</v>
      </c>
      <c r="B21" s="283"/>
      <c r="C21" s="293">
        <v>126443</v>
      </c>
      <c r="D21" s="293">
        <v>35578</v>
      </c>
      <c r="E21" s="308">
        <f>D21/C21</f>
        <v>0.28137579779030869</v>
      </c>
    </row>
    <row r="22" spans="1:5" s="262" customFormat="1" ht="25.5" customHeight="1">
      <c r="A22" s="272" t="s">
        <v>121</v>
      </c>
      <c r="B22" s="284"/>
      <c r="C22" s="294">
        <v>981</v>
      </c>
      <c r="D22" s="300">
        <v>357</v>
      </c>
      <c r="E22" s="309">
        <v>0.36399999999999999</v>
      </c>
    </row>
    <row r="23" spans="1:5" s="262" customFormat="1" ht="21.75" customHeight="1">
      <c r="B23" s="280" t="s">
        <v>292</v>
      </c>
      <c r="C23" s="262" t="s">
        <v>347</v>
      </c>
    </row>
    <row r="24" spans="1:5" s="262" customFormat="1" ht="21.75" customHeight="1">
      <c r="B24" s="280" t="s">
        <v>292</v>
      </c>
      <c r="C24" s="262" t="s">
        <v>333</v>
      </c>
    </row>
    <row r="25" spans="1:5" s="262" customFormat="1" ht="12"/>
    <row r="26" spans="1:5" s="262" customFormat="1" ht="12"/>
    <row r="45" spans="6:6">
      <c r="F45" s="232"/>
    </row>
  </sheetData>
  <mergeCells count="12">
    <mergeCell ref="A1:I1"/>
    <mergeCell ref="F5:G5"/>
    <mergeCell ref="H5:I5"/>
    <mergeCell ref="F6:G6"/>
    <mergeCell ref="H6:I6"/>
    <mergeCell ref="A20:B20"/>
    <mergeCell ref="A21:B21"/>
    <mergeCell ref="A5:B7"/>
    <mergeCell ref="C5:C7"/>
    <mergeCell ref="D5:E6"/>
    <mergeCell ref="A8:A10"/>
    <mergeCell ref="A11:A14"/>
  </mergeCells>
  <phoneticPr fontId="13"/>
  <printOptions horizontalCentered="1"/>
  <pageMargins left="0.78740157480314965" right="0.78740157480314965" top="0.78740157480314965" bottom="0.31496062992125984" header="0.44" footer="0.43307086614173218"/>
  <pageSetup paperSize="9" scale="99" fitToWidth="1" fitToHeight="1" orientation="landscape" usePrinterDefaults="1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62"/>
  <sheetViews>
    <sheetView view="pageBreakPreview" zoomScale="60" workbookViewId="0">
      <pane xSplit="1" ySplit="6" topLeftCell="B7" activePane="bottomRight" state="frozen"/>
      <selection pane="topRight"/>
      <selection pane="bottomLeft"/>
      <selection pane="bottomRight" activeCell="B48" sqref="B48"/>
    </sheetView>
  </sheetViews>
  <sheetFormatPr defaultRowHeight="12"/>
  <cols>
    <col min="1" max="1" width="9" style="262" customWidth="1"/>
    <col min="2" max="5" width="10.625" style="262" customWidth="1"/>
    <col min="6" max="6" width="11.375" style="262" customWidth="1"/>
    <col min="7" max="7" width="11" style="262" customWidth="1"/>
    <col min="8" max="8" width="11.5" style="262" customWidth="1"/>
    <col min="9" max="9" width="10" style="262" customWidth="1"/>
    <col min="10" max="16384" width="9" style="262" customWidth="1"/>
  </cols>
  <sheetData>
    <row r="1" spans="1:14" ht="17.25">
      <c r="A1" s="236" t="s">
        <v>195</v>
      </c>
      <c r="B1" s="236"/>
      <c r="C1" s="236"/>
      <c r="D1" s="236"/>
      <c r="E1" s="236"/>
      <c r="F1" s="236"/>
      <c r="G1" s="236"/>
      <c r="H1" s="236"/>
    </row>
    <row r="2" spans="1:14" ht="18.75" customHeight="1">
      <c r="H2" s="280" t="s">
        <v>174</v>
      </c>
    </row>
    <row r="3" spans="1:14" ht="16.5" customHeight="1">
      <c r="A3" s="269" t="s">
        <v>125</v>
      </c>
      <c r="B3" s="332" t="s">
        <v>162</v>
      </c>
      <c r="C3" s="342" t="s">
        <v>158</v>
      </c>
      <c r="D3" s="354"/>
      <c r="E3" s="366"/>
      <c r="F3" s="366"/>
      <c r="G3" s="366"/>
      <c r="H3" s="370"/>
    </row>
    <row r="4" spans="1:14" ht="16.5" customHeight="1">
      <c r="A4" s="267"/>
      <c r="B4" s="276"/>
      <c r="C4" s="343"/>
      <c r="D4" s="355"/>
      <c r="E4" s="367" t="s">
        <v>159</v>
      </c>
      <c r="F4" s="368"/>
      <c r="G4" s="343" t="s">
        <v>115</v>
      </c>
      <c r="H4" s="371"/>
    </row>
    <row r="5" spans="1:14" ht="16.5" customHeight="1">
      <c r="A5" s="267"/>
      <c r="B5" s="276"/>
      <c r="C5" s="344" t="s">
        <v>164</v>
      </c>
      <c r="D5" s="356" t="s">
        <v>167</v>
      </c>
      <c r="E5" s="344" t="s">
        <v>24</v>
      </c>
      <c r="F5" s="356" t="s">
        <v>100</v>
      </c>
      <c r="G5" s="344" t="s">
        <v>24</v>
      </c>
      <c r="H5" s="372" t="s">
        <v>100</v>
      </c>
    </row>
    <row r="6" spans="1:14" ht="16.5" customHeight="1">
      <c r="A6" s="323"/>
      <c r="B6" s="333"/>
      <c r="C6" s="345" t="s">
        <v>166</v>
      </c>
      <c r="D6" s="357" t="s">
        <v>168</v>
      </c>
      <c r="E6" s="345" t="s">
        <v>169</v>
      </c>
      <c r="F6" s="357" t="s">
        <v>170</v>
      </c>
      <c r="G6" s="345" t="s">
        <v>71</v>
      </c>
      <c r="H6" s="373" t="s">
        <v>172</v>
      </c>
    </row>
    <row r="7" spans="1:14" ht="16.5" customHeight="1">
      <c r="A7" s="324" t="s">
        <v>126</v>
      </c>
      <c r="B7" s="334">
        <v>1232481</v>
      </c>
      <c r="C7" s="346">
        <v>110207</v>
      </c>
      <c r="D7" s="358">
        <v>8.9418822683676263e-002</v>
      </c>
      <c r="E7" s="346">
        <v>77877</v>
      </c>
      <c r="F7" s="358">
        <v>6.318718097885484e-002</v>
      </c>
      <c r="G7" s="334">
        <v>32330</v>
      </c>
      <c r="H7" s="374">
        <v>2.6231641704821413e-002</v>
      </c>
    </row>
    <row r="8" spans="1:14" ht="16.5" customHeight="1">
      <c r="A8" s="325" t="s">
        <v>127</v>
      </c>
      <c r="B8" s="335">
        <v>1256781</v>
      </c>
      <c r="C8" s="347">
        <v>132970</v>
      </c>
      <c r="D8" s="359">
        <v>0.10580204506592636</v>
      </c>
      <c r="E8" s="347">
        <v>89549</v>
      </c>
      <c r="F8" s="359">
        <v>7.1252668523792126e-002</v>
      </c>
      <c r="G8" s="335">
        <v>43421</v>
      </c>
      <c r="H8" s="375">
        <v>3.4549376542134233e-002</v>
      </c>
      <c r="J8" s="321"/>
      <c r="K8" s="321"/>
      <c r="L8" s="321"/>
      <c r="M8" s="321"/>
      <c r="N8" s="321"/>
    </row>
    <row r="9" spans="1:14" ht="16.5" customHeight="1">
      <c r="A9" s="324" t="s">
        <v>129</v>
      </c>
      <c r="B9" s="334">
        <v>1254315</v>
      </c>
      <c r="C9" s="348">
        <v>141798</v>
      </c>
      <c r="D9" s="360">
        <v>0.1130481577594145</v>
      </c>
      <c r="E9" s="348">
        <v>94537</v>
      </c>
      <c r="F9" s="360">
        <v>7.5369424745777569e-002</v>
      </c>
      <c r="G9" s="334">
        <v>47261</v>
      </c>
      <c r="H9" s="374">
        <v>3.7678733013636924e-002</v>
      </c>
      <c r="J9" s="321"/>
      <c r="K9" s="321"/>
      <c r="L9" s="321"/>
      <c r="M9" s="321"/>
      <c r="N9" s="321"/>
    </row>
    <row r="10" spans="1:14" ht="16.5" customHeight="1">
      <c r="A10" s="325" t="s">
        <v>131</v>
      </c>
      <c r="B10" s="335">
        <v>1252169</v>
      </c>
      <c r="C10" s="347">
        <v>147307</v>
      </c>
      <c r="D10" s="359">
        <v>0.11764146852381747</v>
      </c>
      <c r="E10" s="347">
        <v>97113</v>
      </c>
      <c r="F10" s="359">
        <v>7.7555825132230555e-002</v>
      </c>
      <c r="G10" s="335">
        <v>50194</v>
      </c>
      <c r="H10" s="375">
        <v>4.008564339158692e-002</v>
      </c>
      <c r="J10" s="321"/>
      <c r="K10" s="321"/>
      <c r="L10" s="321"/>
      <c r="M10" s="321"/>
      <c r="N10" s="321"/>
    </row>
    <row r="11" spans="1:14" ht="16.5" customHeight="1">
      <c r="A11" s="324" t="s">
        <v>134</v>
      </c>
      <c r="B11" s="334">
        <v>1250570</v>
      </c>
      <c r="C11" s="348">
        <v>151991</v>
      </c>
      <c r="D11" s="360">
        <v>0.12153737895519644</v>
      </c>
      <c r="E11" s="348">
        <v>98574</v>
      </c>
      <c r="F11" s="360">
        <v>7.8823256594992688e-002</v>
      </c>
      <c r="G11" s="334">
        <v>53417</v>
      </c>
      <c r="H11" s="374">
        <v>4.2714122360203749e-002</v>
      </c>
      <c r="J11" s="321"/>
      <c r="K11" s="321"/>
      <c r="L11" s="321"/>
      <c r="M11" s="321"/>
      <c r="N11" s="321"/>
    </row>
    <row r="12" spans="1:14" ht="16.5" customHeight="1">
      <c r="A12" s="325" t="s">
        <v>135</v>
      </c>
      <c r="B12" s="335">
        <v>1249252</v>
      </c>
      <c r="C12" s="347">
        <v>157910</v>
      </c>
      <c r="D12" s="359">
        <v>0.126403639938139</v>
      </c>
      <c r="E12" s="347">
        <v>101567</v>
      </c>
      <c r="F12" s="359">
        <v>8.1302251267158274e-002</v>
      </c>
      <c r="G12" s="335">
        <v>56343</v>
      </c>
      <c r="H12" s="375">
        <v>4.5101388670980715e-002</v>
      </c>
      <c r="J12" s="321"/>
      <c r="K12" s="321"/>
      <c r="L12" s="321"/>
      <c r="M12" s="321"/>
      <c r="N12" s="321"/>
    </row>
    <row r="13" spans="1:14" ht="16.5" customHeight="1">
      <c r="A13" s="324" t="s">
        <v>136</v>
      </c>
      <c r="B13" s="334">
        <v>1248037</v>
      </c>
      <c r="C13" s="348">
        <v>164223</v>
      </c>
      <c r="D13" s="360">
        <v>0.1315850411486198</v>
      </c>
      <c r="E13" s="348">
        <v>104222</v>
      </c>
      <c r="F13" s="360">
        <v>8.3508742128638819e-002</v>
      </c>
      <c r="G13" s="334">
        <v>60001</v>
      </c>
      <c r="H13" s="374">
        <v>4.8076299019980978e-002</v>
      </c>
      <c r="J13" s="321"/>
      <c r="K13" s="321"/>
      <c r="L13" s="321"/>
      <c r="M13" s="321"/>
      <c r="N13" s="321"/>
    </row>
    <row r="14" spans="1:14" ht="16.5" customHeight="1">
      <c r="A14" s="325" t="s">
        <v>138</v>
      </c>
      <c r="B14" s="335">
        <v>1243334</v>
      </c>
      <c r="C14" s="347">
        <v>169501</v>
      </c>
      <c r="D14" s="359">
        <v>0.13632780893951263</v>
      </c>
      <c r="E14" s="347">
        <v>106867</v>
      </c>
      <c r="F14" s="359">
        <v>8.5951964637016279e-002</v>
      </c>
      <c r="G14" s="335">
        <v>62634</v>
      </c>
      <c r="H14" s="375">
        <v>5.037584430249635e-002</v>
      </c>
      <c r="J14" s="321"/>
      <c r="K14" s="321"/>
      <c r="L14" s="321"/>
      <c r="M14" s="321"/>
      <c r="N14" s="321"/>
    </row>
    <row r="15" spans="1:14" ht="16.5" customHeight="1">
      <c r="A15" s="324" t="s">
        <v>91</v>
      </c>
      <c r="B15" s="334">
        <v>1237559</v>
      </c>
      <c r="C15" s="348">
        <v>175441</v>
      </c>
      <c r="D15" s="360">
        <v>0.14176374621331184</v>
      </c>
      <c r="E15" s="348">
        <v>109687</v>
      </c>
      <c r="F15" s="360">
        <v>8.8631733921372635e-002</v>
      </c>
      <c r="G15" s="334">
        <v>65754</v>
      </c>
      <c r="H15" s="374">
        <v>5.3132012291939215e-002</v>
      </c>
      <c r="J15" s="321"/>
      <c r="K15" s="321"/>
      <c r="L15" s="321"/>
      <c r="M15" s="321"/>
      <c r="N15" s="321"/>
    </row>
    <row r="16" spans="1:14" ht="16.5" customHeight="1">
      <c r="A16" s="325" t="s">
        <v>55</v>
      </c>
      <c r="B16" s="335">
        <v>1232652</v>
      </c>
      <c r="C16" s="347">
        <v>180806</v>
      </c>
      <c r="D16" s="359">
        <v>0.14668049051962759</v>
      </c>
      <c r="E16" s="347">
        <v>112659</v>
      </c>
      <c r="F16" s="359">
        <v>9.1395625042591092e-002</v>
      </c>
      <c r="G16" s="335">
        <v>68147</v>
      </c>
      <c r="H16" s="375">
        <v>5.5284865477036503e-002</v>
      </c>
      <c r="J16" s="321"/>
      <c r="K16" s="321"/>
      <c r="L16" s="321"/>
      <c r="M16" s="321"/>
      <c r="N16" s="321"/>
    </row>
    <row r="17" spans="1:14" ht="16.5" customHeight="1">
      <c r="A17" s="324" t="s">
        <v>139</v>
      </c>
      <c r="B17" s="334">
        <v>1228084</v>
      </c>
      <c r="C17" s="348">
        <v>190021</v>
      </c>
      <c r="D17" s="360">
        <v>0.15472964390058008</v>
      </c>
      <c r="E17" s="348">
        <v>118766</v>
      </c>
      <c r="F17" s="360">
        <v>9.6708368482937651e-002</v>
      </c>
      <c r="G17" s="334">
        <v>71255</v>
      </c>
      <c r="H17" s="374">
        <v>5.8021275417642439e-002</v>
      </c>
      <c r="J17" s="321"/>
      <c r="K17" s="321"/>
      <c r="L17" s="321"/>
      <c r="M17" s="321"/>
      <c r="N17" s="321"/>
    </row>
    <row r="18" spans="1:14" ht="16.5" customHeight="1">
      <c r="A18" s="325" t="s">
        <v>141</v>
      </c>
      <c r="B18" s="335">
        <v>1222054</v>
      </c>
      <c r="C18" s="347">
        <v>199053</v>
      </c>
      <c r="D18" s="359">
        <v>0.16288396421107415</v>
      </c>
      <c r="E18" s="347">
        <v>123945</v>
      </c>
      <c r="F18" s="359">
        <v>0.10142350501696323</v>
      </c>
      <c r="G18" s="335">
        <v>75108</v>
      </c>
      <c r="H18" s="375">
        <v>6.1460459194110896e-002</v>
      </c>
      <c r="J18" s="321"/>
      <c r="K18" s="321"/>
      <c r="L18" s="321"/>
      <c r="M18" s="321"/>
      <c r="N18" s="321"/>
    </row>
    <row r="19" spans="1:14" ht="16.5" customHeight="1">
      <c r="A19" s="324" t="s">
        <v>142</v>
      </c>
      <c r="B19" s="334">
        <v>1218502</v>
      </c>
      <c r="C19" s="348">
        <v>208421</v>
      </c>
      <c r="D19" s="360">
        <v>0.17104690841705636</v>
      </c>
      <c r="E19" s="348">
        <v>130194</v>
      </c>
      <c r="F19" s="360">
        <v>0.10684758826821786</v>
      </c>
      <c r="G19" s="334">
        <v>78227</v>
      </c>
      <c r="H19" s="374">
        <v>6.4199320148838487e-002</v>
      </c>
      <c r="J19" s="321"/>
      <c r="K19" s="321"/>
      <c r="L19" s="321"/>
      <c r="M19" s="321"/>
      <c r="N19" s="321"/>
    </row>
    <row r="20" spans="1:14" ht="16.5" customHeight="1">
      <c r="A20" s="325" t="s">
        <v>143</v>
      </c>
      <c r="B20" s="335">
        <v>1215980</v>
      </c>
      <c r="C20" s="347">
        <v>217487</v>
      </c>
      <c r="D20" s="359">
        <v>0.17885738252273886</v>
      </c>
      <c r="E20" s="347">
        <v>136503</v>
      </c>
      <c r="F20" s="359">
        <v>0.11225760292110068</v>
      </c>
      <c r="G20" s="335">
        <v>80984</v>
      </c>
      <c r="H20" s="375">
        <v>6.6599779601638182e-002</v>
      </c>
      <c r="J20" s="321"/>
      <c r="K20" s="321"/>
      <c r="L20" s="321"/>
      <c r="M20" s="321"/>
      <c r="N20" s="321"/>
    </row>
    <row r="21" spans="1:14" ht="16.5" customHeight="1">
      <c r="A21" s="324" t="s">
        <v>144</v>
      </c>
      <c r="B21" s="334">
        <v>1214277</v>
      </c>
      <c r="C21" s="348">
        <v>226675</v>
      </c>
      <c r="D21" s="360">
        <v>0.18667486907847225</v>
      </c>
      <c r="E21" s="348">
        <v>142586</v>
      </c>
      <c r="F21" s="360">
        <v>0.1174246074001237</v>
      </c>
      <c r="G21" s="334">
        <v>84089</v>
      </c>
      <c r="H21" s="374">
        <v>6.925026167834851e-002</v>
      </c>
      <c r="J21" s="321"/>
      <c r="K21" s="321"/>
      <c r="L21" s="321"/>
      <c r="M21" s="321"/>
      <c r="N21" s="321"/>
    </row>
    <row r="22" spans="1:14" ht="16.5" customHeight="1">
      <c r="A22" s="325" t="s">
        <v>145</v>
      </c>
      <c r="B22" s="335">
        <v>1212317</v>
      </c>
      <c r="C22" s="347">
        <v>234291</v>
      </c>
      <c r="D22" s="359">
        <v>0.19325885886282207</v>
      </c>
      <c r="E22" s="347">
        <v>146720</v>
      </c>
      <c r="F22" s="359">
        <v>0.12102445152546736</v>
      </c>
      <c r="G22" s="335">
        <v>87571</v>
      </c>
      <c r="H22" s="375">
        <v>7.2234407337354839e-002</v>
      </c>
      <c r="J22" s="321"/>
      <c r="K22" s="321"/>
      <c r="L22" s="321"/>
      <c r="M22" s="321"/>
      <c r="N22" s="321"/>
    </row>
    <row r="23" spans="1:14" ht="16.5" customHeight="1">
      <c r="A23" s="324" t="s">
        <v>146</v>
      </c>
      <c r="B23" s="334">
        <v>1210036</v>
      </c>
      <c r="C23" s="348">
        <v>246076</v>
      </c>
      <c r="D23" s="360">
        <v>0.20336254458545039</v>
      </c>
      <c r="E23" s="348">
        <v>153207</v>
      </c>
      <c r="F23" s="360">
        <v>0.12661358835604891</v>
      </c>
      <c r="G23" s="334">
        <v>92869</v>
      </c>
      <c r="H23" s="374">
        <v>7.6748956229401435e-002</v>
      </c>
      <c r="J23" s="321"/>
      <c r="K23" s="321"/>
      <c r="L23" s="321"/>
      <c r="M23" s="321"/>
      <c r="N23" s="321"/>
    </row>
    <row r="24" spans="1:14" ht="16.5" customHeight="1">
      <c r="A24" s="325" t="s">
        <v>147</v>
      </c>
      <c r="B24" s="335">
        <v>1205337</v>
      </c>
      <c r="C24" s="347">
        <v>253338</v>
      </c>
      <c r="D24" s="359">
        <v>0.21018022345617865</v>
      </c>
      <c r="E24" s="347">
        <v>156813</v>
      </c>
      <c r="F24" s="359">
        <v>0.13009888520803725</v>
      </c>
      <c r="G24" s="335">
        <v>96525</v>
      </c>
      <c r="H24" s="375">
        <v>8.0081338248141384e-002</v>
      </c>
      <c r="J24" s="321"/>
      <c r="K24" s="321"/>
      <c r="L24" s="321"/>
      <c r="M24" s="321"/>
      <c r="N24" s="321"/>
    </row>
    <row r="25" spans="1:14" ht="16.5" customHeight="1">
      <c r="A25" s="324" t="s">
        <v>148</v>
      </c>
      <c r="B25" s="334">
        <v>1201035</v>
      </c>
      <c r="C25" s="348">
        <v>263219</v>
      </c>
      <c r="D25" s="360">
        <v>0.21916014104501533</v>
      </c>
      <c r="E25" s="348">
        <v>162145</v>
      </c>
      <c r="F25" s="360">
        <v>0.13500439204519435</v>
      </c>
      <c r="G25" s="334">
        <v>101074</v>
      </c>
      <c r="H25" s="374">
        <v>8.4155748999820992e-002</v>
      </c>
      <c r="J25" s="321"/>
      <c r="K25" s="321"/>
      <c r="L25" s="321"/>
      <c r="M25" s="321"/>
      <c r="N25" s="321"/>
    </row>
    <row r="26" spans="1:14" ht="16.5" customHeight="1">
      <c r="A26" s="325" t="s">
        <v>175</v>
      </c>
      <c r="B26" s="335">
        <v>1196209</v>
      </c>
      <c r="C26" s="347">
        <v>271774</v>
      </c>
      <c r="D26" s="359">
        <v>0.22719608362752663</v>
      </c>
      <c r="E26" s="347">
        <v>165692</v>
      </c>
      <c r="F26" s="359">
        <v>0.1385142562879898</v>
      </c>
      <c r="G26" s="335">
        <v>106082</v>
      </c>
      <c r="H26" s="375">
        <v>8.868182733953682e-002</v>
      </c>
      <c r="J26" s="321"/>
      <c r="K26" s="321"/>
      <c r="L26" s="321"/>
      <c r="M26" s="321"/>
      <c r="N26" s="321"/>
    </row>
    <row r="27" spans="1:14" ht="16.5" customHeight="1">
      <c r="A27" s="325" t="s">
        <v>150</v>
      </c>
      <c r="B27" s="335">
        <v>1190845</v>
      </c>
      <c r="C27" s="347">
        <v>278610</v>
      </c>
      <c r="D27" s="359">
        <v>0.23395991921702647</v>
      </c>
      <c r="E27" s="347">
        <v>166447</v>
      </c>
      <c r="F27" s="359">
        <v>0.1397721785790762</v>
      </c>
      <c r="G27" s="335">
        <v>112163</v>
      </c>
      <c r="H27" s="375">
        <v>9.4187740637950365e-002</v>
      </c>
      <c r="J27" s="321"/>
      <c r="K27" s="321"/>
      <c r="L27" s="321"/>
      <c r="M27" s="321"/>
      <c r="N27" s="321"/>
    </row>
    <row r="28" spans="1:14" s="322" customFormat="1" ht="16.5" customHeight="1">
      <c r="A28" s="325" t="s">
        <v>137</v>
      </c>
      <c r="B28" s="335">
        <v>1183773</v>
      </c>
      <c r="C28" s="347">
        <v>286545</v>
      </c>
      <c r="D28" s="359">
        <v>0.24206076671794333</v>
      </c>
      <c r="E28" s="347">
        <v>168226</v>
      </c>
      <c r="F28" s="359">
        <v>0.14211001602503182</v>
      </c>
      <c r="G28" s="335">
        <v>118319</v>
      </c>
      <c r="H28" s="375">
        <v>9.9950750692911566e-002</v>
      </c>
      <c r="J28" s="334"/>
      <c r="K28" s="334"/>
      <c r="L28" s="334"/>
      <c r="M28" s="334"/>
      <c r="N28" s="334"/>
    </row>
    <row r="29" spans="1:14" s="322" customFormat="1" ht="16.5" customHeight="1">
      <c r="A29" s="325" t="s">
        <v>151</v>
      </c>
      <c r="B29" s="335">
        <v>1176562</v>
      </c>
      <c r="C29" s="347">
        <v>293529</v>
      </c>
      <c r="D29" s="359">
        <v>0.24948026538337967</v>
      </c>
      <c r="E29" s="347">
        <v>168169</v>
      </c>
      <c r="F29" s="359">
        <v>0.14293254414132023</v>
      </c>
      <c r="G29" s="335">
        <v>125360</v>
      </c>
      <c r="H29" s="375">
        <v>0.1065477212420595</v>
      </c>
      <c r="J29" s="334"/>
      <c r="K29" s="334"/>
      <c r="L29" s="334"/>
      <c r="M29" s="334"/>
      <c r="N29" s="334"/>
    </row>
    <row r="30" spans="1:14" s="322" customFormat="1" ht="16.5" customHeight="1">
      <c r="A30" s="325" t="s">
        <v>153</v>
      </c>
      <c r="B30" s="336">
        <v>1168191</v>
      </c>
      <c r="C30" s="349">
        <v>299816</v>
      </c>
      <c r="D30" s="359">
        <v>0.25664981154622829</v>
      </c>
      <c r="E30" s="349">
        <v>167417</v>
      </c>
      <c r="F30" s="359">
        <v>0.14331303699480649</v>
      </c>
      <c r="G30" s="336">
        <v>132399</v>
      </c>
      <c r="H30" s="375">
        <v>0.1133367745514218</v>
      </c>
      <c r="J30" s="334"/>
      <c r="K30" s="334"/>
      <c r="L30" s="334"/>
      <c r="M30" s="334"/>
      <c r="N30" s="334"/>
    </row>
    <row r="31" spans="1:14" ht="16.5" customHeight="1">
      <c r="A31" s="326" t="s">
        <v>156</v>
      </c>
      <c r="B31" s="337">
        <v>1160553</v>
      </c>
      <c r="C31" s="347">
        <v>303483</v>
      </c>
      <c r="D31" s="359">
        <v>0.26149861316113954</v>
      </c>
      <c r="E31" s="347">
        <v>164144</v>
      </c>
      <c r="F31" s="359">
        <v>0.14143602231005392</v>
      </c>
      <c r="G31" s="369">
        <v>139339</v>
      </c>
      <c r="H31" s="375">
        <v>0.12006259085108564</v>
      </c>
      <c r="J31" s="321"/>
      <c r="K31" s="321"/>
      <c r="L31" s="321"/>
      <c r="M31" s="321"/>
      <c r="N31" s="321"/>
    </row>
    <row r="32" spans="1:14" ht="16.5" customHeight="1">
      <c r="A32" s="326" t="s">
        <v>133</v>
      </c>
      <c r="B32" s="337">
        <v>1150618</v>
      </c>
      <c r="C32" s="347">
        <v>307228</v>
      </c>
      <c r="D32" s="359">
        <v>0.26701129306164167</v>
      </c>
      <c r="E32" s="347">
        <v>161742</v>
      </c>
      <c r="F32" s="359">
        <v>0.14056967646951463</v>
      </c>
      <c r="G32" s="369">
        <v>145486</v>
      </c>
      <c r="H32" s="375">
        <v>0.12644161659212702</v>
      </c>
      <c r="J32" s="321"/>
      <c r="K32" s="321"/>
      <c r="L32" s="321"/>
      <c r="M32" s="321"/>
      <c r="N32" s="321"/>
    </row>
    <row r="33" spans="1:14" ht="16.5" customHeight="1">
      <c r="A33" s="326" t="s">
        <v>157</v>
      </c>
      <c r="B33" s="337">
        <v>1135624</v>
      </c>
      <c r="C33" s="347">
        <v>310246</v>
      </c>
      <c r="D33" s="359">
        <v>0.2731942967038386</v>
      </c>
      <c r="E33" s="347">
        <v>158012</v>
      </c>
      <c r="F33" s="359">
        <v>0.13914112417490296</v>
      </c>
      <c r="G33" s="369">
        <v>152234</v>
      </c>
      <c r="H33" s="375">
        <v>0.13405317252893564</v>
      </c>
      <c r="J33" s="321"/>
      <c r="K33" s="321"/>
      <c r="L33" s="321"/>
      <c r="M33" s="321"/>
      <c r="N33" s="321"/>
    </row>
    <row r="34" spans="1:14" ht="16.5" customHeight="1">
      <c r="A34" s="326" t="s">
        <v>182</v>
      </c>
      <c r="B34" s="337">
        <v>1123205</v>
      </c>
      <c r="C34" s="347">
        <v>314442</v>
      </c>
      <c r="D34" s="359">
        <v>0.27995067685774189</v>
      </c>
      <c r="E34" s="347">
        <v>156660</v>
      </c>
      <c r="F34" s="359">
        <v>0.13947587484030077</v>
      </c>
      <c r="G34" s="369">
        <v>157782</v>
      </c>
      <c r="H34" s="375">
        <v>0.14047480201744117</v>
      </c>
      <c r="J34" s="321"/>
      <c r="K34" s="321"/>
      <c r="L34" s="321"/>
      <c r="M34" s="321"/>
      <c r="N34" s="321"/>
    </row>
    <row r="35" spans="1:14" ht="16.5" customHeight="1">
      <c r="A35" s="327" t="s">
        <v>183</v>
      </c>
      <c r="B35" s="338">
        <v>1110459</v>
      </c>
      <c r="C35" s="348">
        <v>317603</v>
      </c>
      <c r="D35" s="360">
        <v>0.28599999999999998</v>
      </c>
      <c r="E35" s="348">
        <v>153481</v>
      </c>
      <c r="F35" s="360">
        <v>0.13800000000000001</v>
      </c>
      <c r="G35" s="352">
        <v>164122</v>
      </c>
      <c r="H35" s="374">
        <v>0.14799999999999999</v>
      </c>
      <c r="J35" s="321"/>
      <c r="K35" s="321"/>
      <c r="L35" s="321"/>
      <c r="M35" s="321"/>
      <c r="N35" s="321"/>
    </row>
    <row r="36" spans="1:14" ht="16.5" customHeight="1">
      <c r="A36" s="326" t="s">
        <v>198</v>
      </c>
      <c r="B36" s="337">
        <v>1098864</v>
      </c>
      <c r="C36" s="347">
        <v>320887</v>
      </c>
      <c r="D36" s="359">
        <v>0.29201702849488198</v>
      </c>
      <c r="E36" s="347">
        <v>151792</v>
      </c>
      <c r="F36" s="359">
        <v>0.1381353834505453</v>
      </c>
      <c r="G36" s="369">
        <v>169095</v>
      </c>
      <c r="H36" s="375">
        <v>0.15388164504433668</v>
      </c>
      <c r="J36" s="321"/>
      <c r="K36" s="321"/>
      <c r="L36" s="321"/>
      <c r="M36" s="321"/>
      <c r="N36" s="321"/>
    </row>
    <row r="37" spans="1:14" ht="16.5" customHeight="1">
      <c r="A37" s="326" t="s">
        <v>17</v>
      </c>
      <c r="B37" s="337">
        <v>1088284</v>
      </c>
      <c r="C37" s="347">
        <v>321336</v>
      </c>
      <c r="D37" s="359">
        <v>0.29499999999999998</v>
      </c>
      <c r="E37" s="347">
        <v>147478</v>
      </c>
      <c r="F37" s="359">
        <v>0.13600000000000001</v>
      </c>
      <c r="G37" s="369">
        <v>173858</v>
      </c>
      <c r="H37" s="375">
        <v>0.16</v>
      </c>
      <c r="J37" s="321"/>
      <c r="K37" s="321"/>
      <c r="L37" s="321"/>
      <c r="M37" s="321"/>
      <c r="N37" s="321"/>
    </row>
    <row r="38" spans="1:14" ht="16.5" customHeight="1">
      <c r="A38" s="327" t="s">
        <v>215</v>
      </c>
      <c r="B38" s="338">
        <v>1077294</v>
      </c>
      <c r="C38" s="348">
        <v>319086</v>
      </c>
      <c r="D38" s="360">
        <v>0.29619212582637611</v>
      </c>
      <c r="E38" s="348">
        <v>138893</v>
      </c>
      <c r="F38" s="360">
        <v>0.1289276650570782</v>
      </c>
      <c r="G38" s="352">
        <v>180193</v>
      </c>
      <c r="H38" s="374">
        <v>0.16726446076929788</v>
      </c>
      <c r="J38" s="321"/>
      <c r="K38" s="321"/>
      <c r="L38" s="321"/>
      <c r="M38" s="321"/>
      <c r="N38" s="321"/>
    </row>
    <row r="39" spans="1:14" ht="16.5" customHeight="1">
      <c r="A39" s="328" t="s">
        <v>69</v>
      </c>
      <c r="B39" s="339">
        <v>1064984</v>
      </c>
      <c r="C39" s="349">
        <v>324068</v>
      </c>
      <c r="D39" s="361">
        <v>0.30399999999999999</v>
      </c>
      <c r="E39" s="349">
        <v>141318</v>
      </c>
      <c r="F39" s="361">
        <v>0.13300000000000001</v>
      </c>
      <c r="G39" s="350">
        <v>182750</v>
      </c>
      <c r="H39" s="376">
        <v>0.17199999999999999</v>
      </c>
      <c r="J39" s="321"/>
      <c r="K39" s="321"/>
      <c r="L39" s="321"/>
      <c r="M39" s="321"/>
      <c r="N39" s="321"/>
    </row>
    <row r="40" spans="1:14" ht="16.5" customHeight="1">
      <c r="A40" s="328" t="s">
        <v>264</v>
      </c>
      <c r="B40" s="339">
        <v>1051905</v>
      </c>
      <c r="C40" s="349">
        <v>330741</v>
      </c>
      <c r="D40" s="361">
        <v>0.314</v>
      </c>
      <c r="E40" s="349">
        <v>144508</v>
      </c>
      <c r="F40" s="361">
        <v>0.13700000000000001</v>
      </c>
      <c r="G40" s="350">
        <v>186233</v>
      </c>
      <c r="H40" s="376">
        <v>0.17699999999999999</v>
      </c>
      <c r="J40" s="321"/>
      <c r="K40" s="321"/>
      <c r="L40" s="321"/>
      <c r="M40" s="321"/>
      <c r="N40" s="321"/>
    </row>
    <row r="41" spans="1:14" ht="16.5" customHeight="1">
      <c r="A41" s="328" t="s">
        <v>268</v>
      </c>
      <c r="B41" s="339">
        <v>1038968</v>
      </c>
      <c r="C41" s="349">
        <v>337120</v>
      </c>
      <c r="D41" s="361">
        <v>0.32400000000000001</v>
      </c>
      <c r="E41" s="349">
        <v>150193</v>
      </c>
      <c r="F41" s="361">
        <v>0.14499999999999999</v>
      </c>
      <c r="G41" s="350">
        <v>186927</v>
      </c>
      <c r="H41" s="376">
        <v>0.18</v>
      </c>
      <c r="J41" s="321"/>
      <c r="K41" s="321"/>
      <c r="L41" s="321"/>
      <c r="M41" s="321"/>
      <c r="N41" s="321"/>
    </row>
    <row r="42" spans="1:14" ht="16.5" customHeight="1">
      <c r="A42" s="329" t="s">
        <v>275</v>
      </c>
      <c r="B42" s="339">
        <v>1025446</v>
      </c>
      <c r="C42" s="350">
        <v>344873</v>
      </c>
      <c r="D42" s="361">
        <v>0.33600000000000002</v>
      </c>
      <c r="E42" s="350">
        <v>156674</v>
      </c>
      <c r="F42" s="361">
        <v>0.153</v>
      </c>
      <c r="G42" s="350">
        <v>188199</v>
      </c>
      <c r="H42" s="376">
        <v>0.184</v>
      </c>
      <c r="J42" s="321"/>
      <c r="K42" s="321"/>
      <c r="L42" s="321"/>
      <c r="M42" s="321"/>
      <c r="N42" s="321"/>
    </row>
    <row r="43" spans="1:14" ht="16.5" customHeight="1">
      <c r="A43" s="329" t="s">
        <v>283</v>
      </c>
      <c r="B43" s="339">
        <v>1012148</v>
      </c>
      <c r="C43" s="350">
        <v>350027</v>
      </c>
      <c r="D43" s="361">
        <v>0.34599999999999997</v>
      </c>
      <c r="E43" s="350">
        <v>160473</v>
      </c>
      <c r="F43" s="361">
        <v>0.159</v>
      </c>
      <c r="G43" s="350">
        <v>189554</v>
      </c>
      <c r="H43" s="376">
        <v>0.187</v>
      </c>
      <c r="J43" s="321"/>
      <c r="K43" s="321"/>
      <c r="L43" s="321"/>
      <c r="M43" s="321"/>
      <c r="N43" s="321"/>
    </row>
    <row r="44" spans="1:14" ht="16.5" customHeight="1">
      <c r="A44" s="330" t="s">
        <v>318</v>
      </c>
      <c r="B44" s="340">
        <v>997718</v>
      </c>
      <c r="C44" s="351">
        <v>353786</v>
      </c>
      <c r="D44" s="362">
        <v>0.35499999999999998</v>
      </c>
      <c r="E44" s="351">
        <v>162178</v>
      </c>
      <c r="F44" s="362">
        <v>0.16300000000000001</v>
      </c>
      <c r="G44" s="351">
        <v>191608</v>
      </c>
      <c r="H44" s="377">
        <v>0.192</v>
      </c>
      <c r="J44" s="321"/>
      <c r="K44" s="321"/>
      <c r="L44" s="321"/>
      <c r="M44" s="321"/>
      <c r="N44" s="321"/>
    </row>
    <row r="45" spans="1:14" ht="16.5" customHeight="1">
      <c r="A45" s="324" t="s">
        <v>316</v>
      </c>
      <c r="B45" s="338">
        <v>983000</v>
      </c>
      <c r="C45" s="352">
        <v>357125</v>
      </c>
      <c r="D45" s="360">
        <v>0.36299999999999999</v>
      </c>
      <c r="E45" s="352">
        <v>164674</v>
      </c>
      <c r="F45" s="360">
        <v>0.16800000000000001</v>
      </c>
      <c r="G45" s="352">
        <v>192451</v>
      </c>
      <c r="H45" s="374">
        <v>0.19600000000000001</v>
      </c>
      <c r="J45" s="321"/>
      <c r="K45" s="321"/>
      <c r="L45" s="321"/>
      <c r="M45" s="321"/>
      <c r="N45" s="321"/>
    </row>
    <row r="46" spans="1:14" ht="16.5" customHeight="1">
      <c r="A46" s="331" t="s">
        <v>30</v>
      </c>
      <c r="B46" s="341">
        <v>968580</v>
      </c>
      <c r="C46" s="353">
        <v>359478</v>
      </c>
      <c r="D46" s="363">
        <v>0.37112501638934686</v>
      </c>
      <c r="E46" s="353">
        <v>165967</v>
      </c>
      <c r="F46" s="363">
        <v>0.17134429810750793</v>
      </c>
      <c r="G46" s="353">
        <v>193511</v>
      </c>
      <c r="H46" s="378">
        <v>0.19978071828183896</v>
      </c>
      <c r="J46" s="321"/>
      <c r="K46" s="321"/>
      <c r="L46" s="321"/>
      <c r="M46" s="321"/>
      <c r="N46" s="321"/>
    </row>
    <row r="47" spans="1:14" ht="13.5" customHeight="1">
      <c r="A47" s="20" t="s">
        <v>286</v>
      </c>
      <c r="C47" s="321"/>
      <c r="D47" s="364"/>
      <c r="E47" s="321"/>
      <c r="F47" s="364"/>
      <c r="G47" s="321"/>
      <c r="H47" s="364"/>
    </row>
    <row r="48" spans="1:14" ht="13.5" customHeight="1">
      <c r="A48" s="20" t="s">
        <v>288</v>
      </c>
      <c r="C48" s="321"/>
      <c r="D48" s="364"/>
      <c r="E48" s="321"/>
      <c r="F48" s="364"/>
      <c r="G48" s="321"/>
      <c r="H48" s="364"/>
    </row>
    <row r="49" spans="2:8">
      <c r="B49" s="321"/>
      <c r="C49" s="321"/>
      <c r="D49" s="364"/>
      <c r="E49" s="321"/>
      <c r="F49" s="364"/>
      <c r="G49" s="321"/>
      <c r="H49" s="364"/>
    </row>
    <row r="50" spans="2:8">
      <c r="B50" s="321"/>
      <c r="C50" s="321"/>
      <c r="D50" s="364"/>
      <c r="E50" s="321"/>
      <c r="F50" s="364"/>
      <c r="G50" s="321"/>
      <c r="H50" s="364"/>
    </row>
    <row r="51" spans="2:8">
      <c r="B51" s="321"/>
      <c r="C51" s="321"/>
      <c r="D51" s="364"/>
      <c r="E51" s="321"/>
      <c r="F51" s="364"/>
      <c r="G51" s="321"/>
      <c r="H51" s="364"/>
    </row>
    <row r="52" spans="2:8">
      <c r="B52" s="321"/>
      <c r="C52" s="321"/>
      <c r="D52" s="364"/>
      <c r="E52" s="321"/>
      <c r="F52" s="364"/>
      <c r="G52" s="321"/>
      <c r="H52" s="364"/>
    </row>
    <row r="53" spans="2:8">
      <c r="B53" s="321"/>
      <c r="C53" s="321"/>
      <c r="D53" s="364"/>
      <c r="E53" s="321"/>
      <c r="F53" s="364"/>
      <c r="G53" s="321"/>
      <c r="H53" s="322"/>
    </row>
    <row r="54" spans="2:8">
      <c r="B54" s="321"/>
      <c r="C54" s="321"/>
      <c r="D54" s="364"/>
      <c r="E54" s="321"/>
      <c r="F54" s="364"/>
      <c r="G54" s="321"/>
      <c r="H54" s="322"/>
    </row>
    <row r="55" spans="2:8">
      <c r="B55" s="321"/>
      <c r="C55" s="321"/>
      <c r="D55" s="364"/>
      <c r="E55" s="321"/>
      <c r="F55" s="364"/>
      <c r="G55" s="321"/>
    </row>
    <row r="56" spans="2:8">
      <c r="B56" s="321"/>
      <c r="C56" s="321"/>
      <c r="D56" s="364"/>
      <c r="E56" s="321"/>
      <c r="F56" s="364"/>
      <c r="G56" s="321"/>
    </row>
    <row r="57" spans="2:8">
      <c r="B57" s="321"/>
      <c r="C57" s="321"/>
      <c r="D57" s="364"/>
      <c r="F57" s="364"/>
      <c r="G57" s="321"/>
    </row>
    <row r="58" spans="2:8">
      <c r="B58" s="321"/>
      <c r="C58" s="321"/>
      <c r="D58" s="364"/>
      <c r="E58" s="321"/>
      <c r="F58" s="364"/>
      <c r="G58" s="321"/>
    </row>
    <row r="59" spans="2:8">
      <c r="B59" s="321"/>
      <c r="C59" s="321"/>
      <c r="D59" s="364"/>
      <c r="E59" s="321"/>
      <c r="F59" s="364"/>
      <c r="G59" s="321"/>
    </row>
    <row r="60" spans="2:8">
      <c r="B60" s="321"/>
      <c r="C60" s="321"/>
      <c r="E60" s="321"/>
      <c r="G60" s="321"/>
    </row>
    <row r="61" spans="2:8">
      <c r="B61" s="321"/>
      <c r="C61" s="321"/>
      <c r="E61" s="321"/>
    </row>
    <row r="62" spans="2:8">
      <c r="B62" s="321"/>
      <c r="C62" s="321"/>
      <c r="E62" s="321"/>
    </row>
  </sheetData>
  <mergeCells count="6">
    <mergeCell ref="A1:H1"/>
    <mergeCell ref="E4:F4"/>
    <mergeCell ref="G4:H4"/>
    <mergeCell ref="A3:A6"/>
    <mergeCell ref="B3:B6"/>
    <mergeCell ref="C3:D4"/>
  </mergeCells>
  <phoneticPr fontId="14"/>
  <printOptions horizontalCentered="1"/>
  <pageMargins left="0.78740157480314965" right="0.78740157480314965" top="0.54" bottom="0.19685039370078741" header="0.28999999999999998" footer="0.31"/>
  <pageSetup paperSize="9" scale="97" fitToWidth="1" fitToHeight="1" orientation="portrait" usePrinterDefaults="1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J48"/>
  <sheetViews>
    <sheetView workbookViewId="0">
      <pane xSplit="4" ySplit="9" topLeftCell="E10" activePane="bottomRight" state="frozen"/>
      <selection pane="topRight"/>
      <selection pane="bottomLeft"/>
      <selection pane="bottomRight" activeCell="G8" sqref="G8"/>
    </sheetView>
  </sheetViews>
  <sheetFormatPr defaultRowHeight="12"/>
  <cols>
    <col min="1" max="1" width="11" style="262" customWidth="1"/>
    <col min="2" max="10" width="9.125" style="262" customWidth="1"/>
    <col min="11" max="16384" width="9" style="262" customWidth="1"/>
  </cols>
  <sheetData>
    <row r="1" spans="1:10" ht="31.5" customHeight="1">
      <c r="A1" s="379" t="s">
        <v>263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B2" s="380"/>
      <c r="J2" s="140" t="str">
        <f>'表1-1'!J2</f>
        <v>令和元年７月１日現在</v>
      </c>
    </row>
    <row r="3" spans="1:10" ht="18" customHeight="1">
      <c r="A3" s="381" t="s">
        <v>31</v>
      </c>
      <c r="B3" s="384"/>
      <c r="C3" s="394" t="s">
        <v>192</v>
      </c>
      <c r="D3" s="407"/>
      <c r="E3" s="413"/>
      <c r="F3" s="413"/>
      <c r="G3" s="413"/>
      <c r="H3" s="413"/>
      <c r="I3" s="413"/>
      <c r="J3" s="443"/>
    </row>
    <row r="4" spans="1:10" ht="18" customHeight="1">
      <c r="A4" s="382"/>
      <c r="B4" s="385" t="s">
        <v>53</v>
      </c>
      <c r="C4" s="395"/>
      <c r="D4" s="408"/>
      <c r="E4" s="414" t="s">
        <v>190</v>
      </c>
      <c r="F4" s="421"/>
      <c r="G4" s="421"/>
      <c r="H4" s="437"/>
      <c r="I4" s="414" t="s">
        <v>184</v>
      </c>
      <c r="J4" s="437"/>
    </row>
    <row r="5" spans="1:10" ht="18" customHeight="1">
      <c r="A5" s="382"/>
      <c r="B5" s="385"/>
      <c r="C5" s="396" t="s">
        <v>176</v>
      </c>
      <c r="D5" s="409" t="s">
        <v>230</v>
      </c>
      <c r="E5" s="415" t="s">
        <v>178</v>
      </c>
      <c r="F5" s="422" t="s">
        <v>179</v>
      </c>
      <c r="G5" s="422" t="s">
        <v>33</v>
      </c>
      <c r="H5" s="438" t="s">
        <v>230</v>
      </c>
      <c r="I5" s="415" t="s">
        <v>176</v>
      </c>
      <c r="J5" s="444" t="s">
        <v>230</v>
      </c>
    </row>
    <row r="6" spans="1:10" ht="24">
      <c r="A6" s="383"/>
      <c r="B6" s="383" t="s">
        <v>199</v>
      </c>
      <c r="C6" s="345" t="s">
        <v>166</v>
      </c>
      <c r="D6" s="410" t="s">
        <v>58</v>
      </c>
      <c r="E6" s="345" t="s">
        <v>71</v>
      </c>
      <c r="F6" s="423" t="s">
        <v>95</v>
      </c>
      <c r="G6" s="431" t="s">
        <v>201</v>
      </c>
      <c r="H6" s="439" t="s">
        <v>231</v>
      </c>
      <c r="I6" s="345" t="s">
        <v>202</v>
      </c>
      <c r="J6" s="410" t="s">
        <v>232</v>
      </c>
    </row>
    <row r="7" spans="1:10" ht="18" customHeight="1">
      <c r="A7" s="26" t="s">
        <v>61</v>
      </c>
      <c r="B7" s="386">
        <f>SUM(B8:B9)</f>
        <v>389371</v>
      </c>
      <c r="C7" s="397">
        <f>SUM(C8:C9)</f>
        <v>123961</v>
      </c>
      <c r="D7" s="411">
        <f t="shared" ref="D7:D40" si="0">C7/B7</f>
        <v>0.31836217900151781</v>
      </c>
      <c r="E7" s="416">
        <f>SUM(E8:E9)</f>
        <v>19522</v>
      </c>
      <c r="F7" s="424">
        <f>SUM(F8:F9)</f>
        <v>48730</v>
      </c>
      <c r="G7" s="424">
        <f>SUM(G8:G9)</f>
        <v>68252</v>
      </c>
      <c r="H7" s="440">
        <f t="shared" ref="H7:H40" si="1">G7/B7</f>
        <v>0.17528783602271356</v>
      </c>
      <c r="I7" s="416">
        <f>SUM(I8:I9)</f>
        <v>55709</v>
      </c>
      <c r="J7" s="445">
        <f t="shared" ref="J7:J40" si="2">I7/B7</f>
        <v>0.14307434297880428</v>
      </c>
    </row>
    <row r="8" spans="1:10" ht="18" customHeight="1">
      <c r="A8" s="27" t="s">
        <v>63</v>
      </c>
      <c r="B8" s="387">
        <f>SUM(B10:B22)</f>
        <v>356946</v>
      </c>
      <c r="C8" s="42">
        <f>SUM(C10:C22)</f>
        <v>113649</v>
      </c>
      <c r="D8" s="411">
        <f t="shared" si="0"/>
        <v>0.31839269805516801</v>
      </c>
      <c r="E8" s="417">
        <f>SUM(E10:E22)</f>
        <v>17757</v>
      </c>
      <c r="F8" s="425">
        <f>SUM(F10:F22)</f>
        <v>44911</v>
      </c>
      <c r="G8" s="425">
        <f>SUM(G10:G22)</f>
        <v>62668</v>
      </c>
      <c r="H8" s="440">
        <f t="shared" si="1"/>
        <v>0.17556717262555122</v>
      </c>
      <c r="I8" s="417">
        <f>SUM(I10:I22)</f>
        <v>50981</v>
      </c>
      <c r="J8" s="445">
        <f t="shared" si="2"/>
        <v>0.1428255254296168</v>
      </c>
    </row>
    <row r="9" spans="1:10" ht="18" customHeight="1">
      <c r="A9" s="27" t="s">
        <v>64</v>
      </c>
      <c r="B9" s="388">
        <f>SUM(B23,B25,B27,B31,B36,B38)</f>
        <v>32425</v>
      </c>
      <c r="C9" s="398">
        <f>G9+I9</f>
        <v>10312</v>
      </c>
      <c r="D9" s="411">
        <f t="shared" si="0"/>
        <v>0.31802621434078643</v>
      </c>
      <c r="E9" s="388">
        <f>SUM(E23,E25,E27,E31,E36,E38)</f>
        <v>1765</v>
      </c>
      <c r="F9" s="425">
        <f>SUM(F23,F25,F27,F31,F36,F38)</f>
        <v>3819</v>
      </c>
      <c r="G9" s="425">
        <f>SUM(G23,G25,G27,G31,G36,G38)</f>
        <v>5584</v>
      </c>
      <c r="H9" s="440">
        <f t="shared" si="1"/>
        <v>0.17221279876638396</v>
      </c>
      <c r="I9" s="388">
        <f>SUM(I23,I25,I27,I31,I36,I38)</f>
        <v>4728</v>
      </c>
      <c r="J9" s="445">
        <f t="shared" si="2"/>
        <v>0.14581341557440247</v>
      </c>
    </row>
    <row r="10" spans="1:10" ht="18" customHeight="1">
      <c r="A10" s="28" t="s">
        <v>89</v>
      </c>
      <c r="B10" s="7">
        <v>136687</v>
      </c>
      <c r="C10" s="86">
        <f t="shared" ref="C10:C22" si="3">SUM(E10,F10,I10)</f>
        <v>44399</v>
      </c>
      <c r="D10" s="359">
        <f t="shared" si="0"/>
        <v>0.32482240447152982</v>
      </c>
      <c r="E10" s="86">
        <v>6819</v>
      </c>
      <c r="F10" s="426">
        <v>18985</v>
      </c>
      <c r="G10" s="432">
        <f t="shared" ref="G10:G22" si="4">E10+F10</f>
        <v>25804</v>
      </c>
      <c r="H10" s="441">
        <f t="shared" si="1"/>
        <v>0.1887816690687483</v>
      </c>
      <c r="I10" s="403">
        <v>18595</v>
      </c>
      <c r="J10" s="358">
        <f t="shared" si="2"/>
        <v>0.13604073540278153</v>
      </c>
    </row>
    <row r="11" spans="1:10" ht="18" customHeight="1">
      <c r="A11" s="29" t="s">
        <v>67</v>
      </c>
      <c r="B11" s="29">
        <v>22032</v>
      </c>
      <c r="C11" s="399">
        <f t="shared" si="3"/>
        <v>7254</v>
      </c>
      <c r="D11" s="359">
        <f t="shared" si="0"/>
        <v>0.32924836601307189</v>
      </c>
      <c r="E11" s="418">
        <v>1167</v>
      </c>
      <c r="F11" s="104">
        <v>2998</v>
      </c>
      <c r="G11" s="433">
        <f t="shared" si="4"/>
        <v>4165</v>
      </c>
      <c r="H11" s="359">
        <f t="shared" si="1"/>
        <v>0.18904320987654319</v>
      </c>
      <c r="I11" s="400">
        <v>3089</v>
      </c>
      <c r="J11" s="361">
        <f t="shared" si="2"/>
        <v>0.14020515613652867</v>
      </c>
    </row>
    <row r="12" spans="1:10" ht="18" customHeight="1">
      <c r="A12" s="29" t="s">
        <v>4</v>
      </c>
      <c r="B12" s="29">
        <v>31206</v>
      </c>
      <c r="C12" s="400">
        <f t="shared" si="3"/>
        <v>8120</v>
      </c>
      <c r="D12" s="359">
        <f t="shared" si="0"/>
        <v>0.2602063705697622</v>
      </c>
      <c r="E12" s="418">
        <v>1204</v>
      </c>
      <c r="F12" s="104">
        <v>2631</v>
      </c>
      <c r="G12" s="433">
        <f t="shared" si="4"/>
        <v>3835</v>
      </c>
      <c r="H12" s="359">
        <f t="shared" si="1"/>
        <v>0.12289303339101457</v>
      </c>
      <c r="I12" s="400">
        <v>4285</v>
      </c>
      <c r="J12" s="361">
        <f t="shared" si="2"/>
        <v>0.13731333717874766</v>
      </c>
    </row>
    <row r="13" spans="1:10" ht="18" customHeight="1">
      <c r="A13" s="29" t="s">
        <v>68</v>
      </c>
      <c r="B13" s="29">
        <v>28306</v>
      </c>
      <c r="C13" s="400">
        <f t="shared" si="3"/>
        <v>8555</v>
      </c>
      <c r="D13" s="359">
        <f t="shared" si="0"/>
        <v>0.30223274217480395</v>
      </c>
      <c r="E13" s="418">
        <v>1187</v>
      </c>
      <c r="F13" s="104">
        <v>2783</v>
      </c>
      <c r="G13" s="104">
        <f t="shared" si="4"/>
        <v>3970</v>
      </c>
      <c r="H13" s="359">
        <f t="shared" si="1"/>
        <v>0.14025294990461387</v>
      </c>
      <c r="I13" s="400">
        <v>4585</v>
      </c>
      <c r="J13" s="361">
        <f t="shared" si="2"/>
        <v>0.16197979227019008</v>
      </c>
    </row>
    <row r="14" spans="1:10" s="262" customFormat="1" ht="18" customHeight="1">
      <c r="A14" s="29" t="s">
        <v>75</v>
      </c>
      <c r="B14" s="29">
        <v>10792</v>
      </c>
      <c r="C14" s="400">
        <f t="shared" si="3"/>
        <v>3897</v>
      </c>
      <c r="D14" s="359">
        <f t="shared" si="0"/>
        <v>0.36110081541882882</v>
      </c>
      <c r="E14" s="418">
        <v>559</v>
      </c>
      <c r="F14" s="104">
        <v>1339</v>
      </c>
      <c r="G14" s="430">
        <f t="shared" si="4"/>
        <v>1898</v>
      </c>
      <c r="H14" s="359">
        <f t="shared" si="1"/>
        <v>0.17587101556708673</v>
      </c>
      <c r="I14" s="400">
        <v>1999</v>
      </c>
      <c r="J14" s="361">
        <f t="shared" si="2"/>
        <v>0.18522979985174204</v>
      </c>
    </row>
    <row r="15" spans="1:10" ht="18" customHeight="1">
      <c r="A15" s="29" t="s">
        <v>76</v>
      </c>
      <c r="B15" s="29">
        <v>17149</v>
      </c>
      <c r="C15" s="400">
        <f t="shared" si="3"/>
        <v>5127</v>
      </c>
      <c r="D15" s="359">
        <f t="shared" si="0"/>
        <v>0.29896786984663831</v>
      </c>
      <c r="E15" s="418">
        <v>898</v>
      </c>
      <c r="F15" s="104">
        <v>1971</v>
      </c>
      <c r="G15" s="433">
        <f t="shared" si="4"/>
        <v>2869</v>
      </c>
      <c r="H15" s="359">
        <f t="shared" si="1"/>
        <v>0.16729838474546621</v>
      </c>
      <c r="I15" s="406">
        <v>2258</v>
      </c>
      <c r="J15" s="361">
        <f t="shared" si="2"/>
        <v>0.13166948510117207</v>
      </c>
    </row>
    <row r="16" spans="1:10" ht="18" customHeight="1">
      <c r="A16" s="29" t="s">
        <v>79</v>
      </c>
      <c r="B16" s="29">
        <v>11224</v>
      </c>
      <c r="C16" s="400">
        <f t="shared" si="3"/>
        <v>3202</v>
      </c>
      <c r="D16" s="359">
        <f t="shared" si="0"/>
        <v>0.28528153955808983</v>
      </c>
      <c r="E16" s="418">
        <v>479</v>
      </c>
      <c r="F16" s="104">
        <v>1225</v>
      </c>
      <c r="G16" s="104">
        <f t="shared" si="4"/>
        <v>1704</v>
      </c>
      <c r="H16" s="359">
        <f t="shared" si="1"/>
        <v>0.15181753385602281</v>
      </c>
      <c r="I16" s="399">
        <v>1498</v>
      </c>
      <c r="J16" s="361">
        <f t="shared" si="2"/>
        <v>0.13346400570206701</v>
      </c>
    </row>
    <row r="17" spans="1:10" ht="18" customHeight="1">
      <c r="A17" s="29" t="s">
        <v>78</v>
      </c>
      <c r="B17" s="29">
        <v>28500</v>
      </c>
      <c r="C17" s="400">
        <f t="shared" si="3"/>
        <v>8651</v>
      </c>
      <c r="D17" s="359">
        <f t="shared" si="0"/>
        <v>0.30354385964912278</v>
      </c>
      <c r="E17" s="418">
        <v>1463</v>
      </c>
      <c r="F17" s="104">
        <v>3385</v>
      </c>
      <c r="G17" s="104">
        <f t="shared" si="4"/>
        <v>4848</v>
      </c>
      <c r="H17" s="359">
        <f t="shared" si="1"/>
        <v>0.17010526315789473</v>
      </c>
      <c r="I17" s="400">
        <v>3803</v>
      </c>
      <c r="J17" s="361">
        <f t="shared" si="2"/>
        <v>0.13343859649122808</v>
      </c>
    </row>
    <row r="18" spans="1:10" ht="18" customHeight="1">
      <c r="A18" s="29" t="s">
        <v>8</v>
      </c>
      <c r="B18" s="29">
        <v>12394</v>
      </c>
      <c r="C18" s="400">
        <f t="shared" si="3"/>
        <v>4117</v>
      </c>
      <c r="D18" s="359">
        <f t="shared" si="0"/>
        <v>0.33217685977085687</v>
      </c>
      <c r="E18" s="418">
        <v>661</v>
      </c>
      <c r="F18" s="104">
        <v>1601</v>
      </c>
      <c r="G18" s="104">
        <f t="shared" si="4"/>
        <v>2262</v>
      </c>
      <c r="H18" s="359">
        <f t="shared" si="1"/>
        <v>0.18250766499919319</v>
      </c>
      <c r="I18" s="406">
        <v>1855</v>
      </c>
      <c r="J18" s="361">
        <f t="shared" si="2"/>
        <v>0.14966919477166371</v>
      </c>
    </row>
    <row r="19" spans="1:10" ht="18" customHeight="1">
      <c r="A19" s="29" t="s">
        <v>101</v>
      </c>
      <c r="B19" s="29">
        <v>28495</v>
      </c>
      <c r="C19" s="400">
        <f t="shared" si="3"/>
        <v>9083</v>
      </c>
      <c r="D19" s="359">
        <f t="shared" si="0"/>
        <v>0.31875767678540096</v>
      </c>
      <c r="E19" s="418">
        <v>1496</v>
      </c>
      <c r="F19" s="104">
        <v>3542</v>
      </c>
      <c r="G19" s="430">
        <f t="shared" si="4"/>
        <v>5038</v>
      </c>
      <c r="H19" s="359">
        <f t="shared" si="1"/>
        <v>0.17680294788559398</v>
      </c>
      <c r="I19" s="406">
        <v>4045</v>
      </c>
      <c r="J19" s="361">
        <f t="shared" si="2"/>
        <v>0.14195472889980698</v>
      </c>
    </row>
    <row r="20" spans="1:10" ht="18" customHeight="1">
      <c r="A20" s="29" t="s">
        <v>50</v>
      </c>
      <c r="B20" s="29">
        <v>12014</v>
      </c>
      <c r="C20" s="400">
        <f t="shared" si="3"/>
        <v>4920</v>
      </c>
      <c r="D20" s="359">
        <f t="shared" si="0"/>
        <v>0.40952222407191607</v>
      </c>
      <c r="E20" s="418">
        <v>800</v>
      </c>
      <c r="F20" s="104">
        <v>2019</v>
      </c>
      <c r="G20" s="104">
        <f t="shared" si="4"/>
        <v>2819</v>
      </c>
      <c r="H20" s="359">
        <f t="shared" si="1"/>
        <v>0.23464291659730321</v>
      </c>
      <c r="I20" s="406">
        <v>2101</v>
      </c>
      <c r="J20" s="361">
        <f t="shared" si="2"/>
        <v>0.17487930747461294</v>
      </c>
    </row>
    <row r="21" spans="1:10" ht="18" customHeight="1">
      <c r="A21" s="29" t="s">
        <v>83</v>
      </c>
      <c r="B21" s="29">
        <v>8725</v>
      </c>
      <c r="C21" s="400">
        <f t="shared" si="3"/>
        <v>2679</v>
      </c>
      <c r="D21" s="359">
        <f t="shared" si="0"/>
        <v>0.30704871060171918</v>
      </c>
      <c r="E21" s="418">
        <v>407</v>
      </c>
      <c r="F21" s="104">
        <v>989</v>
      </c>
      <c r="G21" s="434">
        <f t="shared" si="4"/>
        <v>1396</v>
      </c>
      <c r="H21" s="359">
        <f t="shared" si="1"/>
        <v>0.16</v>
      </c>
      <c r="I21" s="399">
        <v>1283</v>
      </c>
      <c r="J21" s="361">
        <f t="shared" si="2"/>
        <v>0.1470487106017192</v>
      </c>
    </row>
    <row r="22" spans="1:10" ht="18" customHeight="1">
      <c r="A22" s="34" t="s">
        <v>92</v>
      </c>
      <c r="B22" s="389">
        <v>9422</v>
      </c>
      <c r="C22" s="400">
        <f t="shared" si="3"/>
        <v>3645</v>
      </c>
      <c r="D22" s="359">
        <f t="shared" si="0"/>
        <v>0.38686053916365953</v>
      </c>
      <c r="E22" s="405">
        <v>617</v>
      </c>
      <c r="F22" s="427">
        <v>1443</v>
      </c>
      <c r="G22" s="434">
        <f t="shared" si="4"/>
        <v>2060</v>
      </c>
      <c r="H22" s="412">
        <f t="shared" si="1"/>
        <v>0.21863723201018889</v>
      </c>
      <c r="I22" s="405">
        <v>1585</v>
      </c>
      <c r="J22" s="361">
        <f t="shared" si="2"/>
        <v>0.16822330715347061</v>
      </c>
    </row>
    <row r="23" spans="1:10" ht="18" customHeight="1">
      <c r="A23" s="26" t="s">
        <v>80</v>
      </c>
      <c r="B23" s="387">
        <f>SUM(B24)</f>
        <v>2060</v>
      </c>
      <c r="C23" s="401">
        <f>SUM(C24)</f>
        <v>115</v>
      </c>
      <c r="D23" s="411">
        <f t="shared" si="0"/>
        <v>5.5825242718446605e-002</v>
      </c>
      <c r="E23" s="417">
        <f>SUM(E24)</f>
        <v>115</v>
      </c>
      <c r="F23" s="425">
        <f>SUM(F24)</f>
        <v>268</v>
      </c>
      <c r="G23" s="435">
        <f>SUM(G24)</f>
        <v>383</v>
      </c>
      <c r="H23" s="440">
        <f t="shared" si="1"/>
        <v>0.18592233009708736</v>
      </c>
      <c r="I23" s="417">
        <f>SUM(I24)</f>
        <v>314</v>
      </c>
      <c r="J23" s="445">
        <f t="shared" si="2"/>
        <v>0.15242718446601941</v>
      </c>
    </row>
    <row r="24" spans="1:10" ht="18" customHeight="1">
      <c r="A24" s="33" t="s">
        <v>54</v>
      </c>
      <c r="B24" s="390">
        <v>2060</v>
      </c>
      <c r="C24" s="86">
        <v>115</v>
      </c>
      <c r="D24" s="359">
        <f t="shared" si="0"/>
        <v>5.5825242718446605e-002</v>
      </c>
      <c r="E24" s="419">
        <v>115</v>
      </c>
      <c r="F24" s="428">
        <v>268</v>
      </c>
      <c r="G24" s="426">
        <f>E24+F24</f>
        <v>383</v>
      </c>
      <c r="H24" s="442">
        <f t="shared" si="1"/>
        <v>0.18592233009708736</v>
      </c>
      <c r="I24" s="419">
        <v>314</v>
      </c>
      <c r="J24" s="441">
        <f t="shared" si="2"/>
        <v>0.15242718446601941</v>
      </c>
    </row>
    <row r="25" spans="1:10" ht="18" customHeight="1">
      <c r="A25" s="26" t="s">
        <v>39</v>
      </c>
      <c r="B25" s="387">
        <f>SUM(B26)</f>
        <v>861</v>
      </c>
      <c r="C25" s="401">
        <f>SUM(C26)</f>
        <v>356</v>
      </c>
      <c r="D25" s="411">
        <f t="shared" si="0"/>
        <v>0.41347270615563297</v>
      </c>
      <c r="E25" s="417">
        <f>SUM(E26)</f>
        <v>61</v>
      </c>
      <c r="F25" s="425">
        <f>SUM(F26)</f>
        <v>128</v>
      </c>
      <c r="G25" s="435">
        <f>SUM(G26)</f>
        <v>189</v>
      </c>
      <c r="H25" s="440">
        <f t="shared" si="1"/>
        <v>0.21951219512195119</v>
      </c>
      <c r="I25" s="417">
        <f>SUM(I26)</f>
        <v>167</v>
      </c>
      <c r="J25" s="445">
        <f t="shared" si="2"/>
        <v>0.19396051103368173</v>
      </c>
    </row>
    <row r="26" spans="1:10" ht="18" customHeight="1">
      <c r="A26" s="33" t="s">
        <v>72</v>
      </c>
      <c r="B26" s="390">
        <v>861</v>
      </c>
      <c r="C26" s="86">
        <f>G26+I26</f>
        <v>356</v>
      </c>
      <c r="D26" s="359">
        <f t="shared" si="0"/>
        <v>0.41347270615563297</v>
      </c>
      <c r="E26" s="419">
        <v>61</v>
      </c>
      <c r="F26" s="428">
        <v>128</v>
      </c>
      <c r="G26" s="426">
        <f>E26+F26</f>
        <v>189</v>
      </c>
      <c r="H26" s="442">
        <f t="shared" si="1"/>
        <v>0.21951219512195119</v>
      </c>
      <c r="I26" s="419">
        <v>167</v>
      </c>
      <c r="J26" s="441">
        <f t="shared" si="2"/>
        <v>0.19396051103368173</v>
      </c>
    </row>
    <row r="27" spans="1:10" ht="18" customHeight="1">
      <c r="A27" s="26" t="s">
        <v>3</v>
      </c>
      <c r="B27" s="391">
        <f>SUM(B28:B30)</f>
        <v>9738</v>
      </c>
      <c r="C27" s="402">
        <f>SUM(C28:C30)</f>
        <v>3978</v>
      </c>
      <c r="D27" s="411">
        <f t="shared" si="0"/>
        <v>0.4085027726432533</v>
      </c>
      <c r="E27" s="420">
        <f>SUM(E28:E30)</f>
        <v>683</v>
      </c>
      <c r="F27" s="429">
        <f>SUM(F28:F30)</f>
        <v>1564</v>
      </c>
      <c r="G27" s="435">
        <f>SUM(G28:G30)</f>
        <v>2247</v>
      </c>
      <c r="H27" s="440">
        <f t="shared" si="1"/>
        <v>0.23074553296364755</v>
      </c>
      <c r="I27" s="420">
        <f>SUM(I28:I30)</f>
        <v>1731</v>
      </c>
      <c r="J27" s="445">
        <f t="shared" si="2"/>
        <v>0.17775723967960566</v>
      </c>
    </row>
    <row r="28" spans="1:10" ht="18" customHeight="1">
      <c r="A28" s="28" t="s">
        <v>9</v>
      </c>
      <c r="B28" s="154">
        <v>1159</v>
      </c>
      <c r="C28" s="403">
        <f>G28+I28</f>
        <v>470</v>
      </c>
      <c r="D28" s="359">
        <f t="shared" si="0"/>
        <v>0.40552200172562552</v>
      </c>
      <c r="E28" s="86">
        <v>88</v>
      </c>
      <c r="F28" s="426">
        <v>172</v>
      </c>
      <c r="G28" s="426">
        <f>E28+F28</f>
        <v>260</v>
      </c>
      <c r="H28" s="441">
        <f t="shared" si="1"/>
        <v>0.2243313201035376</v>
      </c>
      <c r="I28" s="86">
        <v>210</v>
      </c>
      <c r="J28" s="441">
        <f t="shared" si="2"/>
        <v>0.18119068162208801</v>
      </c>
    </row>
    <row r="29" spans="1:10" ht="18" customHeight="1">
      <c r="A29" s="29" t="s">
        <v>2</v>
      </c>
      <c r="B29" s="30">
        <v>5924</v>
      </c>
      <c r="C29" s="404">
        <f>G29+I29</f>
        <v>2385</v>
      </c>
      <c r="D29" s="359">
        <f t="shared" si="0"/>
        <v>0.40259959486833208</v>
      </c>
      <c r="E29" s="400">
        <v>394</v>
      </c>
      <c r="F29" s="104">
        <v>948</v>
      </c>
      <c r="G29" s="430">
        <f>E29+F29</f>
        <v>1342</v>
      </c>
      <c r="H29" s="359">
        <f t="shared" si="1"/>
        <v>0.22653612424037808</v>
      </c>
      <c r="I29" s="400">
        <v>1043</v>
      </c>
      <c r="J29" s="360">
        <f t="shared" si="2"/>
        <v>0.17606347062795408</v>
      </c>
    </row>
    <row r="30" spans="1:10" ht="18" customHeight="1">
      <c r="A30" s="34" t="s">
        <v>90</v>
      </c>
      <c r="B30" s="389">
        <v>2655</v>
      </c>
      <c r="C30" s="405">
        <f>G30+I30</f>
        <v>1123</v>
      </c>
      <c r="D30" s="359">
        <f t="shared" si="0"/>
        <v>0.42297551789077215</v>
      </c>
      <c r="E30" s="405">
        <v>201</v>
      </c>
      <c r="F30" s="427">
        <v>444</v>
      </c>
      <c r="G30" s="427">
        <f>E30+F30</f>
        <v>645</v>
      </c>
      <c r="H30" s="412">
        <f t="shared" si="1"/>
        <v>0.24293785310734464</v>
      </c>
      <c r="I30" s="405">
        <v>478</v>
      </c>
      <c r="J30" s="412">
        <f t="shared" si="2"/>
        <v>0.1800376647834275</v>
      </c>
    </row>
    <row r="31" spans="1:10" ht="18" customHeight="1">
      <c r="A31" s="26" t="s">
        <v>70</v>
      </c>
      <c r="B31" s="392">
        <f>SUM(B32:B35)</f>
        <v>8041</v>
      </c>
      <c r="C31" s="402">
        <f>SUM(C32:C35)</f>
        <v>2955</v>
      </c>
      <c r="D31" s="411">
        <f t="shared" si="0"/>
        <v>0.36749160552170129</v>
      </c>
      <c r="E31" s="417">
        <f>SUM(E32:E35)</f>
        <v>483</v>
      </c>
      <c r="F31" s="425">
        <f>SUM(F32:F35)</f>
        <v>1089</v>
      </c>
      <c r="G31" s="435">
        <f>SUM(G32:G35)</f>
        <v>1572</v>
      </c>
      <c r="H31" s="440">
        <f t="shared" si="1"/>
        <v>0.19549807237905728</v>
      </c>
      <c r="I31" s="417">
        <f>SUM(I32:I35)</f>
        <v>1383</v>
      </c>
      <c r="J31" s="445">
        <f t="shared" si="2"/>
        <v>0.17199353314264396</v>
      </c>
    </row>
    <row r="32" spans="1:10" ht="18" customHeight="1">
      <c r="A32" s="28" t="s">
        <v>234</v>
      </c>
      <c r="B32" s="393">
        <v>3426</v>
      </c>
      <c r="C32" s="403">
        <f>G32+I32</f>
        <v>1391</v>
      </c>
      <c r="D32" s="359">
        <f t="shared" si="0"/>
        <v>0.40601284296555751</v>
      </c>
      <c r="E32" s="86">
        <v>231</v>
      </c>
      <c r="F32" s="426">
        <v>498</v>
      </c>
      <c r="G32" s="426">
        <f>E32+F32</f>
        <v>729</v>
      </c>
      <c r="H32" s="441">
        <f t="shared" si="1"/>
        <v>0.212784588441331</v>
      </c>
      <c r="I32" s="86">
        <v>662</v>
      </c>
      <c r="J32" s="441">
        <f t="shared" si="2"/>
        <v>0.19322825452422648</v>
      </c>
    </row>
    <row r="33" spans="1:10" ht="18" customHeight="1">
      <c r="A33" s="29" t="s">
        <v>84</v>
      </c>
      <c r="B33" s="30">
        <v>2207</v>
      </c>
      <c r="C33" s="400">
        <f>G33+I33</f>
        <v>896</v>
      </c>
      <c r="D33" s="359">
        <f t="shared" si="0"/>
        <v>0.40598096964204811</v>
      </c>
      <c r="E33" s="400">
        <v>136</v>
      </c>
      <c r="F33" s="104">
        <v>362</v>
      </c>
      <c r="G33" s="434">
        <f>E33+F33</f>
        <v>498</v>
      </c>
      <c r="H33" s="359">
        <f t="shared" si="1"/>
        <v>0.22564567285908479</v>
      </c>
      <c r="I33" s="400">
        <v>398</v>
      </c>
      <c r="J33" s="360">
        <f t="shared" si="2"/>
        <v>0.18033529678296328</v>
      </c>
    </row>
    <row r="34" spans="1:10" ht="18" customHeight="1">
      <c r="A34" s="29" t="s">
        <v>34</v>
      </c>
      <c r="B34" s="30">
        <v>1563</v>
      </c>
      <c r="C34" s="400">
        <f>G34+I34</f>
        <v>534</v>
      </c>
      <c r="D34" s="359">
        <f t="shared" si="0"/>
        <v>0.34165067178502878</v>
      </c>
      <c r="E34" s="400">
        <v>88</v>
      </c>
      <c r="F34" s="104">
        <v>197</v>
      </c>
      <c r="G34" s="434">
        <f>E34+F34</f>
        <v>285</v>
      </c>
      <c r="H34" s="359">
        <f t="shared" si="1"/>
        <v>0.18234165067178504</v>
      </c>
      <c r="I34" s="400">
        <v>249</v>
      </c>
      <c r="J34" s="359">
        <f t="shared" si="2"/>
        <v>0.15930902111324377</v>
      </c>
    </row>
    <row r="35" spans="1:10" s="262" customFormat="1" ht="18" customHeight="1">
      <c r="A35" s="34" t="s">
        <v>86</v>
      </c>
      <c r="B35" s="389">
        <v>845</v>
      </c>
      <c r="C35" s="406">
        <f>G35+I35</f>
        <v>134</v>
      </c>
      <c r="D35" s="359">
        <f t="shared" si="0"/>
        <v>0.15857988165680473</v>
      </c>
      <c r="E35" s="405">
        <v>28</v>
      </c>
      <c r="F35" s="427">
        <v>32</v>
      </c>
      <c r="G35" s="434">
        <f>E35+F35</f>
        <v>60</v>
      </c>
      <c r="H35" s="412">
        <f t="shared" si="1"/>
        <v>7.1005917159763315e-002</v>
      </c>
      <c r="I35" s="405">
        <v>74</v>
      </c>
      <c r="J35" s="446">
        <f t="shared" si="2"/>
        <v>8.7573964497041426e-002</v>
      </c>
    </row>
    <row r="36" spans="1:10" ht="18" customHeight="1">
      <c r="A36" s="26" t="s">
        <v>22</v>
      </c>
      <c r="B36" s="387">
        <f>SUM(B37)</f>
        <v>6126</v>
      </c>
      <c r="C36" s="401">
        <f>SUM(C37)</f>
        <v>980</v>
      </c>
      <c r="D36" s="411">
        <f t="shared" si="0"/>
        <v>0.15997388181521385</v>
      </c>
      <c r="E36" s="417">
        <f>SUM(E37)</f>
        <v>167</v>
      </c>
      <c r="F36" s="425">
        <f>SUM(F37)</f>
        <v>380</v>
      </c>
      <c r="G36" s="435">
        <f>SUM(G37)</f>
        <v>547</v>
      </c>
      <c r="H36" s="440">
        <f t="shared" si="1"/>
        <v>8.9291544237675477e-002</v>
      </c>
      <c r="I36" s="417">
        <f>SUM(I37)</f>
        <v>433</v>
      </c>
      <c r="J36" s="445">
        <f t="shared" si="2"/>
        <v>7.0682337577538362e-002</v>
      </c>
    </row>
    <row r="37" spans="1:10" ht="18" customHeight="1">
      <c r="A37" s="33" t="s">
        <v>87</v>
      </c>
      <c r="B37" s="7">
        <v>6126</v>
      </c>
      <c r="C37" s="86">
        <f>G37+I37</f>
        <v>980</v>
      </c>
      <c r="D37" s="359">
        <f t="shared" si="0"/>
        <v>0.15997388181521385</v>
      </c>
      <c r="E37" s="399">
        <v>167</v>
      </c>
      <c r="F37" s="430">
        <v>380</v>
      </c>
      <c r="G37" s="426">
        <f>E37+F37</f>
        <v>547</v>
      </c>
      <c r="H37" s="442">
        <f t="shared" si="1"/>
        <v>8.9291544237675477e-002</v>
      </c>
      <c r="I37" s="399">
        <v>433</v>
      </c>
      <c r="J37" s="441">
        <f t="shared" si="2"/>
        <v>7.0682337577538362e-002</v>
      </c>
    </row>
    <row r="38" spans="1:10" ht="18" customHeight="1">
      <c r="A38" s="26" t="s">
        <v>21</v>
      </c>
      <c r="B38" s="387">
        <f>SUM(B39:B40)</f>
        <v>5599</v>
      </c>
      <c r="C38" s="402">
        <f>SUM(C39:C40)</f>
        <v>1346</v>
      </c>
      <c r="D38" s="411">
        <f t="shared" si="0"/>
        <v>0.2404000714413288</v>
      </c>
      <c r="E38" s="42">
        <f>SUM(E39:E40)</f>
        <v>256</v>
      </c>
      <c r="F38" s="41">
        <f>SUM(F39:F40)</f>
        <v>390</v>
      </c>
      <c r="G38" s="436">
        <f>SUM(G39:G40)</f>
        <v>646</v>
      </c>
      <c r="H38" s="440">
        <f t="shared" si="1"/>
        <v>0.11537774602607608</v>
      </c>
      <c r="I38" s="42">
        <f>SUM(I39:I40)</f>
        <v>700</v>
      </c>
      <c r="J38" s="445">
        <f t="shared" si="2"/>
        <v>0.12502232541525271</v>
      </c>
    </row>
    <row r="39" spans="1:10" ht="18" customHeight="1">
      <c r="A39" s="28" t="s">
        <v>51</v>
      </c>
      <c r="B39" s="154">
        <v>4749</v>
      </c>
      <c r="C39" s="86">
        <f>G39+I39</f>
        <v>1102</v>
      </c>
      <c r="D39" s="359">
        <f t="shared" si="0"/>
        <v>0.23204885238997683</v>
      </c>
      <c r="E39" s="86">
        <v>210</v>
      </c>
      <c r="F39" s="426">
        <v>317</v>
      </c>
      <c r="G39" s="426">
        <f>E39+F39</f>
        <v>527</v>
      </c>
      <c r="H39" s="441">
        <f t="shared" si="1"/>
        <v>0.11097073068014318</v>
      </c>
      <c r="I39" s="86">
        <v>575</v>
      </c>
      <c r="J39" s="441">
        <f t="shared" si="2"/>
        <v>0.12107812170983363</v>
      </c>
    </row>
    <row r="40" spans="1:10" s="262" customFormat="1" ht="18" customHeight="1">
      <c r="A40" s="34" t="s">
        <v>102</v>
      </c>
      <c r="B40" s="389">
        <v>850</v>
      </c>
      <c r="C40" s="405">
        <f>G40+I40</f>
        <v>244</v>
      </c>
      <c r="D40" s="412">
        <f t="shared" si="0"/>
        <v>0.28705882352941176</v>
      </c>
      <c r="E40" s="405">
        <v>46</v>
      </c>
      <c r="F40" s="427">
        <v>73</v>
      </c>
      <c r="G40" s="427">
        <f>E40+F40</f>
        <v>119</v>
      </c>
      <c r="H40" s="412">
        <f t="shared" si="1"/>
        <v>0.14000000000000001</v>
      </c>
      <c r="I40" s="405">
        <v>125</v>
      </c>
      <c r="J40" s="412">
        <f t="shared" si="2"/>
        <v>0.14705882352941177</v>
      </c>
    </row>
    <row r="41" spans="1:10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</row>
    <row r="42" spans="1:10" ht="18" customHeight="1">
      <c r="A42" s="20" t="s">
        <v>124</v>
      </c>
      <c r="B42" s="57"/>
      <c r="C42" s="57"/>
      <c r="D42" s="57"/>
      <c r="E42" s="3"/>
      <c r="F42" s="3"/>
      <c r="G42" s="3"/>
      <c r="H42" s="3"/>
      <c r="I42" s="3"/>
      <c r="J42" s="3"/>
    </row>
    <row r="43" spans="1:10" ht="18" customHeight="1">
      <c r="A43" s="20" t="s">
        <v>290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8" customHeight="1">
      <c r="F44" s="3"/>
      <c r="G44" s="3"/>
      <c r="H44" s="3"/>
      <c r="I44" s="3"/>
      <c r="J44" s="3"/>
    </row>
    <row r="45" spans="1:10">
      <c r="A45" s="20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20"/>
      <c r="B46" s="3"/>
      <c r="C46" s="3"/>
      <c r="D46" s="3"/>
      <c r="E46" s="3"/>
      <c r="F46" s="46"/>
      <c r="G46" s="46"/>
      <c r="H46" s="46"/>
      <c r="I46" s="46"/>
      <c r="J46" s="46"/>
    </row>
    <row r="48" spans="1:10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2"/>
  <printOptions horizontalCentered="1"/>
  <pageMargins left="0.51181102362204722" right="0.47244094488188976" top="0.55118110236220474" bottom="0.11811023622047244" header="0.51181102362204722" footer="0.51181102362204722"/>
  <pageSetup paperSize="9" fitToWidth="1" fitToHeight="1" orientation="portrait" usePrinterDefaults="1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8"/>
  <sheetViews>
    <sheetView topLeftCell="A28" zoomScale="120" zoomScaleNormal="120" workbookViewId="0">
      <selection activeCell="I14" sqref="I14"/>
    </sheetView>
  </sheetViews>
  <sheetFormatPr defaultRowHeight="12"/>
  <cols>
    <col min="1" max="1" width="11" style="262" customWidth="1"/>
    <col min="2" max="10" width="9.125" style="262" customWidth="1"/>
    <col min="11" max="11" width="9" style="262" customWidth="1"/>
    <col min="12" max="13" width="9" style="447" customWidth="1"/>
    <col min="14" max="16384" width="9" style="262" customWidth="1"/>
  </cols>
  <sheetData>
    <row r="1" spans="1:10" ht="31.5" customHeight="1">
      <c r="A1" s="448" t="str">
        <f>表紙!B21</f>
        <v>令和元年度市町村別高齢者世帯数・世帯割合（圏域別）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B2" s="380"/>
      <c r="J2" s="140" t="str">
        <f>'表1-1'!J2</f>
        <v>令和元年７月１日現在</v>
      </c>
    </row>
    <row r="3" spans="1:10" ht="18" customHeight="1">
      <c r="A3" s="381" t="s">
        <v>31</v>
      </c>
      <c r="B3" s="384"/>
      <c r="C3" s="394" t="s">
        <v>192</v>
      </c>
      <c r="D3" s="407"/>
      <c r="E3" s="413"/>
      <c r="F3" s="413"/>
      <c r="G3" s="413"/>
      <c r="H3" s="413"/>
      <c r="I3" s="413"/>
      <c r="J3" s="443"/>
    </row>
    <row r="4" spans="1:10" ht="18" customHeight="1">
      <c r="A4" s="382"/>
      <c r="B4" s="385" t="s">
        <v>53</v>
      </c>
      <c r="C4" s="395"/>
      <c r="D4" s="408"/>
      <c r="E4" s="414" t="s">
        <v>190</v>
      </c>
      <c r="F4" s="421"/>
      <c r="G4" s="421"/>
      <c r="H4" s="437"/>
      <c r="I4" s="414" t="s">
        <v>184</v>
      </c>
      <c r="J4" s="437"/>
    </row>
    <row r="5" spans="1:10" ht="18" customHeight="1">
      <c r="A5" s="382"/>
      <c r="B5" s="385"/>
      <c r="C5" s="396" t="s">
        <v>176</v>
      </c>
      <c r="D5" s="409" t="s">
        <v>230</v>
      </c>
      <c r="E5" s="415" t="s">
        <v>178</v>
      </c>
      <c r="F5" s="422" t="s">
        <v>179</v>
      </c>
      <c r="G5" s="422" t="s">
        <v>33</v>
      </c>
      <c r="H5" s="438" t="s">
        <v>230</v>
      </c>
      <c r="I5" s="415" t="s">
        <v>176</v>
      </c>
      <c r="J5" s="444" t="s">
        <v>230</v>
      </c>
    </row>
    <row r="6" spans="1:10" ht="24">
      <c r="A6" s="383"/>
      <c r="B6" s="383" t="s">
        <v>199</v>
      </c>
      <c r="C6" s="345" t="s">
        <v>166</v>
      </c>
      <c r="D6" s="410" t="s">
        <v>58</v>
      </c>
      <c r="E6" s="345" t="s">
        <v>71</v>
      </c>
      <c r="F6" s="423" t="s">
        <v>95</v>
      </c>
      <c r="G6" s="431" t="s">
        <v>201</v>
      </c>
      <c r="H6" s="439" t="s">
        <v>231</v>
      </c>
      <c r="I6" s="345" t="s">
        <v>202</v>
      </c>
      <c r="J6" s="410" t="s">
        <v>232</v>
      </c>
    </row>
    <row r="7" spans="1:10" ht="18" customHeight="1">
      <c r="A7" s="26" t="s">
        <v>61</v>
      </c>
      <c r="B7" s="386">
        <f>SUM(B8,B12,B15,B20,B28,B31,B35,B37)</f>
        <v>389371</v>
      </c>
      <c r="C7" s="386">
        <f>SUM(C8,C12,C15,C20,C28,C31,C35,C37)</f>
        <v>123961</v>
      </c>
      <c r="D7" s="411">
        <f t="shared" ref="D7:D40" si="0">C7/B7</f>
        <v>0.31836217900151781</v>
      </c>
      <c r="E7" s="397">
        <f>SUM(E8,E12,E15,E20,E28,E31,E35,E37)</f>
        <v>19522</v>
      </c>
      <c r="F7" s="453">
        <f>SUM(F8,F12,F15,F20,F28,F31,F35,F37)</f>
        <v>48730</v>
      </c>
      <c r="G7" s="455">
        <f>SUM(G8,G12,G15,G20,G28,G31,G35,G37)</f>
        <v>68252</v>
      </c>
      <c r="H7" s="440">
        <f t="shared" ref="H7:H40" si="1">G7/B7</f>
        <v>0.17528783602271356</v>
      </c>
      <c r="I7" s="386">
        <f>SUM(I8,I12,I15,I20,I28,I31,I35,I37)</f>
        <v>55709</v>
      </c>
      <c r="J7" s="445">
        <f t="shared" ref="J7:J40" si="2">I7/B7</f>
        <v>0.14307434297880428</v>
      </c>
    </row>
    <row r="8" spans="1:10" ht="18" customHeight="1">
      <c r="A8" s="27" t="s">
        <v>27</v>
      </c>
      <c r="B8" s="387">
        <f>SUM(B9:B11)</f>
        <v>41590</v>
      </c>
      <c r="C8" s="387">
        <f>SUM(C9:C11)</f>
        <v>12454</v>
      </c>
      <c r="D8" s="411">
        <f t="shared" si="0"/>
        <v>0.29944698244770374</v>
      </c>
      <c r="E8" s="417">
        <f>SUM(E9:E11)</f>
        <v>1781</v>
      </c>
      <c r="F8" s="425">
        <f>SUM(F9:F11)</f>
        <v>4276</v>
      </c>
      <c r="G8" s="425">
        <f>SUM(G9:G11)</f>
        <v>6057</v>
      </c>
      <c r="H8" s="440">
        <f t="shared" si="1"/>
        <v>0.14563597018514066</v>
      </c>
      <c r="I8" s="417">
        <f>SUM(I9:I11)</f>
        <v>6397</v>
      </c>
      <c r="J8" s="445">
        <f t="shared" si="2"/>
        <v>0.15381101226256311</v>
      </c>
    </row>
    <row r="9" spans="1:10" ht="18" customHeight="1">
      <c r="A9" s="29" t="s">
        <v>68</v>
      </c>
      <c r="B9" s="29">
        <f>'表3-1'!B13</f>
        <v>28306</v>
      </c>
      <c r="C9" s="400">
        <f>SUM(E9,F9,I9)</f>
        <v>8555</v>
      </c>
      <c r="D9" s="359">
        <f t="shared" si="0"/>
        <v>0.30223274217480395</v>
      </c>
      <c r="E9" s="43">
        <f>'表3-1'!E13</f>
        <v>1187</v>
      </c>
      <c r="F9" s="52">
        <f>'表3-1'!F13</f>
        <v>2783</v>
      </c>
      <c r="G9" s="418">
        <f>E9+F9</f>
        <v>3970</v>
      </c>
      <c r="H9" s="359">
        <f t="shared" si="1"/>
        <v>0.14025294990461387</v>
      </c>
      <c r="I9" s="52">
        <f>'表3-1'!I13</f>
        <v>4585</v>
      </c>
      <c r="J9" s="361">
        <f t="shared" si="2"/>
        <v>0.16197979227019008</v>
      </c>
    </row>
    <row r="10" spans="1:10" ht="18" customHeight="1">
      <c r="A10" s="29" t="s">
        <v>79</v>
      </c>
      <c r="B10" s="29">
        <f>'表3-1'!B16</f>
        <v>11224</v>
      </c>
      <c r="C10" s="400">
        <f>SUM(E10,F10,I10)</f>
        <v>3202</v>
      </c>
      <c r="D10" s="359">
        <f t="shared" si="0"/>
        <v>0.28528153955808983</v>
      </c>
      <c r="E10" s="44">
        <f>'表3-1'!E16</f>
        <v>479</v>
      </c>
      <c r="F10" s="53">
        <f>'表3-1'!F16</f>
        <v>1225</v>
      </c>
      <c r="G10" s="418">
        <f>E10+F10</f>
        <v>1704</v>
      </c>
      <c r="H10" s="359">
        <f t="shared" si="1"/>
        <v>0.15181753385602281</v>
      </c>
      <c r="I10" s="53">
        <f>'表3-1'!I16</f>
        <v>1498</v>
      </c>
      <c r="J10" s="359">
        <f t="shared" si="2"/>
        <v>0.13346400570206701</v>
      </c>
    </row>
    <row r="11" spans="1:10" ht="18" customHeight="1">
      <c r="A11" s="32" t="s">
        <v>54</v>
      </c>
      <c r="B11" s="153">
        <f>'表3-1'!B24</f>
        <v>2060</v>
      </c>
      <c r="C11" s="406">
        <f>G11+I11</f>
        <v>697</v>
      </c>
      <c r="D11" s="359">
        <f t="shared" si="0"/>
        <v>0.3383495145631068</v>
      </c>
      <c r="E11" s="451">
        <f>'表3-1'!E24</f>
        <v>115</v>
      </c>
      <c r="F11" s="160">
        <f>'表3-1'!F24</f>
        <v>268</v>
      </c>
      <c r="G11" s="456">
        <f>E11+F11</f>
        <v>383</v>
      </c>
      <c r="H11" s="460">
        <f t="shared" si="1"/>
        <v>0.18592233009708736</v>
      </c>
      <c r="I11" s="166">
        <f>'表3-1'!I24</f>
        <v>314</v>
      </c>
      <c r="J11" s="446">
        <f t="shared" si="2"/>
        <v>0.15242718446601941</v>
      </c>
    </row>
    <row r="12" spans="1:10" ht="18" customHeight="1">
      <c r="A12" s="27" t="s">
        <v>235</v>
      </c>
      <c r="B12" s="387">
        <f>SUM(B13:B14)</f>
        <v>12875</v>
      </c>
      <c r="C12" s="42">
        <f>SUM(C13:C14)</f>
        <v>5276</v>
      </c>
      <c r="D12" s="411">
        <f t="shared" si="0"/>
        <v>0.40978640776699032</v>
      </c>
      <c r="E12" s="417">
        <f>SUM(E13:E14)</f>
        <v>861</v>
      </c>
      <c r="F12" s="425">
        <f>SUM(F13:F14)</f>
        <v>2147</v>
      </c>
      <c r="G12" s="425">
        <f>SUM(G13:G14)</f>
        <v>3008</v>
      </c>
      <c r="H12" s="440">
        <f t="shared" si="1"/>
        <v>0.23363106796116503</v>
      </c>
      <c r="I12" s="417">
        <f>SUM(I13:I14)</f>
        <v>2268</v>
      </c>
      <c r="J12" s="445">
        <f t="shared" si="2"/>
        <v>0.17615533980582523</v>
      </c>
    </row>
    <row r="13" spans="1:10" ht="18" customHeight="1">
      <c r="A13" s="151" t="s">
        <v>50</v>
      </c>
      <c r="B13" s="151">
        <f>'表3-1'!B20</f>
        <v>12014</v>
      </c>
      <c r="C13" s="406">
        <f>SUM(E13,F13,I13)</f>
        <v>4920</v>
      </c>
      <c r="D13" s="446">
        <f t="shared" si="0"/>
        <v>0.40952222407191607</v>
      </c>
      <c r="E13" s="43">
        <f>'表3-1'!E20</f>
        <v>800</v>
      </c>
      <c r="F13" s="52">
        <f>'表3-1'!F20</f>
        <v>2019</v>
      </c>
      <c r="G13" s="456">
        <f>E13+F13</f>
        <v>2819</v>
      </c>
      <c r="H13" s="461">
        <f t="shared" si="1"/>
        <v>0.23464291659730321</v>
      </c>
      <c r="I13" s="43">
        <f>'表3-1'!I20</f>
        <v>2101</v>
      </c>
      <c r="J13" s="446">
        <f t="shared" si="2"/>
        <v>0.17487930747461294</v>
      </c>
    </row>
    <row r="14" spans="1:10" ht="18" customHeight="1">
      <c r="A14" s="32" t="s">
        <v>72</v>
      </c>
      <c r="B14" s="153">
        <f>'表3-1'!B26</f>
        <v>861</v>
      </c>
      <c r="C14" s="406">
        <f>G14+I14</f>
        <v>356</v>
      </c>
      <c r="D14" s="446">
        <f t="shared" si="0"/>
        <v>0.41347270615563297</v>
      </c>
      <c r="E14" s="451">
        <f>'表3-1'!E26</f>
        <v>61</v>
      </c>
      <c r="F14" s="160">
        <f>'表3-1'!F26</f>
        <v>128</v>
      </c>
      <c r="G14" s="456">
        <f>E14+F14</f>
        <v>189</v>
      </c>
      <c r="H14" s="460">
        <f t="shared" si="1"/>
        <v>0.21951219512195119</v>
      </c>
      <c r="I14" s="451">
        <f>'表3-1'!I26</f>
        <v>167</v>
      </c>
      <c r="J14" s="446">
        <f t="shared" si="2"/>
        <v>0.19396051103368173</v>
      </c>
    </row>
    <row r="15" spans="1:10" ht="18" customHeight="1">
      <c r="A15" s="27" t="s">
        <v>74</v>
      </c>
      <c r="B15" s="387">
        <f>SUM(B16:B19)</f>
        <v>31770</v>
      </c>
      <c r="C15" s="417">
        <f>SUM(C16:C19)</f>
        <v>11232</v>
      </c>
      <c r="D15" s="411">
        <f t="shared" si="0"/>
        <v>0.35354107648725214</v>
      </c>
      <c r="E15" s="417">
        <f>SUM(E16:E19)</f>
        <v>1850</v>
      </c>
      <c r="F15" s="425">
        <f>SUM(F16:F19)</f>
        <v>4562</v>
      </c>
      <c r="G15" s="425">
        <f>SUM(G16:G19)</f>
        <v>6412</v>
      </c>
      <c r="H15" s="440">
        <f t="shared" si="1"/>
        <v>0.20182562165564999</v>
      </c>
      <c r="I15" s="417">
        <f>SUM(I16:I19)</f>
        <v>4820</v>
      </c>
      <c r="J15" s="445">
        <f t="shared" si="2"/>
        <v>0.15171545483160215</v>
      </c>
    </row>
    <row r="16" spans="1:10" ht="18" customHeight="1">
      <c r="A16" s="151" t="s">
        <v>67</v>
      </c>
      <c r="B16" s="151">
        <f>'表3-1'!B11</f>
        <v>22032</v>
      </c>
      <c r="C16" s="406">
        <f>SUM(E16,F16,I16)</f>
        <v>7254</v>
      </c>
      <c r="D16" s="446">
        <f t="shared" si="0"/>
        <v>0.32924836601307189</v>
      </c>
      <c r="E16" s="43">
        <f>'表3-1'!E11</f>
        <v>1167</v>
      </c>
      <c r="F16" s="52">
        <f>'表3-1'!F11</f>
        <v>2998</v>
      </c>
      <c r="G16" s="456">
        <f>E16+F16</f>
        <v>4165</v>
      </c>
      <c r="H16" s="446">
        <f t="shared" si="1"/>
        <v>0.18904320987654319</v>
      </c>
      <c r="I16" s="52">
        <f>'表3-1'!I11</f>
        <v>3089</v>
      </c>
      <c r="J16" s="446">
        <f t="shared" si="2"/>
        <v>0.14020515613652867</v>
      </c>
    </row>
    <row r="17" spans="1:10" ht="18" customHeight="1">
      <c r="A17" s="151" t="s">
        <v>9</v>
      </c>
      <c r="B17" s="159">
        <f>'表3-1'!B28</f>
        <v>1159</v>
      </c>
      <c r="C17" s="399">
        <f>G17+I17</f>
        <v>470</v>
      </c>
      <c r="D17" s="446">
        <f t="shared" si="0"/>
        <v>0.40552200172562552</v>
      </c>
      <c r="E17" s="158">
        <f>'表3-1'!E28</f>
        <v>88</v>
      </c>
      <c r="F17" s="155">
        <f>'表3-1'!F28</f>
        <v>172</v>
      </c>
      <c r="G17" s="456">
        <f>E17+F17</f>
        <v>260</v>
      </c>
      <c r="H17" s="446">
        <f t="shared" si="1"/>
        <v>0.2243313201035376</v>
      </c>
      <c r="I17" s="155">
        <f>'表3-1'!I28</f>
        <v>210</v>
      </c>
      <c r="J17" s="446">
        <f t="shared" si="2"/>
        <v>0.18119068162208801</v>
      </c>
    </row>
    <row r="18" spans="1:10" ht="18" customHeight="1">
      <c r="A18" s="29" t="s">
        <v>2</v>
      </c>
      <c r="B18" s="30">
        <f>'表3-1'!B29</f>
        <v>5924</v>
      </c>
      <c r="C18" s="404">
        <f>G18+I18</f>
        <v>2385</v>
      </c>
      <c r="D18" s="359">
        <f t="shared" si="0"/>
        <v>0.40259959486833208</v>
      </c>
      <c r="E18" s="44">
        <f>'表3-1'!E29</f>
        <v>394</v>
      </c>
      <c r="F18" s="53">
        <f>'表3-1'!F29</f>
        <v>948</v>
      </c>
      <c r="G18" s="457">
        <f>E18+F18</f>
        <v>1342</v>
      </c>
      <c r="H18" s="359">
        <f t="shared" si="1"/>
        <v>0.22653612424037808</v>
      </c>
      <c r="I18" s="53">
        <f>'表3-1'!I29</f>
        <v>1043</v>
      </c>
      <c r="J18" s="360">
        <f t="shared" si="2"/>
        <v>0.17606347062795408</v>
      </c>
    </row>
    <row r="19" spans="1:10" ht="18" customHeight="1">
      <c r="A19" s="34" t="s">
        <v>90</v>
      </c>
      <c r="B19" s="389">
        <f>'表3-1'!B30</f>
        <v>2655</v>
      </c>
      <c r="C19" s="405">
        <f>G19+I19</f>
        <v>1123</v>
      </c>
      <c r="D19" s="359">
        <f t="shared" si="0"/>
        <v>0.42297551789077215</v>
      </c>
      <c r="E19" s="166">
        <f>'表3-1'!E30</f>
        <v>201</v>
      </c>
      <c r="F19" s="54">
        <f>'表3-1'!F30</f>
        <v>444</v>
      </c>
      <c r="G19" s="458">
        <f>E19+F19</f>
        <v>645</v>
      </c>
      <c r="H19" s="412">
        <f t="shared" si="1"/>
        <v>0.24293785310734464</v>
      </c>
      <c r="I19" s="54">
        <f>'表3-1'!I30</f>
        <v>478</v>
      </c>
      <c r="J19" s="412">
        <f t="shared" si="2"/>
        <v>0.1800376647834275</v>
      </c>
    </row>
    <row r="20" spans="1:10" ht="18" customHeight="1">
      <c r="A20" s="26" t="s">
        <v>237</v>
      </c>
      <c r="B20" s="387">
        <f>SUM(B21:B27)</f>
        <v>167914</v>
      </c>
      <c r="C20" s="401">
        <f>SUM(C21:C27)</f>
        <v>55368</v>
      </c>
      <c r="D20" s="411">
        <f t="shared" si="0"/>
        <v>0.32974022416236881</v>
      </c>
      <c r="E20" s="417">
        <f>SUM(E21:E27)</f>
        <v>8522</v>
      </c>
      <c r="F20" s="425">
        <f>SUM(F21:F27)</f>
        <v>23014</v>
      </c>
      <c r="G20" s="435">
        <f>SUM(G21:G27)</f>
        <v>31536</v>
      </c>
      <c r="H20" s="440">
        <f t="shared" si="1"/>
        <v>0.18781042676608264</v>
      </c>
      <c r="I20" s="417">
        <f>SUM(I21:I27)</f>
        <v>23832</v>
      </c>
      <c r="J20" s="445">
        <f t="shared" si="2"/>
        <v>0.14192979739628619</v>
      </c>
    </row>
    <row r="21" spans="1:10" ht="18" customHeight="1">
      <c r="A21" s="28" t="s">
        <v>89</v>
      </c>
      <c r="B21" s="7">
        <f>'表3-1'!B10</f>
        <v>136687</v>
      </c>
      <c r="C21" s="86">
        <f>SUM(E21,F21,I21)</f>
        <v>44399</v>
      </c>
      <c r="D21" s="359">
        <f t="shared" si="0"/>
        <v>0.32482240447152982</v>
      </c>
      <c r="E21" s="157">
        <f>'表3-1'!E10</f>
        <v>6819</v>
      </c>
      <c r="F21" s="161">
        <f>'表3-1'!F10</f>
        <v>18985</v>
      </c>
      <c r="G21" s="459">
        <f t="shared" ref="G21:G27" si="3">E21+F21</f>
        <v>25804</v>
      </c>
      <c r="H21" s="441">
        <f t="shared" si="1"/>
        <v>0.1887816690687483</v>
      </c>
      <c r="I21" s="161">
        <f>'表3-1'!I10</f>
        <v>18595</v>
      </c>
      <c r="J21" s="358">
        <f t="shared" si="2"/>
        <v>0.13604073540278153</v>
      </c>
    </row>
    <row r="22" spans="1:10" ht="18" customHeight="1">
      <c r="A22" s="29" t="s">
        <v>75</v>
      </c>
      <c r="B22" s="29">
        <f>'表3-1'!B14</f>
        <v>10792</v>
      </c>
      <c r="C22" s="400">
        <f>SUM(E22,F22,I22)</f>
        <v>3897</v>
      </c>
      <c r="D22" s="359">
        <f t="shared" si="0"/>
        <v>0.36110081541882882</v>
      </c>
      <c r="E22" s="44">
        <f>'表3-1'!E14</f>
        <v>559</v>
      </c>
      <c r="F22" s="53">
        <f>'表3-1'!F14</f>
        <v>1339</v>
      </c>
      <c r="G22" s="457">
        <f t="shared" si="3"/>
        <v>1898</v>
      </c>
      <c r="H22" s="446">
        <f t="shared" si="1"/>
        <v>0.17587101556708673</v>
      </c>
      <c r="I22" s="53">
        <f>'表3-1'!I14</f>
        <v>1999</v>
      </c>
      <c r="J22" s="361">
        <f t="shared" si="2"/>
        <v>0.18522979985174204</v>
      </c>
    </row>
    <row r="23" spans="1:10" ht="18" customHeight="1">
      <c r="A23" s="29" t="s">
        <v>8</v>
      </c>
      <c r="B23" s="29">
        <f>'表3-1'!B18</f>
        <v>12394</v>
      </c>
      <c r="C23" s="400">
        <f>SUM(E23,F23,I23)</f>
        <v>4117</v>
      </c>
      <c r="D23" s="359">
        <f t="shared" si="0"/>
        <v>0.33217685977085687</v>
      </c>
      <c r="E23" s="44">
        <f>'表3-1'!E18</f>
        <v>661</v>
      </c>
      <c r="F23" s="53">
        <f>'表3-1'!F18</f>
        <v>1601</v>
      </c>
      <c r="G23" s="418">
        <f t="shared" si="3"/>
        <v>2262</v>
      </c>
      <c r="H23" s="359">
        <f t="shared" si="1"/>
        <v>0.18250766499919319</v>
      </c>
      <c r="I23" s="53">
        <f>'表3-1'!I18</f>
        <v>1855</v>
      </c>
      <c r="J23" s="359">
        <f t="shared" si="2"/>
        <v>0.14966919477166371</v>
      </c>
    </row>
    <row r="24" spans="1:10" ht="18" customHeight="1">
      <c r="A24" s="151" t="s">
        <v>234</v>
      </c>
      <c r="B24" s="450">
        <f>'表3-1'!B32</f>
        <v>3426</v>
      </c>
      <c r="C24" s="399">
        <f>G24+I24</f>
        <v>1391</v>
      </c>
      <c r="D24" s="446">
        <f t="shared" si="0"/>
        <v>0.40601284296555751</v>
      </c>
      <c r="E24" s="452">
        <f>'表3-1'!E32</f>
        <v>231</v>
      </c>
      <c r="F24" s="454">
        <f>'表3-1'!F32</f>
        <v>498</v>
      </c>
      <c r="G24" s="456">
        <f t="shared" si="3"/>
        <v>729</v>
      </c>
      <c r="H24" s="446">
        <f t="shared" si="1"/>
        <v>0.212784588441331</v>
      </c>
      <c r="I24" s="454">
        <f>'表3-1'!I32</f>
        <v>662</v>
      </c>
      <c r="J24" s="446">
        <f t="shared" si="2"/>
        <v>0.19322825452422648</v>
      </c>
    </row>
    <row r="25" spans="1:10" ht="18" customHeight="1">
      <c r="A25" s="29" t="s">
        <v>84</v>
      </c>
      <c r="B25" s="30">
        <f>'表3-1'!B33</f>
        <v>2207</v>
      </c>
      <c r="C25" s="400">
        <f>G25+I25</f>
        <v>896</v>
      </c>
      <c r="D25" s="359">
        <f t="shared" si="0"/>
        <v>0.40598096964204811</v>
      </c>
      <c r="E25" s="44">
        <f>'表3-1'!E33</f>
        <v>136</v>
      </c>
      <c r="F25" s="53">
        <f>'表3-1'!F33</f>
        <v>362</v>
      </c>
      <c r="G25" s="456">
        <f t="shared" si="3"/>
        <v>498</v>
      </c>
      <c r="H25" s="359">
        <f t="shared" si="1"/>
        <v>0.22564567285908479</v>
      </c>
      <c r="I25" s="53">
        <f>'表3-1'!I33</f>
        <v>398</v>
      </c>
      <c r="J25" s="360">
        <f t="shared" si="2"/>
        <v>0.18033529678296328</v>
      </c>
    </row>
    <row r="26" spans="1:10" ht="18" customHeight="1">
      <c r="A26" s="29" t="s">
        <v>34</v>
      </c>
      <c r="B26" s="30">
        <f>'表3-1'!B34</f>
        <v>1563</v>
      </c>
      <c r="C26" s="400">
        <f>G26+I26</f>
        <v>534</v>
      </c>
      <c r="D26" s="359">
        <f t="shared" si="0"/>
        <v>0.34165067178502878</v>
      </c>
      <c r="E26" s="44">
        <f>'表3-1'!E34</f>
        <v>88</v>
      </c>
      <c r="F26" s="53">
        <f>'表3-1'!F34</f>
        <v>197</v>
      </c>
      <c r="G26" s="456">
        <f t="shared" si="3"/>
        <v>285</v>
      </c>
      <c r="H26" s="359">
        <f t="shared" si="1"/>
        <v>0.18234165067178504</v>
      </c>
      <c r="I26" s="53">
        <f>'表3-1'!I34</f>
        <v>249</v>
      </c>
      <c r="J26" s="359">
        <f t="shared" si="2"/>
        <v>0.15930902111324377</v>
      </c>
    </row>
    <row r="27" spans="1:10" ht="18" customHeight="1">
      <c r="A27" s="34" t="s">
        <v>86</v>
      </c>
      <c r="B27" s="389">
        <f>'表3-1'!B35</f>
        <v>845</v>
      </c>
      <c r="C27" s="406">
        <f>G27+I27</f>
        <v>134</v>
      </c>
      <c r="D27" s="359">
        <f t="shared" si="0"/>
        <v>0.15857988165680473</v>
      </c>
      <c r="E27" s="166">
        <f>'表3-1'!E35</f>
        <v>28</v>
      </c>
      <c r="F27" s="54">
        <f>'表3-1'!F35</f>
        <v>32</v>
      </c>
      <c r="G27" s="456">
        <f t="shared" si="3"/>
        <v>60</v>
      </c>
      <c r="H27" s="412">
        <f t="shared" si="1"/>
        <v>7.1005917159763315e-002</v>
      </c>
      <c r="I27" s="54">
        <f>'表3-1'!I35</f>
        <v>74</v>
      </c>
      <c r="J27" s="446">
        <f t="shared" si="2"/>
        <v>8.7573964497041426e-002</v>
      </c>
    </row>
    <row r="28" spans="1:10" ht="24" customHeight="1">
      <c r="A28" s="152" t="s">
        <v>7</v>
      </c>
      <c r="B28" s="387">
        <f>SUM(B29:B30)</f>
        <v>37225</v>
      </c>
      <c r="C28" s="417">
        <f>SUM(C29:C30)</f>
        <v>11330</v>
      </c>
      <c r="D28" s="411">
        <f t="shared" si="0"/>
        <v>0.3043653458697112</v>
      </c>
      <c r="E28" s="417">
        <f>SUM(E29:E30)</f>
        <v>1870</v>
      </c>
      <c r="F28" s="425">
        <f>SUM(F29:F30)</f>
        <v>4374</v>
      </c>
      <c r="G28" s="425">
        <f>SUM(G29:G30)</f>
        <v>6244</v>
      </c>
      <c r="H28" s="440">
        <f t="shared" si="1"/>
        <v>0.16773673606447281</v>
      </c>
      <c r="I28" s="417">
        <f>SUM(I29:I30)</f>
        <v>5086</v>
      </c>
      <c r="J28" s="445">
        <f t="shared" si="2"/>
        <v>0.13662860980523842</v>
      </c>
    </row>
    <row r="29" spans="1:10" ht="18" customHeight="1">
      <c r="A29" s="151" t="s">
        <v>78</v>
      </c>
      <c r="B29" s="151">
        <f>'表3-1'!B17</f>
        <v>28500</v>
      </c>
      <c r="C29" s="406">
        <f>SUM(E29,F29,I29)</f>
        <v>8651</v>
      </c>
      <c r="D29" s="446">
        <f t="shared" si="0"/>
        <v>0.30354385964912278</v>
      </c>
      <c r="E29" s="43">
        <f>'表3-1'!E17</f>
        <v>1463</v>
      </c>
      <c r="F29" s="52">
        <f>'表3-1'!F17</f>
        <v>3385</v>
      </c>
      <c r="G29" s="456">
        <f>E29+F29</f>
        <v>4848</v>
      </c>
      <c r="H29" s="446">
        <f t="shared" si="1"/>
        <v>0.17010526315789473</v>
      </c>
      <c r="I29" s="52">
        <f>'表3-1'!I17</f>
        <v>3803</v>
      </c>
      <c r="J29" s="360">
        <f t="shared" si="2"/>
        <v>0.13343859649122808</v>
      </c>
    </row>
    <row r="30" spans="1:10" ht="18" customHeight="1">
      <c r="A30" s="34" t="s">
        <v>83</v>
      </c>
      <c r="B30" s="34">
        <f>'表3-1'!B21</f>
        <v>8725</v>
      </c>
      <c r="C30" s="405">
        <f>SUM(E30,F30,I30)</f>
        <v>2679</v>
      </c>
      <c r="D30" s="412">
        <f t="shared" si="0"/>
        <v>0.30704871060171918</v>
      </c>
      <c r="E30" s="166">
        <f>'表3-1'!E21</f>
        <v>407</v>
      </c>
      <c r="F30" s="54">
        <f>'表3-1'!F21</f>
        <v>989</v>
      </c>
      <c r="G30" s="458">
        <f>E30+F30</f>
        <v>1396</v>
      </c>
      <c r="H30" s="412">
        <f t="shared" si="1"/>
        <v>0.16</v>
      </c>
      <c r="I30" s="54">
        <f>'表3-1'!I21</f>
        <v>1283</v>
      </c>
      <c r="J30" s="412">
        <f t="shared" si="2"/>
        <v>0.1470487106017192</v>
      </c>
    </row>
    <row r="31" spans="1:10" ht="18" customHeight="1">
      <c r="A31" s="27" t="s">
        <v>242</v>
      </c>
      <c r="B31" s="392">
        <f>SUM(B32:B34)</f>
        <v>44043</v>
      </c>
      <c r="C31" s="417">
        <f>SUM(C32:C34)</f>
        <v>13708</v>
      </c>
      <c r="D31" s="411">
        <f t="shared" si="0"/>
        <v>0.31124128692414232</v>
      </c>
      <c r="E31" s="417">
        <f>SUM(E32:E34)</f>
        <v>2280</v>
      </c>
      <c r="F31" s="425">
        <f>SUM(F32:F34)</f>
        <v>5365</v>
      </c>
      <c r="G31" s="425">
        <f>SUM(G32:G34)</f>
        <v>7645</v>
      </c>
      <c r="H31" s="440">
        <f t="shared" si="1"/>
        <v>0.17358036464364371</v>
      </c>
      <c r="I31" s="417">
        <f>SUM(I32:I34)</f>
        <v>6063</v>
      </c>
      <c r="J31" s="445">
        <f t="shared" si="2"/>
        <v>0.13766092228049862</v>
      </c>
    </row>
    <row r="32" spans="1:10" ht="18" customHeight="1">
      <c r="A32" s="151" t="s">
        <v>101</v>
      </c>
      <c r="B32" s="151">
        <f>'表3-1'!B19</f>
        <v>28495</v>
      </c>
      <c r="C32" s="406">
        <f>SUM(E32,F32,I32)</f>
        <v>9083</v>
      </c>
      <c r="D32" s="446">
        <f t="shared" si="0"/>
        <v>0.31875767678540096</v>
      </c>
      <c r="E32" s="43">
        <f>'表3-1'!E19</f>
        <v>1496</v>
      </c>
      <c r="F32" s="52">
        <f>'表3-1'!F19</f>
        <v>3542</v>
      </c>
      <c r="G32" s="459">
        <f>E32+F32</f>
        <v>5038</v>
      </c>
      <c r="H32" s="446">
        <f t="shared" si="1"/>
        <v>0.17680294788559398</v>
      </c>
      <c r="I32" s="52">
        <f>'表3-1'!I19</f>
        <v>4045</v>
      </c>
      <c r="J32" s="360">
        <f t="shared" si="2"/>
        <v>0.14195472889980698</v>
      </c>
    </row>
    <row r="33" spans="1:14" ht="18" customHeight="1">
      <c r="A33" s="29" t="s">
        <v>92</v>
      </c>
      <c r="B33" s="30">
        <f>'表3-1'!B22</f>
        <v>9422</v>
      </c>
      <c r="C33" s="400">
        <f>SUM(E33,F33,I33)</f>
        <v>3645</v>
      </c>
      <c r="D33" s="359">
        <f t="shared" si="0"/>
        <v>0.38686053916365953</v>
      </c>
      <c r="E33" s="44">
        <f>'表3-1'!E22</f>
        <v>617</v>
      </c>
      <c r="F33" s="53">
        <f>'表3-1'!F22</f>
        <v>1443</v>
      </c>
      <c r="G33" s="418">
        <f>E33+F33</f>
        <v>2060</v>
      </c>
      <c r="H33" s="359">
        <f t="shared" si="1"/>
        <v>0.21863723201018889</v>
      </c>
      <c r="I33" s="53">
        <f>'表3-1'!I22</f>
        <v>1585</v>
      </c>
      <c r="J33" s="359">
        <f t="shared" si="2"/>
        <v>0.16822330715347061</v>
      </c>
    </row>
    <row r="34" spans="1:14" ht="18" customHeight="1">
      <c r="A34" s="32" t="s">
        <v>87</v>
      </c>
      <c r="B34" s="7">
        <f>'表3-1'!B37</f>
        <v>6126</v>
      </c>
      <c r="C34" s="406">
        <f>G34+I34</f>
        <v>980</v>
      </c>
      <c r="D34" s="446">
        <f t="shared" si="0"/>
        <v>0.15997388181521385</v>
      </c>
      <c r="E34" s="451">
        <f>'表3-1'!E37</f>
        <v>167</v>
      </c>
      <c r="F34" s="160">
        <f>'表3-1'!F37</f>
        <v>380</v>
      </c>
      <c r="G34" s="456">
        <f>E34+F34</f>
        <v>547</v>
      </c>
      <c r="H34" s="460">
        <f t="shared" si="1"/>
        <v>8.9291544237675477e-002</v>
      </c>
      <c r="I34" s="166">
        <f>'表3-1'!I37</f>
        <v>433</v>
      </c>
      <c r="J34" s="446">
        <f t="shared" si="2"/>
        <v>7.0682337577538362e-002</v>
      </c>
    </row>
    <row r="35" spans="1:14" ht="18" customHeight="1">
      <c r="A35" s="27" t="s">
        <v>240</v>
      </c>
      <c r="B35" s="387">
        <f>SUM(B36)</f>
        <v>31206</v>
      </c>
      <c r="C35" s="42">
        <f>SUM(C36)</f>
        <v>8120</v>
      </c>
      <c r="D35" s="411">
        <f t="shared" si="0"/>
        <v>0.2602063705697622</v>
      </c>
      <c r="E35" s="417">
        <f>SUM(E36)</f>
        <v>1204</v>
      </c>
      <c r="F35" s="425">
        <f>SUM(F36)</f>
        <v>2631</v>
      </c>
      <c r="G35" s="425">
        <f>SUM(G36)</f>
        <v>3835</v>
      </c>
      <c r="H35" s="440">
        <f t="shared" si="1"/>
        <v>0.12289303339101457</v>
      </c>
      <c r="I35" s="417">
        <f>SUM(I36)</f>
        <v>4285</v>
      </c>
      <c r="J35" s="445">
        <f t="shared" si="2"/>
        <v>0.13731333717874766</v>
      </c>
    </row>
    <row r="36" spans="1:14" ht="18" customHeight="1">
      <c r="A36" s="33" t="s">
        <v>4</v>
      </c>
      <c r="B36" s="151">
        <f>'表3-1'!B12</f>
        <v>31206</v>
      </c>
      <c r="C36" s="406">
        <f>SUM(E36,F36,I36)</f>
        <v>8120</v>
      </c>
      <c r="D36" s="446">
        <f t="shared" si="0"/>
        <v>0.2602063705697622</v>
      </c>
      <c r="E36" s="159">
        <f>'表3-1'!E12</f>
        <v>1204</v>
      </c>
      <c r="F36" s="56">
        <f>'表3-1'!F12</f>
        <v>2631</v>
      </c>
      <c r="G36" s="457">
        <f>E36+F36</f>
        <v>3835</v>
      </c>
      <c r="H36" s="446">
        <f t="shared" si="1"/>
        <v>0.12289303339101457</v>
      </c>
      <c r="I36" s="56">
        <f>'表3-1'!I12</f>
        <v>4285</v>
      </c>
      <c r="J36" s="360">
        <f t="shared" si="2"/>
        <v>0.13731333717874766</v>
      </c>
    </row>
    <row r="37" spans="1:14" ht="18" customHeight="1">
      <c r="A37" s="449" t="s">
        <v>239</v>
      </c>
      <c r="B37" s="387">
        <f>SUM(B38:B40)</f>
        <v>22748</v>
      </c>
      <c r="C37" s="417">
        <f>SUM(C38:C40)</f>
        <v>6473</v>
      </c>
      <c r="D37" s="411">
        <f t="shared" si="0"/>
        <v>0.28455248813082468</v>
      </c>
      <c r="E37" s="42">
        <f>SUM(E38:E40)</f>
        <v>1154</v>
      </c>
      <c r="F37" s="41">
        <f>SUM(F38:F40)</f>
        <v>2361</v>
      </c>
      <c r="G37" s="41">
        <f>SUM(G38:G40)</f>
        <v>3515</v>
      </c>
      <c r="H37" s="440">
        <f t="shared" si="1"/>
        <v>0.15451907860031652</v>
      </c>
      <c r="I37" s="42">
        <f>SUM(I38:I40)</f>
        <v>2958</v>
      </c>
      <c r="J37" s="445">
        <f t="shared" si="2"/>
        <v>0.13003340953050818</v>
      </c>
    </row>
    <row r="38" spans="1:14" ht="18" customHeight="1">
      <c r="A38" s="151" t="s">
        <v>76</v>
      </c>
      <c r="B38" s="151">
        <f>'表3-1'!B15</f>
        <v>17149</v>
      </c>
      <c r="C38" s="406">
        <f>SUM(E38,F38,I38)</f>
        <v>5127</v>
      </c>
      <c r="D38" s="446">
        <f t="shared" si="0"/>
        <v>0.29896786984663831</v>
      </c>
      <c r="E38" s="43">
        <f>'表3-1'!E15</f>
        <v>898</v>
      </c>
      <c r="F38" s="52">
        <f>'表3-1'!F15</f>
        <v>1971</v>
      </c>
      <c r="G38" s="456">
        <f>E38+F38</f>
        <v>2869</v>
      </c>
      <c r="H38" s="446">
        <f t="shared" si="1"/>
        <v>0.16729838474546621</v>
      </c>
      <c r="I38" s="52">
        <f>'表3-1'!I15</f>
        <v>2258</v>
      </c>
      <c r="J38" s="446">
        <f t="shared" si="2"/>
        <v>0.13166948510117207</v>
      </c>
    </row>
    <row r="39" spans="1:14" ht="18" customHeight="1">
      <c r="A39" s="151" t="s">
        <v>51</v>
      </c>
      <c r="B39" s="159">
        <f>'表3-1'!B39</f>
        <v>4749</v>
      </c>
      <c r="C39" s="406">
        <f>G39+I39</f>
        <v>1102</v>
      </c>
      <c r="D39" s="446">
        <f t="shared" si="0"/>
        <v>0.23204885238997683</v>
      </c>
      <c r="E39" s="158">
        <f>'表3-1'!E39</f>
        <v>210</v>
      </c>
      <c r="F39" s="155">
        <f>'表3-1'!F39</f>
        <v>317</v>
      </c>
      <c r="G39" s="456">
        <f>E39+F39</f>
        <v>527</v>
      </c>
      <c r="H39" s="446">
        <f t="shared" si="1"/>
        <v>0.11097073068014318</v>
      </c>
      <c r="I39" s="155">
        <f>'表3-1'!I39</f>
        <v>575</v>
      </c>
      <c r="J39" s="446">
        <f t="shared" si="2"/>
        <v>0.12107812170983363</v>
      </c>
    </row>
    <row r="40" spans="1:14" ht="18" customHeight="1">
      <c r="A40" s="34" t="s">
        <v>102</v>
      </c>
      <c r="B40" s="389">
        <f>'表3-1'!B40</f>
        <v>850</v>
      </c>
      <c r="C40" s="405">
        <f>G40+I40</f>
        <v>244</v>
      </c>
      <c r="D40" s="412">
        <f t="shared" si="0"/>
        <v>0.28705882352941176</v>
      </c>
      <c r="E40" s="166">
        <f>'表3-1'!E40</f>
        <v>46</v>
      </c>
      <c r="F40" s="54">
        <f>'表3-1'!F40</f>
        <v>73</v>
      </c>
      <c r="G40" s="458">
        <f>E40+F40</f>
        <v>119</v>
      </c>
      <c r="H40" s="412">
        <f t="shared" si="1"/>
        <v>0.14000000000000001</v>
      </c>
      <c r="I40" s="54">
        <f>'表3-1'!I40</f>
        <v>125</v>
      </c>
      <c r="J40" s="412">
        <f t="shared" si="2"/>
        <v>0.14705882352941177</v>
      </c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">
        <v>124</v>
      </c>
      <c r="B42" s="57"/>
      <c r="C42" s="57"/>
      <c r="D42" s="57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290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6"/>
      <c r="G46" s="46"/>
      <c r="H46" s="46"/>
      <c r="I46" s="46"/>
      <c r="J46" s="46"/>
      <c r="K46" s="46"/>
      <c r="L46" s="462"/>
      <c r="M46" s="462"/>
      <c r="N46" s="46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11"/>
  <printOptions horizontalCentered="1"/>
  <pageMargins left="0.51181102362204722" right="0.47244094488188976" top="0.55118110236220474" bottom="0.51181102362204722" header="0.51181102362204722" footer="0.51181102362204722"/>
  <pageSetup paperSize="9" fitToWidth="1" fitToHeight="1" orientation="portrait" usePrinterDefaults="1" r:id="rId1"/>
  <headerFooter alignWithMargins="0">
    <oddHeader>&amp;L表3-2</oddHeader>
    <oddFooter>&amp;C8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　由美子</dc:creator>
  <cp:lastModifiedBy>本間　優紀</cp:lastModifiedBy>
  <cp:lastPrinted>2018-08-30T23:21:23Z</cp:lastPrinted>
  <dcterms:created xsi:type="dcterms:W3CDTF">1999-11-22T06:59:10Z</dcterms:created>
  <dcterms:modified xsi:type="dcterms:W3CDTF">2019-08-29T05:45:23Z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2019-08-29T05:45:23Z</vt:filetime>
  </property>
</Properties>
</file>