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4425" yWindow="-30" windowWidth="14655" windowHeight="7905" tabRatio="620"/>
  </bookViews>
  <sheets>
    <sheet name="表紙" sheetId="28" r:id="rId1"/>
    <sheet name="表1-1" sheetId="23" r:id="rId2"/>
    <sheet name="表1-2" sheetId="31" r:id="rId3"/>
    <sheet name="表1-3" sheetId="32" r:id="rId4"/>
    <sheet name="表1-4" sheetId="33" r:id="rId5"/>
    <sheet name="表2-1" sheetId="34" r:id="rId6"/>
    <sheet name="表2-2" sheetId="35" r:id="rId7"/>
    <sheet name="表3-1" sheetId="30" r:id="rId8"/>
    <sheet name="表3-2" sheetId="39" r:id="rId9"/>
    <sheet name="表3-3" sheetId="24" r:id="rId10"/>
    <sheet name="表3-4" sheetId="37" r:id="rId11"/>
    <sheet name="表3-5" sheetId="40" r:id="rId12"/>
    <sheet name="表4-1" sheetId="36" r:id="rId13"/>
    <sheet name="人口推移ｸﾞﾗﾌ" sheetId="3" state="hidden" r:id="rId14"/>
    <sheet name="動態推移ｸﾞﾗﾌ" sheetId="7" state="hidden" r:id="rId15"/>
  </sheets>
  <definedNames>
    <definedName name="_xlnm.Print_Area" localSheetId="1">'表1-1'!$A$1:$J$44</definedName>
    <definedName name="_xlnm.Print_Area" localSheetId="2">'表1-2'!$A$1:$J$43</definedName>
    <definedName name="_xlnm.Print_Area" localSheetId="6">'表2-2'!$A$1:$H$52</definedName>
    <definedName name="_xlnm.Print_Area" localSheetId="8">'表3-2'!$A$1:$J$44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12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E19" i="36" l="1"/>
  <c r="D19" i="36"/>
  <c r="C19" i="36"/>
  <c r="G6" i="36"/>
  <c r="G7" i="36"/>
  <c r="D18" i="24" l="1"/>
  <c r="I40" i="39" l="1"/>
  <c r="C25" i="33" l="1"/>
  <c r="C24" i="33"/>
  <c r="C19" i="33"/>
  <c r="C18" i="33"/>
  <c r="F17" i="31"/>
  <c r="G16" i="31"/>
  <c r="F16" i="31"/>
  <c r="E16" i="31"/>
  <c r="B16" i="31"/>
  <c r="D34" i="31"/>
  <c r="D35" i="31"/>
  <c r="D29" i="31"/>
  <c r="D27" i="31" s="1"/>
  <c r="D28" i="31"/>
  <c r="G8" i="23"/>
  <c r="F8" i="23"/>
  <c r="E8" i="23"/>
  <c r="D8" i="23"/>
  <c r="C8" i="23"/>
  <c r="C7" i="23"/>
  <c r="B7" i="23"/>
  <c r="B8" i="23"/>
  <c r="D28" i="23"/>
  <c r="B22" i="31"/>
  <c r="D22" i="31" s="1"/>
  <c r="J22" i="31" s="1"/>
  <c r="C22" i="31"/>
  <c r="E22" i="31"/>
  <c r="H22" i="31" s="1"/>
  <c r="F22" i="31"/>
  <c r="I22" i="31" s="1"/>
  <c r="G22" i="31"/>
  <c r="H22" i="23"/>
  <c r="J22" i="23"/>
  <c r="I22" i="23"/>
  <c r="G22" i="23"/>
  <c r="F22" i="23"/>
  <c r="E22" i="23"/>
  <c r="D22" i="23"/>
  <c r="C22" i="23"/>
  <c r="B22" i="23"/>
  <c r="B24" i="23"/>
  <c r="C17" i="30" l="1"/>
  <c r="C10" i="30"/>
  <c r="C22" i="30"/>
  <c r="B25" i="33" l="1"/>
  <c r="B24" i="33"/>
  <c r="B23" i="33"/>
  <c r="B22" i="33"/>
  <c r="B19" i="33"/>
  <c r="B18" i="33"/>
  <c r="B18" i="31"/>
  <c r="E16" i="32"/>
  <c r="E18" i="32" l="1"/>
  <c r="I9" i="23"/>
  <c r="H12" i="23"/>
  <c r="H11" i="23"/>
  <c r="I10" i="23"/>
  <c r="G14" i="36" l="1"/>
  <c r="F14" i="36"/>
  <c r="G13" i="36"/>
  <c r="F13" i="36"/>
  <c r="F6" i="36"/>
  <c r="D6" i="36"/>
  <c r="C14" i="34" l="1"/>
  <c r="B8" i="33"/>
  <c r="B9" i="33"/>
  <c r="B10" i="33"/>
  <c r="B11" i="33"/>
  <c r="B12" i="33"/>
  <c r="B13" i="33"/>
  <c r="B14" i="33"/>
  <c r="B15" i="33"/>
  <c r="B16" i="33"/>
  <c r="B17" i="33"/>
  <c r="B20" i="33"/>
  <c r="B21" i="33"/>
  <c r="B26" i="33"/>
  <c r="B27" i="33"/>
  <c r="B28" i="33"/>
  <c r="B29" i="33"/>
  <c r="B30" i="33"/>
  <c r="B31" i="33"/>
  <c r="B32" i="33"/>
  <c r="E18" i="36" l="1"/>
  <c r="D18" i="36"/>
  <c r="F38" i="30"/>
  <c r="H12" i="34"/>
  <c r="I12" i="34" s="1"/>
  <c r="H11" i="34"/>
  <c r="F13" i="34"/>
  <c r="G13" i="34" s="1"/>
  <c r="D13" i="34"/>
  <c r="E13" i="34" s="1"/>
  <c r="E27" i="32"/>
  <c r="C28" i="33" s="1"/>
  <c r="E26" i="32"/>
  <c r="C27" i="33" s="1"/>
  <c r="E28" i="32"/>
  <c r="C29" i="33" s="1"/>
  <c r="E22" i="32"/>
  <c r="C22" i="33" s="1"/>
  <c r="E31" i="32"/>
  <c r="C32" i="33" s="1"/>
  <c r="E25" i="32"/>
  <c r="C26" i="33" s="1"/>
  <c r="C17" i="33"/>
  <c r="G15" i="36"/>
  <c r="E15" i="36"/>
  <c r="D15" i="36"/>
  <c r="C15" i="36"/>
  <c r="H10" i="34"/>
  <c r="F10" i="34"/>
  <c r="G10" i="34" s="1"/>
  <c r="D10" i="34"/>
  <c r="C8" i="36"/>
  <c r="E6" i="32"/>
  <c r="C33" i="33" s="1"/>
  <c r="E24" i="32"/>
  <c r="E21" i="32"/>
  <c r="C23" i="33" s="1"/>
  <c r="E23" i="32"/>
  <c r="E29" i="32"/>
  <c r="C30" i="33" s="1"/>
  <c r="E20" i="32"/>
  <c r="C21" i="33" s="1"/>
  <c r="E17" i="32"/>
  <c r="E9" i="32"/>
  <c r="C10" i="33" s="1"/>
  <c r="E10" i="32"/>
  <c r="C11" i="33" s="1"/>
  <c r="E14" i="32"/>
  <c r="C15" i="33" s="1"/>
  <c r="E8" i="32"/>
  <c r="C9" i="33" s="1"/>
  <c r="E7" i="32"/>
  <c r="C8" i="33" s="1"/>
  <c r="E11" i="32"/>
  <c r="C12" i="33" s="1"/>
  <c r="E15" i="32"/>
  <c r="C16" i="33" s="1"/>
  <c r="E12" i="32"/>
  <c r="C13" i="33" s="1"/>
  <c r="E30" i="32"/>
  <c r="C31" i="33" s="1"/>
  <c r="E13" i="32"/>
  <c r="C14" i="33" s="1"/>
  <c r="E19" i="32"/>
  <c r="C20" i="33" s="1"/>
  <c r="I29" i="40"/>
  <c r="I22" i="40"/>
  <c r="I38" i="40"/>
  <c r="I37" i="40" s="1"/>
  <c r="I36" i="40"/>
  <c r="I35" i="40" s="1"/>
  <c r="I34" i="40"/>
  <c r="C34" i="40" s="1"/>
  <c r="I33" i="40"/>
  <c r="I32" i="40"/>
  <c r="C32" i="40" s="1"/>
  <c r="I30" i="40"/>
  <c r="I27" i="40"/>
  <c r="C27" i="40" s="1"/>
  <c r="I26" i="40"/>
  <c r="I25" i="40"/>
  <c r="I24" i="40"/>
  <c r="I23" i="40"/>
  <c r="I21" i="40"/>
  <c r="C21" i="40" s="1"/>
  <c r="I19" i="40"/>
  <c r="I18" i="40"/>
  <c r="C18" i="40" s="1"/>
  <c r="I14" i="40"/>
  <c r="C14" i="40" s="1"/>
  <c r="I13" i="40"/>
  <c r="I17" i="40"/>
  <c r="C17" i="40"/>
  <c r="I16" i="40"/>
  <c r="F37" i="31"/>
  <c r="E37" i="31"/>
  <c r="H37" i="31" s="1"/>
  <c r="E20" i="31"/>
  <c r="C37" i="31"/>
  <c r="B37" i="31"/>
  <c r="C20" i="31"/>
  <c r="B20" i="31"/>
  <c r="H20" i="31" s="1"/>
  <c r="C6" i="31"/>
  <c r="B6" i="31"/>
  <c r="I40" i="40"/>
  <c r="I39" i="40"/>
  <c r="I11" i="40"/>
  <c r="I10" i="40"/>
  <c r="I9" i="40"/>
  <c r="C9" i="40" s="1"/>
  <c r="F38" i="40"/>
  <c r="F36" i="40"/>
  <c r="F35" i="40"/>
  <c r="F34" i="40"/>
  <c r="F31" i="40" s="1"/>
  <c r="F33" i="40"/>
  <c r="C33" i="40"/>
  <c r="F32" i="40"/>
  <c r="F30" i="40"/>
  <c r="F29" i="40"/>
  <c r="F28" i="40" s="1"/>
  <c r="F27" i="40"/>
  <c r="F26" i="40"/>
  <c r="F25" i="40"/>
  <c r="F24" i="40"/>
  <c r="C24" i="40"/>
  <c r="F23" i="40"/>
  <c r="C23" i="40" s="1"/>
  <c r="F22" i="40"/>
  <c r="C22" i="40"/>
  <c r="F21" i="40"/>
  <c r="F19" i="40"/>
  <c r="C19" i="40" s="1"/>
  <c r="F18" i="40"/>
  <c r="F17" i="40"/>
  <c r="F16" i="40"/>
  <c r="F14" i="40"/>
  <c r="F13" i="40"/>
  <c r="F11" i="40"/>
  <c r="F10" i="40"/>
  <c r="F9" i="40"/>
  <c r="F40" i="40"/>
  <c r="F37" i="40" s="1"/>
  <c r="F39" i="40"/>
  <c r="C39" i="40" s="1"/>
  <c r="I40" i="37"/>
  <c r="I39" i="37"/>
  <c r="I38" i="37" s="1"/>
  <c r="I37" i="37"/>
  <c r="I36" i="37"/>
  <c r="I35" i="37"/>
  <c r="I34" i="37"/>
  <c r="I33" i="37"/>
  <c r="I32" i="37"/>
  <c r="I31" i="37" s="1"/>
  <c r="I30" i="37"/>
  <c r="I29" i="37"/>
  <c r="I28" i="37"/>
  <c r="I26" i="37"/>
  <c r="I25" i="37"/>
  <c r="I24" i="37"/>
  <c r="I22" i="37"/>
  <c r="I21" i="37"/>
  <c r="I20" i="37"/>
  <c r="I19" i="37"/>
  <c r="I18" i="37"/>
  <c r="I17" i="37"/>
  <c r="I16" i="37"/>
  <c r="I15" i="37"/>
  <c r="I14" i="37"/>
  <c r="I13" i="37"/>
  <c r="I12" i="37"/>
  <c r="I11" i="37"/>
  <c r="I10" i="37"/>
  <c r="F40" i="37"/>
  <c r="F39" i="37"/>
  <c r="F37" i="37"/>
  <c r="F36" i="37" s="1"/>
  <c r="F35" i="37"/>
  <c r="F34" i="37"/>
  <c r="C34" i="37" s="1"/>
  <c r="F33" i="37"/>
  <c r="C33" i="37" s="1"/>
  <c r="F32" i="37"/>
  <c r="F30" i="37"/>
  <c r="C30" i="37" s="1"/>
  <c r="F29" i="37"/>
  <c r="F28" i="37"/>
  <c r="F26" i="37"/>
  <c r="F25" i="37" s="1"/>
  <c r="F24" i="37"/>
  <c r="F23" i="37" s="1"/>
  <c r="F22" i="37"/>
  <c r="F21" i="37"/>
  <c r="C21" i="37" s="1"/>
  <c r="F20" i="37"/>
  <c r="C20" i="37" s="1"/>
  <c r="F19" i="37"/>
  <c r="C19" i="37" s="1"/>
  <c r="F18" i="37"/>
  <c r="F17" i="37"/>
  <c r="F16" i="37"/>
  <c r="C16" i="37" s="1"/>
  <c r="F15" i="37"/>
  <c r="C15" i="37" s="1"/>
  <c r="F14" i="37"/>
  <c r="C14" i="37" s="1"/>
  <c r="F13" i="37"/>
  <c r="F12" i="37"/>
  <c r="C12" i="37" s="1"/>
  <c r="F11" i="37"/>
  <c r="C11" i="37" s="1"/>
  <c r="F10" i="37"/>
  <c r="C10" i="37" s="1"/>
  <c r="H40" i="37"/>
  <c r="H39" i="37"/>
  <c r="H37" i="37"/>
  <c r="H36" i="37" s="1"/>
  <c r="J36" i="37" s="1"/>
  <c r="H35" i="37"/>
  <c r="H34" i="37"/>
  <c r="H33" i="37"/>
  <c r="J33" i="37" s="1"/>
  <c r="H32" i="37"/>
  <c r="J32" i="37" s="1"/>
  <c r="H30" i="37"/>
  <c r="J30" i="37" s="1"/>
  <c r="H29" i="37"/>
  <c r="H28" i="37"/>
  <c r="H26" i="37"/>
  <c r="H25" i="37" s="1"/>
  <c r="H24" i="37"/>
  <c r="J24" i="37" s="1"/>
  <c r="H22" i="37"/>
  <c r="H21" i="37"/>
  <c r="H20" i="37"/>
  <c r="J20" i="37" s="1"/>
  <c r="H19" i="37"/>
  <c r="H18" i="37"/>
  <c r="J18" i="37" s="1"/>
  <c r="H17" i="37"/>
  <c r="H16" i="37"/>
  <c r="J16" i="37" s="1"/>
  <c r="H15" i="37"/>
  <c r="J15" i="37" s="1"/>
  <c r="H14" i="37"/>
  <c r="H13" i="37"/>
  <c r="J13" i="37" s="1"/>
  <c r="H12" i="37"/>
  <c r="J12" i="37" s="1"/>
  <c r="H11" i="37"/>
  <c r="H10" i="37"/>
  <c r="J10" i="37" s="1"/>
  <c r="I40" i="24"/>
  <c r="H40" i="40" s="1"/>
  <c r="J40" i="40" s="1"/>
  <c r="I39" i="24"/>
  <c r="I38" i="24" s="1"/>
  <c r="I37" i="24"/>
  <c r="I36" i="24" s="1"/>
  <c r="I35" i="24"/>
  <c r="H27" i="40" s="1"/>
  <c r="I34" i="24"/>
  <c r="H26" i="40" s="1"/>
  <c r="I33" i="24"/>
  <c r="H25" i="40" s="1"/>
  <c r="J25" i="40" s="1"/>
  <c r="I32" i="24"/>
  <c r="H24" i="40" s="1"/>
  <c r="J24" i="40" s="1"/>
  <c r="I30" i="24"/>
  <c r="H19" i="40" s="1"/>
  <c r="J19" i="40" s="1"/>
  <c r="I29" i="24"/>
  <c r="I28" i="24"/>
  <c r="H17" i="40" s="1"/>
  <c r="I26" i="24"/>
  <c r="H14" i="40" s="1"/>
  <c r="J14" i="40" s="1"/>
  <c r="I24" i="24"/>
  <c r="I23" i="24" s="1"/>
  <c r="I22" i="24"/>
  <c r="H33" i="40" s="1"/>
  <c r="J33" i="40" s="1"/>
  <c r="I21" i="24"/>
  <c r="H30" i="40" s="1"/>
  <c r="I20" i="24"/>
  <c r="H13" i="40" s="1"/>
  <c r="I19" i="24"/>
  <c r="H32" i="40" s="1"/>
  <c r="I18" i="24"/>
  <c r="H23" i="40" s="1"/>
  <c r="I17" i="24"/>
  <c r="H29" i="40" s="1"/>
  <c r="I16" i="24"/>
  <c r="I15" i="24"/>
  <c r="H38" i="40" s="1"/>
  <c r="I14" i="24"/>
  <c r="H22" i="40" s="1"/>
  <c r="J22" i="40" s="1"/>
  <c r="I13" i="24"/>
  <c r="H9" i="40" s="1"/>
  <c r="I12" i="24"/>
  <c r="H36" i="40" s="1"/>
  <c r="I11" i="24"/>
  <c r="H16" i="40" s="1"/>
  <c r="I10" i="24"/>
  <c r="H21" i="40" s="1"/>
  <c r="J21" i="40" s="1"/>
  <c r="F40" i="24"/>
  <c r="F39" i="24"/>
  <c r="F37" i="24"/>
  <c r="F36" i="24" s="1"/>
  <c r="F35" i="24"/>
  <c r="F34" i="24"/>
  <c r="F33" i="24"/>
  <c r="F32" i="24"/>
  <c r="F30" i="24"/>
  <c r="F29" i="24"/>
  <c r="F28" i="24"/>
  <c r="F26" i="24"/>
  <c r="F25" i="24" s="1"/>
  <c r="F24" i="24"/>
  <c r="F23" i="24" s="1"/>
  <c r="F22" i="24"/>
  <c r="F21" i="24"/>
  <c r="F20" i="24"/>
  <c r="F19" i="24"/>
  <c r="F18" i="24"/>
  <c r="F17" i="24"/>
  <c r="F16" i="24"/>
  <c r="G16" i="24" s="1"/>
  <c r="F15" i="24"/>
  <c r="F14" i="24"/>
  <c r="F13" i="24"/>
  <c r="F12" i="24"/>
  <c r="F11" i="24"/>
  <c r="F10" i="24"/>
  <c r="E40" i="24"/>
  <c r="E39" i="24"/>
  <c r="E37" i="24"/>
  <c r="E36" i="24" s="1"/>
  <c r="E35" i="24"/>
  <c r="E34" i="24"/>
  <c r="E33" i="24"/>
  <c r="E32" i="24"/>
  <c r="E30" i="24"/>
  <c r="E29" i="24"/>
  <c r="E28" i="24"/>
  <c r="E26" i="24"/>
  <c r="E24" i="24"/>
  <c r="G24" i="24" s="1"/>
  <c r="C24" i="24" s="1"/>
  <c r="C23" i="24" s="1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B40" i="24"/>
  <c r="B39" i="24"/>
  <c r="B37" i="24"/>
  <c r="B36" i="24" s="1"/>
  <c r="B35" i="24"/>
  <c r="B34" i="24"/>
  <c r="B33" i="24"/>
  <c r="B32" i="24"/>
  <c r="B30" i="24"/>
  <c r="B29" i="24"/>
  <c r="B28" i="24"/>
  <c r="B26" i="24"/>
  <c r="B25" i="24" s="1"/>
  <c r="B24" i="24"/>
  <c r="B23" i="24" s="1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I11" i="39"/>
  <c r="I10" i="39"/>
  <c r="I9" i="39"/>
  <c r="F11" i="39"/>
  <c r="E11" i="39"/>
  <c r="F10" i="39"/>
  <c r="F8" i="39" s="1"/>
  <c r="E10" i="39"/>
  <c r="F9" i="39"/>
  <c r="E9" i="39"/>
  <c r="I14" i="39"/>
  <c r="I13" i="39"/>
  <c r="F14" i="39"/>
  <c r="E14" i="39"/>
  <c r="F13" i="39"/>
  <c r="E13" i="39"/>
  <c r="G13" i="39" s="1"/>
  <c r="E13" i="40" s="1"/>
  <c r="I19" i="39"/>
  <c r="I18" i="39"/>
  <c r="I17" i="39"/>
  <c r="I16" i="39"/>
  <c r="F19" i="39"/>
  <c r="E19" i="39"/>
  <c r="F18" i="39"/>
  <c r="E18" i="39"/>
  <c r="F17" i="39"/>
  <c r="E17" i="39"/>
  <c r="G17" i="39" s="1"/>
  <c r="F16" i="39"/>
  <c r="E16" i="39"/>
  <c r="I27" i="39"/>
  <c r="I26" i="39"/>
  <c r="I25" i="39"/>
  <c r="I24" i="39"/>
  <c r="I23" i="39"/>
  <c r="I22" i="39"/>
  <c r="I21" i="39"/>
  <c r="F27" i="39"/>
  <c r="E27" i="39"/>
  <c r="F26" i="39"/>
  <c r="E26" i="39"/>
  <c r="F25" i="39"/>
  <c r="E25" i="39"/>
  <c r="F24" i="39"/>
  <c r="E24" i="39"/>
  <c r="F23" i="39"/>
  <c r="G23" i="39" s="1"/>
  <c r="E23" i="39"/>
  <c r="F22" i="39"/>
  <c r="E22" i="39"/>
  <c r="F21" i="39"/>
  <c r="E21" i="39"/>
  <c r="I29" i="39"/>
  <c r="I30" i="39"/>
  <c r="F30" i="39"/>
  <c r="E30" i="39"/>
  <c r="F29" i="39"/>
  <c r="E29" i="39"/>
  <c r="I34" i="39"/>
  <c r="J34" i="39" s="1"/>
  <c r="I33" i="39"/>
  <c r="I32" i="39"/>
  <c r="J32" i="39" s="1"/>
  <c r="F34" i="39"/>
  <c r="E34" i="39"/>
  <c r="F33" i="39"/>
  <c r="E33" i="39"/>
  <c r="F32" i="39"/>
  <c r="E32" i="39"/>
  <c r="I36" i="39"/>
  <c r="I35" i="39"/>
  <c r="F36" i="39"/>
  <c r="F35" i="39" s="1"/>
  <c r="E36" i="39"/>
  <c r="E35" i="39" s="1"/>
  <c r="I39" i="39"/>
  <c r="I38" i="39"/>
  <c r="F40" i="39"/>
  <c r="E40" i="39"/>
  <c r="F39" i="39"/>
  <c r="E39" i="39"/>
  <c r="F38" i="39"/>
  <c r="E38" i="39"/>
  <c r="B40" i="39"/>
  <c r="B39" i="39"/>
  <c r="B38" i="39"/>
  <c r="B36" i="39"/>
  <c r="J36" i="39" s="1"/>
  <c r="B34" i="39"/>
  <c r="B33" i="39"/>
  <c r="J33" i="39" s="1"/>
  <c r="B32" i="39"/>
  <c r="B30" i="39"/>
  <c r="B28" i="39" s="1"/>
  <c r="B29" i="39"/>
  <c r="B27" i="39"/>
  <c r="B26" i="39"/>
  <c r="B25" i="39"/>
  <c r="J25" i="39" s="1"/>
  <c r="B24" i="39"/>
  <c r="B23" i="39"/>
  <c r="J23" i="39" s="1"/>
  <c r="B22" i="39"/>
  <c r="B19" i="39"/>
  <c r="B18" i="39"/>
  <c r="B17" i="39"/>
  <c r="B14" i="39"/>
  <c r="B13" i="39"/>
  <c r="B11" i="39"/>
  <c r="B10" i="39"/>
  <c r="B9" i="39"/>
  <c r="B16" i="39"/>
  <c r="B21" i="39"/>
  <c r="J21" i="39" s="1"/>
  <c r="I9" i="34"/>
  <c r="G9" i="34"/>
  <c r="E9" i="34"/>
  <c r="I8" i="34"/>
  <c r="G8" i="34"/>
  <c r="E8" i="34"/>
  <c r="F39" i="31"/>
  <c r="E39" i="31"/>
  <c r="C39" i="31"/>
  <c r="B39" i="31"/>
  <c r="F38" i="31"/>
  <c r="E38" i="31"/>
  <c r="E36" i="31" s="1"/>
  <c r="C38" i="31"/>
  <c r="C36" i="31" s="1"/>
  <c r="B38" i="31"/>
  <c r="F33" i="31"/>
  <c r="E33" i="31"/>
  <c r="G33" i="31" s="1"/>
  <c r="C33" i="31"/>
  <c r="D33" i="31" s="1"/>
  <c r="B33" i="31"/>
  <c r="F26" i="31"/>
  <c r="E26" i="31"/>
  <c r="H26" i="31" s="1"/>
  <c r="C26" i="31"/>
  <c r="D26" i="31" s="1"/>
  <c r="B26" i="31"/>
  <c r="F25" i="31"/>
  <c r="E25" i="31"/>
  <c r="C25" i="31"/>
  <c r="B25" i="31"/>
  <c r="F24" i="31"/>
  <c r="E24" i="31"/>
  <c r="G24" i="31" s="1"/>
  <c r="C24" i="31"/>
  <c r="B24" i="31"/>
  <c r="F23" i="31"/>
  <c r="E23" i="31"/>
  <c r="G23" i="31" s="1"/>
  <c r="C23" i="31"/>
  <c r="B23" i="31"/>
  <c r="F18" i="31"/>
  <c r="I18" i="31"/>
  <c r="E18" i="31"/>
  <c r="C18" i="31"/>
  <c r="E17" i="31"/>
  <c r="C17" i="31"/>
  <c r="B17" i="31"/>
  <c r="C16" i="31"/>
  <c r="I16" i="31" s="1"/>
  <c r="H16" i="31"/>
  <c r="F13" i="31"/>
  <c r="E13" i="31"/>
  <c r="C13" i="31"/>
  <c r="B13" i="31"/>
  <c r="F32" i="31"/>
  <c r="E32" i="31"/>
  <c r="C32" i="31"/>
  <c r="B32" i="31"/>
  <c r="F31" i="31"/>
  <c r="E31" i="31"/>
  <c r="C31" i="31"/>
  <c r="F29" i="31"/>
  <c r="E29" i="31"/>
  <c r="C29" i="31"/>
  <c r="B29" i="31"/>
  <c r="F12" i="31"/>
  <c r="E12" i="31"/>
  <c r="C12" i="31"/>
  <c r="B12" i="31"/>
  <c r="F10" i="31"/>
  <c r="E10" i="31"/>
  <c r="C10" i="31"/>
  <c r="B10" i="31"/>
  <c r="F28" i="31"/>
  <c r="E28" i="31"/>
  <c r="C28" i="31"/>
  <c r="B28" i="31"/>
  <c r="B27" i="31" s="1"/>
  <c r="F9" i="31"/>
  <c r="E9" i="31"/>
  <c r="C9" i="31"/>
  <c r="B9" i="31"/>
  <c r="F21" i="31"/>
  <c r="E21" i="31"/>
  <c r="C21" i="31"/>
  <c r="B21" i="31"/>
  <c r="F8" i="31"/>
  <c r="E8" i="31"/>
  <c r="C8" i="31"/>
  <c r="I8" i="31" s="1"/>
  <c r="B8" i="31"/>
  <c r="F35" i="31"/>
  <c r="E35" i="31"/>
  <c r="G35" i="31" s="1"/>
  <c r="G34" i="31" s="1"/>
  <c r="E34" i="31"/>
  <c r="C35" i="31"/>
  <c r="B35" i="31"/>
  <c r="F15" i="31"/>
  <c r="I15" i="31" s="1"/>
  <c r="E15" i="31"/>
  <c r="G15" i="31" s="1"/>
  <c r="C15" i="31"/>
  <c r="B15" i="31"/>
  <c r="F20" i="31"/>
  <c r="C18" i="30"/>
  <c r="D18" i="30" s="1"/>
  <c r="G18" i="30"/>
  <c r="H18" i="30" s="1"/>
  <c r="J18" i="30"/>
  <c r="D22" i="30"/>
  <c r="C21" i="30"/>
  <c r="D21" i="30" s="1"/>
  <c r="C20" i="30"/>
  <c r="D20" i="30" s="1"/>
  <c r="C19" i="30"/>
  <c r="D19" i="30" s="1"/>
  <c r="D17" i="30"/>
  <c r="C16" i="30"/>
  <c r="D16" i="30" s="1"/>
  <c r="C15" i="30"/>
  <c r="D15" i="30" s="1"/>
  <c r="C14" i="30"/>
  <c r="D14" i="30" s="1"/>
  <c r="C13" i="30"/>
  <c r="D13" i="30" s="1"/>
  <c r="C12" i="30"/>
  <c r="D12" i="30" s="1"/>
  <c r="C11" i="30"/>
  <c r="D11" i="30" s="1"/>
  <c r="D10" i="30"/>
  <c r="D14" i="24"/>
  <c r="D17" i="24"/>
  <c r="J40" i="30"/>
  <c r="G40" i="30"/>
  <c r="E40" i="37" s="1"/>
  <c r="B40" i="37" s="1"/>
  <c r="J39" i="30"/>
  <c r="G39" i="30"/>
  <c r="H39" i="30" s="1"/>
  <c r="I38" i="30"/>
  <c r="E38" i="30"/>
  <c r="B38" i="30"/>
  <c r="J37" i="30"/>
  <c r="G37" i="30"/>
  <c r="H37" i="30" s="1"/>
  <c r="I36" i="30"/>
  <c r="F36" i="30"/>
  <c r="E36" i="30"/>
  <c r="B36" i="30"/>
  <c r="J35" i="30"/>
  <c r="G35" i="30"/>
  <c r="E35" i="37" s="1"/>
  <c r="G35" i="37" s="1"/>
  <c r="J34" i="30"/>
  <c r="G34" i="30"/>
  <c r="E34" i="37" s="1"/>
  <c r="J33" i="30"/>
  <c r="G33" i="30"/>
  <c r="H33" i="30" s="1"/>
  <c r="J32" i="30"/>
  <c r="G32" i="30"/>
  <c r="C32" i="30" s="1"/>
  <c r="D32" i="30" s="1"/>
  <c r="I31" i="30"/>
  <c r="F31" i="30"/>
  <c r="E31" i="30"/>
  <c r="B31" i="30"/>
  <c r="J30" i="30"/>
  <c r="G30" i="30"/>
  <c r="E30" i="37" s="1"/>
  <c r="J29" i="30"/>
  <c r="G29" i="30"/>
  <c r="C29" i="30" s="1"/>
  <c r="D29" i="30" s="1"/>
  <c r="J28" i="30"/>
  <c r="G28" i="30"/>
  <c r="H28" i="30" s="1"/>
  <c r="I27" i="30"/>
  <c r="J27" i="30" s="1"/>
  <c r="F27" i="30"/>
  <c r="E27" i="30"/>
  <c r="B27" i="30"/>
  <c r="J26" i="30"/>
  <c r="G26" i="30"/>
  <c r="G25" i="30" s="1"/>
  <c r="I25" i="30"/>
  <c r="F25" i="30"/>
  <c r="E25" i="30"/>
  <c r="B25" i="30"/>
  <c r="J24" i="30"/>
  <c r="G24" i="30"/>
  <c r="I23" i="30"/>
  <c r="F23" i="30"/>
  <c r="E23" i="30"/>
  <c r="B23" i="30"/>
  <c r="J22" i="30"/>
  <c r="G22" i="30"/>
  <c r="E22" i="37" s="1"/>
  <c r="J21" i="30"/>
  <c r="G21" i="30"/>
  <c r="E21" i="37" s="1"/>
  <c r="J20" i="30"/>
  <c r="G20" i="30"/>
  <c r="E20" i="37" s="1"/>
  <c r="J19" i="30"/>
  <c r="G19" i="30"/>
  <c r="H19" i="30" s="1"/>
  <c r="E19" i="37"/>
  <c r="G19" i="37" s="1"/>
  <c r="J17" i="30"/>
  <c r="G17" i="30"/>
  <c r="E17" i="37" s="1"/>
  <c r="J16" i="30"/>
  <c r="G16" i="30"/>
  <c r="H16" i="30" s="1"/>
  <c r="J15" i="30"/>
  <c r="G15" i="30"/>
  <c r="E15" i="37" s="1"/>
  <c r="J14" i="30"/>
  <c r="G14" i="30"/>
  <c r="H14" i="30" s="1"/>
  <c r="J13" i="30"/>
  <c r="G13" i="30"/>
  <c r="H13" i="30" s="1"/>
  <c r="J12" i="30"/>
  <c r="G12" i="30"/>
  <c r="E12" i="37" s="1"/>
  <c r="J11" i="30"/>
  <c r="G11" i="30"/>
  <c r="E11" i="37" s="1"/>
  <c r="J10" i="30"/>
  <c r="G10" i="30"/>
  <c r="H10" i="30" s="1"/>
  <c r="I8" i="30"/>
  <c r="F8" i="30"/>
  <c r="E8" i="30"/>
  <c r="B8" i="30"/>
  <c r="G17" i="36"/>
  <c r="F17" i="36"/>
  <c r="G16" i="36"/>
  <c r="F16" i="36"/>
  <c r="E8" i="36"/>
  <c r="B8" i="36"/>
  <c r="F7" i="36"/>
  <c r="I23" i="37"/>
  <c r="H8" i="24"/>
  <c r="J8" i="24"/>
  <c r="D10" i="24"/>
  <c r="G11" i="34"/>
  <c r="I11" i="34"/>
  <c r="G12" i="34"/>
  <c r="E11" i="34"/>
  <c r="E12" i="34"/>
  <c r="F37" i="23"/>
  <c r="I37" i="23" s="1"/>
  <c r="E37" i="23"/>
  <c r="G37" i="23" s="1"/>
  <c r="C37" i="23"/>
  <c r="B37" i="23"/>
  <c r="F35" i="23"/>
  <c r="E35" i="23"/>
  <c r="C35" i="23"/>
  <c r="B35" i="23"/>
  <c r="F30" i="23"/>
  <c r="E30" i="23"/>
  <c r="C30" i="23"/>
  <c r="B30" i="23"/>
  <c r="F26" i="23"/>
  <c r="E26" i="23"/>
  <c r="H26" i="23" s="1"/>
  <c r="C26" i="23"/>
  <c r="B26" i="23"/>
  <c r="F24" i="23"/>
  <c r="E24" i="23"/>
  <c r="C24" i="23"/>
  <c r="D23" i="31"/>
  <c r="I33" i="23"/>
  <c r="G39" i="23"/>
  <c r="G38" i="23"/>
  <c r="G36" i="23"/>
  <c r="G34" i="23"/>
  <c r="G33" i="23"/>
  <c r="G32" i="23"/>
  <c r="G31" i="23"/>
  <c r="G29" i="23"/>
  <c r="G28" i="23"/>
  <c r="J28" i="23" s="1"/>
  <c r="G27" i="23"/>
  <c r="G25" i="23"/>
  <c r="G23" i="23"/>
  <c r="D39" i="23"/>
  <c r="J39" i="23" s="1"/>
  <c r="D38" i="23"/>
  <c r="D34" i="23"/>
  <c r="D33" i="23"/>
  <c r="D32" i="23"/>
  <c r="D31" i="23"/>
  <c r="D29" i="23"/>
  <c r="D27" i="23"/>
  <c r="D25" i="23"/>
  <c r="D23" i="23"/>
  <c r="D21" i="23"/>
  <c r="J38" i="24"/>
  <c r="H38" i="24"/>
  <c r="J36" i="24"/>
  <c r="H36" i="24"/>
  <c r="J31" i="24"/>
  <c r="H31" i="24"/>
  <c r="J27" i="24"/>
  <c r="D27" i="24" s="1"/>
  <c r="H27" i="24"/>
  <c r="J25" i="24"/>
  <c r="H25" i="24"/>
  <c r="J23" i="24"/>
  <c r="H23" i="24"/>
  <c r="D40" i="24"/>
  <c r="D39" i="24"/>
  <c r="D37" i="24"/>
  <c r="D35" i="24"/>
  <c r="D34" i="24"/>
  <c r="D33" i="24"/>
  <c r="D32" i="24"/>
  <c r="D30" i="24"/>
  <c r="D29" i="24"/>
  <c r="D28" i="24"/>
  <c r="D22" i="24"/>
  <c r="D21" i="24"/>
  <c r="D20" i="24"/>
  <c r="D19" i="24"/>
  <c r="D16" i="24"/>
  <c r="D15" i="24"/>
  <c r="D13" i="24"/>
  <c r="D12" i="24"/>
  <c r="D11" i="24"/>
  <c r="D24" i="24"/>
  <c r="D26" i="24"/>
  <c r="F7" i="23"/>
  <c r="I23" i="23"/>
  <c r="H23" i="23"/>
  <c r="G21" i="23"/>
  <c r="G20" i="23"/>
  <c r="G19" i="23"/>
  <c r="G18" i="23"/>
  <c r="G17" i="23"/>
  <c r="G16" i="23"/>
  <c r="G15" i="23"/>
  <c r="G14" i="23"/>
  <c r="G13" i="23"/>
  <c r="G7" i="23" s="1"/>
  <c r="G12" i="23"/>
  <c r="G11" i="23"/>
  <c r="G10" i="23"/>
  <c r="G9" i="23"/>
  <c r="D20" i="23"/>
  <c r="D19" i="23"/>
  <c r="D17" i="23"/>
  <c r="D16" i="23"/>
  <c r="D15" i="23"/>
  <c r="D14" i="23"/>
  <c r="J14" i="23" s="1"/>
  <c r="D13" i="23"/>
  <c r="D12" i="23"/>
  <c r="D11" i="23"/>
  <c r="D10" i="23"/>
  <c r="D9" i="23"/>
  <c r="H9" i="23"/>
  <c r="I39" i="23"/>
  <c r="I38" i="23"/>
  <c r="I36" i="23"/>
  <c r="I34" i="23"/>
  <c r="I32" i="23"/>
  <c r="I31" i="23"/>
  <c r="I29" i="23"/>
  <c r="I28" i="23"/>
  <c r="I27" i="23"/>
  <c r="I25" i="23"/>
  <c r="I21" i="23"/>
  <c r="I20" i="23"/>
  <c r="I19" i="23"/>
  <c r="I18" i="23"/>
  <c r="I17" i="23"/>
  <c r="I16" i="23"/>
  <c r="I15" i="23"/>
  <c r="I14" i="23"/>
  <c r="I13" i="23"/>
  <c r="I12" i="23"/>
  <c r="I11" i="23"/>
  <c r="H39" i="23"/>
  <c r="H38" i="23"/>
  <c r="H34" i="23"/>
  <c r="H33" i="23"/>
  <c r="H32" i="23"/>
  <c r="H31" i="23"/>
  <c r="H29" i="23"/>
  <c r="H28" i="23"/>
  <c r="H27" i="23"/>
  <c r="H25" i="23"/>
  <c r="H21" i="23"/>
  <c r="H20" i="23"/>
  <c r="H19" i="23"/>
  <c r="H17" i="23"/>
  <c r="H16" i="23"/>
  <c r="H15" i="23"/>
  <c r="H14" i="23"/>
  <c r="H13" i="23"/>
  <c r="H10" i="23"/>
  <c r="E12" i="3"/>
  <c r="E11" i="3"/>
  <c r="E10" i="3"/>
  <c r="C9" i="3"/>
  <c r="E9" i="3"/>
  <c r="E8" i="3"/>
  <c r="E7" i="3"/>
  <c r="E6" i="3"/>
  <c r="E5" i="3"/>
  <c r="E4" i="3"/>
  <c r="E14" i="3"/>
  <c r="C10" i="3"/>
  <c r="C8" i="3"/>
  <c r="D8" i="3"/>
  <c r="C7" i="3"/>
  <c r="C6" i="3"/>
  <c r="C5" i="3"/>
  <c r="C4" i="3"/>
  <c r="C11" i="3"/>
  <c r="C12" i="3"/>
  <c r="C13" i="3"/>
  <c r="C14" i="3"/>
  <c r="D6" i="3"/>
  <c r="D7" i="3"/>
  <c r="D9" i="3"/>
  <c r="D10" i="3"/>
  <c r="D11" i="3"/>
  <c r="D12" i="3"/>
  <c r="D13" i="3"/>
  <c r="D14" i="3"/>
  <c r="D5" i="3"/>
  <c r="D4" i="3"/>
  <c r="D3" i="3"/>
  <c r="E3" i="3"/>
  <c r="C3" i="3"/>
  <c r="B4" i="3"/>
  <c r="B5" i="3"/>
  <c r="B6" i="3"/>
  <c r="B7" i="3"/>
  <c r="B8" i="3"/>
  <c r="B9" i="3"/>
  <c r="B10" i="3"/>
  <c r="B11" i="3"/>
  <c r="B12" i="3"/>
  <c r="B13" i="3"/>
  <c r="B14" i="3"/>
  <c r="B3" i="3"/>
  <c r="H36" i="23"/>
  <c r="D36" i="23"/>
  <c r="H35" i="30"/>
  <c r="G21" i="39"/>
  <c r="E21" i="40" s="1"/>
  <c r="G21" i="40" s="1"/>
  <c r="G23" i="30"/>
  <c r="D6" i="23"/>
  <c r="D6" i="31" s="1"/>
  <c r="G8" i="31"/>
  <c r="F34" i="31"/>
  <c r="F27" i="24"/>
  <c r="H30" i="30"/>
  <c r="E24" i="37"/>
  <c r="E23" i="24"/>
  <c r="F8" i="40"/>
  <c r="D7" i="36"/>
  <c r="J34" i="37"/>
  <c r="H18" i="40"/>
  <c r="J18" i="40" s="1"/>
  <c r="C37" i="30"/>
  <c r="D37" i="30" s="1"/>
  <c r="I10" i="34"/>
  <c r="E10" i="34"/>
  <c r="C37" i="37"/>
  <c r="C36" i="37" s="1"/>
  <c r="C25" i="40"/>
  <c r="C32" i="37"/>
  <c r="I15" i="40"/>
  <c r="I27" i="37"/>
  <c r="C28" i="37"/>
  <c r="C22" i="37"/>
  <c r="C13" i="40"/>
  <c r="I31" i="40"/>
  <c r="C36" i="40"/>
  <c r="C35" i="40"/>
  <c r="C16" i="40"/>
  <c r="C40" i="37"/>
  <c r="C30" i="40"/>
  <c r="F12" i="40"/>
  <c r="J14" i="39"/>
  <c r="B24" i="37"/>
  <c r="B23" i="37" s="1"/>
  <c r="F31" i="39"/>
  <c r="E33" i="37"/>
  <c r="C26" i="30"/>
  <c r="C25" i="30" s="1"/>
  <c r="E23" i="37"/>
  <c r="G11" i="39"/>
  <c r="H11" i="39" s="1"/>
  <c r="C33" i="30"/>
  <c r="D33" i="30" s="1"/>
  <c r="H29" i="30"/>
  <c r="C28" i="30"/>
  <c r="D28" i="30" s="1"/>
  <c r="E26" i="37"/>
  <c r="E25" i="37" s="1"/>
  <c r="E25" i="24"/>
  <c r="E12" i="39"/>
  <c r="H11" i="30"/>
  <c r="J40" i="39"/>
  <c r="G18" i="36"/>
  <c r="F18" i="36"/>
  <c r="G18" i="24"/>
  <c r="I15" i="39" l="1"/>
  <c r="J26" i="37"/>
  <c r="C40" i="30"/>
  <c r="D40" i="30" s="1"/>
  <c r="C35" i="30"/>
  <c r="D35" i="30" s="1"/>
  <c r="D31" i="24"/>
  <c r="D38" i="24"/>
  <c r="H15" i="30"/>
  <c r="J23" i="30"/>
  <c r="B12" i="39"/>
  <c r="B31" i="39"/>
  <c r="J38" i="39"/>
  <c r="I12" i="39"/>
  <c r="J12" i="39" s="1"/>
  <c r="G10" i="24"/>
  <c r="C18" i="24"/>
  <c r="G22" i="24"/>
  <c r="G29" i="24"/>
  <c r="C29" i="24" s="1"/>
  <c r="E38" i="24"/>
  <c r="G21" i="24"/>
  <c r="H27" i="37"/>
  <c r="H38" i="37"/>
  <c r="J38" i="37" s="1"/>
  <c r="H17" i="39"/>
  <c r="H40" i="30"/>
  <c r="J36" i="30"/>
  <c r="J11" i="39"/>
  <c r="J18" i="39"/>
  <c r="I37" i="39"/>
  <c r="J37" i="39" s="1"/>
  <c r="J19" i="39"/>
  <c r="F12" i="39"/>
  <c r="C12" i="24"/>
  <c r="G26" i="24"/>
  <c r="G25" i="24" s="1"/>
  <c r="G32" i="24"/>
  <c r="C32" i="24" s="1"/>
  <c r="G15" i="24"/>
  <c r="I28" i="40"/>
  <c r="J17" i="37"/>
  <c r="C17" i="37"/>
  <c r="C29" i="40"/>
  <c r="C28" i="40" s="1"/>
  <c r="C14" i="24"/>
  <c r="J14" i="37"/>
  <c r="J16" i="39"/>
  <c r="C16" i="24"/>
  <c r="J19" i="37"/>
  <c r="C29" i="37"/>
  <c r="G38" i="30"/>
  <c r="H38" i="30" s="1"/>
  <c r="H23" i="37"/>
  <c r="J23" i="37" s="1"/>
  <c r="H39" i="40"/>
  <c r="J39" i="40" s="1"/>
  <c r="H17" i="30"/>
  <c r="G31" i="30"/>
  <c r="H31" i="30" s="1"/>
  <c r="G38" i="39"/>
  <c r="H38" i="39" s="1"/>
  <c r="J9" i="39"/>
  <c r="G17" i="24"/>
  <c r="C21" i="24"/>
  <c r="G39" i="24"/>
  <c r="C39" i="24" s="1"/>
  <c r="I25" i="24"/>
  <c r="C26" i="37"/>
  <c r="C25" i="37" s="1"/>
  <c r="F38" i="37"/>
  <c r="J40" i="37"/>
  <c r="H11" i="40"/>
  <c r="J11" i="40" s="1"/>
  <c r="E10" i="37"/>
  <c r="H12" i="30"/>
  <c r="H23" i="30"/>
  <c r="H24" i="30"/>
  <c r="C24" i="30"/>
  <c r="B30" i="37"/>
  <c r="D30" i="37" s="1"/>
  <c r="J17" i="39"/>
  <c r="G32" i="39"/>
  <c r="E32" i="40" s="1"/>
  <c r="G32" i="40" s="1"/>
  <c r="G22" i="39"/>
  <c r="H22" i="39" s="1"/>
  <c r="G24" i="39"/>
  <c r="E24" i="40" s="1"/>
  <c r="G24" i="40" s="1"/>
  <c r="G26" i="39"/>
  <c r="E26" i="40" s="1"/>
  <c r="G26" i="40" s="1"/>
  <c r="G16" i="39"/>
  <c r="H16" i="39" s="1"/>
  <c r="C13" i="39"/>
  <c r="B13" i="40" s="1"/>
  <c r="D13" i="40" s="1"/>
  <c r="C9" i="39"/>
  <c r="B9" i="40" s="1"/>
  <c r="D9" i="40" s="1"/>
  <c r="G11" i="24"/>
  <c r="G19" i="24"/>
  <c r="G30" i="24"/>
  <c r="C30" i="24" s="1"/>
  <c r="G35" i="24"/>
  <c r="C35" i="24" s="1"/>
  <c r="H10" i="40"/>
  <c r="J10" i="40" s="1"/>
  <c r="C26" i="24"/>
  <c r="C25" i="24" s="1"/>
  <c r="C24" i="39"/>
  <c r="B24" i="40" s="1"/>
  <c r="D24" i="40" s="1"/>
  <c r="D9" i="39"/>
  <c r="J36" i="40"/>
  <c r="H35" i="40"/>
  <c r="J35" i="40" s="1"/>
  <c r="G13" i="24"/>
  <c r="G10" i="39"/>
  <c r="E10" i="40" s="1"/>
  <c r="G10" i="40" s="1"/>
  <c r="I8" i="39"/>
  <c r="B15" i="37"/>
  <c r="I28" i="39"/>
  <c r="J28" i="39" s="1"/>
  <c r="C35" i="37"/>
  <c r="C31" i="37" s="1"/>
  <c r="G26" i="37"/>
  <c r="E11" i="40"/>
  <c r="G11" i="40" s="1"/>
  <c r="G23" i="24"/>
  <c r="B37" i="39"/>
  <c r="F37" i="39"/>
  <c r="E28" i="39"/>
  <c r="C21" i="39"/>
  <c r="B21" i="40" s="1"/>
  <c r="G25" i="39"/>
  <c r="C25" i="39" s="1"/>
  <c r="G27" i="39"/>
  <c r="E27" i="40" s="1"/>
  <c r="G27" i="40" s="1"/>
  <c r="G19" i="39"/>
  <c r="H19" i="39" s="1"/>
  <c r="C15" i="24"/>
  <c r="G33" i="24"/>
  <c r="J11" i="37"/>
  <c r="J21" i="37"/>
  <c r="C10" i="39"/>
  <c r="B10" i="40" s="1"/>
  <c r="E8" i="39"/>
  <c r="J27" i="37"/>
  <c r="C32" i="39"/>
  <c r="D32" i="39" s="1"/>
  <c r="G29" i="39"/>
  <c r="H29" i="39" s="1"/>
  <c r="J22" i="39"/>
  <c r="G9" i="39"/>
  <c r="E9" i="40" s="1"/>
  <c r="H23" i="39"/>
  <c r="C11" i="24"/>
  <c r="G37" i="24"/>
  <c r="G36" i="24" s="1"/>
  <c r="J37" i="37"/>
  <c r="C19" i="24"/>
  <c r="H34" i="40"/>
  <c r="J34" i="40" s="1"/>
  <c r="B35" i="39"/>
  <c r="J35" i="39" s="1"/>
  <c r="J39" i="39"/>
  <c r="G39" i="39"/>
  <c r="C39" i="39" s="1"/>
  <c r="G34" i="39"/>
  <c r="E34" i="40" s="1"/>
  <c r="G34" i="40" s="1"/>
  <c r="G18" i="39"/>
  <c r="E18" i="40" s="1"/>
  <c r="G18" i="40" s="1"/>
  <c r="C20" i="24"/>
  <c r="G20" i="24"/>
  <c r="G40" i="24"/>
  <c r="G24" i="37"/>
  <c r="F27" i="37"/>
  <c r="F9" i="37" s="1"/>
  <c r="J22" i="37"/>
  <c r="J28" i="37"/>
  <c r="C22" i="39"/>
  <c r="B22" i="40" s="1"/>
  <c r="D22" i="40" s="1"/>
  <c r="E14" i="37"/>
  <c r="G14" i="24"/>
  <c r="F14" i="34"/>
  <c r="D14" i="34"/>
  <c r="H13" i="34"/>
  <c r="I13" i="34" s="1"/>
  <c r="I20" i="40"/>
  <c r="F20" i="40"/>
  <c r="D21" i="40"/>
  <c r="C10" i="24"/>
  <c r="D21" i="39"/>
  <c r="F20" i="39"/>
  <c r="H35" i="31"/>
  <c r="G21" i="31"/>
  <c r="F27" i="31"/>
  <c r="H32" i="31"/>
  <c r="J34" i="31"/>
  <c r="H21" i="31"/>
  <c r="D9" i="31"/>
  <c r="D10" i="31"/>
  <c r="I35" i="23"/>
  <c r="B34" i="31"/>
  <c r="G32" i="31"/>
  <c r="G13" i="31"/>
  <c r="I24" i="31"/>
  <c r="I25" i="31"/>
  <c r="D32" i="31"/>
  <c r="J32" i="31" s="1"/>
  <c r="E14" i="31"/>
  <c r="D24" i="31"/>
  <c r="J24" i="31" s="1"/>
  <c r="J13" i="23"/>
  <c r="H35" i="23"/>
  <c r="H37" i="23"/>
  <c r="C11" i="31"/>
  <c r="F14" i="31"/>
  <c r="I26" i="31"/>
  <c r="D37" i="31"/>
  <c r="G26" i="23"/>
  <c r="D16" i="31"/>
  <c r="J16" i="31" s="1"/>
  <c r="J29" i="23"/>
  <c r="G24" i="23"/>
  <c r="I9" i="31"/>
  <c r="G12" i="31"/>
  <c r="I13" i="31"/>
  <c r="J19" i="23"/>
  <c r="G39" i="31"/>
  <c r="J17" i="23"/>
  <c r="J31" i="23"/>
  <c r="H24" i="23"/>
  <c r="D35" i="23"/>
  <c r="H13" i="31"/>
  <c r="D17" i="31"/>
  <c r="D39" i="31"/>
  <c r="J34" i="23"/>
  <c r="I21" i="31"/>
  <c r="J25" i="23"/>
  <c r="C34" i="31"/>
  <c r="I34" i="31" s="1"/>
  <c r="I29" i="31"/>
  <c r="G31" i="31"/>
  <c r="G20" i="31"/>
  <c r="J29" i="40"/>
  <c r="H28" i="40"/>
  <c r="J29" i="39"/>
  <c r="C17" i="24"/>
  <c r="C29" i="39"/>
  <c r="F28" i="39"/>
  <c r="B17" i="37"/>
  <c r="G17" i="37"/>
  <c r="J12" i="23"/>
  <c r="H10" i="31"/>
  <c r="C7" i="31"/>
  <c r="H39" i="31"/>
  <c r="J9" i="23"/>
  <c r="C27" i="31"/>
  <c r="I27" i="31" s="1"/>
  <c r="G29" i="31"/>
  <c r="G18" i="31"/>
  <c r="J33" i="31"/>
  <c r="D20" i="31"/>
  <c r="D12" i="31"/>
  <c r="J21" i="23"/>
  <c r="E7" i="23"/>
  <c r="H28" i="31"/>
  <c r="I12" i="31"/>
  <c r="I32" i="31"/>
  <c r="B19" i="31"/>
  <c r="F30" i="31"/>
  <c r="J15" i="23"/>
  <c r="J36" i="23"/>
  <c r="H34" i="31"/>
  <c r="I10" i="31"/>
  <c r="D13" i="31"/>
  <c r="J13" i="31" s="1"/>
  <c r="J16" i="23"/>
  <c r="E27" i="31"/>
  <c r="H27" i="31" s="1"/>
  <c r="G28" i="31"/>
  <c r="J24" i="39"/>
  <c r="H32" i="30"/>
  <c r="E32" i="37"/>
  <c r="I23" i="31"/>
  <c r="F19" i="31"/>
  <c r="H23" i="31"/>
  <c r="J23" i="31"/>
  <c r="C39" i="37"/>
  <c r="C38" i="37" s="1"/>
  <c r="J9" i="24"/>
  <c r="J7" i="24" s="1"/>
  <c r="D36" i="24"/>
  <c r="J27" i="40"/>
  <c r="J35" i="37"/>
  <c r="C26" i="40"/>
  <c r="J26" i="40"/>
  <c r="J29" i="37"/>
  <c r="J17" i="40"/>
  <c r="I9" i="37"/>
  <c r="I12" i="40"/>
  <c r="C11" i="40"/>
  <c r="D23" i="24"/>
  <c r="J30" i="40"/>
  <c r="C12" i="40"/>
  <c r="C10" i="40"/>
  <c r="C38" i="40"/>
  <c r="J38" i="40"/>
  <c r="C13" i="37"/>
  <c r="I8" i="40"/>
  <c r="I7" i="40" s="1"/>
  <c r="I8" i="37"/>
  <c r="G40" i="37"/>
  <c r="C40" i="40"/>
  <c r="C37" i="40" s="1"/>
  <c r="D40" i="37"/>
  <c r="H9" i="24"/>
  <c r="F31" i="37"/>
  <c r="C20" i="40"/>
  <c r="C27" i="37"/>
  <c r="C15" i="40"/>
  <c r="F15" i="40"/>
  <c r="F7" i="40" s="1"/>
  <c r="D25" i="24"/>
  <c r="C24" i="37"/>
  <c r="G23" i="37"/>
  <c r="C31" i="40"/>
  <c r="F8" i="37"/>
  <c r="C18" i="37"/>
  <c r="C8" i="40"/>
  <c r="D10" i="40"/>
  <c r="D8" i="24"/>
  <c r="D15" i="37"/>
  <c r="J39" i="37"/>
  <c r="J38" i="30"/>
  <c r="H31" i="37"/>
  <c r="J31" i="37" s="1"/>
  <c r="J27" i="39"/>
  <c r="I20" i="39"/>
  <c r="I31" i="24"/>
  <c r="J31" i="30"/>
  <c r="B33" i="37"/>
  <c r="D33" i="37" s="1"/>
  <c r="I9" i="30"/>
  <c r="I7" i="30" s="1"/>
  <c r="I27" i="24"/>
  <c r="J25" i="37"/>
  <c r="D26" i="30"/>
  <c r="C33" i="39"/>
  <c r="D33" i="39" s="1"/>
  <c r="I31" i="39"/>
  <c r="J30" i="39"/>
  <c r="J13" i="40"/>
  <c r="H12" i="40"/>
  <c r="J32" i="40"/>
  <c r="J23" i="40"/>
  <c r="H20" i="40"/>
  <c r="J20" i="40" s="1"/>
  <c r="J9" i="40"/>
  <c r="I8" i="24"/>
  <c r="H8" i="37"/>
  <c r="J8" i="37" s="1"/>
  <c r="J16" i="40"/>
  <c r="H15" i="40"/>
  <c r="C40" i="24"/>
  <c r="C38" i="24" s="1"/>
  <c r="F38" i="24"/>
  <c r="G40" i="39"/>
  <c r="C40" i="39" s="1"/>
  <c r="E39" i="40"/>
  <c r="G39" i="40" s="1"/>
  <c r="C39" i="30"/>
  <c r="E39" i="37"/>
  <c r="C36" i="30"/>
  <c r="D36" i="30" s="1"/>
  <c r="E37" i="37"/>
  <c r="E36" i="37" s="1"/>
  <c r="G36" i="37" s="1"/>
  <c r="G36" i="30"/>
  <c r="H36" i="30" s="1"/>
  <c r="E20" i="39"/>
  <c r="B35" i="37"/>
  <c r="D35" i="37" s="1"/>
  <c r="E31" i="24"/>
  <c r="F31" i="24"/>
  <c r="F9" i="24" s="1"/>
  <c r="B34" i="37"/>
  <c r="D34" i="37" s="1"/>
  <c r="G34" i="37"/>
  <c r="G34" i="24"/>
  <c r="C34" i="24" s="1"/>
  <c r="C34" i="30"/>
  <c r="H34" i="30"/>
  <c r="G33" i="37"/>
  <c r="F9" i="30"/>
  <c r="F7" i="30" s="1"/>
  <c r="C33" i="24"/>
  <c r="C31" i="24" s="1"/>
  <c r="C19" i="39"/>
  <c r="C30" i="30"/>
  <c r="D30" i="30" s="1"/>
  <c r="G30" i="37"/>
  <c r="C18" i="39"/>
  <c r="E29" i="37"/>
  <c r="G28" i="24"/>
  <c r="C28" i="24"/>
  <c r="C27" i="24" s="1"/>
  <c r="E28" i="37"/>
  <c r="G27" i="30"/>
  <c r="H27" i="30" s="1"/>
  <c r="E9" i="30"/>
  <c r="E7" i="30" s="1"/>
  <c r="C17" i="39"/>
  <c r="E17" i="40"/>
  <c r="G17" i="40" s="1"/>
  <c r="E15" i="39"/>
  <c r="E27" i="24"/>
  <c r="G14" i="39"/>
  <c r="G12" i="39" s="1"/>
  <c r="H12" i="39" s="1"/>
  <c r="G25" i="37"/>
  <c r="B26" i="37"/>
  <c r="H26" i="30"/>
  <c r="H25" i="30"/>
  <c r="C11" i="39"/>
  <c r="G22" i="37"/>
  <c r="B22" i="37"/>
  <c r="D22" i="37" s="1"/>
  <c r="H22" i="30"/>
  <c r="C22" i="24"/>
  <c r="E31" i="39"/>
  <c r="G33" i="39"/>
  <c r="G30" i="39"/>
  <c r="G28" i="39" s="1"/>
  <c r="H28" i="39" s="1"/>
  <c r="B21" i="37"/>
  <c r="D21" i="37" s="1"/>
  <c r="G21" i="37"/>
  <c r="C30" i="39"/>
  <c r="D30" i="39" s="1"/>
  <c r="H21" i="30"/>
  <c r="G13" i="40"/>
  <c r="F8" i="24"/>
  <c r="B20" i="37"/>
  <c r="D20" i="37" s="1"/>
  <c r="G20" i="37"/>
  <c r="H20" i="30"/>
  <c r="H32" i="39"/>
  <c r="B19" i="37"/>
  <c r="D19" i="37" s="1"/>
  <c r="E23" i="40"/>
  <c r="G23" i="40" s="1"/>
  <c r="C23" i="39"/>
  <c r="E18" i="37"/>
  <c r="E16" i="37"/>
  <c r="E38" i="40"/>
  <c r="G15" i="37"/>
  <c r="E37" i="39"/>
  <c r="C38" i="39"/>
  <c r="G9" i="40"/>
  <c r="C13" i="24"/>
  <c r="E13" i="37"/>
  <c r="G8" i="30"/>
  <c r="G12" i="37"/>
  <c r="B12" i="37"/>
  <c r="D12" i="37" s="1"/>
  <c r="E8" i="24"/>
  <c r="C36" i="39"/>
  <c r="G36" i="39"/>
  <c r="G12" i="24"/>
  <c r="E16" i="40"/>
  <c r="F15" i="39"/>
  <c r="C16" i="39"/>
  <c r="B16" i="40" s="1"/>
  <c r="C8" i="30"/>
  <c r="G11" i="37"/>
  <c r="B11" i="37"/>
  <c r="F36" i="31"/>
  <c r="I36" i="31" s="1"/>
  <c r="I39" i="31"/>
  <c r="G38" i="31"/>
  <c r="J38" i="23"/>
  <c r="G35" i="23"/>
  <c r="I33" i="31"/>
  <c r="H33" i="31"/>
  <c r="E30" i="31"/>
  <c r="G30" i="23"/>
  <c r="G26" i="31"/>
  <c r="J26" i="31" s="1"/>
  <c r="G25" i="31"/>
  <c r="H30" i="23"/>
  <c r="E19" i="31"/>
  <c r="H8" i="23"/>
  <c r="J33" i="23"/>
  <c r="J32" i="23"/>
  <c r="I30" i="23"/>
  <c r="H24" i="31"/>
  <c r="I26" i="23"/>
  <c r="F6" i="23"/>
  <c r="I6" i="23" s="1"/>
  <c r="I17" i="31"/>
  <c r="G17" i="31"/>
  <c r="J27" i="23"/>
  <c r="I24" i="23"/>
  <c r="G10" i="31"/>
  <c r="J23" i="23"/>
  <c r="H29" i="31"/>
  <c r="J20" i="23"/>
  <c r="F11" i="31"/>
  <c r="E11" i="31"/>
  <c r="H12" i="31"/>
  <c r="I31" i="31"/>
  <c r="F7" i="31"/>
  <c r="G9" i="31"/>
  <c r="J9" i="31"/>
  <c r="H9" i="31"/>
  <c r="E7" i="31"/>
  <c r="G37" i="31"/>
  <c r="I37" i="31"/>
  <c r="J11" i="23"/>
  <c r="J35" i="31"/>
  <c r="I7" i="23"/>
  <c r="F15" i="36"/>
  <c r="B38" i="24"/>
  <c r="J26" i="39"/>
  <c r="B31" i="24"/>
  <c r="H24" i="39"/>
  <c r="B27" i="24"/>
  <c r="B15" i="39"/>
  <c r="J15" i="39" s="1"/>
  <c r="D25" i="30"/>
  <c r="J25" i="30"/>
  <c r="B9" i="30"/>
  <c r="J13" i="39"/>
  <c r="H13" i="39"/>
  <c r="J8" i="30"/>
  <c r="B8" i="39"/>
  <c r="J10" i="39"/>
  <c r="B8" i="24"/>
  <c r="B20" i="39"/>
  <c r="H21" i="39"/>
  <c r="I38" i="31"/>
  <c r="D38" i="31"/>
  <c r="D37" i="23"/>
  <c r="J37" i="23" s="1"/>
  <c r="H38" i="31"/>
  <c r="B36" i="31"/>
  <c r="H36" i="31" s="1"/>
  <c r="D25" i="31"/>
  <c r="H25" i="31"/>
  <c r="D30" i="23"/>
  <c r="D26" i="23"/>
  <c r="J26" i="23" s="1"/>
  <c r="H17" i="31"/>
  <c r="D24" i="23"/>
  <c r="J24" i="23" s="1"/>
  <c r="B11" i="31"/>
  <c r="C30" i="31"/>
  <c r="I30" i="31" s="1"/>
  <c r="I28" i="31"/>
  <c r="D21" i="31"/>
  <c r="J21" i="31" s="1"/>
  <c r="D8" i="31"/>
  <c r="H8" i="31"/>
  <c r="B7" i="31"/>
  <c r="I35" i="31"/>
  <c r="H15" i="31"/>
  <c r="J10" i="23"/>
  <c r="C14" i="31"/>
  <c r="D15" i="31"/>
  <c r="C19" i="31"/>
  <c r="I20" i="31"/>
  <c r="E25" i="40" l="1"/>
  <c r="G25" i="40" s="1"/>
  <c r="E29" i="40"/>
  <c r="G29" i="40" s="1"/>
  <c r="G15" i="39"/>
  <c r="H9" i="39"/>
  <c r="H10" i="39"/>
  <c r="G8" i="39"/>
  <c r="H8" i="39" s="1"/>
  <c r="G27" i="24"/>
  <c r="E19" i="40"/>
  <c r="G19" i="40" s="1"/>
  <c r="H39" i="39"/>
  <c r="J31" i="39"/>
  <c r="I9" i="24"/>
  <c r="D17" i="37"/>
  <c r="G38" i="24"/>
  <c r="G9" i="24" s="1"/>
  <c r="C9" i="24" s="1"/>
  <c r="H18" i="39"/>
  <c r="H25" i="39"/>
  <c r="E40" i="40"/>
  <c r="G40" i="40" s="1"/>
  <c r="H31" i="40"/>
  <c r="J31" i="40" s="1"/>
  <c r="H37" i="40"/>
  <c r="J37" i="40" s="1"/>
  <c r="C8" i="37"/>
  <c r="G14" i="37"/>
  <c r="B14" i="37"/>
  <c r="D14" i="37" s="1"/>
  <c r="J28" i="40"/>
  <c r="I7" i="39"/>
  <c r="E22" i="40"/>
  <c r="G22" i="40" s="1"/>
  <c r="H26" i="39"/>
  <c r="C26" i="39"/>
  <c r="B26" i="40" s="1"/>
  <c r="D26" i="40" s="1"/>
  <c r="H8" i="40"/>
  <c r="D24" i="30"/>
  <c r="C23" i="30"/>
  <c r="D23" i="30" s="1"/>
  <c r="B10" i="37"/>
  <c r="D10" i="37" s="1"/>
  <c r="G10" i="37"/>
  <c r="D16" i="39"/>
  <c r="D13" i="39"/>
  <c r="C27" i="39"/>
  <c r="D27" i="39" s="1"/>
  <c r="H40" i="39"/>
  <c r="B32" i="40"/>
  <c r="D32" i="40" s="1"/>
  <c r="H9" i="37"/>
  <c r="H7" i="37" s="1"/>
  <c r="E14" i="40"/>
  <c r="G14" i="40" s="1"/>
  <c r="G31" i="24"/>
  <c r="H27" i="39"/>
  <c r="C34" i="39"/>
  <c r="D34" i="39" s="1"/>
  <c r="D10" i="39"/>
  <c r="H14" i="39"/>
  <c r="B9" i="24"/>
  <c r="B7" i="24" s="1"/>
  <c r="E8" i="40"/>
  <c r="G8" i="40" s="1"/>
  <c r="C14" i="39"/>
  <c r="D14" i="39" s="1"/>
  <c r="G20" i="39"/>
  <c r="H34" i="39"/>
  <c r="G37" i="39"/>
  <c r="H37" i="39" s="1"/>
  <c r="B37" i="37"/>
  <c r="B36" i="37" s="1"/>
  <c r="D36" i="37" s="1"/>
  <c r="C37" i="24"/>
  <c r="C36" i="24" s="1"/>
  <c r="D24" i="39"/>
  <c r="C8" i="39"/>
  <c r="B33" i="40"/>
  <c r="D33" i="40" s="1"/>
  <c r="D22" i="39"/>
  <c r="G8" i="24"/>
  <c r="H14" i="34"/>
  <c r="D7" i="31"/>
  <c r="J10" i="31"/>
  <c r="G30" i="31"/>
  <c r="G11" i="31"/>
  <c r="H7" i="31"/>
  <c r="J39" i="31"/>
  <c r="J29" i="31"/>
  <c r="J35" i="23"/>
  <c r="J25" i="31"/>
  <c r="I11" i="31"/>
  <c r="G14" i="31"/>
  <c r="J12" i="31"/>
  <c r="I14" i="31"/>
  <c r="H11" i="31"/>
  <c r="G27" i="31"/>
  <c r="J30" i="23"/>
  <c r="I7" i="31"/>
  <c r="J20" i="31"/>
  <c r="I19" i="31"/>
  <c r="C8" i="24"/>
  <c r="D29" i="39"/>
  <c r="B29" i="40"/>
  <c r="D29" i="40" s="1"/>
  <c r="F7" i="39"/>
  <c r="J17" i="31"/>
  <c r="H19" i="31"/>
  <c r="D11" i="31"/>
  <c r="B32" i="37"/>
  <c r="D32" i="37" s="1"/>
  <c r="G32" i="37"/>
  <c r="E31" i="37"/>
  <c r="G31" i="37" s="1"/>
  <c r="D9" i="24"/>
  <c r="D7" i="24" s="1"/>
  <c r="J12" i="40"/>
  <c r="J9" i="37"/>
  <c r="I7" i="37"/>
  <c r="J8" i="40"/>
  <c r="C7" i="40"/>
  <c r="H7" i="24"/>
  <c r="F7" i="37"/>
  <c r="D24" i="37"/>
  <c r="C23" i="37"/>
  <c r="I7" i="24"/>
  <c r="C31" i="39"/>
  <c r="D31" i="39" s="1"/>
  <c r="J15" i="40"/>
  <c r="D40" i="39"/>
  <c r="B40" i="40"/>
  <c r="D40" i="40" s="1"/>
  <c r="B39" i="37"/>
  <c r="G39" i="37"/>
  <c r="E38" i="37"/>
  <c r="G38" i="37" s="1"/>
  <c r="D39" i="30"/>
  <c r="C38" i="30"/>
  <c r="D38" i="30" s="1"/>
  <c r="D39" i="39"/>
  <c r="B39" i="40"/>
  <c r="D39" i="40" s="1"/>
  <c r="G37" i="37"/>
  <c r="B34" i="40"/>
  <c r="D34" i="40" s="1"/>
  <c r="E9" i="24"/>
  <c r="E7" i="24" s="1"/>
  <c r="D26" i="39"/>
  <c r="C31" i="30"/>
  <c r="D31" i="30" s="1"/>
  <c r="D34" i="30"/>
  <c r="B25" i="40"/>
  <c r="D25" i="40" s="1"/>
  <c r="D25" i="39"/>
  <c r="E20" i="40"/>
  <c r="G20" i="40" s="1"/>
  <c r="B19" i="40"/>
  <c r="D19" i="40" s="1"/>
  <c r="D19" i="39"/>
  <c r="C27" i="30"/>
  <c r="D27" i="30" s="1"/>
  <c r="C15" i="39"/>
  <c r="D15" i="39" s="1"/>
  <c r="G29" i="37"/>
  <c r="B29" i="37"/>
  <c r="D29" i="37" s="1"/>
  <c r="B18" i="40"/>
  <c r="D18" i="40" s="1"/>
  <c r="D18" i="39"/>
  <c r="G9" i="30"/>
  <c r="C9" i="30" s="1"/>
  <c r="C7" i="30" s="1"/>
  <c r="G28" i="37"/>
  <c r="E27" i="37"/>
  <c r="B28" i="37"/>
  <c r="E7" i="39"/>
  <c r="B17" i="40"/>
  <c r="D17" i="40" s="1"/>
  <c r="D17" i="39"/>
  <c r="F7" i="24"/>
  <c r="D26" i="37"/>
  <c r="B25" i="37"/>
  <c r="D11" i="39"/>
  <c r="B11" i="40"/>
  <c r="E33" i="40"/>
  <c r="H33" i="39"/>
  <c r="G31" i="39"/>
  <c r="H31" i="39" s="1"/>
  <c r="E30" i="40"/>
  <c r="H30" i="39"/>
  <c r="B30" i="40"/>
  <c r="C28" i="39"/>
  <c r="D28" i="39" s="1"/>
  <c r="D23" i="39"/>
  <c r="B23" i="40"/>
  <c r="D23" i="40" s="1"/>
  <c r="B18" i="37"/>
  <c r="D18" i="37" s="1"/>
  <c r="G18" i="37"/>
  <c r="B16" i="37"/>
  <c r="D16" i="37" s="1"/>
  <c r="G16" i="37"/>
  <c r="H8" i="30"/>
  <c r="E37" i="40"/>
  <c r="G37" i="40" s="1"/>
  <c r="G38" i="40"/>
  <c r="C37" i="39"/>
  <c r="D37" i="39" s="1"/>
  <c r="B38" i="40"/>
  <c r="D38" i="39"/>
  <c r="B13" i="37"/>
  <c r="D13" i="37" s="1"/>
  <c r="G13" i="37"/>
  <c r="E8" i="37"/>
  <c r="G8" i="37" s="1"/>
  <c r="E36" i="40"/>
  <c r="G35" i="39"/>
  <c r="H35" i="39" s="1"/>
  <c r="H36" i="39"/>
  <c r="D8" i="30"/>
  <c r="C35" i="39"/>
  <c r="D35" i="39" s="1"/>
  <c r="B36" i="40"/>
  <c r="D36" i="39"/>
  <c r="E15" i="40"/>
  <c r="G16" i="40"/>
  <c r="D16" i="40"/>
  <c r="D11" i="37"/>
  <c r="G36" i="31"/>
  <c r="J38" i="31"/>
  <c r="E6" i="23"/>
  <c r="H6" i="23" s="1"/>
  <c r="G19" i="31"/>
  <c r="E6" i="31"/>
  <c r="H6" i="31" s="1"/>
  <c r="I8" i="23"/>
  <c r="G6" i="23"/>
  <c r="J6" i="23" s="1"/>
  <c r="G7" i="31"/>
  <c r="F6" i="31"/>
  <c r="I6" i="31" s="1"/>
  <c r="J37" i="31"/>
  <c r="H15" i="39"/>
  <c r="J9" i="30"/>
  <c r="B7" i="30"/>
  <c r="D8" i="39"/>
  <c r="J8" i="39"/>
  <c r="B7" i="39"/>
  <c r="J20" i="39"/>
  <c r="H20" i="39"/>
  <c r="D36" i="31"/>
  <c r="J36" i="31" s="1"/>
  <c r="D19" i="31"/>
  <c r="J8" i="23"/>
  <c r="J28" i="31"/>
  <c r="J27" i="31"/>
  <c r="J8" i="31"/>
  <c r="J15" i="31"/>
  <c r="H7" i="40" l="1"/>
  <c r="J7" i="40" s="1"/>
  <c r="C20" i="39"/>
  <c r="D20" i="39" s="1"/>
  <c r="C12" i="39"/>
  <c r="D12" i="39" s="1"/>
  <c r="B27" i="40"/>
  <c r="D27" i="40" s="1"/>
  <c r="D37" i="37"/>
  <c r="E12" i="40"/>
  <c r="G12" i="40" s="1"/>
  <c r="B14" i="40"/>
  <c r="B12" i="40" s="1"/>
  <c r="D12" i="40" s="1"/>
  <c r="J7" i="31"/>
  <c r="J11" i="31"/>
  <c r="C7" i="24"/>
  <c r="B31" i="37"/>
  <c r="D31" i="37" s="1"/>
  <c r="J7" i="37"/>
  <c r="C9" i="37"/>
  <c r="C7" i="37" s="1"/>
  <c r="D23" i="37"/>
  <c r="D39" i="37"/>
  <c r="B38" i="37"/>
  <c r="D38" i="37" s="1"/>
  <c r="B31" i="40"/>
  <c r="D31" i="40" s="1"/>
  <c r="G7" i="24"/>
  <c r="B15" i="40"/>
  <c r="D15" i="40" s="1"/>
  <c r="H9" i="30"/>
  <c r="G7" i="30"/>
  <c r="H7" i="30" s="1"/>
  <c r="D9" i="30"/>
  <c r="D28" i="37"/>
  <c r="B27" i="37"/>
  <c r="D27" i="37" s="1"/>
  <c r="G27" i="37"/>
  <c r="E9" i="37"/>
  <c r="G9" i="37" s="1"/>
  <c r="D25" i="37"/>
  <c r="D14" i="40"/>
  <c r="D11" i="40"/>
  <c r="B8" i="40"/>
  <c r="D8" i="40" s="1"/>
  <c r="G7" i="39"/>
  <c r="H7" i="39" s="1"/>
  <c r="G33" i="40"/>
  <c r="E31" i="40"/>
  <c r="G31" i="40" s="1"/>
  <c r="E28" i="40"/>
  <c r="G28" i="40" s="1"/>
  <c r="G30" i="40"/>
  <c r="B28" i="40"/>
  <c r="D28" i="40" s="1"/>
  <c r="D30" i="40"/>
  <c r="C7" i="39"/>
  <c r="D7" i="39" s="1"/>
  <c r="D38" i="40"/>
  <c r="B37" i="40"/>
  <c r="D37" i="40" s="1"/>
  <c r="B8" i="37"/>
  <c r="E35" i="40"/>
  <c r="G35" i="40" s="1"/>
  <c r="G36" i="40"/>
  <c r="B35" i="40"/>
  <c r="D35" i="40" s="1"/>
  <c r="D36" i="40"/>
  <c r="G15" i="40"/>
  <c r="J19" i="31"/>
  <c r="G6" i="31"/>
  <c r="J6" i="31" s="1"/>
  <c r="J7" i="30"/>
  <c r="D7" i="30"/>
  <c r="J7" i="39"/>
  <c r="B20" i="40" l="1"/>
  <c r="D20" i="40" s="1"/>
  <c r="B9" i="37"/>
  <c r="D9" i="37" s="1"/>
  <c r="E7" i="37"/>
  <c r="G7" i="37" s="1"/>
  <c r="D8" i="37"/>
  <c r="B7" i="40"/>
  <c r="D7" i="40" s="1"/>
  <c r="E7" i="40"/>
  <c r="G7" i="40" s="1"/>
  <c r="B7" i="37" l="1"/>
  <c r="D7" i="37" s="1"/>
  <c r="H18" i="31"/>
  <c r="H18" i="23"/>
  <c r="D18" i="23"/>
  <c r="J18" i="23" s="1"/>
  <c r="D7" i="23"/>
  <c r="J7" i="23" s="1"/>
  <c r="B14" i="31"/>
  <c r="H14" i="31" s="1"/>
  <c r="D18" i="31"/>
  <c r="D14" i="31" s="1"/>
  <c r="J14" i="31" s="1"/>
  <c r="H7" i="23"/>
  <c r="B31" i="31"/>
  <c r="H31" i="31" s="1"/>
  <c r="B30" i="31" l="1"/>
  <c r="H30" i="31" s="1"/>
  <c r="D31" i="31"/>
  <c r="J18" i="31"/>
  <c r="J31" i="31" l="1"/>
  <c r="D30" i="31"/>
  <c r="J30" i="31" s="1"/>
</calcChain>
</file>

<file path=xl/sharedStrings.xml><?xml version="1.0" encoding="utf-8"?>
<sst xmlns="http://schemas.openxmlformats.org/spreadsheetml/2006/main" count="788" uniqueCount="355">
  <si>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</si>
  <si>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</si>
  <si>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</si>
  <si>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</si>
  <si>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</si>
  <si>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</si>
  <si>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</si>
  <si>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</si>
  <si>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</si>
  <si>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人口</t>
  </si>
  <si>
    <t>10月</t>
    <phoneticPr fontId="1"/>
  </si>
  <si>
    <t>11月</t>
    <phoneticPr fontId="1"/>
  </si>
  <si>
    <t>12月</t>
    <phoneticPr fontId="1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</si>
  <si>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</si>
  <si>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</si>
  <si>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1"/>
  </si>
  <si>
    <t>男</t>
  </si>
  <si>
    <t>女</t>
  </si>
  <si>
    <t>４月</t>
  </si>
  <si>
    <t xml:space="preserve">県計 </t>
  </si>
  <si>
    <t xml:space="preserve">市部計 </t>
  </si>
  <si>
    <t xml:space="preserve">郡部計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</si>
  <si>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</si>
  <si>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</si>
  <si>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</si>
  <si>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</si>
  <si>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</si>
  <si>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鹿角郡 </t>
  </si>
  <si>
    <t xml:space="preserve">小坂町 </t>
  </si>
  <si>
    <t xml:space="preserve">北秋田郡 </t>
  </si>
  <si>
    <t xml:space="preserve">上小阿仁村 </t>
  </si>
  <si>
    <t xml:space="preserve">山本郡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</si>
  <si>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</si>
  <si>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</si>
  <si>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</si>
  <si>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</si>
  <si>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</si>
  <si>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</si>
  <si>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仙北郡 </t>
  </si>
  <si>
    <t xml:space="preserve">雄勝郡 </t>
  </si>
  <si>
    <t xml:space="preserve">羽後町 </t>
  </si>
  <si>
    <t xml:space="preserve">美郷町 </t>
    <rPh sb="0" eb="1">
      <t>ビ</t>
    </rPh>
    <rPh sb="1" eb="3">
      <t>ゴウマチ</t>
    </rPh>
    <phoneticPr fontId="2"/>
  </si>
  <si>
    <t xml:space="preserve">秋田市 </t>
    <phoneticPr fontId="2"/>
  </si>
  <si>
    <t xml:space="preserve">由利本荘市 </t>
    <rPh sb="0" eb="2">
      <t>ユリ</t>
    </rPh>
    <phoneticPr fontId="2"/>
  </si>
  <si>
    <t>にかほ市</t>
    <rPh sb="3" eb="4">
      <t>シ</t>
    </rPh>
    <phoneticPr fontId="2"/>
  </si>
  <si>
    <t xml:space="preserve">横手市 </t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</si>
  <si>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</si>
  <si>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</si>
  <si>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H19(世帯)</t>
    <phoneticPr fontId="1"/>
  </si>
  <si>
    <t>H19人口(H18.10～H19.9)</t>
    <rPh sb="3" eb="5">
      <t>ジンコウ</t>
    </rPh>
    <phoneticPr fontId="1"/>
  </si>
  <si>
    <t>H19</t>
  </si>
  <si>
    <t>H20</t>
    <phoneticPr fontId="1"/>
  </si>
  <si>
    <t>H19(世帯)</t>
  </si>
  <si>
    <t>H20(世帯)</t>
    <phoneticPr fontId="1"/>
  </si>
  <si>
    <t>10月</t>
  </si>
  <si>
    <t>11月</t>
  </si>
  <si>
    <t>12月</t>
  </si>
  <si>
    <t>５月</t>
    <rPh sb="1" eb="2">
      <t>ガツ</t>
    </rPh>
    <phoneticPr fontId="1"/>
  </si>
  <si>
    <t>H20人口(H19.10～H20.7)</t>
    <rPh sb="3" eb="5">
      <t>ジンコウ</t>
    </rPh>
    <phoneticPr fontId="1"/>
  </si>
  <si>
    <t>６月</t>
    <rPh sb="1" eb="2">
      <t>ガツ</t>
    </rPh>
    <phoneticPr fontId="1"/>
  </si>
  <si>
    <t>北秋田市</t>
    <rPh sb="0" eb="3">
      <t>キタアキタ</t>
    </rPh>
    <rPh sb="3" eb="4">
      <t>シ</t>
    </rPh>
    <phoneticPr fontId="2"/>
  </si>
  <si>
    <t>市町村名等</t>
    <rPh sb="0" eb="3">
      <t>シチョウソン</t>
    </rPh>
    <rPh sb="3" eb="4">
      <t>メイ</t>
    </rPh>
    <rPh sb="4" eb="5">
      <t>トウ</t>
    </rPh>
    <phoneticPr fontId="2"/>
  </si>
  <si>
    <t>表１－１</t>
    <rPh sb="0" eb="1">
      <t>ヒョウ</t>
    </rPh>
    <phoneticPr fontId="2"/>
  </si>
  <si>
    <t>表１－２</t>
    <rPh sb="0" eb="1">
      <t>ヒョウ</t>
    </rPh>
    <phoneticPr fontId="2"/>
  </si>
  <si>
    <t>表１－３</t>
    <rPh sb="0" eb="1">
      <t>ヒョウ</t>
    </rPh>
    <phoneticPr fontId="2"/>
  </si>
  <si>
    <t>表１－４</t>
    <rPh sb="0" eb="1">
      <t>ヒョウ</t>
    </rPh>
    <phoneticPr fontId="2"/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</si>
  <si>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13" eb="15">
      <t>ジュンイ</t>
    </rPh>
    <phoneticPr fontId="2"/>
  </si>
  <si>
    <t>表２－１</t>
    <rPh sb="0" eb="1">
      <t>ヒョウ</t>
    </rPh>
    <phoneticPr fontId="2"/>
  </si>
  <si>
    <t>表２－２</t>
    <rPh sb="0" eb="1">
      <t>ヒョウ</t>
    </rPh>
    <phoneticPr fontId="2"/>
  </si>
  <si>
    <t>秋田県健康福祉部長寿社会課</t>
    <rPh sb="0" eb="3">
      <t>アキタケン</t>
    </rPh>
    <rPh sb="3" eb="5">
      <t>ケンコウ</t>
    </rPh>
    <rPh sb="5" eb="8">
      <t>フクシブ</t>
    </rPh>
    <rPh sb="8" eb="13">
      <t>チョウジュシャカイカ</t>
    </rPh>
    <phoneticPr fontId="2"/>
  </si>
  <si>
    <t>潟上市　</t>
    <rPh sb="0" eb="2">
      <t>カタガミ</t>
    </rPh>
    <rPh sb="2" eb="3">
      <t>シ</t>
    </rPh>
    <phoneticPr fontId="2"/>
  </si>
  <si>
    <t>大仙市　</t>
    <rPh sb="0" eb="1">
      <t>ダイ</t>
    </rPh>
    <rPh sb="1" eb="2">
      <t>セン</t>
    </rPh>
    <rPh sb="2" eb="3">
      <t>シ</t>
    </rPh>
    <phoneticPr fontId="2"/>
  </si>
  <si>
    <t>仙北市　</t>
    <rPh sb="0" eb="2">
      <t>センボク</t>
    </rPh>
    <rPh sb="2" eb="3">
      <t>シ</t>
    </rPh>
    <phoneticPr fontId="2"/>
  </si>
  <si>
    <t xml:space="preserve">東成瀬村 </t>
    <phoneticPr fontId="2"/>
  </si>
  <si>
    <t>市町村名</t>
  </si>
  <si>
    <t>順位</t>
    <rPh sb="0" eb="2">
      <t>ジュンイ</t>
    </rPh>
    <phoneticPr fontId="10"/>
  </si>
  <si>
    <t>人口
①</t>
    <rPh sb="0" eb="2">
      <t>ジンコウ</t>
    </rPh>
    <phoneticPr fontId="10"/>
  </si>
  <si>
    <t>高齢化率
②÷①</t>
    <rPh sb="0" eb="3">
      <t>コウレイカ</t>
    </rPh>
    <rPh sb="3" eb="4">
      <t>リツ</t>
    </rPh>
    <phoneticPr fontId="10"/>
  </si>
  <si>
    <t>人口
①</t>
    <rPh sb="0" eb="2">
      <t>ジンコウ</t>
    </rPh>
    <phoneticPr fontId="2"/>
  </si>
  <si>
    <t>順位</t>
  </si>
  <si>
    <t>高齢化率</t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</si>
  <si>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9" eb="12">
      <t>シチョウソン</t>
    </rPh>
    <rPh sb="12" eb="15">
      <t>ベツジュンイ</t>
    </rPh>
    <phoneticPr fontId="9"/>
  </si>
  <si>
    <t>総人口に占める高齢者の割合</t>
  </si>
  <si>
    <t>区分</t>
  </si>
  <si>
    <t>７５歳以上</t>
  </si>
  <si>
    <t>計</t>
  </si>
  <si>
    <t>前年度比</t>
  </si>
  <si>
    <t>（注）</t>
  </si>
  <si>
    <t>全　国</t>
  </si>
  <si>
    <t>秋　田</t>
  </si>
  <si>
    <t>６５歳以上７５歳未満</t>
    <rPh sb="7" eb="8">
      <t>サイ</t>
    </rPh>
    <rPh sb="8" eb="10">
      <t>ミマン</t>
    </rPh>
    <phoneticPr fontId="9"/>
  </si>
  <si>
    <t>年度</t>
  </si>
  <si>
    <t>Ｓ５０</t>
  </si>
  <si>
    <t>Ｓ５５</t>
  </si>
  <si>
    <t>Ｓ５７</t>
  </si>
  <si>
    <t>Ｓ５８</t>
  </si>
  <si>
    <t>Ｓ５９</t>
  </si>
  <si>
    <t>Ｓ６０</t>
  </si>
  <si>
    <t>Ｓ６１</t>
  </si>
  <si>
    <t>Ｓ６２</t>
  </si>
  <si>
    <t>Ｓ６３</t>
  </si>
  <si>
    <t>Ｈ１</t>
  </si>
  <si>
    <t>Ｈ２</t>
  </si>
  <si>
    <t>Ｈ３</t>
  </si>
  <si>
    <t>Ｈ４</t>
  </si>
  <si>
    <t>Ｈ５</t>
  </si>
  <si>
    <t>Ｈ６</t>
  </si>
  <si>
    <t>Ｈ７</t>
  </si>
  <si>
    <t>Ｈ８</t>
  </si>
  <si>
    <t>Ｈ９</t>
  </si>
  <si>
    <t>Ｈ１０</t>
  </si>
  <si>
    <t>Ｈ１２</t>
  </si>
  <si>
    <t>Ｈ１３</t>
  </si>
  <si>
    <t>Ｈ１４</t>
  </si>
  <si>
    <t>Ｈ１５</t>
    <phoneticPr fontId="14"/>
  </si>
  <si>
    <t>Ｈ１６</t>
    <phoneticPr fontId="14"/>
  </si>
  <si>
    <t>Ｈ１７</t>
    <phoneticPr fontId="14"/>
  </si>
  <si>
    <t>Ｈ１８</t>
    <phoneticPr fontId="14"/>
  </si>
  <si>
    <t>人口</t>
    <phoneticPr fontId="14"/>
  </si>
  <si>
    <t>割合</t>
    <rPh sb="0" eb="2">
      <t>ワリアイ</t>
    </rPh>
    <phoneticPr fontId="14"/>
  </si>
  <si>
    <t>６５歳以上</t>
    <phoneticPr fontId="14"/>
  </si>
  <si>
    <t>６５歳以上７５歳未満</t>
    <rPh sb="7" eb="8">
      <t>サイ</t>
    </rPh>
    <rPh sb="8" eb="10">
      <t>ミマン</t>
    </rPh>
    <phoneticPr fontId="14"/>
  </si>
  <si>
    <t>７５歳以上</t>
    <phoneticPr fontId="14"/>
  </si>
  <si>
    <t>総人口
①</t>
    <phoneticPr fontId="14"/>
  </si>
  <si>
    <t>人口（人）</t>
    <rPh sb="3" eb="4">
      <t>ヒト</t>
    </rPh>
    <phoneticPr fontId="14"/>
  </si>
  <si>
    <t>②</t>
    <phoneticPr fontId="14"/>
  </si>
  <si>
    <t>割合（％）</t>
    <rPh sb="0" eb="2">
      <t>ワリアイ</t>
    </rPh>
    <phoneticPr fontId="14"/>
  </si>
  <si>
    <t>②÷①</t>
    <phoneticPr fontId="14"/>
  </si>
  <si>
    <t>③</t>
    <phoneticPr fontId="14"/>
  </si>
  <si>
    <t>③÷①</t>
    <phoneticPr fontId="14"/>
  </si>
  <si>
    <t>④</t>
    <phoneticPr fontId="14"/>
  </si>
  <si>
    <t>④÷①</t>
    <phoneticPr fontId="14"/>
  </si>
  <si>
    <t>Ｈ１１</t>
    <phoneticPr fontId="14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</si>
  <si>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</si>
  <si>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</si>
  <si>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</si>
  <si>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</si>
  <si>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総人口
①</t>
    <phoneticPr fontId="6"/>
  </si>
  <si>
    <t>65歳以上人口
②</t>
    <rPh sb="5" eb="7">
      <t>ジンコウ</t>
    </rPh>
    <phoneticPr fontId="6"/>
  </si>
  <si>
    <t>割合
②÷①</t>
    <rPh sb="0" eb="2">
      <t>ワリアイ</t>
    </rPh>
    <phoneticPr fontId="13"/>
  </si>
  <si>
    <t>Ｈ１９</t>
    <phoneticPr fontId="14"/>
  </si>
  <si>
    <t>Ｈ２０</t>
    <phoneticPr fontId="14"/>
  </si>
  <si>
    <t>男女計</t>
    <rPh sb="0" eb="2">
      <t>ダンジョ</t>
    </rPh>
    <rPh sb="2" eb="3">
      <t>ケイ</t>
    </rPh>
    <phoneticPr fontId="2"/>
  </si>
  <si>
    <t>６５歳以上人口
（高齢者数）②</t>
    <rPh sb="2" eb="3">
      <t>サイ</t>
    </rPh>
    <rPh sb="3" eb="5">
      <t>イジョウ</t>
    </rPh>
    <rPh sb="5" eb="7">
      <t>ジンコウ</t>
    </rPh>
    <rPh sb="9" eb="12">
      <t>コウレイシャ</t>
    </rPh>
    <rPh sb="12" eb="13">
      <t>スウ</t>
    </rPh>
    <phoneticPr fontId="2"/>
  </si>
  <si>
    <t>６５歳以上人口割合
（高齢化率）②÷①</t>
    <rPh sb="2" eb="3">
      <t>サイ</t>
    </rPh>
    <rPh sb="3" eb="5">
      <t>イジョウ</t>
    </rPh>
    <rPh sb="5" eb="7">
      <t>ジンコウ</t>
    </rPh>
    <rPh sb="7" eb="9">
      <t>ワリアイ</t>
    </rPh>
    <rPh sb="11" eb="14">
      <t>コウレイカ</t>
    </rPh>
    <rPh sb="14" eb="15">
      <t>リツ</t>
    </rPh>
    <phoneticPr fontId="2"/>
  </si>
  <si>
    <t>参考</t>
    <rPh sb="0" eb="2">
      <t>サンコウ</t>
    </rPh>
    <phoneticPr fontId="9"/>
  </si>
  <si>
    <t>県計</t>
    <rPh sb="0" eb="1">
      <t>ケン</t>
    </rPh>
    <rPh sb="1" eb="2">
      <t>ケイ</t>
    </rPh>
    <phoneticPr fontId="9"/>
  </si>
  <si>
    <t>（参考）全国との比較</t>
    <rPh sb="4" eb="6">
      <t>ゼンコク</t>
    </rPh>
    <rPh sb="8" eb="10">
      <t>ヒカク</t>
    </rPh>
    <phoneticPr fontId="9"/>
  </si>
  <si>
    <t>各年度７月１日現在</t>
    <rPh sb="0" eb="3">
      <t>カクネンド</t>
    </rPh>
    <rPh sb="4" eb="5">
      <t>ガツ</t>
    </rPh>
    <rPh sb="6" eb="7">
      <t>ニチ</t>
    </rPh>
    <rPh sb="7" eb="9">
      <t>ゲンザイ</t>
    </rPh>
    <phoneticPr fontId="14"/>
  </si>
  <si>
    <t>総世帯数</t>
    <rPh sb="0" eb="1">
      <t>ソウ</t>
    </rPh>
    <rPh sb="1" eb="4">
      <t>セタイスウ</t>
    </rPh>
    <phoneticPr fontId="2"/>
  </si>
  <si>
    <t>２人以上の世帯</t>
    <rPh sb="1" eb="2">
      <t>ニン</t>
    </rPh>
    <rPh sb="2" eb="4">
      <t>イジョウ</t>
    </rPh>
    <rPh sb="5" eb="7">
      <t>セタイ</t>
    </rPh>
    <phoneticPr fontId="2"/>
  </si>
  <si>
    <t>ひとり暮らし（人＝世帯）</t>
    <rPh sb="3" eb="4">
      <t>グ</t>
    </rPh>
    <rPh sb="7" eb="8">
      <t>ニン</t>
    </rPh>
    <rPh sb="9" eb="11">
      <t>セタイ</t>
    </rPh>
    <phoneticPr fontId="2"/>
  </si>
  <si>
    <t>６５歳以上の
高齢者だけの世帯</t>
    <rPh sb="2" eb="3">
      <t>サイ</t>
    </rPh>
    <rPh sb="3" eb="5">
      <t>イジョウ</t>
    </rPh>
    <rPh sb="7" eb="10">
      <t>コウレイシャ</t>
    </rPh>
    <rPh sb="13" eb="15">
      <t>セタイ</t>
    </rPh>
    <phoneticPr fontId="2"/>
  </si>
  <si>
    <t>（注）総人口・総世帯数は、「秋田県の人口と世帯（月報）」（各年７月１日現在：県調査統計課）による。</t>
    <rPh sb="1" eb="2">
      <t>チュウ</t>
    </rPh>
    <rPh sb="3" eb="4">
      <t>ソウ</t>
    </rPh>
    <rPh sb="4" eb="6">
      <t>ジンコウ</t>
    </rPh>
    <rPh sb="7" eb="8">
      <t>ソウ</t>
    </rPh>
    <rPh sb="8" eb="11">
      <t>セタイスウ</t>
    </rPh>
    <rPh sb="14" eb="17">
      <t>アキタケン</t>
    </rPh>
    <rPh sb="18" eb="20">
      <t>ジンコウ</t>
    </rPh>
    <rPh sb="21" eb="23">
      <t>セタイ</t>
    </rPh>
    <rPh sb="24" eb="26">
      <t>ゲッポウ</t>
    </rPh>
    <rPh sb="29" eb="30">
      <t>カク</t>
    </rPh>
    <rPh sb="30" eb="31">
      <t>ネン</t>
    </rPh>
    <rPh sb="32" eb="33">
      <t>ガツ</t>
    </rPh>
    <rPh sb="34" eb="35">
      <t>ニチ</t>
    </rPh>
    <rPh sb="35" eb="37">
      <t>ゲンザイ</t>
    </rPh>
    <rPh sb="38" eb="39">
      <t>ケン</t>
    </rPh>
    <rPh sb="39" eb="41">
      <t>チョウサ</t>
    </rPh>
    <rPh sb="41" eb="43">
      <t>トウケイ</t>
    </rPh>
    <rPh sb="43" eb="44">
      <t>カ</t>
    </rPh>
    <phoneticPr fontId="2"/>
  </si>
  <si>
    <t>ひとり暮らし高齢者世帯</t>
    <rPh sb="0" eb="4">
      <t>ヒトリグ</t>
    </rPh>
    <rPh sb="6" eb="9">
      <t>コウレイシャ</t>
    </rPh>
    <rPh sb="9" eb="11">
      <t>セタイ</t>
    </rPh>
    <phoneticPr fontId="13"/>
  </si>
  <si>
    <t>（４）県高齢者世帯数等前年度比較</t>
    <rPh sb="3" eb="4">
      <t>ケン</t>
    </rPh>
    <rPh sb="4" eb="7">
      <t>コウレイシャ</t>
    </rPh>
    <rPh sb="7" eb="10">
      <t>セタイスウ</t>
    </rPh>
    <rPh sb="10" eb="11">
      <t>トウ</t>
    </rPh>
    <rPh sb="11" eb="14">
      <t>ゼンネンド</t>
    </rPh>
    <rPh sb="14" eb="16">
      <t>ヒカク</t>
    </rPh>
    <phoneticPr fontId="2"/>
  </si>
  <si>
    <t>表３－１</t>
    <rPh sb="0" eb="1">
      <t>ヒョウ</t>
    </rPh>
    <phoneticPr fontId="2"/>
  </si>
  <si>
    <t>表３－２</t>
    <rPh sb="0" eb="1">
      <t>ヒョウ</t>
    </rPh>
    <phoneticPr fontId="2"/>
  </si>
  <si>
    <t>表４－１</t>
    <rPh sb="0" eb="1">
      <t>ヒョウ</t>
    </rPh>
    <phoneticPr fontId="2"/>
  </si>
  <si>
    <t>（２）県高齢者数・高齢化率前年度等比較及び推移</t>
    <rPh sb="3" eb="4">
      <t>ケン</t>
    </rPh>
    <rPh sb="4" eb="7">
      <t>コウレイシャ</t>
    </rPh>
    <rPh sb="7" eb="8">
      <t>スウ</t>
    </rPh>
    <rPh sb="9" eb="12">
      <t>コウレイカ</t>
    </rPh>
    <rPh sb="12" eb="13">
      <t>リツ</t>
    </rPh>
    <rPh sb="13" eb="16">
      <t>ゼンネンド</t>
    </rPh>
    <rPh sb="16" eb="17">
      <t>トウ</t>
    </rPh>
    <rPh sb="17" eb="19">
      <t>ヒカク</t>
    </rPh>
    <rPh sb="19" eb="20">
      <t>オヨ</t>
    </rPh>
    <rPh sb="21" eb="23">
      <t>スイイ</t>
    </rPh>
    <phoneticPr fontId="2"/>
  </si>
  <si>
    <t>秋田県の高齢者数・高齢化率の推移</t>
    <rPh sb="0" eb="3">
      <t>アキタケン</t>
    </rPh>
    <rPh sb="7" eb="8">
      <t>スウ</t>
    </rPh>
    <phoneticPr fontId="14"/>
  </si>
  <si>
    <t>秋田県の高齢者数・高齢化率の推移</t>
    <rPh sb="0" eb="3">
      <t>アキタケン</t>
    </rPh>
    <rPh sb="4" eb="7">
      <t>コウレイシャ</t>
    </rPh>
    <rPh sb="7" eb="8">
      <t>スウ</t>
    </rPh>
    <rPh sb="9" eb="12">
      <t>コウレイカ</t>
    </rPh>
    <rPh sb="12" eb="13">
      <t>リツ</t>
    </rPh>
    <rPh sb="14" eb="16">
      <t>スイイ</t>
    </rPh>
    <phoneticPr fontId="2"/>
  </si>
  <si>
    <t>Ｈ２１</t>
    <phoneticPr fontId="14"/>
  </si>
  <si>
    <t>６５歳以上人口
②</t>
    <rPh sb="2" eb="5">
      <t>サイイジョウ</t>
    </rPh>
    <rPh sb="5" eb="7">
      <t>ジンコウ</t>
    </rPh>
    <phoneticPr fontId="10"/>
  </si>
  <si>
    <t>①</t>
    <phoneticPr fontId="2"/>
  </si>
  <si>
    <t>④</t>
    <phoneticPr fontId="2"/>
  </si>
  <si>
    <t>⑤</t>
    <phoneticPr fontId="2"/>
  </si>
  <si>
    <t>⑥
(=④＋⑤)</t>
    <phoneticPr fontId="2"/>
  </si>
  <si>
    <t>⑧</t>
    <phoneticPr fontId="2"/>
  </si>
  <si>
    <t xml:space="preserve">秋田市 </t>
    <phoneticPr fontId="2"/>
  </si>
  <si>
    <t xml:space="preserve">横手市 </t>
    <phoneticPr fontId="2"/>
  </si>
  <si>
    <t xml:space="preserve">東成瀬村 </t>
    <phoneticPr fontId="2"/>
  </si>
  <si>
    <t>大館・鹿角</t>
    <rPh sb="0" eb="2">
      <t>オオダテ</t>
    </rPh>
    <rPh sb="3" eb="5">
      <t>カヅノ</t>
    </rPh>
    <phoneticPr fontId="2"/>
  </si>
  <si>
    <t>北秋田</t>
    <rPh sb="0" eb="3">
      <t>キタアキタ</t>
    </rPh>
    <phoneticPr fontId="2"/>
  </si>
  <si>
    <t>能代・山本</t>
    <rPh sb="0" eb="2">
      <t>ノシロ</t>
    </rPh>
    <rPh sb="3" eb="5">
      <t>ヤマモト</t>
    </rPh>
    <phoneticPr fontId="2"/>
  </si>
  <si>
    <t>秋田周辺</t>
    <rPh sb="0" eb="2">
      <t>アキタ</t>
    </rPh>
    <rPh sb="2" eb="4">
      <t>シュウヘン</t>
    </rPh>
    <phoneticPr fontId="2"/>
  </si>
  <si>
    <t>由利本荘
・にかほ</t>
    <rPh sb="0" eb="2">
      <t>ユリ</t>
    </rPh>
    <rPh sb="2" eb="4">
      <t>ホンジョウ</t>
    </rPh>
    <phoneticPr fontId="2"/>
  </si>
  <si>
    <t>大仙・仙北</t>
    <rPh sb="0" eb="2">
      <t>ダイセン</t>
    </rPh>
    <rPh sb="3" eb="5">
      <t>センボク</t>
    </rPh>
    <phoneticPr fontId="2"/>
  </si>
  <si>
    <t>横手</t>
    <phoneticPr fontId="2"/>
  </si>
  <si>
    <t>湯沢・雄勝</t>
    <rPh sb="0" eb="2">
      <t>ユザワ</t>
    </rPh>
    <rPh sb="3" eb="5">
      <t>オガチ</t>
    </rPh>
    <phoneticPr fontId="2"/>
  </si>
  <si>
    <t>公表資料</t>
    <rPh sb="0" eb="2">
      <t>コウヒョウ</t>
    </rPh>
    <rPh sb="2" eb="4">
      <t>シリョウ</t>
    </rPh>
    <phoneticPr fontId="2"/>
  </si>
  <si>
    <t>※①総人口は、「秋田県の人口と世帯（月報）」（各年７月１日現在：県調査統計課）による。</t>
    <rPh sb="2" eb="3">
      <t>ソウ</t>
    </rPh>
    <rPh sb="3" eb="5">
      <t>ジンコウ</t>
    </rPh>
    <rPh sb="8" eb="11">
      <t>アキタケン</t>
    </rPh>
    <rPh sb="12" eb="14">
      <t>ジンコウ</t>
    </rPh>
    <rPh sb="15" eb="17">
      <t>セタイ</t>
    </rPh>
    <rPh sb="18" eb="20">
      <t>ゲッポウ</t>
    </rPh>
    <rPh sb="23" eb="24">
      <t>カク</t>
    </rPh>
    <rPh sb="24" eb="25">
      <t>ネン</t>
    </rPh>
    <rPh sb="26" eb="27">
      <t>ガツ</t>
    </rPh>
    <rPh sb="28" eb="29">
      <t>ニチ</t>
    </rPh>
    <rPh sb="29" eb="31">
      <t>ゲンザイ</t>
    </rPh>
    <rPh sb="32" eb="33">
      <t>ケン</t>
    </rPh>
    <rPh sb="33" eb="35">
      <t>チョウサ</t>
    </rPh>
    <rPh sb="35" eb="37">
      <t>トウケイ</t>
    </rPh>
    <rPh sb="37" eb="38">
      <t>カ</t>
    </rPh>
    <phoneticPr fontId="2"/>
  </si>
  <si>
    <t>Ｈ２２</t>
    <phoneticPr fontId="14"/>
  </si>
  <si>
    <t>Ｈ２３</t>
    <phoneticPr fontId="14"/>
  </si>
  <si>
    <t>⑦</t>
    <phoneticPr fontId="2"/>
  </si>
  <si>
    <t>⑨</t>
    <phoneticPr fontId="2"/>
  </si>
  <si>
    <t>③
(=⑦+⑨)</t>
    <phoneticPr fontId="2"/>
  </si>
  <si>
    <t xml:space="preserve">秋田市 </t>
  </si>
  <si>
    <t xml:space="preserve">横手市 </t>
  </si>
  <si>
    <t xml:space="preserve">東成瀬村 </t>
  </si>
  <si>
    <t>平成23年度高齢化率市町村別順位</t>
    <phoneticPr fontId="11"/>
  </si>
  <si>
    <t>（平成23年7月1日現在）</t>
    <phoneticPr fontId="11"/>
  </si>
  <si>
    <t>②
(=⑥+⑧)</t>
    <phoneticPr fontId="2"/>
  </si>
  <si>
    <t>県人口・世帯数：</t>
    <rPh sb="0" eb="1">
      <t>ケン</t>
    </rPh>
    <rPh sb="1" eb="3">
      <t>ジンコウ</t>
    </rPh>
    <rPh sb="4" eb="7">
      <t>セタイスウ</t>
    </rPh>
    <phoneticPr fontId="2"/>
  </si>
  <si>
    <t>高齢者数・高齢者世帯数：</t>
    <rPh sb="0" eb="3">
      <t>コウレイシャ</t>
    </rPh>
    <rPh sb="3" eb="4">
      <t>スウ</t>
    </rPh>
    <rPh sb="5" eb="8">
      <t>コウレイシャ</t>
    </rPh>
    <rPh sb="8" eb="11">
      <t>セタイスウ</t>
    </rPh>
    <phoneticPr fontId="2"/>
  </si>
  <si>
    <t>※出典</t>
    <rPh sb="1" eb="3">
      <t>シュッテン</t>
    </rPh>
    <phoneticPr fontId="2"/>
  </si>
  <si>
    <t>　調査」の集計結果による。</t>
    <rPh sb="5" eb="7">
      <t>シュウケイ</t>
    </rPh>
    <rPh sb="7" eb="9">
      <t>ケッカ</t>
    </rPh>
    <phoneticPr fontId="2"/>
  </si>
  <si>
    <t>割合</t>
    <rPh sb="0" eb="2">
      <t>ワリアイ</t>
    </rPh>
    <phoneticPr fontId="9"/>
  </si>
  <si>
    <t>③÷②</t>
    <phoneticPr fontId="9"/>
  </si>
  <si>
    <t>⑦÷⑥</t>
    <phoneticPr fontId="9"/>
  </si>
  <si>
    <t>⑨÷⑧</t>
    <phoneticPr fontId="9"/>
  </si>
  <si>
    <t>総世帯数に占める高齢者世帯の割合</t>
    <rPh sb="1" eb="4">
      <t>セタイスウ</t>
    </rPh>
    <rPh sb="11" eb="13">
      <t>セタイ</t>
    </rPh>
    <phoneticPr fontId="13"/>
  </si>
  <si>
    <t>６５歳以上の高齢者だけの世帯</t>
    <phoneticPr fontId="13"/>
  </si>
  <si>
    <t>総人口に占めるひとり暮らし高齢者の割合</t>
    <rPh sb="1" eb="3">
      <t>ジンコウ</t>
    </rPh>
    <rPh sb="7" eb="11">
      <t>ヒトリグ</t>
    </rPh>
    <rPh sb="13" eb="16">
      <t>コウレイシャ</t>
    </rPh>
    <phoneticPr fontId="13"/>
  </si>
  <si>
    <t>区　　分</t>
    <phoneticPr fontId="13"/>
  </si>
  <si>
    <t>ひとり暮らし高齢者</t>
    <rPh sb="0" eb="4">
      <t>ヒトリグ</t>
    </rPh>
    <rPh sb="6" eb="9">
      <t>コウレイシャ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</si>
  <si>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</si>
  <si>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</si>
  <si>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計</t>
    <rPh sb="0" eb="1">
      <t>ケイ</t>
    </rPh>
    <phoneticPr fontId="13"/>
  </si>
  <si>
    <t>割合</t>
    <rPh sb="0" eb="2">
      <t>ワリアイ</t>
    </rPh>
    <phoneticPr fontId="2"/>
  </si>
  <si>
    <t>①</t>
    <phoneticPr fontId="2"/>
  </si>
  <si>
    <t>②</t>
    <phoneticPr fontId="2"/>
  </si>
  <si>
    <t>③
(=②÷①)</t>
    <phoneticPr fontId="2"/>
  </si>
  <si>
    <t>④</t>
    <phoneticPr fontId="2"/>
  </si>
  <si>
    <t>⑤</t>
    <phoneticPr fontId="2"/>
  </si>
  <si>
    <t>⑥
(=④＋⑤)</t>
    <phoneticPr fontId="2"/>
  </si>
  <si>
    <t>⑦
(=⑥÷①)</t>
    <phoneticPr fontId="2"/>
  </si>
  <si>
    <t>⑧</t>
    <phoneticPr fontId="2"/>
  </si>
  <si>
    <t>⑨
(=⑧÷①)</t>
    <phoneticPr fontId="2"/>
  </si>
  <si>
    <t xml:space="preserve">秋田市 </t>
    <phoneticPr fontId="2"/>
  </si>
  <si>
    <t xml:space="preserve">横手市 </t>
    <phoneticPr fontId="2"/>
  </si>
  <si>
    <t>五城目町</t>
    <rPh sb="0" eb="4">
      <t>ゴジョウメマチ</t>
    </rPh>
    <phoneticPr fontId="2"/>
  </si>
  <si>
    <t xml:space="preserve">東成瀬村 </t>
    <phoneticPr fontId="2"/>
  </si>
  <si>
    <t>平成24年度高齢化率市町村別順位</t>
    <phoneticPr fontId="11"/>
  </si>
  <si>
    <t>（平成24年7月1日現在）</t>
    <phoneticPr fontId="11"/>
  </si>
  <si>
    <t>Ｈ２４</t>
    <phoneticPr fontId="14"/>
  </si>
  <si>
    <t>湯沢市</t>
    <rPh sb="0" eb="3">
      <t>ユザワシ</t>
    </rPh>
    <phoneticPr fontId="9"/>
  </si>
  <si>
    <t>横手市</t>
    <rPh sb="0" eb="3">
      <t>ヨコテシ</t>
    </rPh>
    <phoneticPr fontId="9"/>
  </si>
  <si>
    <t>八郎潟町</t>
    <rPh sb="0" eb="4">
      <t>ハチロウガタマチ</t>
    </rPh>
    <phoneticPr fontId="2"/>
  </si>
  <si>
    <t>大館市</t>
    <rPh sb="0" eb="3">
      <t>オオダテシ</t>
    </rPh>
    <phoneticPr fontId="9"/>
  </si>
  <si>
    <t>美郷町</t>
    <rPh sb="0" eb="2">
      <t>ミサト</t>
    </rPh>
    <rPh sb="2" eb="3">
      <t>マチ</t>
    </rPh>
    <phoneticPr fontId="9"/>
  </si>
  <si>
    <t>東成瀬村</t>
    <rPh sb="0" eb="4">
      <t>ヒガシナルセムラ</t>
    </rPh>
    <phoneticPr fontId="9"/>
  </si>
  <si>
    <t>能代市</t>
    <rPh sb="0" eb="3">
      <t>ノシロシ</t>
    </rPh>
    <phoneticPr fontId="9"/>
  </si>
  <si>
    <t>羽後町</t>
    <rPh sb="0" eb="3">
      <t>ウゴマチ</t>
    </rPh>
    <phoneticPr fontId="9"/>
  </si>
  <si>
    <t>井川町</t>
    <rPh sb="0" eb="2">
      <t>イカワ</t>
    </rPh>
    <rPh sb="2" eb="3">
      <t>マチ</t>
    </rPh>
    <phoneticPr fontId="2"/>
  </si>
  <si>
    <t>大館・鹿角</t>
    <rPh sb="0" eb="2">
      <t>オオダテ</t>
    </rPh>
    <rPh sb="3" eb="4">
      <t>シカ</t>
    </rPh>
    <rPh sb="4" eb="5">
      <t>ツノ</t>
    </rPh>
    <phoneticPr fontId="9"/>
  </si>
  <si>
    <t>北秋田</t>
    <phoneticPr fontId="9"/>
  </si>
  <si>
    <t>能代・山本</t>
    <rPh sb="0" eb="2">
      <t>ノシロ</t>
    </rPh>
    <phoneticPr fontId="9"/>
  </si>
  <si>
    <t>秋田周辺</t>
    <rPh sb="2" eb="4">
      <t>シュウヘン</t>
    </rPh>
    <phoneticPr fontId="9"/>
  </si>
  <si>
    <t>湯沢・雄勝</t>
    <rPh sb="0" eb="2">
      <t>ユザワ</t>
    </rPh>
    <phoneticPr fontId="9"/>
  </si>
  <si>
    <t>横手</t>
    <rPh sb="0" eb="2">
      <t>ヨコテ</t>
    </rPh>
    <phoneticPr fontId="9"/>
  </si>
  <si>
    <t>大仙・仙北</t>
    <rPh sb="0" eb="2">
      <t>ダイセン</t>
    </rPh>
    <rPh sb="3" eb="5">
      <t>センポク</t>
    </rPh>
    <phoneticPr fontId="9"/>
  </si>
  <si>
    <t>由利本荘
・にかほ</t>
    <rPh sb="0" eb="2">
      <t>ユリ</t>
    </rPh>
    <rPh sb="2" eb="4">
      <t>ホンジョウ</t>
    </rPh>
    <phoneticPr fontId="9"/>
  </si>
  <si>
    <t>由利本荘
・にかほ</t>
    <rPh sb="0" eb="2">
      <t>ユリ</t>
    </rPh>
    <phoneticPr fontId="2"/>
  </si>
  <si>
    <t>北秋田</t>
    <rPh sb="0" eb="3">
      <t>キタアキタ</t>
    </rPh>
    <phoneticPr fontId="9"/>
  </si>
  <si>
    <t>能代・山本</t>
    <rPh sb="0" eb="2">
      <t>ノシロ</t>
    </rPh>
    <rPh sb="3" eb="5">
      <t>ヤマモト</t>
    </rPh>
    <phoneticPr fontId="9"/>
  </si>
  <si>
    <t>秋田周辺</t>
    <rPh sb="0" eb="2">
      <t>アキタ</t>
    </rPh>
    <rPh sb="2" eb="4">
      <t>シュウヘン</t>
    </rPh>
    <phoneticPr fontId="9"/>
  </si>
  <si>
    <t>表３－３</t>
    <rPh sb="0" eb="1">
      <t>ヒョウ</t>
    </rPh>
    <phoneticPr fontId="2"/>
  </si>
  <si>
    <t>表３－４</t>
    <rPh sb="0" eb="1">
      <t>ヒョウ</t>
    </rPh>
    <phoneticPr fontId="2"/>
  </si>
  <si>
    <t>全国で秋田県が最も高齢化率が高い。</t>
    <rPh sb="0" eb="2">
      <t>ゼンコク</t>
    </rPh>
    <rPh sb="3" eb="6">
      <t>アキタケン</t>
    </rPh>
    <rPh sb="7" eb="8">
      <t>モット</t>
    </rPh>
    <rPh sb="9" eb="12">
      <t>コウレイカ</t>
    </rPh>
    <rPh sb="12" eb="13">
      <t>リツ</t>
    </rPh>
    <rPh sb="14" eb="15">
      <t>タカ</t>
    </rPh>
    <phoneticPr fontId="9"/>
  </si>
  <si>
    <t>表３－５</t>
    <rPh sb="0" eb="1">
      <t>ヒョウ</t>
    </rPh>
    <phoneticPr fontId="2"/>
  </si>
  <si>
    <t>区　分</t>
    <rPh sb="0" eb="1">
      <t>ク</t>
    </rPh>
    <rPh sb="2" eb="3">
      <t>ブン</t>
    </rPh>
    <phoneticPr fontId="9"/>
  </si>
  <si>
    <t>人口①の県計には、県内市町村間の移動者数を含んでいないため、市町村人口の総計とは一致しない。</t>
    <rPh sb="0" eb="2">
      <t>ジンコウ</t>
    </rPh>
    <rPh sb="4" eb="5">
      <t>ケン</t>
    </rPh>
    <rPh sb="5" eb="6">
      <t>ケイ</t>
    </rPh>
    <rPh sb="9" eb="11">
      <t>ケンナイ</t>
    </rPh>
    <rPh sb="11" eb="14">
      <t>シチョウソン</t>
    </rPh>
    <rPh sb="14" eb="15">
      <t>カン</t>
    </rPh>
    <rPh sb="16" eb="19">
      <t>イドウシャ</t>
    </rPh>
    <rPh sb="19" eb="20">
      <t>スウ</t>
    </rPh>
    <rPh sb="21" eb="22">
      <t>フク</t>
    </rPh>
    <rPh sb="30" eb="32">
      <t>シチョウ</t>
    </rPh>
    <rPh sb="32" eb="33">
      <t>ムラ</t>
    </rPh>
    <rPh sb="33" eb="35">
      <t>ジンコウ</t>
    </rPh>
    <rPh sb="36" eb="38">
      <t>ソウケイ</t>
    </rPh>
    <rPh sb="40" eb="42">
      <t>イッチ</t>
    </rPh>
    <phoneticPr fontId="2"/>
  </si>
  <si>
    <t xml:space="preserve">      ６５歳以上の高齢者だけの世帯、ひとり暮らし高齢者世帯には、施設入所者を含んでいない。</t>
    <rPh sb="8" eb="9">
      <t>サイ</t>
    </rPh>
    <rPh sb="9" eb="11">
      <t>イジョウ</t>
    </rPh>
    <rPh sb="12" eb="15">
      <t>コウレイシャ</t>
    </rPh>
    <rPh sb="18" eb="20">
      <t>セタイ</t>
    </rPh>
    <rPh sb="24" eb="25">
      <t>ク</t>
    </rPh>
    <rPh sb="27" eb="30">
      <t>コウレイシャ</t>
    </rPh>
    <rPh sb="30" eb="32">
      <t>セタイ</t>
    </rPh>
    <rPh sb="35" eb="37">
      <t>シセツ</t>
    </rPh>
    <rPh sb="37" eb="39">
      <t>ニュウショ</t>
    </rPh>
    <rPh sb="39" eb="40">
      <t>シャ</t>
    </rPh>
    <rPh sb="41" eb="42">
      <t>フク</t>
    </rPh>
    <phoneticPr fontId="2"/>
  </si>
  <si>
    <t>左のうち要支援・要介護認定を受けている者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phoneticPr fontId="2"/>
  </si>
  <si>
    <t>左のうち要支援・要介護認定を受けている者のいる　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4" eb="27">
      <t>セタイスウ</t>
    </rPh>
    <phoneticPr fontId="2"/>
  </si>
  <si>
    <t>人口（ｂ）</t>
    <phoneticPr fontId="9"/>
  </si>
  <si>
    <t>人口（ｃ）</t>
    <phoneticPr fontId="9"/>
  </si>
  <si>
    <t>人口（ｄ）</t>
    <phoneticPr fontId="9"/>
  </si>
  <si>
    <t>総世帯数
（ａ）</t>
    <rPh sb="0" eb="3">
      <t>ソウセタイ</t>
    </rPh>
    <rPh sb="3" eb="4">
      <t>スウ</t>
    </rPh>
    <phoneticPr fontId="13"/>
  </si>
  <si>
    <t>世帯数（ｂ）</t>
    <rPh sb="0" eb="3">
      <t>セタイスウ</t>
    </rPh>
    <phoneticPr fontId="13"/>
  </si>
  <si>
    <t>世帯数（ｃ）</t>
    <rPh sb="0" eb="3">
      <t>セタイスウ</t>
    </rPh>
    <phoneticPr fontId="13"/>
  </si>
  <si>
    <t>総人口
（ｄ）</t>
    <rPh sb="0" eb="3">
      <t>ソウジンコウ</t>
    </rPh>
    <phoneticPr fontId="13"/>
  </si>
  <si>
    <t>65歳以上人口（ｅ）</t>
    <rPh sb="2" eb="3">
      <t>サイ</t>
    </rPh>
    <rPh sb="3" eb="5">
      <t>イジョウ</t>
    </rPh>
    <rPh sb="5" eb="7">
      <t>ジンコウ</t>
    </rPh>
    <phoneticPr fontId="13"/>
  </si>
  <si>
    <t>人数（ｆ）</t>
    <rPh sb="0" eb="2">
      <t>ニンズウ</t>
    </rPh>
    <phoneticPr fontId="13"/>
  </si>
  <si>
    <t>割合(ｂ÷ａ)</t>
    <rPh sb="0" eb="2">
      <t>ワリアイ</t>
    </rPh>
    <phoneticPr fontId="9"/>
  </si>
  <si>
    <t>割合(ｃ÷ａ)</t>
    <rPh sb="0" eb="2">
      <t>ワリアイ</t>
    </rPh>
    <phoneticPr fontId="9"/>
  </si>
  <si>
    <t>割合(ｄ÷ａ)</t>
    <rPh sb="0" eb="2">
      <t>ワリアイ</t>
    </rPh>
    <phoneticPr fontId="9"/>
  </si>
  <si>
    <t>総世帯数に占める割合(ａ÷ｂ)</t>
    <rPh sb="0" eb="3">
      <t>ソウセタイ</t>
    </rPh>
    <rPh sb="3" eb="4">
      <t>スウ</t>
    </rPh>
    <rPh sb="5" eb="6">
      <t>シ</t>
    </rPh>
    <rPh sb="8" eb="10">
      <t>ワリアイ</t>
    </rPh>
    <phoneticPr fontId="13"/>
  </si>
  <si>
    <t>総世帯数に占める割合(ｃ÷ａ)</t>
    <phoneticPr fontId="13"/>
  </si>
  <si>
    <t>高齢者だけ世帯数に占める割合(ｃ÷ｂ)</t>
    <rPh sb="0" eb="3">
      <t>コウレイシャ</t>
    </rPh>
    <rPh sb="5" eb="7">
      <t>ソウセタイ</t>
    </rPh>
    <rPh sb="7" eb="8">
      <t>スウ</t>
    </rPh>
    <rPh sb="9" eb="10">
      <t>シ</t>
    </rPh>
    <rPh sb="12" eb="14">
      <t>ワリアイ</t>
    </rPh>
    <phoneticPr fontId="13"/>
  </si>
  <si>
    <t>総人口に占める割合(ｆ÷d)</t>
    <rPh sb="0" eb="3">
      <t>ソウジンコウ</t>
    </rPh>
    <rPh sb="4" eb="5">
      <t>シ</t>
    </rPh>
    <rPh sb="7" eb="9">
      <t>ワリアイ</t>
    </rPh>
    <phoneticPr fontId="13"/>
  </si>
  <si>
    <t>65歳以上人口に占める割合(ｆ÷ｅ)</t>
    <rPh sb="2" eb="5">
      <t>サイイジョウ</t>
    </rPh>
    <rPh sb="5" eb="7">
      <t>ジンコウ</t>
    </rPh>
    <rPh sb="8" eb="9">
      <t>シ</t>
    </rPh>
    <rPh sb="11" eb="13">
      <t>ワリアイ</t>
    </rPh>
    <phoneticPr fontId="13"/>
  </si>
  <si>
    <t>⑥※
(=④＋⑤)</t>
    <phoneticPr fontId="2"/>
  </si>
  <si>
    <t>平成25年度高齢化率市町村別順位</t>
    <phoneticPr fontId="11"/>
  </si>
  <si>
    <t>（平成25年7月1日現在）</t>
    <phoneticPr fontId="11"/>
  </si>
  <si>
    <t>Ｈ２５</t>
    <phoneticPr fontId="14"/>
  </si>
  <si>
    <t xml:space="preserve"> ①は、「秋田県の人口と世帯（月報）」（各年７月１日現在：県調査統計課）による。</t>
  </si>
  <si>
    <t xml:space="preserve"> 人口①の県計には、県内市町村間の移動者数を含んでいないため、市町村人口の総計とは一致しない。</t>
  </si>
  <si>
    <t xml:space="preserve"> ②は、住民基本台帳に基づく市町村からの報告による。</t>
  </si>
  <si>
    <t xml:space="preserve"> 総世帯①は、「秋田県の人口と世帯（月報）」（各年７月１日現在：県調査統計課）による。</t>
    <rPh sb="1" eb="4">
      <t>ソウセタイ</t>
    </rPh>
    <phoneticPr fontId="2"/>
  </si>
  <si>
    <t xml:space="preserve"> ①以外は、住民基本台帳に基づく市町村からの報告による。</t>
    <rPh sb="2" eb="4">
      <t>イガイ</t>
    </rPh>
    <phoneticPr fontId="2"/>
  </si>
  <si>
    <t>６５歳以上の高齢者だけの世帯数②には、施設入所者数を含んでいない。</t>
    <rPh sb="2" eb="3">
      <t>サイ</t>
    </rPh>
    <rPh sb="3" eb="5">
      <t>イジョウ</t>
    </rPh>
    <rPh sb="6" eb="9">
      <t>コウレイシャ</t>
    </rPh>
    <rPh sb="12" eb="14">
      <t>セタイ</t>
    </rPh>
    <rPh sb="14" eb="15">
      <t>スウ</t>
    </rPh>
    <rPh sb="19" eb="21">
      <t>シセツ</t>
    </rPh>
    <rPh sb="21" eb="24">
      <t>ニュウショシャ</t>
    </rPh>
    <rPh sb="24" eb="25">
      <t>スウ</t>
    </rPh>
    <rPh sb="26" eb="27">
      <t>フク</t>
    </rPh>
    <phoneticPr fontId="9"/>
  </si>
  <si>
    <t>　　　上記以外は住民基本台帳に基づく市町村からの報告による。</t>
    <rPh sb="3" eb="5">
      <t>ジョウキ</t>
    </rPh>
    <rPh sb="5" eb="7">
      <t>イガイ</t>
    </rPh>
    <rPh sb="8" eb="10">
      <t>ジュウミン</t>
    </rPh>
    <rPh sb="10" eb="12">
      <t>キホン</t>
    </rPh>
    <rPh sb="12" eb="14">
      <t>ダイチョウ</t>
    </rPh>
    <rPh sb="15" eb="16">
      <t>モト</t>
    </rPh>
    <rPh sb="18" eb="21">
      <t>シチョウソン</t>
    </rPh>
    <rPh sb="24" eb="26">
      <t>ホウコク</t>
    </rPh>
    <phoneticPr fontId="13"/>
  </si>
  <si>
    <t>総人口
①
（ａ）</t>
    <rPh sb="0" eb="1">
      <t>ソウ</t>
    </rPh>
    <phoneticPr fontId="9"/>
  </si>
  <si>
    <t>左のうち６５歳以上の人口・割合　　　②</t>
    <rPh sb="0" eb="1">
      <t>ヒダリ</t>
    </rPh>
    <rPh sb="10" eb="12">
      <t>ジンコウ</t>
    </rPh>
    <rPh sb="13" eb="15">
      <t>ワリアイ</t>
    </rPh>
    <phoneticPr fontId="9"/>
  </si>
  <si>
    <t>①は、「秋田県の人口と世帯（月報）」（各年７月１日現在：県調査統計課）による。</t>
    <rPh sb="19" eb="20">
      <t>カク</t>
    </rPh>
    <phoneticPr fontId="9"/>
  </si>
  <si>
    <t>②は、住民基本台帳に基づく市町村からの報告による。</t>
    <rPh sb="3" eb="5">
      <t>ジュウミン</t>
    </rPh>
    <rPh sb="5" eb="7">
      <t>キホン</t>
    </rPh>
    <rPh sb="7" eb="9">
      <t>ダイチョウ</t>
    </rPh>
    <rPh sb="10" eb="11">
      <t>モト</t>
    </rPh>
    <rPh sb="13" eb="16">
      <t>シチョウソン</t>
    </rPh>
    <rPh sb="19" eb="21">
      <t>ホウコク</t>
    </rPh>
    <phoneticPr fontId="9"/>
  </si>
  <si>
    <t xml:space="preserve"> ６５歳以上の高齢者だけの世帯数②には、施設入所者は含んでいない。</t>
    <rPh sb="3" eb="4">
      <t>サイ</t>
    </rPh>
    <rPh sb="4" eb="6">
      <t>イジョウ</t>
    </rPh>
    <rPh sb="7" eb="10">
      <t>コウレイシャ</t>
    </rPh>
    <rPh sb="13" eb="16">
      <t>セタイスウ</t>
    </rPh>
    <rPh sb="20" eb="22">
      <t>シセツ</t>
    </rPh>
    <rPh sb="22" eb="25">
      <t>ニュウショシャ</t>
    </rPh>
    <rPh sb="26" eb="27">
      <t>フク</t>
    </rPh>
    <phoneticPr fontId="2"/>
  </si>
  <si>
    <t>平成26年度高齢化率市町村別順位</t>
    <phoneticPr fontId="11"/>
  </si>
  <si>
    <t>平成２６年度</t>
    <rPh sb="0" eb="2">
      <t>ヘイセイ</t>
    </rPh>
    <rPh sb="4" eb="6">
      <t>ネンド</t>
    </rPh>
    <phoneticPr fontId="9"/>
  </si>
  <si>
    <t>Ｈ２６</t>
    <phoneticPr fontId="14"/>
  </si>
  <si>
    <t>平成２６年度</t>
    <rPh sb="0" eb="2">
      <t>ヘイセイ</t>
    </rPh>
    <rPh sb="4" eb="6">
      <t>ネンド</t>
    </rPh>
    <phoneticPr fontId="13"/>
  </si>
  <si>
    <t xml:space="preserve">八峰町 </t>
  </si>
  <si>
    <t>北秋田市</t>
  </si>
  <si>
    <t xml:space="preserve">三種町 </t>
  </si>
  <si>
    <t>仙北市　</t>
  </si>
  <si>
    <t>大仙市　</t>
  </si>
  <si>
    <t xml:space="preserve">美郷町 </t>
  </si>
  <si>
    <t>にかほ市</t>
  </si>
  <si>
    <t xml:space="preserve">由利本荘市 </t>
  </si>
  <si>
    <t>潟上市　</t>
  </si>
  <si>
    <t>（平成26年7月1日現在）</t>
    <phoneticPr fontId="11"/>
  </si>
  <si>
    <t>平成２７年８月３１日（月）</t>
    <rPh sb="0" eb="2">
      <t>ヘイセイ</t>
    </rPh>
    <rPh sb="4" eb="5">
      <t>ネン</t>
    </rPh>
    <rPh sb="6" eb="7">
      <t>ガツ</t>
    </rPh>
    <rPh sb="9" eb="10">
      <t>ニチ</t>
    </rPh>
    <rPh sb="11" eb="12">
      <t>ゲツ</t>
    </rPh>
    <phoneticPr fontId="2"/>
  </si>
  <si>
    <t>平成27年度高齢化率市町村別順位</t>
    <phoneticPr fontId="11"/>
  </si>
  <si>
    <t>（平成27年7月1日現在）</t>
    <phoneticPr fontId="11"/>
  </si>
  <si>
    <t>平成２７年度市町村別高齢者数・高齢化率（市郡別）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4">
      <t>スウ</t>
    </rPh>
    <rPh sb="15" eb="18">
      <t>コウレイカ</t>
    </rPh>
    <rPh sb="18" eb="19">
      <t>リツ</t>
    </rPh>
    <rPh sb="20" eb="21">
      <t>シ</t>
    </rPh>
    <rPh sb="21" eb="22">
      <t>グン</t>
    </rPh>
    <rPh sb="22" eb="23">
      <t>ベツ</t>
    </rPh>
    <phoneticPr fontId="2"/>
  </si>
  <si>
    <t>平成２７年７月１日現在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</si>
  <si>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平成２７年度市町村別高齢者数・高齢化率（圏域別）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4">
      <t>スウ</t>
    </rPh>
    <rPh sb="15" eb="18">
      <t>コウレイカ</t>
    </rPh>
    <rPh sb="18" eb="19">
      <t>リツ</t>
    </rPh>
    <rPh sb="20" eb="22">
      <t>ケンイキ</t>
    </rPh>
    <rPh sb="22" eb="23">
      <t>ベツ</t>
    </rPh>
    <phoneticPr fontId="2"/>
  </si>
  <si>
    <t>平成２７年度高齢化率市町村別順位</t>
    <rPh sb="0" eb="2">
      <t>ヘイセイ</t>
    </rPh>
    <rPh sb="4" eb="6">
      <t>ネンド</t>
    </rPh>
    <rPh sb="6" eb="9">
      <t>コウレイカ</t>
    </rPh>
    <rPh sb="9" eb="10">
      <t>リツ</t>
    </rPh>
    <rPh sb="10" eb="13">
      <t>シチョウソン</t>
    </rPh>
    <rPh sb="13" eb="16">
      <t>ベツジュンイ</t>
    </rPh>
    <phoneticPr fontId="9"/>
  </si>
  <si>
    <t>（平成２７年７月１日現在）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9"/>
  </si>
  <si>
    <t>平成２７年度高齢者数・高齢化率の前年度比較</t>
    <rPh sb="6" eb="9">
      <t>コウレイシャ</t>
    </rPh>
    <rPh sb="9" eb="10">
      <t>スウ</t>
    </rPh>
    <rPh sb="11" eb="14">
      <t>コウレイカ</t>
    </rPh>
    <rPh sb="14" eb="15">
      <t>リツ</t>
    </rPh>
    <rPh sb="16" eb="18">
      <t>ゼンネン</t>
    </rPh>
    <rPh sb="18" eb="19">
      <t>ド</t>
    </rPh>
    <rPh sb="19" eb="21">
      <t>ヒカク</t>
    </rPh>
    <phoneticPr fontId="9"/>
  </si>
  <si>
    <t>平成２７年７月１日現在　（人）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3" eb="14">
      <t>ニン</t>
    </rPh>
    <phoneticPr fontId="2"/>
  </si>
  <si>
    <t>平成２７年度</t>
    <rPh sb="0" eb="2">
      <t>ヘイセイ</t>
    </rPh>
    <rPh sb="4" eb="6">
      <t>ネンド</t>
    </rPh>
    <phoneticPr fontId="9"/>
  </si>
  <si>
    <t>Ｈ２７</t>
    <phoneticPr fontId="14"/>
  </si>
  <si>
    <t>平成２７年度市町村別高齢者世帯数・世帯割合（市郡別）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6">
      <t>セタイスウ</t>
    </rPh>
    <rPh sb="17" eb="19">
      <t>セタイ</t>
    </rPh>
    <rPh sb="19" eb="21">
      <t>ワリアイ</t>
    </rPh>
    <rPh sb="22" eb="23">
      <t>シ</t>
    </rPh>
    <rPh sb="23" eb="24">
      <t>グン</t>
    </rPh>
    <rPh sb="24" eb="25">
      <t>ベツ</t>
    </rPh>
    <phoneticPr fontId="2"/>
  </si>
  <si>
    <t>平成２７年度市町村別高齢者世帯数・世帯割合（圏域別）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6">
      <t>セタイスウ</t>
    </rPh>
    <rPh sb="17" eb="19">
      <t>セタイ</t>
    </rPh>
    <rPh sb="19" eb="21">
      <t>ワリアイ</t>
    </rPh>
    <rPh sb="22" eb="24">
      <t>ケンイキ</t>
    </rPh>
    <rPh sb="24" eb="25">
      <t>ベツ</t>
    </rPh>
    <phoneticPr fontId="2"/>
  </si>
  <si>
    <t>平成２７年度市町村別高齢者世帯に占める要支援・要介護者数（市郡別）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5">
      <t>セタイ</t>
    </rPh>
    <rPh sb="16" eb="17">
      <t>シ</t>
    </rPh>
    <rPh sb="19" eb="20">
      <t>ヨウ</t>
    </rPh>
    <rPh sb="20" eb="22">
      <t>シエン</t>
    </rPh>
    <rPh sb="23" eb="24">
      <t>ヨウ</t>
    </rPh>
    <rPh sb="24" eb="27">
      <t>カイゴシャ</t>
    </rPh>
    <rPh sb="27" eb="28">
      <t>カズ</t>
    </rPh>
    <rPh sb="29" eb="30">
      <t>シ</t>
    </rPh>
    <rPh sb="30" eb="31">
      <t>グン</t>
    </rPh>
    <rPh sb="31" eb="32">
      <t>ベツ</t>
    </rPh>
    <phoneticPr fontId="2"/>
  </si>
  <si>
    <t>平成２７年度市町村別高齢者世帯に占める要支援・要介護者数割合（市郡別）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5">
      <t>セタイ</t>
    </rPh>
    <rPh sb="16" eb="17">
      <t>シ</t>
    </rPh>
    <rPh sb="19" eb="20">
      <t>ヨウ</t>
    </rPh>
    <rPh sb="20" eb="22">
      <t>シエン</t>
    </rPh>
    <rPh sb="23" eb="24">
      <t>ヨウ</t>
    </rPh>
    <rPh sb="24" eb="26">
      <t>カイゴ</t>
    </rPh>
    <rPh sb="26" eb="27">
      <t>シャ</t>
    </rPh>
    <rPh sb="27" eb="28">
      <t>スウ</t>
    </rPh>
    <rPh sb="28" eb="30">
      <t>ワリアイ</t>
    </rPh>
    <rPh sb="31" eb="32">
      <t>シ</t>
    </rPh>
    <rPh sb="32" eb="33">
      <t>グン</t>
    </rPh>
    <rPh sb="33" eb="34">
      <t>ベツ</t>
    </rPh>
    <phoneticPr fontId="2"/>
  </si>
  <si>
    <t>上記②から⑨までは平成２７年度市町村別高齢者世帯数・世帯割合（市郡別）と同数</t>
    <rPh sb="0" eb="2">
      <t>ジョウキ</t>
    </rPh>
    <rPh sb="9" eb="11">
      <t>ヘイセイ</t>
    </rPh>
    <rPh sb="13" eb="15">
      <t>ネンド</t>
    </rPh>
    <rPh sb="15" eb="18">
      <t>シチョウソン</t>
    </rPh>
    <rPh sb="18" eb="19">
      <t>ベツ</t>
    </rPh>
    <rPh sb="19" eb="22">
      <t>コウレイシャ</t>
    </rPh>
    <rPh sb="22" eb="25">
      <t>セタイスウ</t>
    </rPh>
    <rPh sb="26" eb="28">
      <t>セタイ</t>
    </rPh>
    <rPh sb="28" eb="30">
      <t>ワリアイ</t>
    </rPh>
    <rPh sb="31" eb="32">
      <t>シ</t>
    </rPh>
    <rPh sb="32" eb="33">
      <t>グン</t>
    </rPh>
    <rPh sb="33" eb="34">
      <t>ベツ</t>
    </rPh>
    <rPh sb="36" eb="38">
      <t>ドウスウ</t>
    </rPh>
    <phoneticPr fontId="9"/>
  </si>
  <si>
    <t>平成２７年度市町村別高齢者世帯に占める要支援・要介護数割合（圏域別）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5">
      <t>セタイ</t>
    </rPh>
    <rPh sb="16" eb="17">
      <t>シ</t>
    </rPh>
    <rPh sb="19" eb="20">
      <t>ヨウ</t>
    </rPh>
    <rPh sb="20" eb="22">
      <t>シエン</t>
    </rPh>
    <rPh sb="23" eb="26">
      <t>ヨウカイゴ</t>
    </rPh>
    <rPh sb="26" eb="27">
      <t>スウ</t>
    </rPh>
    <rPh sb="27" eb="29">
      <t>ワリアイ</t>
    </rPh>
    <rPh sb="30" eb="31">
      <t>ケン</t>
    </rPh>
    <rPh sb="31" eb="32">
      <t>イキ</t>
    </rPh>
    <rPh sb="32" eb="33">
      <t>ベツ</t>
    </rPh>
    <phoneticPr fontId="2"/>
  </si>
  <si>
    <t>平成２７年度高齢者世帯数・高齢者世帯割合の前年度比較</t>
    <rPh sb="4" eb="5">
      <t>ネン</t>
    </rPh>
    <rPh sb="9" eb="12">
      <t>セタイスウ</t>
    </rPh>
    <rPh sb="13" eb="16">
      <t>コウレイシャ</t>
    </rPh>
    <rPh sb="16" eb="18">
      <t>セタイ</t>
    </rPh>
    <rPh sb="18" eb="20">
      <t>ワリアイ</t>
    </rPh>
    <rPh sb="21" eb="24">
      <t>ゼンネンド</t>
    </rPh>
    <rPh sb="24" eb="26">
      <t>ヒカク</t>
    </rPh>
    <phoneticPr fontId="13"/>
  </si>
  <si>
    <t>平成２７年７月１日現在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3"/>
  </si>
  <si>
    <t>平成２６年度</t>
    <phoneticPr fontId="13"/>
  </si>
  <si>
    <t>平成２７年度</t>
    <phoneticPr fontId="13"/>
  </si>
  <si>
    <t>平成２７年度</t>
    <rPh sb="0" eb="2">
      <t>ヘイセイ</t>
    </rPh>
    <rPh sb="4" eb="6">
      <t>ネンド</t>
    </rPh>
    <phoneticPr fontId="13"/>
  </si>
  <si>
    <t>仙北市</t>
    <rPh sb="0" eb="3">
      <t>センボクシ</t>
    </rPh>
    <phoneticPr fontId="9"/>
  </si>
  <si>
    <t xml:space="preserve">湯沢市 </t>
    <phoneticPr fontId="9"/>
  </si>
  <si>
    <t>井川町</t>
    <rPh sb="0" eb="3">
      <t>イカワマチ</t>
    </rPh>
    <phoneticPr fontId="9"/>
  </si>
  <si>
    <t>羽後町</t>
    <rPh sb="0" eb="3">
      <t>ウゴマチ</t>
    </rPh>
    <phoneticPr fontId="9"/>
  </si>
  <si>
    <t>湯沢市</t>
    <rPh sb="0" eb="3">
      <t>ユザワシ</t>
    </rPh>
    <phoneticPr fontId="9"/>
  </si>
  <si>
    <t>鹿角郡</t>
    <rPh sb="0" eb="3">
      <t>カヅノグン</t>
    </rPh>
    <phoneticPr fontId="2"/>
  </si>
  <si>
    <t>潟上市</t>
    <rPh sb="0" eb="3">
      <t>カタガミシ</t>
    </rPh>
    <phoneticPr fontId="2"/>
  </si>
  <si>
    <t>+1.2ポイント</t>
    <phoneticPr fontId="9"/>
  </si>
  <si>
    <t>+0.8ポイント</t>
    <phoneticPr fontId="9"/>
  </si>
  <si>
    <t>+0.4ポイント</t>
    <phoneticPr fontId="9"/>
  </si>
  <si>
    <t>1.2ポイント増</t>
    <rPh sb="7" eb="8">
      <t>ゾウ</t>
    </rPh>
    <phoneticPr fontId="13"/>
  </si>
  <si>
    <t>0.6ポイント増</t>
    <rPh sb="7" eb="8">
      <t>ゾウ</t>
    </rPh>
    <phoneticPr fontId="13"/>
  </si>
  <si>
    <t>0.4ポイント減</t>
    <rPh sb="7" eb="8">
      <t>ゲン</t>
    </rPh>
    <phoneticPr fontId="13"/>
  </si>
  <si>
    <t>0.3ポイント増</t>
    <rPh sb="7" eb="8">
      <t>ゾウ</t>
    </rPh>
    <phoneticPr fontId="13"/>
  </si>
  <si>
    <t>平成２７年度老人月間関係資料</t>
    <rPh sb="0" eb="2">
      <t>ヘイセイ</t>
    </rPh>
    <rPh sb="4" eb="6">
      <t>ネンド</t>
    </rPh>
    <rPh sb="6" eb="8">
      <t>ロウジン</t>
    </rPh>
    <rPh sb="8" eb="10">
      <t>ゲッカン</t>
    </rPh>
    <rPh sb="10" eb="12">
      <t>カンケイ</t>
    </rPh>
    <rPh sb="12" eb="14">
      <t>シリョウ</t>
    </rPh>
    <phoneticPr fontId="2"/>
  </si>
  <si>
    <t>（１）市町村別高齢者数（平成２７年７月１日現在）等について</t>
    <rPh sb="3" eb="6">
      <t>シチョウソン</t>
    </rPh>
    <rPh sb="6" eb="7">
      <t>ベツ</t>
    </rPh>
    <rPh sb="7" eb="10">
      <t>コウレイシャ</t>
    </rPh>
    <rPh sb="10" eb="11">
      <t>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5">
      <t>トウ</t>
    </rPh>
    <phoneticPr fontId="2"/>
  </si>
  <si>
    <t>平成２７年度市町村別高齢者数・高齢化率（圏域別）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4">
      <t>スウ</t>
    </rPh>
    <rPh sb="15" eb="18">
      <t>コウレイカ</t>
    </rPh>
    <rPh sb="18" eb="19">
      <t>リツ</t>
    </rPh>
    <rPh sb="20" eb="23">
      <t>ケンイキベツ</t>
    </rPh>
    <phoneticPr fontId="2"/>
  </si>
  <si>
    <t>平成２７年度高齢化率市町村別順位</t>
    <rPh sb="0" eb="2">
      <t>ヘイセイ</t>
    </rPh>
    <rPh sb="4" eb="6">
      <t>ネンド</t>
    </rPh>
    <rPh sb="6" eb="9">
      <t>コウレイカ</t>
    </rPh>
    <rPh sb="9" eb="10">
      <t>リツ</t>
    </rPh>
    <rPh sb="14" eb="16">
      <t>ジュンイ</t>
    </rPh>
    <phoneticPr fontId="2"/>
  </si>
  <si>
    <t>平成２７年度高齢者数・高齢化率の前年度比較</t>
    <rPh sb="0" eb="2">
      <t>ヘイセイ</t>
    </rPh>
    <rPh sb="4" eb="6">
      <t>ネンド</t>
    </rPh>
    <rPh sb="6" eb="9">
      <t>コウレイシャ</t>
    </rPh>
    <rPh sb="9" eb="10">
      <t>スウ</t>
    </rPh>
    <rPh sb="11" eb="14">
      <t>コウレイカ</t>
    </rPh>
    <rPh sb="14" eb="15">
      <t>リツ</t>
    </rPh>
    <rPh sb="16" eb="19">
      <t>ゼンネンド</t>
    </rPh>
    <rPh sb="19" eb="21">
      <t>ヒカク</t>
    </rPh>
    <phoneticPr fontId="2"/>
  </si>
  <si>
    <t>（３）市町村別高齢者世帯数（平成２７年７月１日現在）について</t>
    <rPh sb="3" eb="6">
      <t>シチョウソン</t>
    </rPh>
    <rPh sb="6" eb="7">
      <t>ベツ</t>
    </rPh>
    <rPh sb="7" eb="10">
      <t>コウレイシャ</t>
    </rPh>
    <rPh sb="10" eb="13">
      <t>セタイスウ</t>
    </rPh>
    <rPh sb="14" eb="16">
      <t>ヘイセイ</t>
    </rPh>
    <rPh sb="18" eb="19">
      <t>ネン</t>
    </rPh>
    <rPh sb="20" eb="21">
      <t>ガツ</t>
    </rPh>
    <rPh sb="22" eb="25">
      <t>ニチゲンザイ</t>
    </rPh>
    <phoneticPr fontId="2"/>
  </si>
  <si>
    <t>平成２７年度市町村別高齢者世帯数・世帯割合（圏域別）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6">
      <t>セタイスウ</t>
    </rPh>
    <rPh sb="17" eb="19">
      <t>セタイ</t>
    </rPh>
    <rPh sb="19" eb="21">
      <t>ワリアイ</t>
    </rPh>
    <rPh sb="22" eb="23">
      <t>ケン</t>
    </rPh>
    <rPh sb="23" eb="24">
      <t>イキ</t>
    </rPh>
    <rPh sb="24" eb="25">
      <t>ベツ</t>
    </rPh>
    <phoneticPr fontId="2"/>
  </si>
  <si>
    <t>平成２７年度市町村別高齢者世帯に占める要支援・要介護者数（市郡別）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2">
      <t>コウレイ</t>
    </rPh>
    <rPh sb="12" eb="13">
      <t>シャ</t>
    </rPh>
    <rPh sb="13" eb="15">
      <t>セタイ</t>
    </rPh>
    <rPh sb="16" eb="17">
      <t>シ</t>
    </rPh>
    <rPh sb="19" eb="22">
      <t>ヨウシエン</t>
    </rPh>
    <rPh sb="23" eb="26">
      <t>ヨウカイゴ</t>
    </rPh>
    <rPh sb="26" eb="27">
      <t>シャ</t>
    </rPh>
    <rPh sb="27" eb="28">
      <t>スウ</t>
    </rPh>
    <rPh sb="29" eb="30">
      <t>シ</t>
    </rPh>
    <rPh sb="30" eb="31">
      <t>グン</t>
    </rPh>
    <rPh sb="31" eb="32">
      <t>ベツ</t>
    </rPh>
    <phoneticPr fontId="2"/>
  </si>
  <si>
    <t>平成２７年度市町村別高齢者世帯に占める要支援・要介護者数割合（市郡別）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2">
      <t>コウレイ</t>
    </rPh>
    <rPh sb="12" eb="13">
      <t>シャ</t>
    </rPh>
    <rPh sb="13" eb="15">
      <t>セタイ</t>
    </rPh>
    <rPh sb="16" eb="17">
      <t>シ</t>
    </rPh>
    <rPh sb="19" eb="22">
      <t>ヨウシエン</t>
    </rPh>
    <rPh sb="23" eb="26">
      <t>ヨウカイゴ</t>
    </rPh>
    <rPh sb="26" eb="27">
      <t>シャ</t>
    </rPh>
    <rPh sb="27" eb="28">
      <t>スウ</t>
    </rPh>
    <rPh sb="28" eb="30">
      <t>ワリアイ</t>
    </rPh>
    <rPh sb="31" eb="32">
      <t>シ</t>
    </rPh>
    <rPh sb="32" eb="33">
      <t>グン</t>
    </rPh>
    <rPh sb="33" eb="34">
      <t>ベツ</t>
    </rPh>
    <phoneticPr fontId="2"/>
  </si>
  <si>
    <t>平成２７年度市町村別高齢者世帯に占める要支援・要介護者数割合（圏域別）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2">
      <t>コウレイ</t>
    </rPh>
    <rPh sb="12" eb="13">
      <t>シャ</t>
    </rPh>
    <rPh sb="13" eb="15">
      <t>セタイ</t>
    </rPh>
    <rPh sb="16" eb="17">
      <t>シ</t>
    </rPh>
    <rPh sb="19" eb="22">
      <t>ヨウシエン</t>
    </rPh>
    <rPh sb="23" eb="26">
      <t>ヨウカイゴ</t>
    </rPh>
    <rPh sb="26" eb="27">
      <t>シャ</t>
    </rPh>
    <rPh sb="27" eb="28">
      <t>スウ</t>
    </rPh>
    <rPh sb="28" eb="30">
      <t>ワリアイ</t>
    </rPh>
    <rPh sb="31" eb="32">
      <t>ケン</t>
    </rPh>
    <rPh sb="32" eb="33">
      <t>イキ</t>
    </rPh>
    <rPh sb="33" eb="34">
      <t>ベツ</t>
    </rPh>
    <phoneticPr fontId="2"/>
  </si>
  <si>
    <t>平成２７年度高齢者世帯数・高齢者世帯割合の前年度比較</t>
    <rPh sb="0" eb="2">
      <t>ヘイセイ</t>
    </rPh>
    <rPh sb="4" eb="6">
      <t>ネンド</t>
    </rPh>
    <rPh sb="6" eb="9">
      <t>コウレイシャ</t>
    </rPh>
    <rPh sb="9" eb="11">
      <t>セタイ</t>
    </rPh>
    <rPh sb="11" eb="12">
      <t>スウ</t>
    </rPh>
    <rPh sb="13" eb="16">
      <t>コウレイシャ</t>
    </rPh>
    <rPh sb="16" eb="18">
      <t>セタイ</t>
    </rPh>
    <rPh sb="18" eb="20">
      <t>ワリアイ</t>
    </rPh>
    <rPh sb="21" eb="24">
      <t>ゼンネンド</t>
    </rPh>
    <rPh sb="24" eb="26">
      <t>ヒカク</t>
    </rPh>
    <phoneticPr fontId="2"/>
  </si>
  <si>
    <t>　　「秋田県の人口と世帯（月報）」（平成２７年７月１日現在）</t>
    <phoneticPr fontId="2"/>
  </si>
  <si>
    <t>　　各市町村に対して行った「平成２７年度高齢者数・高齢者世帯数</t>
    <rPh sb="2" eb="6">
      <t>カクシチョウソン</t>
    </rPh>
    <rPh sb="7" eb="8">
      <t>タイ</t>
    </rPh>
    <rPh sb="10" eb="11">
      <t>オコナ</t>
    </rPh>
    <phoneticPr fontId="2"/>
  </si>
  <si>
    <t>（千人）</t>
    <rPh sb="1" eb="3">
      <t>センニン</t>
    </rPh>
    <phoneticPr fontId="9"/>
  </si>
  <si>
    <t>平成２６年１０月１日現在人口推計（総務省統計局）による。</t>
    <rPh sb="12" eb="14">
      <t>ジンコウ</t>
    </rPh>
    <rPh sb="14" eb="16">
      <t>スイケイ</t>
    </rPh>
    <rPh sb="17" eb="20">
      <t>ソウムショウ</t>
    </rPh>
    <rPh sb="20" eb="23">
      <t>トウケイキョク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</si>
</sst>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0.0%"/>
    <numFmt numFmtId="178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ＤＨＰ平成ゴシックW5"/>
      <family val="3"/>
      <charset val="128"/>
    </font>
    <font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13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635">
    <xf numFmtId="0" fontId="0" fillId="0" borderId="0" xfId="0"/>
    <xf numFmtId="176" fontId="0" fillId="0" borderId="0" xfId="0" applyNumberFormat="1" applyAlignment="1">
      <alignment horizontal="right"/>
    </xf>
    <xf numFmtId="176" fontId="0" fillId="0" borderId="0" xfId="0" applyNumberFormat="1"/>
    <xf numFmtId="56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 wrapText="1"/>
    </xf>
    <xf numFmtId="176" fontId="0" fillId="0" borderId="0" xfId="0" applyNumberFormat="1" applyAlignment="1">
      <alignment wrapText="1"/>
    </xf>
    <xf numFmtId="37" fontId="3" fillId="0" borderId="0" xfId="3" applyNumberFormat="1" applyFont="1" applyAlignment="1" applyProtection="1">
      <alignment vertical="center"/>
    </xf>
    <xf numFmtId="37" fontId="3" fillId="0" borderId="0" xfId="3" applyNumberFormat="1" applyFont="1" applyAlignment="1">
      <alignment vertical="center"/>
    </xf>
    <xf numFmtId="37" fontId="3" fillId="0" borderId="0" xfId="3" applyNumberFormat="1" applyFont="1" applyBorder="1" applyAlignment="1">
      <alignment horizontal="center" vertical="center"/>
    </xf>
    <xf numFmtId="37" fontId="2" fillId="0" borderId="0" xfId="3" applyNumberFormat="1" applyFont="1" applyAlignment="1" applyProtection="1">
      <alignment vertical="center"/>
    </xf>
    <xf numFmtId="37" fontId="2" fillId="0" borderId="0" xfId="3" applyNumberFormat="1" applyFont="1" applyAlignment="1">
      <alignment horizontal="centerContinuous" vertical="center"/>
    </xf>
    <xf numFmtId="37" fontId="2" fillId="0" borderId="0" xfId="3" applyNumberFormat="1" applyFont="1" applyAlignment="1">
      <alignment vertical="center"/>
    </xf>
    <xf numFmtId="37" fontId="2" fillId="0" borderId="2" xfId="3" applyNumberFormat="1" applyFont="1" applyBorder="1" applyAlignment="1">
      <alignment horizontal="centerContinuous" vertical="center"/>
    </xf>
    <xf numFmtId="37" fontId="2" fillId="0" borderId="4" xfId="3" applyNumberFormat="1" applyFont="1" applyBorder="1" applyAlignment="1">
      <alignment horizontal="centerContinuous" vertical="center"/>
    </xf>
    <xf numFmtId="37" fontId="2" fillId="0" borderId="5" xfId="3" applyNumberFormat="1" applyFont="1" applyBorder="1" applyAlignment="1">
      <alignment horizontal="centerContinuous" vertical="center"/>
    </xf>
    <xf numFmtId="37" fontId="2" fillId="0" borderId="9" xfId="3" applyNumberFormat="1" applyFont="1" applyBorder="1" applyAlignment="1" applyProtection="1">
      <alignment vertical="center"/>
    </xf>
    <xf numFmtId="37" fontId="2" fillId="0" borderId="10" xfId="3" applyNumberFormat="1" applyFont="1" applyBorder="1" applyAlignment="1" applyProtection="1">
      <alignment vertical="center"/>
    </xf>
    <xf numFmtId="37" fontId="2" fillId="0" borderId="13" xfId="3" applyNumberFormat="1" applyFont="1" applyBorder="1" applyAlignment="1" applyProtection="1">
      <alignment vertical="center"/>
    </xf>
    <xf numFmtId="37" fontId="2" fillId="0" borderId="14" xfId="3" applyNumberFormat="1" applyFont="1" applyBorder="1" applyAlignment="1" applyProtection="1">
      <alignment vertical="center"/>
    </xf>
    <xf numFmtId="37" fontId="2" fillId="0" borderId="17" xfId="3" applyNumberFormat="1" applyFont="1" applyBorder="1" applyAlignment="1" applyProtection="1">
      <alignment vertical="center"/>
    </xf>
    <xf numFmtId="37" fontId="2" fillId="0" borderId="2" xfId="3" applyNumberFormat="1" applyFont="1" applyBorder="1" applyAlignment="1" applyProtection="1">
      <alignment vertical="center"/>
    </xf>
    <xf numFmtId="37" fontId="2" fillId="0" borderId="18" xfId="3" applyNumberFormat="1" applyFont="1" applyBorder="1" applyAlignment="1" applyProtection="1">
      <alignment vertical="center"/>
    </xf>
    <xf numFmtId="37" fontId="2" fillId="0" borderId="9" xfId="3" applyNumberFormat="1" applyFont="1" applyFill="1" applyBorder="1" applyAlignment="1" applyProtection="1">
      <alignment vertical="center"/>
    </xf>
    <xf numFmtId="37" fontId="7" fillId="0" borderId="0" xfId="3" applyNumberFormat="1" applyFont="1" applyAlignment="1">
      <alignment vertical="center"/>
    </xf>
    <xf numFmtId="37" fontId="8" fillId="0" borderId="0" xfId="3" applyNumberFormat="1" applyFont="1" applyAlignment="1" applyProtection="1">
      <alignment vertical="center"/>
    </xf>
    <xf numFmtId="37" fontId="2" fillId="0" borderId="13" xfId="3" applyNumberFormat="1" applyFont="1" applyFill="1" applyBorder="1" applyAlignment="1" applyProtection="1">
      <alignment vertical="center"/>
    </xf>
    <xf numFmtId="0" fontId="3" fillId="0" borderId="0" xfId="2" applyNumberFormat="1" applyFont="1" applyBorder="1" applyAlignment="1">
      <alignment horizontal="center" vertical="center"/>
    </xf>
    <xf numFmtId="0" fontId="3" fillId="0" borderId="19" xfId="2" applyNumberFormat="1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38" fontId="3" fillId="0" borderId="6" xfId="2" applyFont="1" applyBorder="1" applyAlignment="1">
      <alignment horizontal="center" vertical="center" wrapText="1"/>
    </xf>
    <xf numFmtId="0" fontId="3" fillId="0" borderId="8" xfId="2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8" fontId="2" fillId="0" borderId="0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178" fontId="2" fillId="0" borderId="18" xfId="0" applyNumberFormat="1" applyFont="1" applyBorder="1" applyAlignment="1">
      <alignment vertical="center"/>
    </xf>
    <xf numFmtId="177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178" fontId="2" fillId="0" borderId="2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8" fontId="2" fillId="0" borderId="18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Continuous" vertical="center"/>
    </xf>
    <xf numFmtId="0" fontId="2" fillId="0" borderId="29" xfId="0" applyFont="1" applyBorder="1" applyAlignment="1">
      <alignment horizontal="centerContinuous" vertical="center"/>
    </xf>
    <xf numFmtId="178" fontId="2" fillId="0" borderId="30" xfId="0" applyNumberFormat="1" applyFont="1" applyBorder="1" applyAlignment="1">
      <alignment horizontal="right" vertical="center"/>
    </xf>
    <xf numFmtId="178" fontId="2" fillId="0" borderId="25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centerContinuous" vertical="center"/>
    </xf>
    <xf numFmtId="0" fontId="5" fillId="0" borderId="32" xfId="0" applyFont="1" applyBorder="1" applyAlignment="1">
      <alignment horizontal="centerContinuous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178" fontId="2" fillId="0" borderId="40" xfId="0" applyNumberFormat="1" applyFont="1" applyBorder="1" applyAlignment="1">
      <alignment vertical="center"/>
    </xf>
    <xf numFmtId="177" fontId="2" fillId="0" borderId="34" xfId="0" applyNumberFormat="1" applyFont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178" fontId="2" fillId="0" borderId="43" xfId="0" applyNumberFormat="1" applyFont="1" applyBorder="1" applyAlignment="1">
      <alignment vertical="center"/>
    </xf>
    <xf numFmtId="178" fontId="2" fillId="0" borderId="44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vertical="center"/>
    </xf>
    <xf numFmtId="177" fontId="2" fillId="0" borderId="45" xfId="0" applyNumberFormat="1" applyFont="1" applyBorder="1" applyAlignment="1">
      <alignment vertical="center"/>
    </xf>
    <xf numFmtId="178" fontId="2" fillId="0" borderId="46" xfId="0" applyNumberFormat="1" applyFont="1" applyBorder="1" applyAlignment="1">
      <alignment vertical="center"/>
    </xf>
    <xf numFmtId="177" fontId="2" fillId="0" borderId="47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8" fontId="2" fillId="0" borderId="48" xfId="0" applyNumberFormat="1" applyFont="1" applyBorder="1" applyAlignment="1">
      <alignment vertical="center"/>
    </xf>
    <xf numFmtId="178" fontId="2" fillId="0" borderId="49" xfId="0" applyNumberFormat="1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178" fontId="2" fillId="0" borderId="13" xfId="0" applyNumberFormat="1" applyFont="1" applyBorder="1" applyAlignment="1">
      <alignment vertical="center"/>
    </xf>
    <xf numFmtId="178" fontId="2" fillId="0" borderId="51" xfId="0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2" borderId="22" xfId="0" applyFont="1" applyFill="1" applyBorder="1" applyAlignment="1">
      <alignment horizontal="left" vertical="center" wrapText="1"/>
    </xf>
    <xf numFmtId="177" fontId="2" fillId="0" borderId="52" xfId="0" applyNumberFormat="1" applyFont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0" fontId="2" fillId="0" borderId="19" xfId="4" applyFont="1" applyBorder="1" applyAlignment="1">
      <alignment vertical="center"/>
    </xf>
    <xf numFmtId="0" fontId="2" fillId="0" borderId="0" xfId="4" applyFont="1" applyAlignment="1">
      <alignment vertical="center"/>
    </xf>
    <xf numFmtId="37" fontId="2" fillId="0" borderId="54" xfId="4" applyNumberFormat="1" applyFont="1" applyBorder="1" applyAlignment="1" applyProtection="1">
      <alignment vertical="center"/>
    </xf>
    <xf numFmtId="37" fontId="2" fillId="0" borderId="0" xfId="3" applyNumberFormat="1" applyFont="1" applyBorder="1" applyAlignment="1" applyProtection="1">
      <alignment vertical="center"/>
    </xf>
    <xf numFmtId="0" fontId="2" fillId="0" borderId="56" xfId="4" applyFont="1" applyBorder="1" applyAlignment="1">
      <alignment vertical="center"/>
    </xf>
    <xf numFmtId="0" fontId="2" fillId="0" borderId="57" xfId="4" applyFont="1" applyBorder="1" applyAlignment="1">
      <alignment vertical="center"/>
    </xf>
    <xf numFmtId="0" fontId="2" fillId="0" borderId="59" xfId="4" applyFont="1" applyBorder="1" applyAlignment="1">
      <alignment horizontal="center" vertical="center"/>
    </xf>
    <xf numFmtId="0" fontId="2" fillId="0" borderId="36" xfId="4" applyFont="1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37" xfId="4" applyFont="1" applyBorder="1" applyAlignment="1">
      <alignment horizontal="center" vertical="center" wrapText="1"/>
    </xf>
    <xf numFmtId="0" fontId="2" fillId="0" borderId="62" xfId="4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8" fontId="2" fillId="0" borderId="63" xfId="0" applyNumberFormat="1" applyFont="1" applyBorder="1" applyAlignment="1">
      <alignment horizontal="center" vertical="center" wrapText="1"/>
    </xf>
    <xf numFmtId="178" fontId="2" fillId="0" borderId="64" xfId="0" applyNumberFormat="1" applyFont="1" applyBorder="1" applyAlignment="1">
      <alignment horizontal="center" vertical="center" wrapText="1"/>
    </xf>
    <xf numFmtId="178" fontId="2" fillId="0" borderId="65" xfId="0" applyNumberFormat="1" applyFont="1" applyBorder="1" applyAlignment="1">
      <alignment horizontal="center" vertical="center" wrapText="1"/>
    </xf>
    <xf numFmtId="37" fontId="2" fillId="0" borderId="66" xfId="3" applyNumberFormat="1" applyFont="1" applyBorder="1" applyAlignment="1">
      <alignment vertical="center"/>
    </xf>
    <xf numFmtId="37" fontId="2" fillId="0" borderId="10" xfId="3" applyNumberFormat="1" applyFont="1" applyBorder="1" applyAlignment="1">
      <alignment vertical="center"/>
    </xf>
    <xf numFmtId="37" fontId="2" fillId="0" borderId="51" xfId="3" applyNumberFormat="1" applyFont="1" applyBorder="1" applyAlignment="1">
      <alignment vertical="center"/>
    </xf>
    <xf numFmtId="37" fontId="5" fillId="3" borderId="24" xfId="3" applyNumberFormat="1" applyFont="1" applyFill="1" applyBorder="1" applyAlignment="1" applyProtection="1">
      <alignment horizontal="center" vertical="center"/>
    </xf>
    <xf numFmtId="37" fontId="5" fillId="3" borderId="61" xfId="3" applyNumberFormat="1" applyFont="1" applyFill="1" applyBorder="1" applyAlignment="1" applyProtection="1">
      <alignment vertical="center"/>
    </xf>
    <xf numFmtId="37" fontId="5" fillId="3" borderId="67" xfId="3" applyNumberFormat="1" applyFont="1" applyFill="1" applyBorder="1" applyAlignment="1" applyProtection="1">
      <alignment vertical="center"/>
    </xf>
    <xf numFmtId="37" fontId="5" fillId="3" borderId="47" xfId="3" applyNumberFormat="1" applyFont="1" applyFill="1" applyBorder="1" applyAlignment="1" applyProtection="1">
      <alignment vertical="center"/>
    </xf>
    <xf numFmtId="177" fontId="5" fillId="3" borderId="68" xfId="1" applyNumberFormat="1" applyFont="1" applyFill="1" applyBorder="1" applyAlignment="1" applyProtection="1">
      <alignment vertical="center"/>
    </xf>
    <xf numFmtId="177" fontId="5" fillId="3" borderId="61" xfId="1" applyNumberFormat="1" applyFont="1" applyFill="1" applyBorder="1" applyAlignment="1" applyProtection="1">
      <alignment vertical="center"/>
    </xf>
    <xf numFmtId="177" fontId="5" fillId="3" borderId="47" xfId="1" applyNumberFormat="1" applyFont="1" applyFill="1" applyBorder="1" applyAlignment="1" applyProtection="1">
      <alignment vertical="center"/>
    </xf>
    <xf numFmtId="37" fontId="5" fillId="3" borderId="18" xfId="3" applyNumberFormat="1" applyFont="1" applyFill="1" applyBorder="1" applyAlignment="1" applyProtection="1">
      <alignment horizontal="center" vertical="center"/>
    </xf>
    <xf numFmtId="37" fontId="5" fillId="3" borderId="6" xfId="3" applyNumberFormat="1" applyFont="1" applyFill="1" applyBorder="1" applyAlignment="1" applyProtection="1">
      <alignment vertical="center"/>
    </xf>
    <xf numFmtId="37" fontId="5" fillId="3" borderId="7" xfId="3" applyNumberFormat="1" applyFont="1" applyFill="1" applyBorder="1" applyAlignment="1" applyProtection="1">
      <alignment vertical="center"/>
    </xf>
    <xf numFmtId="37" fontId="5" fillId="3" borderId="20" xfId="3" applyNumberFormat="1" applyFont="1" applyFill="1" applyBorder="1" applyAlignment="1" applyProtection="1">
      <alignment vertical="center"/>
    </xf>
    <xf numFmtId="37" fontId="5" fillId="3" borderId="8" xfId="3" applyNumberFormat="1" applyFont="1" applyFill="1" applyBorder="1" applyAlignment="1" applyProtection="1">
      <alignment vertical="center"/>
    </xf>
    <xf numFmtId="177" fontId="5" fillId="3" borderId="69" xfId="1" applyNumberFormat="1" applyFont="1" applyFill="1" applyBorder="1" applyAlignment="1" applyProtection="1">
      <alignment vertical="center"/>
    </xf>
    <xf numFmtId="177" fontId="5" fillId="3" borderId="6" xfId="1" applyNumberFormat="1" applyFont="1" applyFill="1" applyBorder="1" applyAlignment="1" applyProtection="1">
      <alignment vertical="center"/>
    </xf>
    <xf numFmtId="177" fontId="5" fillId="3" borderId="8" xfId="1" applyNumberFormat="1" applyFont="1" applyFill="1" applyBorder="1" applyAlignment="1" applyProtection="1">
      <alignment vertical="center"/>
    </xf>
    <xf numFmtId="38" fontId="3" fillId="0" borderId="69" xfId="2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5" applyNumberFormat="1" applyFont="1" applyBorder="1" applyAlignment="1" applyProtection="1">
      <alignment horizontal="distributed" vertical="center"/>
    </xf>
    <xf numFmtId="177" fontId="3" fillId="0" borderId="0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177" fontId="3" fillId="0" borderId="73" xfId="1" applyNumberFormat="1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38" fontId="2" fillId="0" borderId="0" xfId="2" applyFont="1" applyAlignment="1">
      <alignment vertical="center"/>
    </xf>
    <xf numFmtId="0" fontId="2" fillId="0" borderId="29" xfId="0" applyFont="1" applyBorder="1" applyAlignment="1">
      <alignment vertical="center"/>
    </xf>
    <xf numFmtId="38" fontId="2" fillId="0" borderId="0" xfId="2" applyFont="1" applyBorder="1" applyAlignment="1" applyProtection="1">
      <alignment vertical="center"/>
    </xf>
    <xf numFmtId="38" fontId="2" fillId="0" borderId="61" xfId="4" applyNumberFormat="1" applyFont="1" applyBorder="1" applyAlignment="1">
      <alignment vertical="center"/>
    </xf>
    <xf numFmtId="38" fontId="2" fillId="0" borderId="60" xfId="2" applyFont="1" applyFill="1" applyBorder="1" applyAlignment="1">
      <alignment vertical="center"/>
    </xf>
    <xf numFmtId="38" fontId="2" fillId="0" borderId="61" xfId="2" applyFont="1" applyFill="1" applyBorder="1" applyAlignment="1">
      <alignment vertical="center"/>
    </xf>
    <xf numFmtId="38" fontId="2" fillId="0" borderId="66" xfId="4" applyNumberFormat="1" applyFont="1" applyBorder="1" applyAlignment="1">
      <alignment vertical="center"/>
    </xf>
    <xf numFmtId="38" fontId="2" fillId="0" borderId="10" xfId="4" applyNumberFormat="1" applyFont="1" applyBorder="1" applyAlignment="1">
      <alignment vertical="center"/>
    </xf>
    <xf numFmtId="38" fontId="2" fillId="0" borderId="51" xfId="4" applyNumberFormat="1" applyFont="1" applyBorder="1" applyAlignment="1">
      <alignment vertical="center"/>
    </xf>
    <xf numFmtId="38" fontId="2" fillId="0" borderId="14" xfId="4" applyNumberFormat="1" applyFont="1" applyBorder="1" applyAlignment="1">
      <alignment vertical="center"/>
    </xf>
    <xf numFmtId="38" fontId="2" fillId="0" borderId="51" xfId="2" applyFont="1" applyFill="1" applyBorder="1" applyAlignment="1">
      <alignment vertical="center"/>
    </xf>
    <xf numFmtId="38" fontId="2" fillId="0" borderId="14" xfId="2" applyFont="1" applyFill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38" fontId="2" fillId="0" borderId="2" xfId="2" applyFont="1" applyFill="1" applyBorder="1" applyAlignment="1">
      <alignment vertical="center"/>
    </xf>
    <xf numFmtId="38" fontId="2" fillId="0" borderId="2" xfId="4" applyNumberFormat="1" applyFont="1" applyBorder="1" applyAlignment="1">
      <alignment vertical="center"/>
    </xf>
    <xf numFmtId="38" fontId="2" fillId="0" borderId="4" xfId="4" applyNumberFormat="1" applyFont="1" applyBorder="1" applyAlignment="1">
      <alignment vertical="center"/>
    </xf>
    <xf numFmtId="37" fontId="2" fillId="0" borderId="75" xfId="4" applyNumberFormat="1" applyFont="1" applyBorder="1" applyAlignment="1" applyProtection="1">
      <alignment vertical="center"/>
    </xf>
    <xf numFmtId="38" fontId="2" fillId="0" borderId="66" xfId="2" applyFont="1" applyFill="1" applyBorder="1" applyAlignment="1">
      <alignment vertical="center"/>
    </xf>
    <xf numFmtId="38" fontId="2" fillId="0" borderId="10" xfId="2" applyFont="1" applyFill="1" applyBorder="1" applyAlignment="1">
      <alignment vertical="center"/>
    </xf>
    <xf numFmtId="37" fontId="2" fillId="0" borderId="44" xfId="4" applyNumberFormat="1" applyFont="1" applyBorder="1" applyAlignment="1" applyProtection="1">
      <alignment vertical="center"/>
    </xf>
    <xf numFmtId="38" fontId="2" fillId="0" borderId="20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7" fontId="5" fillId="3" borderId="76" xfId="4" applyNumberFormat="1" applyFont="1" applyFill="1" applyBorder="1" applyAlignment="1" applyProtection="1">
      <alignment vertical="center"/>
    </xf>
    <xf numFmtId="38" fontId="5" fillId="3" borderId="20" xfId="4" applyNumberFormat="1" applyFont="1" applyFill="1" applyBorder="1" applyAlignment="1">
      <alignment vertical="center"/>
    </xf>
    <xf numFmtId="38" fontId="5" fillId="3" borderId="6" xfId="4" applyNumberFormat="1" applyFont="1" applyFill="1" applyBorder="1" applyAlignment="1">
      <alignment vertical="center"/>
    </xf>
    <xf numFmtId="38" fontId="5" fillId="3" borderId="33" xfId="4" applyNumberFormat="1" applyFont="1" applyFill="1" applyBorder="1" applyAlignment="1">
      <alignment vertical="center"/>
    </xf>
    <xf numFmtId="38" fontId="5" fillId="3" borderId="77" xfId="4" applyNumberFormat="1" applyFont="1" applyFill="1" applyBorder="1" applyAlignment="1">
      <alignment vertical="center"/>
    </xf>
    <xf numFmtId="37" fontId="2" fillId="0" borderId="0" xfId="3" applyNumberFormat="1" applyFont="1" applyAlignment="1">
      <alignment horizontal="right" vertical="center"/>
    </xf>
    <xf numFmtId="37" fontId="3" fillId="0" borderId="0" xfId="3" applyNumberFormat="1" applyFont="1" applyBorder="1" applyAlignment="1">
      <alignment vertical="center"/>
    </xf>
    <xf numFmtId="37" fontId="2" fillId="0" borderId="12" xfId="3" applyNumberFormat="1" applyFont="1" applyBorder="1" applyAlignment="1">
      <alignment vertical="center"/>
    </xf>
    <xf numFmtId="37" fontId="2" fillId="0" borderId="16" xfId="3" applyNumberFormat="1" applyFont="1" applyBorder="1" applyAlignment="1">
      <alignment vertical="center"/>
    </xf>
    <xf numFmtId="37" fontId="2" fillId="0" borderId="5" xfId="3" applyNumberFormat="1" applyFont="1" applyBorder="1" applyAlignment="1">
      <alignment vertical="center"/>
    </xf>
    <xf numFmtId="37" fontId="5" fillId="3" borderId="60" xfId="3" applyNumberFormat="1" applyFont="1" applyFill="1" applyBorder="1" applyAlignment="1">
      <alignment vertical="center"/>
    </xf>
    <xf numFmtId="37" fontId="5" fillId="3" borderId="34" xfId="3" applyNumberFormat="1" applyFont="1" applyFill="1" applyBorder="1" applyAlignment="1">
      <alignment vertical="center"/>
    </xf>
    <xf numFmtId="177" fontId="2" fillId="0" borderId="78" xfId="1" applyNumberFormat="1" applyFont="1" applyFill="1" applyBorder="1" applyAlignment="1" applyProtection="1">
      <alignment vertical="center"/>
    </xf>
    <xf numFmtId="177" fontId="2" fillId="0" borderId="10" xfId="1" applyNumberFormat="1" applyFont="1" applyFill="1" applyBorder="1" applyAlignment="1" applyProtection="1">
      <alignment vertical="center"/>
    </xf>
    <xf numFmtId="177" fontId="2" fillId="0" borderId="12" xfId="1" applyNumberFormat="1" applyFont="1" applyFill="1" applyBorder="1" applyAlignment="1" applyProtection="1">
      <alignment vertical="center"/>
    </xf>
    <xf numFmtId="177" fontId="2" fillId="0" borderId="79" xfId="1" applyNumberFormat="1" applyFont="1" applyFill="1" applyBorder="1" applyAlignment="1" applyProtection="1">
      <alignment vertical="center"/>
    </xf>
    <xf numFmtId="177" fontId="2" fillId="0" borderId="14" xfId="1" applyNumberFormat="1" applyFont="1" applyFill="1" applyBorder="1" applyAlignment="1" applyProtection="1">
      <alignment vertical="center"/>
    </xf>
    <xf numFmtId="177" fontId="2" fillId="0" borderId="16" xfId="1" applyNumberFormat="1" applyFont="1" applyFill="1" applyBorder="1" applyAlignment="1" applyProtection="1">
      <alignment vertical="center"/>
    </xf>
    <xf numFmtId="177" fontId="2" fillId="0" borderId="1" xfId="1" applyNumberFormat="1" applyFont="1" applyFill="1" applyBorder="1" applyAlignment="1" applyProtection="1">
      <alignment vertical="center"/>
    </xf>
    <xf numFmtId="177" fontId="2" fillId="0" borderId="2" xfId="1" applyNumberFormat="1" applyFont="1" applyFill="1" applyBorder="1" applyAlignment="1" applyProtection="1">
      <alignment vertical="center"/>
    </xf>
    <xf numFmtId="177" fontId="2" fillId="0" borderId="5" xfId="1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2" fillId="0" borderId="80" xfId="0" applyFont="1" applyBorder="1" applyAlignment="1">
      <alignment vertical="center"/>
    </xf>
    <xf numFmtId="178" fontId="2" fillId="0" borderId="60" xfId="0" applyNumberFormat="1" applyFont="1" applyBorder="1" applyAlignment="1">
      <alignment vertical="center"/>
    </xf>
    <xf numFmtId="38" fontId="5" fillId="3" borderId="20" xfId="4" applyNumberFormat="1" applyFont="1" applyFill="1" applyBorder="1" applyAlignment="1">
      <alignment horizontal="right" vertical="center"/>
    </xf>
    <xf numFmtId="38" fontId="5" fillId="3" borderId="76" xfId="4" applyNumberFormat="1" applyFont="1" applyFill="1" applyBorder="1" applyAlignment="1">
      <alignment horizontal="right" vertical="center"/>
    </xf>
    <xf numFmtId="38" fontId="5" fillId="3" borderId="7" xfId="4" applyNumberFormat="1" applyFont="1" applyFill="1" applyBorder="1" applyAlignment="1">
      <alignment horizontal="right" vertical="center"/>
    </xf>
    <xf numFmtId="38" fontId="5" fillId="3" borderId="76" xfId="4" applyNumberFormat="1" applyFont="1" applyFill="1" applyBorder="1" applyAlignment="1">
      <alignment vertical="center"/>
    </xf>
    <xf numFmtId="38" fontId="2" fillId="0" borderId="33" xfId="4" applyNumberFormat="1" applyFont="1" applyBorder="1" applyAlignment="1">
      <alignment vertical="center"/>
    </xf>
    <xf numFmtId="38" fontId="2" fillId="0" borderId="77" xfId="4" applyNumberFormat="1" applyFont="1" applyBorder="1" applyAlignment="1">
      <alignment vertical="center"/>
    </xf>
    <xf numFmtId="38" fontId="2" fillId="0" borderId="33" xfId="2" applyFont="1" applyFill="1" applyBorder="1" applyAlignment="1">
      <alignment vertical="center"/>
    </xf>
    <xf numFmtId="38" fontId="2" fillId="0" borderId="79" xfId="2" applyFont="1" applyFill="1" applyBorder="1" applyAlignment="1">
      <alignment vertical="center"/>
    </xf>
    <xf numFmtId="38" fontId="2" fillId="0" borderId="81" xfId="4" applyNumberFormat="1" applyFont="1" applyBorder="1" applyAlignment="1">
      <alignment vertical="center"/>
    </xf>
    <xf numFmtId="38" fontId="2" fillId="0" borderId="74" xfId="2" applyFont="1" applyFill="1" applyBorder="1" applyAlignment="1">
      <alignment vertical="center"/>
    </xf>
    <xf numFmtId="38" fontId="2" fillId="0" borderId="82" xfId="4" applyNumberFormat="1" applyFont="1" applyBorder="1" applyAlignment="1">
      <alignment vertical="center"/>
    </xf>
    <xf numFmtId="38" fontId="2" fillId="0" borderId="74" xfId="4" applyNumberFormat="1" applyFont="1" applyBorder="1" applyAlignment="1">
      <alignment vertical="center"/>
    </xf>
    <xf numFmtId="38" fontId="5" fillId="3" borderId="66" xfId="4" applyNumberFormat="1" applyFont="1" applyFill="1" applyBorder="1" applyAlignment="1">
      <alignment vertical="center"/>
    </xf>
    <xf numFmtId="38" fontId="5" fillId="3" borderId="10" xfId="4" applyNumberFormat="1" applyFont="1" applyFill="1" applyBorder="1" applyAlignment="1">
      <alignment vertical="center"/>
    </xf>
    <xf numFmtId="38" fontId="2" fillId="0" borderId="59" xfId="4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37" fontId="5" fillId="3" borderId="83" xfId="4" applyNumberFormat="1" applyFont="1" applyFill="1" applyBorder="1" applyAlignment="1" applyProtection="1">
      <alignment horizontal="right" vertical="center"/>
    </xf>
    <xf numFmtId="37" fontId="5" fillId="3" borderId="18" xfId="3" applyNumberFormat="1" applyFont="1" applyFill="1" applyBorder="1" applyAlignment="1" applyProtection="1">
      <alignment horizontal="center" vertical="center" wrapText="1"/>
    </xf>
    <xf numFmtId="37" fontId="3" fillId="0" borderId="18" xfId="3" applyNumberFormat="1" applyFont="1" applyBorder="1" applyAlignment="1">
      <alignment horizontal="center" vertical="center"/>
    </xf>
    <xf numFmtId="177" fontId="3" fillId="0" borderId="18" xfId="1" applyNumberFormat="1" applyFont="1" applyFill="1" applyBorder="1" applyAlignment="1" applyProtection="1">
      <alignment vertical="center"/>
    </xf>
    <xf numFmtId="37" fontId="5" fillId="3" borderId="67" xfId="3" applyNumberFormat="1" applyFont="1" applyFill="1" applyBorder="1" applyAlignment="1">
      <alignment vertical="center"/>
    </xf>
    <xf numFmtId="37" fontId="2" fillId="0" borderId="15" xfId="3" applyNumberFormat="1" applyFont="1" applyBorder="1" applyAlignment="1">
      <alignment vertical="center"/>
    </xf>
    <xf numFmtId="37" fontId="2" fillId="0" borderId="34" xfId="3" applyNumberFormat="1" applyFont="1" applyBorder="1" applyAlignment="1">
      <alignment vertical="center"/>
    </xf>
    <xf numFmtId="177" fontId="2" fillId="0" borderId="66" xfId="1" applyNumberFormat="1" applyFont="1" applyFill="1" applyBorder="1" applyAlignment="1" applyProtection="1">
      <alignment vertical="center"/>
    </xf>
    <xf numFmtId="177" fontId="3" fillId="0" borderId="12" xfId="1" applyNumberFormat="1" applyFont="1" applyBorder="1" applyAlignment="1">
      <alignment vertical="center"/>
    </xf>
    <xf numFmtId="177" fontId="3" fillId="0" borderId="16" xfId="1" applyNumberFormat="1" applyFont="1" applyBorder="1" applyAlignment="1">
      <alignment vertical="center"/>
    </xf>
    <xf numFmtId="177" fontId="3" fillId="0" borderId="5" xfId="1" applyNumberFormat="1" applyFont="1" applyBorder="1" applyAlignment="1">
      <alignment vertical="center"/>
    </xf>
    <xf numFmtId="177" fontId="3" fillId="0" borderId="70" xfId="1" applyNumberFormat="1" applyFont="1" applyBorder="1" applyAlignment="1">
      <alignment vertical="center"/>
    </xf>
    <xf numFmtId="37" fontId="5" fillId="3" borderId="20" xfId="4" applyNumberFormat="1" applyFont="1" applyFill="1" applyBorder="1" applyAlignment="1" applyProtection="1">
      <alignment vertical="center"/>
    </xf>
    <xf numFmtId="37" fontId="5" fillId="3" borderId="6" xfId="4" applyNumberFormat="1" applyFont="1" applyFill="1" applyBorder="1" applyAlignment="1" applyProtection="1">
      <alignment vertical="center"/>
    </xf>
    <xf numFmtId="37" fontId="5" fillId="3" borderId="10" xfId="4" applyNumberFormat="1" applyFont="1" applyFill="1" applyBorder="1" applyAlignment="1" applyProtection="1">
      <alignment vertical="center"/>
    </xf>
    <xf numFmtId="37" fontId="5" fillId="3" borderId="66" xfId="4" applyNumberFormat="1" applyFont="1" applyFill="1" applyBorder="1" applyAlignment="1" applyProtection="1">
      <alignment vertical="center"/>
    </xf>
    <xf numFmtId="0" fontId="2" fillId="0" borderId="73" xfId="4" applyFont="1" applyBorder="1" applyAlignment="1">
      <alignment horizontal="center" vertical="center" wrapText="1"/>
    </xf>
    <xf numFmtId="38" fontId="5" fillId="3" borderId="8" xfId="4" applyNumberFormat="1" applyFont="1" applyFill="1" applyBorder="1" applyAlignment="1">
      <alignment horizontal="right" vertical="center"/>
    </xf>
    <xf numFmtId="38" fontId="5" fillId="3" borderId="8" xfId="4" applyNumberFormat="1" applyFont="1" applyFill="1" applyBorder="1" applyAlignment="1">
      <alignment vertical="center"/>
    </xf>
    <xf numFmtId="38" fontId="2" fillId="0" borderId="47" xfId="2" applyFont="1" applyBorder="1" applyAlignment="1">
      <alignment vertical="center"/>
    </xf>
    <xf numFmtId="38" fontId="5" fillId="3" borderId="12" xfId="4" applyNumberFormat="1" applyFont="1" applyFill="1" applyBorder="1" applyAlignment="1">
      <alignment vertical="center"/>
    </xf>
    <xf numFmtId="38" fontId="5" fillId="3" borderId="8" xfId="2" applyFont="1" applyFill="1" applyBorder="1" applyAlignment="1">
      <alignment horizontal="right" vertical="center"/>
    </xf>
    <xf numFmtId="37" fontId="5" fillId="3" borderId="12" xfId="4" applyNumberFormat="1" applyFont="1" applyFill="1" applyBorder="1" applyAlignment="1" applyProtection="1">
      <alignment vertical="center"/>
    </xf>
    <xf numFmtId="38" fontId="2" fillId="0" borderId="12" xfId="2" applyFont="1" applyBorder="1" applyAlignment="1">
      <alignment vertical="center"/>
    </xf>
    <xf numFmtId="38" fontId="2" fillId="0" borderId="16" xfId="2" applyFont="1" applyBorder="1" applyAlignment="1">
      <alignment vertical="center"/>
    </xf>
    <xf numFmtId="38" fontId="2" fillId="0" borderId="5" xfId="2" applyFont="1" applyBorder="1" applyAlignment="1">
      <alignment vertical="center"/>
    </xf>
    <xf numFmtId="38" fontId="2" fillId="0" borderId="14" xfId="2" applyFont="1" applyBorder="1" applyAlignment="1">
      <alignment vertical="center"/>
    </xf>
    <xf numFmtId="38" fontId="2" fillId="0" borderId="70" xfId="2" applyFont="1" applyBorder="1" applyAlignment="1">
      <alignment vertical="center"/>
    </xf>
    <xf numFmtId="38" fontId="2" fillId="0" borderId="10" xfId="2" applyFont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2" fillId="0" borderId="34" xfId="2" applyFont="1" applyBorder="1" applyAlignment="1">
      <alignment vertical="center"/>
    </xf>
    <xf numFmtId="38" fontId="2" fillId="0" borderId="77" xfId="2" applyFont="1" applyBorder="1" applyAlignment="1">
      <alignment vertical="center"/>
    </xf>
    <xf numFmtId="38" fontId="2" fillId="0" borderId="73" xfId="2" applyFont="1" applyBorder="1" applyAlignment="1">
      <alignment vertical="center"/>
    </xf>
    <xf numFmtId="38" fontId="2" fillId="0" borderId="66" xfId="2" applyFont="1" applyBorder="1" applyAlignment="1">
      <alignment vertical="center"/>
    </xf>
    <xf numFmtId="37" fontId="2" fillId="0" borderId="82" xfId="3" applyNumberFormat="1" applyFont="1" applyBorder="1" applyAlignment="1" applyProtection="1">
      <alignment vertical="center"/>
    </xf>
    <xf numFmtId="37" fontId="2" fillId="0" borderId="62" xfId="3" applyNumberFormat="1" applyFont="1" applyBorder="1" applyAlignment="1" applyProtection="1">
      <alignment vertical="center"/>
    </xf>
    <xf numFmtId="37" fontId="2" fillId="0" borderId="51" xfId="3" applyNumberFormat="1" applyFont="1" applyBorder="1" applyAlignment="1" applyProtection="1">
      <alignment vertical="center"/>
    </xf>
    <xf numFmtId="37" fontId="2" fillId="0" borderId="66" xfId="3" applyNumberFormat="1" applyFont="1" applyBorder="1" applyAlignment="1" applyProtection="1">
      <alignment vertical="center"/>
    </xf>
    <xf numFmtId="37" fontId="2" fillId="0" borderId="87" xfId="3" applyNumberFormat="1" applyFont="1" applyBorder="1" applyAlignment="1">
      <alignment vertical="center"/>
    </xf>
    <xf numFmtId="37" fontId="5" fillId="3" borderId="20" xfId="3" applyNumberFormat="1" applyFont="1" applyFill="1" applyBorder="1" applyAlignment="1">
      <alignment vertical="center"/>
    </xf>
    <xf numFmtId="37" fontId="5" fillId="3" borderId="68" xfId="3" applyNumberFormat="1" applyFont="1" applyFill="1" applyBorder="1" applyAlignment="1">
      <alignment vertical="center"/>
    </xf>
    <xf numFmtId="37" fontId="2" fillId="0" borderId="89" xfId="3" applyNumberFormat="1" applyFont="1" applyBorder="1" applyAlignment="1">
      <alignment vertical="center"/>
    </xf>
    <xf numFmtId="37" fontId="2" fillId="0" borderId="70" xfId="3" applyNumberFormat="1" applyFont="1" applyBorder="1" applyAlignment="1">
      <alignment vertical="center"/>
    </xf>
    <xf numFmtId="37" fontId="2" fillId="0" borderId="47" xfId="3" applyNumberFormat="1" applyFont="1" applyBorder="1" applyAlignment="1">
      <alignment vertical="center"/>
    </xf>
    <xf numFmtId="38" fontId="2" fillId="0" borderId="60" xfId="4" applyNumberFormat="1" applyFont="1" applyBorder="1" applyAlignment="1">
      <alignment vertical="center"/>
    </xf>
    <xf numFmtId="37" fontId="2" fillId="0" borderId="4" xfId="3" applyNumberFormat="1" applyFont="1" applyBorder="1" applyAlignment="1" applyProtection="1">
      <alignment vertical="center"/>
    </xf>
    <xf numFmtId="177" fontId="3" fillId="0" borderId="0" xfId="1" applyNumberFormat="1" applyFont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73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70" xfId="0" applyFont="1" applyBorder="1" applyAlignment="1">
      <alignment horizontal="distributed" vertical="center"/>
    </xf>
    <xf numFmtId="178" fontId="2" fillId="0" borderId="64" xfId="0" applyNumberFormat="1" applyFont="1" applyBorder="1" applyAlignment="1">
      <alignment vertical="center"/>
    </xf>
    <xf numFmtId="177" fontId="2" fillId="0" borderId="64" xfId="0" applyNumberFormat="1" applyFont="1" applyBorder="1" applyAlignment="1">
      <alignment vertical="center"/>
    </xf>
    <xf numFmtId="177" fontId="2" fillId="0" borderId="65" xfId="0" applyNumberFormat="1" applyFont="1" applyBorder="1" applyAlignment="1">
      <alignment vertical="center"/>
    </xf>
    <xf numFmtId="0" fontId="5" fillId="0" borderId="27" xfId="0" quotePrefix="1" applyNumberFormat="1" applyFont="1" applyBorder="1" applyAlignment="1">
      <alignment horizontal="center" vertical="center"/>
    </xf>
    <xf numFmtId="37" fontId="5" fillId="3" borderId="8" xfId="4" applyNumberFormat="1" applyFont="1" applyFill="1" applyBorder="1" applyAlignment="1" applyProtection="1">
      <alignment vertical="center"/>
    </xf>
    <xf numFmtId="37" fontId="5" fillId="3" borderId="20" xfId="4" applyNumberFormat="1" applyFont="1" applyFill="1" applyBorder="1" applyAlignment="1" applyProtection="1">
      <alignment horizontal="right" vertical="center"/>
    </xf>
    <xf numFmtId="37" fontId="5" fillId="3" borderId="8" xfId="4" applyNumberFormat="1" applyFont="1" applyFill="1" applyBorder="1" applyAlignment="1" applyProtection="1">
      <alignment horizontal="right" vertical="center"/>
    </xf>
    <xf numFmtId="0" fontId="2" fillId="0" borderId="84" xfId="4" applyFont="1" applyBorder="1" applyAlignment="1">
      <alignment horizontal="center" vertical="center" wrapText="1"/>
    </xf>
    <xf numFmtId="0" fontId="2" fillId="0" borderId="90" xfId="4" applyFont="1" applyBorder="1" applyAlignment="1">
      <alignment horizontal="center" vertical="center" wrapText="1"/>
    </xf>
    <xf numFmtId="38" fontId="5" fillId="3" borderId="7" xfId="4" applyNumberFormat="1" applyFont="1" applyFill="1" applyBorder="1" applyAlignment="1">
      <alignment vertical="center"/>
    </xf>
    <xf numFmtId="38" fontId="2" fillId="0" borderId="89" xfId="2" applyFont="1" applyBorder="1" applyAlignment="1">
      <alignment vertical="center"/>
    </xf>
    <xf numFmtId="38" fontId="2" fillId="0" borderId="84" xfId="2" applyFont="1" applyBorder="1" applyAlignment="1">
      <alignment vertical="center"/>
    </xf>
    <xf numFmtId="38" fontId="2" fillId="0" borderId="11" xfId="2" applyFont="1" applyBorder="1" applyAlignment="1">
      <alignment vertical="center"/>
    </xf>
    <xf numFmtId="38" fontId="5" fillId="3" borderId="11" xfId="4" applyNumberFormat="1" applyFont="1" applyFill="1" applyBorder="1" applyAlignment="1">
      <alignment vertical="center"/>
    </xf>
    <xf numFmtId="38" fontId="2" fillId="0" borderId="15" xfId="2" applyFont="1" applyBorder="1" applyAlignment="1">
      <alignment vertical="center"/>
    </xf>
    <xf numFmtId="38" fontId="2" fillId="0" borderId="85" xfId="2" applyFont="1" applyBorder="1" applyAlignment="1">
      <alignment vertical="center"/>
    </xf>
    <xf numFmtId="38" fontId="2" fillId="0" borderId="67" xfId="2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37" fontId="5" fillId="3" borderId="11" xfId="4" applyNumberFormat="1" applyFont="1" applyFill="1" applyBorder="1" applyAlignment="1" applyProtection="1">
      <alignment vertical="center"/>
    </xf>
    <xf numFmtId="178" fontId="2" fillId="0" borderId="27" xfId="0" applyNumberFormat="1" applyFont="1" applyBorder="1" applyAlignment="1">
      <alignment horizontal="center" vertical="center"/>
    </xf>
    <xf numFmtId="0" fontId="2" fillId="0" borderId="36" xfId="4" applyFont="1" applyBorder="1" applyAlignment="1">
      <alignment horizontal="center" vertical="center" wrapText="1"/>
    </xf>
    <xf numFmtId="37" fontId="3" fillId="0" borderId="40" xfId="3" applyNumberFormat="1" applyFont="1" applyBorder="1" applyAlignment="1" applyProtection="1">
      <alignment vertical="center"/>
    </xf>
    <xf numFmtId="37" fontId="3" fillId="0" borderId="56" xfId="3" applyNumberFormat="1" applyFont="1" applyBorder="1" applyAlignment="1">
      <alignment vertical="center"/>
    </xf>
    <xf numFmtId="37" fontId="3" fillId="0" borderId="57" xfId="3" applyNumberFormat="1" applyFont="1" applyBorder="1" applyAlignment="1">
      <alignment vertical="center"/>
    </xf>
    <xf numFmtId="37" fontId="3" fillId="0" borderId="46" xfId="3" applyNumberFormat="1" applyFont="1" applyBorder="1" applyAlignment="1" applyProtection="1">
      <alignment vertical="center"/>
    </xf>
    <xf numFmtId="37" fontId="3" fillId="0" borderId="91" xfId="3" applyNumberFormat="1" applyFont="1" applyBorder="1" applyAlignment="1">
      <alignment vertical="center"/>
    </xf>
    <xf numFmtId="37" fontId="3" fillId="0" borderId="19" xfId="3" applyNumberFormat="1" applyFont="1" applyBorder="1" applyAlignment="1">
      <alignment vertical="center"/>
    </xf>
    <xf numFmtId="37" fontId="3" fillId="0" borderId="92" xfId="3" applyNumberFormat="1" applyFont="1" applyBorder="1" applyAlignment="1">
      <alignment vertical="center"/>
    </xf>
    <xf numFmtId="37" fontId="3" fillId="0" borderId="83" xfId="3" applyNumberFormat="1" applyFont="1" applyBorder="1" applyAlignment="1">
      <alignment vertical="center"/>
    </xf>
    <xf numFmtId="177" fontId="5" fillId="3" borderId="7" xfId="1" applyNumberFormat="1" applyFont="1" applyFill="1" applyBorder="1" applyAlignment="1" applyProtection="1">
      <alignment horizontal="right" vertical="center"/>
    </xf>
    <xf numFmtId="177" fontId="2" fillId="0" borderId="67" xfId="1" applyNumberFormat="1" applyFont="1" applyBorder="1" applyAlignment="1">
      <alignment vertical="center"/>
    </xf>
    <xf numFmtId="177" fontId="2" fillId="0" borderId="84" xfId="1" applyNumberFormat="1" applyFont="1" applyBorder="1" applyAlignment="1">
      <alignment vertical="center"/>
    </xf>
    <xf numFmtId="177" fontId="2" fillId="0" borderId="15" xfId="1" applyNumberFormat="1" applyFont="1" applyBorder="1" applyAlignment="1">
      <alignment vertical="center"/>
    </xf>
    <xf numFmtId="177" fontId="2" fillId="0" borderId="85" xfId="1" applyNumberFormat="1" applyFont="1" applyBorder="1" applyAlignment="1">
      <alignment vertical="center"/>
    </xf>
    <xf numFmtId="177" fontId="2" fillId="0" borderId="11" xfId="1" applyNumberFormat="1" applyFont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0" fontId="2" fillId="0" borderId="68" xfId="4" applyFont="1" applyBorder="1" applyAlignment="1">
      <alignment horizontal="center" vertical="center"/>
    </xf>
    <xf numFmtId="0" fontId="2" fillId="0" borderId="94" xfId="4" applyFont="1" applyBorder="1" applyAlignment="1">
      <alignment horizontal="center" vertical="center" wrapText="1"/>
    </xf>
    <xf numFmtId="38" fontId="5" fillId="3" borderId="69" xfId="4" applyNumberFormat="1" applyFont="1" applyFill="1" applyBorder="1" applyAlignment="1">
      <alignment vertical="center"/>
    </xf>
    <xf numFmtId="38" fontId="2" fillId="0" borderId="79" xfId="4" applyNumberFormat="1" applyFont="1" applyBorder="1" applyAlignment="1">
      <alignment vertical="center"/>
    </xf>
    <xf numFmtId="38" fontId="2" fillId="0" borderId="68" xfId="4" applyNumberFormat="1" applyFont="1" applyBorder="1" applyAlignment="1">
      <alignment vertical="center"/>
    </xf>
    <xf numFmtId="38" fontId="2" fillId="0" borderId="95" xfId="4" applyNumberFormat="1" applyFont="1" applyBorder="1" applyAlignment="1">
      <alignment vertical="center"/>
    </xf>
    <xf numFmtId="38" fontId="2" fillId="0" borderId="78" xfId="4" applyNumberFormat="1" applyFont="1" applyBorder="1" applyAlignment="1">
      <alignment vertical="center"/>
    </xf>
    <xf numFmtId="38" fontId="2" fillId="0" borderId="1" xfId="4" applyNumberFormat="1" applyFont="1" applyBorder="1" applyAlignment="1">
      <alignment vertical="center"/>
    </xf>
    <xf numFmtId="0" fontId="2" fillId="0" borderId="81" xfId="4" applyFont="1" applyBorder="1" applyAlignment="1">
      <alignment horizontal="center" vertical="center" wrapText="1"/>
    </xf>
    <xf numFmtId="37" fontId="5" fillId="3" borderId="6" xfId="4" applyNumberFormat="1" applyFont="1" applyFill="1" applyBorder="1" applyAlignment="1" applyProtection="1">
      <alignment horizontal="right" vertical="center"/>
    </xf>
    <xf numFmtId="177" fontId="5" fillId="3" borderId="8" xfId="1" applyNumberFormat="1" applyFont="1" applyFill="1" applyBorder="1" applyAlignment="1" applyProtection="1">
      <alignment horizontal="right" vertical="center"/>
    </xf>
    <xf numFmtId="177" fontId="2" fillId="0" borderId="47" xfId="1" applyNumberFormat="1" applyFont="1" applyBorder="1" applyAlignment="1">
      <alignment vertical="center"/>
    </xf>
    <xf numFmtId="177" fontId="2" fillId="0" borderId="73" xfId="1" applyNumberFormat="1" applyFont="1" applyBorder="1" applyAlignment="1">
      <alignment vertical="center"/>
    </xf>
    <xf numFmtId="177" fontId="2" fillId="0" borderId="16" xfId="1" applyNumberFormat="1" applyFont="1" applyBorder="1" applyAlignment="1">
      <alignment vertical="center"/>
    </xf>
    <xf numFmtId="177" fontId="2" fillId="0" borderId="70" xfId="1" applyNumberFormat="1" applyFont="1" applyBorder="1" applyAlignment="1">
      <alignment vertical="center"/>
    </xf>
    <xf numFmtId="177" fontId="2" fillId="0" borderId="12" xfId="1" applyNumberFormat="1" applyFont="1" applyBorder="1" applyAlignment="1">
      <alignment vertical="center"/>
    </xf>
    <xf numFmtId="177" fontId="2" fillId="0" borderId="5" xfId="1" applyNumberFormat="1" applyFont="1" applyBorder="1" applyAlignment="1">
      <alignment vertical="center"/>
    </xf>
    <xf numFmtId="0" fontId="2" fillId="0" borderId="47" xfId="4" applyFont="1" applyBorder="1" applyAlignment="1">
      <alignment horizontal="center" vertical="center" wrapText="1"/>
    </xf>
    <xf numFmtId="0" fontId="2" fillId="0" borderId="61" xfId="4" applyFont="1" applyBorder="1" applyAlignment="1">
      <alignment horizontal="center" vertical="center" wrapText="1"/>
    </xf>
    <xf numFmtId="177" fontId="5" fillId="0" borderId="27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178" fontId="2" fillId="0" borderId="97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8" fontId="2" fillId="0" borderId="98" xfId="0" applyNumberFormat="1" applyFont="1" applyBorder="1" applyAlignment="1">
      <alignment vertical="center"/>
    </xf>
    <xf numFmtId="177" fontId="2" fillId="0" borderId="99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2" fillId="0" borderId="73" xfId="4" applyFont="1" applyBorder="1" applyAlignment="1">
      <alignment horizontal="center" vertical="center"/>
    </xf>
    <xf numFmtId="0" fontId="2" fillId="0" borderId="67" xfId="4" applyFont="1" applyBorder="1" applyAlignment="1">
      <alignment horizontal="center" vertical="center"/>
    </xf>
    <xf numFmtId="0" fontId="2" fillId="0" borderId="47" xfId="4" applyFont="1" applyBorder="1" applyAlignment="1">
      <alignment horizontal="center" vertical="center"/>
    </xf>
    <xf numFmtId="177" fontId="5" fillId="3" borderId="7" xfId="1" applyNumberFormat="1" applyFont="1" applyFill="1" applyBorder="1" applyAlignment="1">
      <alignment horizontal="right" vertical="center"/>
    </xf>
    <xf numFmtId="177" fontId="5" fillId="3" borderId="8" xfId="1" applyNumberFormat="1" applyFont="1" applyFill="1" applyBorder="1" applyAlignment="1">
      <alignment horizontal="right" vertical="center"/>
    </xf>
    <xf numFmtId="177" fontId="2" fillId="0" borderId="34" xfId="1" applyNumberFormat="1" applyFont="1" applyBorder="1" applyAlignment="1">
      <alignment vertical="center"/>
    </xf>
    <xf numFmtId="177" fontId="2" fillId="0" borderId="89" xfId="1" applyNumberFormat="1" applyFont="1" applyBorder="1" applyAlignment="1">
      <alignment vertical="center"/>
    </xf>
    <xf numFmtId="177" fontId="2" fillId="0" borderId="91" xfId="1" applyNumberFormat="1" applyFont="1" applyBorder="1" applyAlignment="1">
      <alignment vertical="center"/>
    </xf>
    <xf numFmtId="177" fontId="2" fillId="0" borderId="101" xfId="1" applyNumberFormat="1" applyFont="1" applyBorder="1" applyAlignment="1">
      <alignment vertical="center"/>
    </xf>
    <xf numFmtId="177" fontId="2" fillId="0" borderId="86" xfId="1" applyNumberFormat="1" applyFont="1" applyBorder="1" applyAlignment="1">
      <alignment vertical="center"/>
    </xf>
    <xf numFmtId="177" fontId="2" fillId="0" borderId="102" xfId="1" applyNumberFormat="1" applyFont="1" applyBorder="1" applyAlignment="1">
      <alignment vertical="center"/>
    </xf>
    <xf numFmtId="177" fontId="5" fillId="3" borderId="103" xfId="1" applyNumberFormat="1" applyFont="1" applyFill="1" applyBorder="1" applyAlignment="1" applyProtection="1">
      <alignment horizontal="right" vertical="center"/>
    </xf>
    <xf numFmtId="177" fontId="2" fillId="0" borderId="100" xfId="1" applyNumberFormat="1" applyFont="1" applyBorder="1" applyAlignment="1">
      <alignment vertical="center"/>
    </xf>
    <xf numFmtId="177" fontId="2" fillId="0" borderId="104" xfId="1" applyNumberFormat="1" applyFont="1" applyBorder="1" applyAlignment="1">
      <alignment vertical="center"/>
    </xf>
    <xf numFmtId="37" fontId="2" fillId="0" borderId="72" xfId="3" applyNumberFormat="1" applyFont="1" applyBorder="1" applyAlignment="1" applyProtection="1">
      <alignment vertical="center"/>
    </xf>
    <xf numFmtId="37" fontId="2" fillId="0" borderId="55" xfId="3" applyNumberFormat="1" applyFont="1" applyBorder="1" applyAlignment="1" applyProtection="1">
      <alignment vertical="center"/>
    </xf>
    <xf numFmtId="37" fontId="2" fillId="0" borderId="72" xfId="3" applyNumberFormat="1" applyFont="1" applyFill="1" applyBorder="1" applyAlignment="1" applyProtection="1">
      <alignment vertical="center"/>
    </xf>
    <xf numFmtId="37" fontId="2" fillId="0" borderId="105" xfId="4" applyNumberFormat="1" applyFont="1" applyBorder="1" applyAlignment="1" applyProtection="1">
      <alignment vertical="center"/>
    </xf>
    <xf numFmtId="37" fontId="5" fillId="3" borderId="55" xfId="3" applyNumberFormat="1" applyFont="1" applyFill="1" applyBorder="1" applyAlignment="1" applyProtection="1">
      <alignment horizontal="center" vertical="center"/>
    </xf>
    <xf numFmtId="37" fontId="5" fillId="3" borderId="19" xfId="4" applyNumberFormat="1" applyFont="1" applyFill="1" applyBorder="1" applyAlignment="1" applyProtection="1">
      <alignment horizontal="right" vertical="center"/>
    </xf>
    <xf numFmtId="37" fontId="5" fillId="3" borderId="69" xfId="4" applyNumberFormat="1" applyFont="1" applyFill="1" applyBorder="1" applyAlignment="1" applyProtection="1">
      <alignment vertical="center"/>
    </xf>
    <xf numFmtId="37" fontId="5" fillId="3" borderId="69" xfId="4" applyNumberFormat="1" applyFont="1" applyFill="1" applyBorder="1" applyAlignment="1" applyProtection="1">
      <alignment horizontal="right" vertical="center"/>
    </xf>
    <xf numFmtId="0" fontId="7" fillId="2" borderId="23" xfId="0" applyFont="1" applyFill="1" applyBorder="1" applyAlignment="1">
      <alignment vertical="center" wrapText="1"/>
    </xf>
    <xf numFmtId="37" fontId="2" fillId="0" borderId="79" xfId="3" applyNumberFormat="1" applyFont="1" applyBorder="1" applyAlignment="1" applyProtection="1">
      <alignment vertical="center"/>
    </xf>
    <xf numFmtId="37" fontId="2" fillId="0" borderId="94" xfId="3" applyNumberFormat="1" applyFont="1" applyBorder="1" applyAlignment="1" applyProtection="1">
      <alignment vertical="center"/>
    </xf>
    <xf numFmtId="37" fontId="2" fillId="0" borderId="78" xfId="3" applyNumberFormat="1" applyFont="1" applyBorder="1" applyAlignment="1" applyProtection="1">
      <alignment vertical="center"/>
    </xf>
    <xf numFmtId="37" fontId="2" fillId="0" borderId="95" xfId="3" applyNumberFormat="1" applyFont="1" applyBorder="1" applyAlignment="1" applyProtection="1">
      <alignment vertical="center"/>
    </xf>
    <xf numFmtId="177" fontId="3" fillId="0" borderId="8" xfId="1" applyNumberFormat="1" applyFont="1" applyBorder="1" applyAlignment="1">
      <alignment vertical="center"/>
    </xf>
    <xf numFmtId="37" fontId="2" fillId="0" borderId="66" xfId="4" applyNumberFormat="1" applyFont="1" applyBorder="1" applyAlignment="1" applyProtection="1">
      <alignment vertical="center"/>
    </xf>
    <xf numFmtId="37" fontId="2" fillId="0" borderId="10" xfId="4" applyNumberFormat="1" applyFont="1" applyBorder="1" applyAlignment="1" applyProtection="1">
      <alignment vertical="center"/>
    </xf>
    <xf numFmtId="37" fontId="2" fillId="0" borderId="74" xfId="4" applyNumberFormat="1" applyFont="1" applyBorder="1" applyAlignment="1" applyProtection="1">
      <alignment vertical="center"/>
    </xf>
    <xf numFmtId="37" fontId="2" fillId="0" borderId="82" xfId="4" applyNumberFormat="1" applyFont="1" applyBorder="1" applyAlignment="1" applyProtection="1">
      <alignment vertical="center"/>
    </xf>
    <xf numFmtId="37" fontId="2" fillId="0" borderId="4" xfId="4" applyNumberFormat="1" applyFont="1" applyBorder="1" applyAlignment="1" applyProtection="1">
      <alignment vertical="center"/>
    </xf>
    <xf numFmtId="37" fontId="2" fillId="0" borderId="2" xfId="4" applyNumberFormat="1" applyFont="1" applyBorder="1" applyAlignment="1" applyProtection="1">
      <alignment vertical="center"/>
    </xf>
    <xf numFmtId="37" fontId="2" fillId="0" borderId="6" xfId="4" applyNumberFormat="1" applyFont="1" applyBorder="1" applyAlignment="1" applyProtection="1">
      <alignment vertical="center"/>
    </xf>
    <xf numFmtId="37" fontId="2" fillId="0" borderId="51" xfId="4" applyNumberFormat="1" applyFont="1" applyBorder="1" applyAlignment="1" applyProtection="1">
      <alignment vertical="center"/>
    </xf>
    <xf numFmtId="37" fontId="2" fillId="0" borderId="14" xfId="4" applyNumberFormat="1" applyFont="1" applyBorder="1" applyAlignment="1" applyProtection="1">
      <alignment vertical="center"/>
    </xf>
    <xf numFmtId="37" fontId="2" fillId="0" borderId="36" xfId="4" applyNumberFormat="1" applyFont="1" applyBorder="1" applyAlignment="1" applyProtection="1">
      <alignment vertical="center"/>
    </xf>
    <xf numFmtId="37" fontId="2" fillId="0" borderId="62" xfId="4" applyNumberFormat="1" applyFont="1" applyBorder="1" applyAlignment="1" applyProtection="1">
      <alignment vertical="center"/>
    </xf>
    <xf numFmtId="37" fontId="2" fillId="0" borderId="33" xfId="4" applyNumberFormat="1" applyFont="1" applyBorder="1" applyAlignment="1" applyProtection="1">
      <alignment vertical="center"/>
    </xf>
    <xf numFmtId="37" fontId="2" fillId="0" borderId="77" xfId="4" applyNumberFormat="1" applyFont="1" applyBorder="1" applyAlignment="1" applyProtection="1">
      <alignment vertical="center"/>
    </xf>
    <xf numFmtId="37" fontId="2" fillId="0" borderId="36" xfId="4" applyNumberFormat="1" applyFont="1" applyFill="1" applyBorder="1" applyAlignment="1" applyProtection="1">
      <alignment vertical="center"/>
    </xf>
    <xf numFmtId="37" fontId="2" fillId="0" borderId="62" xfId="4" applyNumberFormat="1" applyFont="1" applyFill="1" applyBorder="1" applyAlignment="1" applyProtection="1">
      <alignment vertical="center"/>
    </xf>
    <xf numFmtId="37" fontId="2" fillId="0" borderId="4" xfId="4" applyNumberFormat="1" applyFont="1" applyFill="1" applyBorder="1" applyAlignment="1" applyProtection="1">
      <alignment vertical="center"/>
    </xf>
    <xf numFmtId="37" fontId="2" fillId="0" borderId="49" xfId="4" applyNumberFormat="1" applyFont="1" applyBorder="1" applyAlignment="1" applyProtection="1">
      <alignment vertical="center"/>
    </xf>
    <xf numFmtId="38" fontId="2" fillId="0" borderId="40" xfId="2" applyFont="1" applyBorder="1" applyAlignment="1">
      <alignment vertical="center"/>
    </xf>
    <xf numFmtId="38" fontId="2" fillId="0" borderId="49" xfId="2" applyFont="1" applyBorder="1" applyAlignment="1">
      <alignment vertical="center"/>
    </xf>
    <xf numFmtId="38" fontId="2" fillId="0" borderId="54" xfId="2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10" fontId="3" fillId="0" borderId="0" xfId="0" applyNumberFormat="1" applyFont="1" applyAlignment="1">
      <alignment vertical="center"/>
    </xf>
    <xf numFmtId="3" fontId="3" fillId="0" borderId="44" xfId="0" applyNumberFormat="1" applyFont="1" applyBorder="1" applyAlignment="1">
      <alignment vertical="center"/>
    </xf>
    <xf numFmtId="3" fontId="3" fillId="0" borderId="49" xfId="0" applyNumberFormat="1" applyFont="1" applyBorder="1" applyAlignment="1">
      <alignment vertical="center"/>
    </xf>
    <xf numFmtId="3" fontId="3" fillId="0" borderId="54" xfId="0" applyNumberFormat="1" applyFont="1" applyBorder="1" applyAlignment="1">
      <alignment vertical="center"/>
    </xf>
    <xf numFmtId="3" fontId="3" fillId="0" borderId="105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81" xfId="0" applyNumberFormat="1" applyFont="1" applyBorder="1" applyAlignment="1">
      <alignment vertical="center"/>
    </xf>
    <xf numFmtId="3" fontId="3" fillId="0" borderId="82" xfId="0" applyNumberFormat="1" applyFont="1" applyBorder="1" applyAlignment="1">
      <alignment vertical="center"/>
    </xf>
    <xf numFmtId="177" fontId="3" fillId="0" borderId="18" xfId="1" applyNumberFormat="1" applyFont="1" applyBorder="1" applyAlignment="1">
      <alignment vertical="center"/>
    </xf>
    <xf numFmtId="177" fontId="2" fillId="0" borderId="37" xfId="1" applyNumberFormat="1" applyFont="1" applyBorder="1" applyAlignment="1">
      <alignment vertical="center"/>
    </xf>
    <xf numFmtId="37" fontId="3" fillId="0" borderId="0" xfId="3" applyNumberFormat="1" applyFont="1" applyAlignment="1">
      <alignment horizontal="right" vertical="center"/>
    </xf>
    <xf numFmtId="37" fontId="3" fillId="0" borderId="0" xfId="3" applyNumberFormat="1" applyFont="1" applyAlignment="1">
      <alignment horizontal="left" vertical="center"/>
    </xf>
    <xf numFmtId="177" fontId="3" fillId="0" borderId="9" xfId="1" applyNumberFormat="1" applyFont="1" applyBorder="1" applyAlignment="1">
      <alignment horizontal="distributed" vertical="center"/>
    </xf>
    <xf numFmtId="177" fontId="3" fillId="0" borderId="13" xfId="1" applyNumberFormat="1" applyFont="1" applyBorder="1" applyAlignment="1">
      <alignment horizontal="distributed" vertical="center"/>
    </xf>
    <xf numFmtId="177" fontId="3" fillId="0" borderId="71" xfId="1" applyNumberFormat="1" applyFont="1" applyBorder="1" applyAlignment="1">
      <alignment horizontal="distributed" vertical="center"/>
    </xf>
    <xf numFmtId="177" fontId="3" fillId="0" borderId="17" xfId="1" applyNumberFormat="1" applyFont="1" applyBorder="1" applyAlignment="1">
      <alignment horizontal="distributed" vertical="center"/>
    </xf>
    <xf numFmtId="177" fontId="3" fillId="0" borderId="72" xfId="1" applyNumberFormat="1" applyFont="1" applyBorder="1" applyAlignment="1">
      <alignment horizontal="distributed" vertical="center"/>
    </xf>
    <xf numFmtId="0" fontId="2" fillId="0" borderId="108" xfId="0" applyFont="1" applyBorder="1" applyAlignment="1">
      <alignment vertical="center"/>
    </xf>
    <xf numFmtId="178" fontId="2" fillId="0" borderId="71" xfId="0" applyNumberFormat="1" applyFont="1" applyBorder="1" applyAlignment="1">
      <alignment vertical="center"/>
    </xf>
    <xf numFmtId="177" fontId="2" fillId="0" borderId="73" xfId="0" applyNumberFormat="1" applyFont="1" applyBorder="1" applyAlignment="1">
      <alignment vertical="center"/>
    </xf>
    <xf numFmtId="178" fontId="2" fillId="0" borderId="59" xfId="0" applyNumberFormat="1" applyFont="1" applyBorder="1" applyAlignment="1">
      <alignment vertical="center"/>
    </xf>
    <xf numFmtId="177" fontId="2" fillId="0" borderId="109" xfId="0" applyNumberFormat="1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37" fontId="3" fillId="0" borderId="6" xfId="3" applyNumberFormat="1" applyFont="1" applyFill="1" applyBorder="1" applyAlignment="1">
      <alignment vertical="center"/>
    </xf>
    <xf numFmtId="37" fontId="2" fillId="0" borderId="71" xfId="3" applyNumberFormat="1" applyFont="1" applyBorder="1" applyAlignment="1" applyProtection="1">
      <alignment vertical="center"/>
    </xf>
    <xf numFmtId="37" fontId="2" fillId="0" borderId="24" xfId="3" applyNumberFormat="1" applyFont="1" applyBorder="1" applyAlignment="1" applyProtection="1">
      <alignment vertical="center"/>
    </xf>
    <xf numFmtId="3" fontId="3" fillId="0" borderId="4" xfId="0" applyNumberFormat="1" applyFont="1" applyBorder="1" applyAlignment="1">
      <alignment vertical="center"/>
    </xf>
    <xf numFmtId="177" fontId="3" fillId="0" borderId="9" xfId="1" applyNumberFormat="1" applyFont="1" applyBorder="1" applyAlignment="1">
      <alignment vertical="center"/>
    </xf>
    <xf numFmtId="177" fontId="3" fillId="0" borderId="13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vertical="center"/>
    </xf>
    <xf numFmtId="0" fontId="2" fillId="0" borderId="110" xfId="0" applyFont="1" applyBorder="1" applyAlignment="1">
      <alignment vertical="center"/>
    </xf>
    <xf numFmtId="178" fontId="2" fillId="0" borderId="17" xfId="0" applyNumberFormat="1" applyFont="1" applyBorder="1" applyAlignment="1">
      <alignment vertical="center"/>
    </xf>
    <xf numFmtId="178" fontId="2" fillId="0" borderId="54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8" fontId="2" fillId="0" borderId="4" xfId="0" applyNumberFormat="1" applyFont="1" applyBorder="1" applyAlignment="1">
      <alignment vertical="center"/>
    </xf>
    <xf numFmtId="177" fontId="2" fillId="0" borderId="111" xfId="0" applyNumberFormat="1" applyFont="1" applyBorder="1" applyAlignment="1">
      <alignment vertical="center"/>
    </xf>
    <xf numFmtId="0" fontId="5" fillId="0" borderId="26" xfId="0" quotePrefix="1" applyNumberFormat="1" applyFont="1" applyBorder="1" applyAlignment="1">
      <alignment horizontal="center" vertical="center"/>
    </xf>
    <xf numFmtId="178" fontId="2" fillId="0" borderId="127" xfId="0" applyNumberFormat="1" applyFont="1" applyBorder="1" applyAlignment="1">
      <alignment vertical="center"/>
    </xf>
    <xf numFmtId="177" fontId="2" fillId="0" borderId="128" xfId="0" applyNumberFormat="1" applyFont="1" applyBorder="1" applyAlignment="1">
      <alignment vertical="center"/>
    </xf>
    <xf numFmtId="177" fontId="2" fillId="0" borderId="129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3" fontId="3" fillId="0" borderId="79" xfId="0" applyNumberFormat="1" applyFont="1" applyBorder="1" applyAlignment="1">
      <alignment vertical="center"/>
    </xf>
    <xf numFmtId="37" fontId="2" fillId="0" borderId="101" xfId="3" applyNumberFormat="1" applyFont="1" applyBorder="1" applyAlignment="1" applyProtection="1">
      <alignment vertical="center"/>
    </xf>
    <xf numFmtId="37" fontId="2" fillId="0" borderId="102" xfId="3" applyNumberFormat="1" applyFont="1" applyBorder="1" applyAlignment="1" applyProtection="1">
      <alignment vertical="center"/>
    </xf>
    <xf numFmtId="37" fontId="2" fillId="0" borderId="86" xfId="3" applyNumberFormat="1" applyFont="1" applyBorder="1" applyAlignment="1" applyProtection="1">
      <alignment vertical="center"/>
    </xf>
    <xf numFmtId="177" fontId="3" fillId="0" borderId="104" xfId="1" applyNumberFormat="1" applyFont="1" applyBorder="1" applyAlignment="1">
      <alignment horizontal="distributed" vertical="center"/>
    </xf>
    <xf numFmtId="177" fontId="3" fillId="0" borderId="100" xfId="1" applyNumberFormat="1" applyFont="1" applyBorder="1" applyAlignment="1">
      <alignment horizontal="distributed" vertical="center"/>
    </xf>
    <xf numFmtId="177" fontId="3" fillId="0" borderId="86" xfId="1" applyNumberFormat="1" applyFont="1" applyBorder="1" applyAlignment="1">
      <alignment horizontal="distributed" vertical="center"/>
    </xf>
    <xf numFmtId="0" fontId="3" fillId="0" borderId="55" xfId="0" applyFont="1" applyBorder="1" applyAlignment="1">
      <alignment horizontal="center" vertical="center"/>
    </xf>
    <xf numFmtId="37" fontId="2" fillId="0" borderId="20" xfId="3" applyNumberFormat="1" applyFont="1" applyBorder="1" applyAlignment="1">
      <alignment vertical="center"/>
    </xf>
    <xf numFmtId="37" fontId="2" fillId="0" borderId="130" xfId="3" applyNumberFormat="1" applyFont="1" applyBorder="1" applyAlignment="1" applyProtection="1">
      <alignment vertical="center"/>
    </xf>
    <xf numFmtId="177" fontId="3" fillId="0" borderId="91" xfId="1" applyNumberFormat="1" applyFont="1" applyBorder="1" applyAlignment="1">
      <alignment horizontal="distributed" vertical="center"/>
    </xf>
    <xf numFmtId="177" fontId="3" fillId="0" borderId="24" xfId="1" applyNumberFormat="1" applyFont="1" applyBorder="1" applyAlignment="1">
      <alignment vertical="center"/>
    </xf>
    <xf numFmtId="177" fontId="3" fillId="0" borderId="47" xfId="1" applyNumberFormat="1" applyFont="1" applyBorder="1" applyAlignment="1">
      <alignment vertical="center"/>
    </xf>
    <xf numFmtId="37" fontId="2" fillId="0" borderId="91" xfId="3" applyNumberFormat="1" applyFont="1" applyBorder="1" applyAlignment="1" applyProtection="1">
      <alignment vertical="center"/>
    </xf>
    <xf numFmtId="3" fontId="3" fillId="0" borderId="46" xfId="0" applyNumberFormat="1" applyFont="1" applyBorder="1" applyAlignment="1">
      <alignment vertical="center"/>
    </xf>
    <xf numFmtId="3" fontId="3" fillId="0" borderId="61" xfId="0" applyNumberFormat="1" applyFont="1" applyBorder="1" applyAlignment="1">
      <alignment vertical="center"/>
    </xf>
    <xf numFmtId="177" fontId="3" fillId="0" borderId="102" xfId="1" applyNumberFormat="1" applyFont="1" applyBorder="1" applyAlignment="1">
      <alignment horizontal="distributed" vertical="center"/>
    </xf>
    <xf numFmtId="177" fontId="3" fillId="0" borderId="72" xfId="1" applyNumberFormat="1" applyFont="1" applyBorder="1" applyAlignment="1">
      <alignment vertical="center"/>
    </xf>
    <xf numFmtId="37" fontId="2" fillId="0" borderId="100" xfId="3" applyNumberFormat="1" applyFont="1" applyBorder="1" applyAlignment="1" applyProtection="1">
      <alignment vertical="center"/>
    </xf>
    <xf numFmtId="3" fontId="3" fillId="0" borderId="78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7" fontId="2" fillId="0" borderId="11" xfId="3" applyNumberFormat="1" applyFont="1" applyBorder="1" applyAlignment="1" applyProtection="1">
      <alignment vertical="center"/>
    </xf>
    <xf numFmtId="177" fontId="3" fillId="0" borderId="9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55" xfId="4" applyFont="1" applyBorder="1" applyAlignment="1" applyProtection="1">
      <alignment horizontal="center" vertical="center"/>
    </xf>
    <xf numFmtId="37" fontId="2" fillId="0" borderId="67" xfId="3" applyNumberFormat="1" applyFont="1" applyBorder="1" applyAlignment="1">
      <alignment vertical="center"/>
    </xf>
    <xf numFmtId="37" fontId="2" fillId="0" borderId="44" xfId="3" applyNumberFormat="1" applyFont="1" applyBorder="1" applyAlignment="1" applyProtection="1">
      <alignment vertical="center"/>
    </xf>
    <xf numFmtId="37" fontId="2" fillId="0" borderId="0" xfId="3" applyNumberFormat="1" applyFont="1" applyAlignment="1" applyProtection="1">
      <alignment vertical="center"/>
      <protection locked="0"/>
    </xf>
    <xf numFmtId="37" fontId="2" fillId="0" borderId="1" xfId="3" applyNumberFormat="1" applyFont="1" applyBorder="1" applyAlignment="1">
      <alignment horizontal="centerContinuous" vertical="center"/>
    </xf>
    <xf numFmtId="37" fontId="2" fillId="0" borderId="3" xfId="3" applyNumberFormat="1" applyFont="1" applyBorder="1" applyAlignment="1">
      <alignment horizontal="centerContinuous" vertical="center"/>
    </xf>
    <xf numFmtId="37" fontId="2" fillId="0" borderId="74" xfId="3" applyNumberFormat="1" applyFont="1" applyBorder="1" applyAlignment="1">
      <alignment vertical="center"/>
    </xf>
    <xf numFmtId="37" fontId="2" fillId="0" borderId="44" xfId="3" applyNumberFormat="1" applyFont="1" applyBorder="1" applyAlignment="1">
      <alignment vertical="center"/>
    </xf>
    <xf numFmtId="37" fontId="2" fillId="0" borderId="86" xfId="3" applyNumberFormat="1" applyFont="1" applyBorder="1" applyAlignment="1">
      <alignment vertical="center"/>
    </xf>
    <xf numFmtId="37" fontId="2" fillId="0" borderId="49" xfId="3" applyNumberFormat="1" applyFont="1" applyBorder="1" applyAlignment="1">
      <alignment vertical="center"/>
    </xf>
    <xf numFmtId="37" fontId="2" fillId="0" borderId="14" xfId="3" applyNumberFormat="1" applyFont="1" applyBorder="1" applyAlignment="1">
      <alignment vertical="center"/>
    </xf>
    <xf numFmtId="37" fontId="2" fillId="0" borderId="16" xfId="3" applyNumberFormat="1" applyFont="1" applyBorder="1" applyAlignment="1" applyProtection="1">
      <alignment vertical="center"/>
    </xf>
    <xf numFmtId="37" fontId="2" fillId="0" borderId="79" xfId="3" applyNumberFormat="1" applyFont="1" applyBorder="1" applyAlignment="1">
      <alignment vertical="center"/>
    </xf>
    <xf numFmtId="37" fontId="2" fillId="0" borderId="81" xfId="3" applyNumberFormat="1" applyFont="1" applyBorder="1" applyAlignment="1" applyProtection="1">
      <alignment vertical="center"/>
    </xf>
    <xf numFmtId="37" fontId="2" fillId="0" borderId="73" xfId="3" applyNumberFormat="1" applyFont="1" applyBorder="1" applyAlignment="1" applyProtection="1">
      <alignment vertical="center"/>
    </xf>
    <xf numFmtId="37" fontId="2" fillId="0" borderId="68" xfId="3" applyNumberFormat="1" applyFont="1" applyBorder="1" applyAlignment="1">
      <alignment vertical="center"/>
    </xf>
    <xf numFmtId="177" fontId="2" fillId="0" borderId="68" xfId="1" applyNumberFormat="1" applyFont="1" applyFill="1" applyBorder="1" applyAlignment="1" applyProtection="1">
      <alignment vertical="center"/>
    </xf>
    <xf numFmtId="177" fontId="2" fillId="0" borderId="61" xfId="1" applyNumberFormat="1" applyFont="1" applyFill="1" applyBorder="1" applyAlignment="1" applyProtection="1">
      <alignment vertical="center"/>
    </xf>
    <xf numFmtId="177" fontId="2" fillId="0" borderId="47" xfId="1" applyNumberFormat="1" applyFont="1" applyFill="1" applyBorder="1" applyAlignment="1" applyProtection="1">
      <alignment vertical="center"/>
    </xf>
    <xf numFmtId="177" fontId="2" fillId="0" borderId="69" xfId="1" applyNumberFormat="1" applyFont="1" applyFill="1" applyBorder="1" applyAlignment="1" applyProtection="1">
      <alignment vertical="center"/>
    </xf>
    <xf numFmtId="177" fontId="2" fillId="0" borderId="6" xfId="1" applyNumberFormat="1" applyFont="1" applyFill="1" applyBorder="1" applyAlignment="1" applyProtection="1">
      <alignment vertical="center"/>
    </xf>
    <xf numFmtId="177" fontId="2" fillId="0" borderId="8" xfId="1" applyNumberFormat="1" applyFont="1" applyFill="1" applyBorder="1" applyAlignment="1" applyProtection="1">
      <alignment vertical="center"/>
    </xf>
    <xf numFmtId="37" fontId="2" fillId="0" borderId="19" xfId="3" applyNumberFormat="1" applyFont="1" applyBorder="1" applyAlignment="1" applyProtection="1">
      <alignment vertical="center"/>
    </xf>
    <xf numFmtId="37" fontId="2" fillId="0" borderId="8" xfId="3" applyNumberFormat="1" applyFont="1" applyBorder="1" applyAlignment="1" applyProtection="1">
      <alignment vertical="center"/>
    </xf>
    <xf numFmtId="37" fontId="2" fillId="0" borderId="36" xfId="3" applyNumberFormat="1" applyFont="1" applyBorder="1" applyAlignment="1">
      <alignment vertical="center"/>
    </xf>
    <xf numFmtId="37" fontId="2" fillId="0" borderId="90" xfId="3" applyNumberFormat="1" applyFont="1" applyBorder="1" applyAlignment="1">
      <alignment vertical="center"/>
    </xf>
    <xf numFmtId="37" fontId="2" fillId="0" borderId="37" xfId="3" applyNumberFormat="1" applyFont="1" applyBorder="1" applyAlignment="1">
      <alignment vertical="center"/>
    </xf>
    <xf numFmtId="177" fontId="2" fillId="0" borderId="94" xfId="1" applyNumberFormat="1" applyFont="1" applyFill="1" applyBorder="1" applyAlignment="1" applyProtection="1">
      <alignment vertical="center"/>
    </xf>
    <xf numFmtId="177" fontId="2" fillId="0" borderId="62" xfId="1" applyNumberFormat="1" applyFont="1" applyFill="1" applyBorder="1" applyAlignment="1" applyProtection="1">
      <alignment vertical="center"/>
    </xf>
    <xf numFmtId="177" fontId="2" fillId="0" borderId="37" xfId="1" applyNumberFormat="1" applyFont="1" applyFill="1" applyBorder="1" applyAlignment="1" applyProtection="1">
      <alignment vertical="center"/>
    </xf>
    <xf numFmtId="37" fontId="5" fillId="3" borderId="68" xfId="3" applyNumberFormat="1" applyFont="1" applyFill="1" applyBorder="1" applyAlignment="1" applyProtection="1">
      <alignment vertical="center"/>
    </xf>
    <xf numFmtId="37" fontId="2" fillId="0" borderId="69" xfId="3" applyNumberFormat="1" applyFont="1" applyBorder="1" applyAlignment="1" applyProtection="1">
      <alignment vertical="center"/>
    </xf>
    <xf numFmtId="37" fontId="2" fillId="0" borderId="98" xfId="3" applyNumberFormat="1" applyFont="1" applyBorder="1" applyAlignment="1" applyProtection="1">
      <alignment vertical="center"/>
    </xf>
    <xf numFmtId="37" fontId="2" fillId="0" borderId="7" xfId="3" applyNumberFormat="1" applyFont="1" applyBorder="1" applyAlignment="1">
      <alignment vertical="center"/>
    </xf>
    <xf numFmtId="37" fontId="2" fillId="0" borderId="8" xfId="3" applyNumberFormat="1" applyFont="1" applyBorder="1" applyAlignment="1">
      <alignment vertical="center"/>
    </xf>
    <xf numFmtId="37" fontId="5" fillId="3" borderId="36" xfId="3" applyNumberFormat="1" applyFont="1" applyFill="1" applyBorder="1" applyAlignment="1" applyProtection="1">
      <alignment vertical="center"/>
    </xf>
    <xf numFmtId="37" fontId="2" fillId="0" borderId="12" xfId="3" applyNumberFormat="1" applyFont="1" applyBorder="1" applyAlignment="1" applyProtection="1">
      <alignment vertical="center"/>
    </xf>
    <xf numFmtId="37" fontId="2" fillId="0" borderId="11" xfId="3" applyNumberFormat="1" applyFont="1" applyBorder="1" applyAlignment="1">
      <alignment vertical="center"/>
    </xf>
    <xf numFmtId="37" fontId="2" fillId="0" borderId="15" xfId="3" applyNumberFormat="1" applyFont="1" applyBorder="1" applyAlignment="1" applyProtection="1">
      <alignment vertical="center"/>
    </xf>
    <xf numFmtId="37" fontId="2" fillId="0" borderId="3" xfId="3" applyNumberFormat="1" applyFont="1" applyBorder="1" applyAlignment="1" applyProtection="1">
      <alignment vertical="center"/>
    </xf>
    <xf numFmtId="37" fontId="2" fillId="0" borderId="5" xfId="3" applyNumberFormat="1" applyFont="1" applyBorder="1" applyAlignment="1" applyProtection="1">
      <alignment vertical="center"/>
    </xf>
    <xf numFmtId="37" fontId="2" fillId="0" borderId="4" xfId="3" applyNumberFormat="1" applyFont="1" applyBorder="1" applyAlignment="1">
      <alignment vertical="center"/>
    </xf>
    <xf numFmtId="37" fontId="2" fillId="0" borderId="3" xfId="3" applyNumberFormat="1" applyFont="1" applyBorder="1" applyAlignment="1">
      <alignment vertical="center"/>
    </xf>
    <xf numFmtId="37" fontId="2" fillId="0" borderId="6" xfId="3" applyNumberFormat="1" applyFont="1" applyBorder="1" applyAlignment="1" applyProtection="1">
      <alignment vertical="center"/>
    </xf>
    <xf numFmtId="37" fontId="2" fillId="0" borderId="7" xfId="3" applyNumberFormat="1" applyFont="1" applyBorder="1" applyAlignment="1" applyProtection="1">
      <alignment vertical="center"/>
    </xf>
    <xf numFmtId="37" fontId="5" fillId="4" borderId="20" xfId="3" applyNumberFormat="1" applyFont="1" applyFill="1" applyBorder="1" applyAlignment="1">
      <alignment vertical="center"/>
    </xf>
    <xf numFmtId="37" fontId="5" fillId="4" borderId="6" xfId="3" applyNumberFormat="1" applyFont="1" applyFill="1" applyBorder="1" applyAlignment="1">
      <alignment vertical="center"/>
    </xf>
    <xf numFmtId="177" fontId="5" fillId="4" borderId="69" xfId="1" applyNumberFormat="1" applyFont="1" applyFill="1" applyBorder="1" applyAlignment="1" applyProtection="1">
      <alignment vertical="center"/>
    </xf>
    <xf numFmtId="177" fontId="5" fillId="4" borderId="6" xfId="1" applyNumberFormat="1" applyFont="1" applyFill="1" applyBorder="1" applyAlignment="1" applyProtection="1">
      <alignment vertical="center"/>
    </xf>
    <xf numFmtId="177" fontId="5" fillId="4" borderId="8" xfId="1" applyNumberFormat="1" applyFont="1" applyFill="1" applyBorder="1" applyAlignment="1" applyProtection="1">
      <alignment vertical="center"/>
    </xf>
    <xf numFmtId="37" fontId="2" fillId="0" borderId="70" xfId="3" applyNumberFormat="1" applyFont="1" applyBorder="1" applyAlignment="1" applyProtection="1">
      <alignment vertical="center"/>
    </xf>
    <xf numFmtId="37" fontId="2" fillId="0" borderId="56" xfId="3" applyNumberFormat="1" applyFont="1" applyBorder="1" applyAlignment="1">
      <alignment vertical="center"/>
    </xf>
    <xf numFmtId="38" fontId="2" fillId="0" borderId="88" xfId="2" applyFont="1" applyBorder="1" applyAlignment="1">
      <alignment vertical="center"/>
    </xf>
    <xf numFmtId="37" fontId="5" fillId="4" borderId="20" xfId="3" applyNumberFormat="1" applyFont="1" applyFill="1" applyBorder="1" applyAlignment="1" applyProtection="1">
      <alignment vertical="center"/>
    </xf>
    <xf numFmtId="37" fontId="5" fillId="4" borderId="69" xfId="3" applyNumberFormat="1" applyFont="1" applyFill="1" applyBorder="1" applyAlignment="1" applyProtection="1">
      <alignment vertical="center"/>
    </xf>
    <xf numFmtId="37" fontId="5" fillId="4" borderId="79" xfId="3" applyNumberFormat="1" applyFont="1" applyFill="1" applyBorder="1" applyAlignment="1" applyProtection="1">
      <alignment vertical="center"/>
    </xf>
    <xf numFmtId="37" fontId="5" fillId="3" borderId="69" xfId="3" applyNumberFormat="1" applyFont="1" applyFill="1" applyBorder="1" applyAlignment="1" applyProtection="1">
      <alignment vertical="center"/>
    </xf>
    <xf numFmtId="37" fontId="2" fillId="0" borderId="83" xfId="3" applyNumberFormat="1" applyFont="1" applyBorder="1" applyAlignment="1" applyProtection="1">
      <alignment vertical="center"/>
    </xf>
    <xf numFmtId="37" fontId="2" fillId="0" borderId="75" xfId="3" applyNumberFormat="1" applyFont="1" applyBorder="1" applyAlignment="1" applyProtection="1">
      <alignment vertical="center"/>
    </xf>
    <xf numFmtId="37" fontId="2" fillId="0" borderId="1" xfId="3" applyNumberFormat="1" applyFont="1" applyBorder="1" applyAlignment="1" applyProtection="1">
      <alignment vertical="center"/>
    </xf>
    <xf numFmtId="37" fontId="2" fillId="0" borderId="33" xfId="3" applyNumberFormat="1" applyFont="1" applyBorder="1" applyAlignment="1" applyProtection="1">
      <alignment vertical="center"/>
    </xf>
    <xf numFmtId="37" fontId="2" fillId="0" borderId="77" xfId="3" applyNumberFormat="1" applyFont="1" applyBorder="1" applyAlignment="1" applyProtection="1">
      <alignment vertical="center"/>
    </xf>
    <xf numFmtId="37" fontId="2" fillId="0" borderId="34" xfId="3" applyNumberFormat="1" applyFont="1" applyBorder="1" applyAlignment="1" applyProtection="1">
      <alignment vertical="center"/>
    </xf>
    <xf numFmtId="37" fontId="2" fillId="0" borderId="74" xfId="3" applyNumberFormat="1" applyFont="1" applyBorder="1" applyAlignment="1" applyProtection="1">
      <alignment vertical="center"/>
    </xf>
    <xf numFmtId="37" fontId="2" fillId="0" borderId="105" xfId="3" applyNumberFormat="1" applyFont="1" applyBorder="1" applyAlignment="1" applyProtection="1">
      <alignment vertical="center"/>
    </xf>
    <xf numFmtId="37" fontId="2" fillId="0" borderId="87" xfId="3" applyNumberFormat="1" applyFont="1" applyBorder="1" applyAlignment="1" applyProtection="1">
      <alignment vertical="center"/>
    </xf>
    <xf numFmtId="37" fontId="3" fillId="0" borderId="76" xfId="3" applyNumberFormat="1" applyFont="1" applyFill="1" applyBorder="1" applyAlignment="1" applyProtection="1">
      <alignment vertical="center"/>
    </xf>
    <xf numFmtId="0" fontId="2" fillId="0" borderId="58" xfId="4" applyFont="1" applyBorder="1" applyAlignment="1" applyProtection="1">
      <alignment vertical="center" wrapText="1"/>
    </xf>
    <xf numFmtId="37" fontId="2" fillId="0" borderId="46" xfId="4" applyNumberFormat="1" applyFont="1" applyBorder="1" applyAlignment="1" applyProtection="1">
      <alignment vertical="center"/>
    </xf>
    <xf numFmtId="37" fontId="2" fillId="0" borderId="13" xfId="4" applyNumberFormat="1" applyFont="1" applyBorder="1" applyAlignment="1" applyProtection="1">
      <alignment vertical="center"/>
    </xf>
    <xf numFmtId="37" fontId="2" fillId="0" borderId="76" xfId="4" applyNumberFormat="1" applyFont="1" applyFill="1" applyBorder="1" applyAlignment="1" applyProtection="1">
      <alignment vertical="center"/>
    </xf>
    <xf numFmtId="37" fontId="2" fillId="0" borderId="76" xfId="4" applyNumberFormat="1" applyFont="1" applyBorder="1" applyAlignment="1" applyProtection="1">
      <alignment vertical="center"/>
    </xf>
    <xf numFmtId="37" fontId="5" fillId="3" borderId="40" xfId="4" applyNumberFormat="1" applyFont="1" applyFill="1" applyBorder="1" applyAlignment="1" applyProtection="1">
      <alignment vertical="center"/>
    </xf>
    <xf numFmtId="37" fontId="5" fillId="3" borderId="76" xfId="4" applyNumberFormat="1" applyFont="1" applyFill="1" applyBorder="1" applyAlignment="1" applyProtection="1">
      <alignment vertical="center"/>
      <protection locked="0"/>
    </xf>
    <xf numFmtId="37" fontId="2" fillId="0" borderId="75" xfId="4" applyNumberFormat="1" applyFont="1" applyBorder="1" applyAlignment="1" applyProtection="1">
      <alignment vertical="center"/>
      <protection locked="0"/>
    </xf>
    <xf numFmtId="37" fontId="2" fillId="0" borderId="9" xfId="4" applyNumberFormat="1" applyFont="1" applyBorder="1" applyAlignment="1" applyProtection="1">
      <alignment vertical="center"/>
    </xf>
    <xf numFmtId="37" fontId="2" fillId="0" borderId="17" xfId="4" applyNumberFormat="1" applyFont="1" applyBorder="1" applyAlignment="1" applyProtection="1">
      <alignment vertical="center"/>
    </xf>
    <xf numFmtId="37" fontId="2" fillId="0" borderId="55" xfId="4" applyNumberFormat="1" applyFont="1" applyBorder="1" applyAlignment="1" applyProtection="1">
      <alignment vertical="center"/>
    </xf>
    <xf numFmtId="37" fontId="2" fillId="0" borderId="83" xfId="4" applyNumberFormat="1" applyFont="1" applyFill="1" applyBorder="1" applyAlignment="1" applyProtection="1">
      <alignment vertical="center"/>
    </xf>
    <xf numFmtId="37" fontId="2" fillId="0" borderId="72" xfId="4" applyNumberFormat="1" applyFont="1" applyBorder="1" applyAlignment="1" applyProtection="1">
      <alignment vertical="center"/>
    </xf>
    <xf numFmtId="37" fontId="2" fillId="0" borderId="83" xfId="4" applyNumberFormat="1" applyFont="1" applyBorder="1" applyAlignment="1" applyProtection="1">
      <alignment vertical="center"/>
    </xf>
    <xf numFmtId="37" fontId="2" fillId="0" borderId="105" xfId="4" applyNumberFormat="1" applyFont="1" applyBorder="1" applyAlignment="1" applyProtection="1">
      <alignment vertical="center"/>
      <protection locked="0"/>
    </xf>
    <xf numFmtId="37" fontId="2" fillId="0" borderId="74" xfId="4" applyNumberFormat="1" applyFont="1" applyBorder="1" applyAlignment="1" applyProtection="1">
      <alignment vertical="center"/>
      <protection locked="0"/>
    </xf>
    <xf numFmtId="37" fontId="2" fillId="0" borderId="82" xfId="4" applyNumberFormat="1" applyFont="1" applyBorder="1" applyAlignment="1" applyProtection="1">
      <alignment vertical="center"/>
      <protection locked="0"/>
    </xf>
    <xf numFmtId="37" fontId="5" fillId="4" borderId="18" xfId="3" applyNumberFormat="1" applyFont="1" applyFill="1" applyBorder="1" applyAlignment="1" applyProtection="1">
      <alignment horizontal="center" vertical="center"/>
    </xf>
    <xf numFmtId="37" fontId="2" fillId="0" borderId="84" xfId="3" applyNumberFormat="1" applyFont="1" applyBorder="1" applyAlignment="1">
      <alignment vertical="center"/>
    </xf>
    <xf numFmtId="37" fontId="2" fillId="0" borderId="43" xfId="3" applyNumberFormat="1" applyFont="1" applyBorder="1" applyAlignment="1" applyProtection="1">
      <alignment vertical="center"/>
    </xf>
    <xf numFmtId="0" fontId="2" fillId="0" borderId="24" xfId="0" applyFont="1" applyBorder="1" applyAlignment="1">
      <alignment horizontal="center" vertical="center"/>
    </xf>
    <xf numFmtId="178" fontId="2" fillId="0" borderId="107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178" fontId="2" fillId="0" borderId="126" xfId="0" applyNumberFormat="1" applyFont="1" applyBorder="1" applyAlignment="1">
      <alignment vertical="center"/>
    </xf>
    <xf numFmtId="37" fontId="2" fillId="0" borderId="13" xfId="4" applyNumberFormat="1" applyFont="1" applyFill="1" applyBorder="1" applyAlignment="1" applyProtection="1">
      <alignment vertical="center"/>
    </xf>
    <xf numFmtId="38" fontId="2" fillId="0" borderId="51" xfId="4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38" fontId="2" fillId="0" borderId="61" xfId="4" applyNumberFormat="1" applyFont="1" applyFill="1" applyBorder="1" applyAlignment="1">
      <alignment vertical="center"/>
    </xf>
    <xf numFmtId="177" fontId="2" fillId="0" borderId="73" xfId="1" applyNumberFormat="1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0" fontId="2" fillId="0" borderId="93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178" fontId="2" fillId="0" borderId="55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8" fontId="2" fillId="0" borderId="64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37" fontId="2" fillId="0" borderId="17" xfId="3" applyNumberFormat="1" applyFont="1" applyFill="1" applyBorder="1" applyAlignment="1" applyProtection="1">
      <alignment vertical="center"/>
    </xf>
    <xf numFmtId="37" fontId="2" fillId="0" borderId="54" xfId="4" applyNumberFormat="1" applyFont="1" applyFill="1" applyBorder="1" applyAlignment="1" applyProtection="1">
      <alignment vertical="center"/>
    </xf>
    <xf numFmtId="38" fontId="2" fillId="0" borderId="74" xfId="4" applyNumberFormat="1" applyFont="1" applyFill="1" applyBorder="1" applyAlignment="1">
      <alignment vertical="center"/>
    </xf>
    <xf numFmtId="38" fontId="2" fillId="0" borderId="82" xfId="4" applyNumberFormat="1" applyFont="1" applyFill="1" applyBorder="1" applyAlignment="1">
      <alignment vertical="center"/>
    </xf>
    <xf numFmtId="177" fontId="2" fillId="0" borderId="5" xfId="1" applyNumberFormat="1" applyFont="1" applyFill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38" fontId="2" fillId="0" borderId="4" xfId="4" applyNumberFormat="1" applyFont="1" applyFill="1" applyBorder="1" applyAlignment="1">
      <alignment vertical="center"/>
    </xf>
    <xf numFmtId="38" fontId="2" fillId="0" borderId="2" xfId="4" applyNumberFormat="1" applyFont="1" applyFill="1" applyBorder="1" applyAlignment="1">
      <alignment vertical="center"/>
    </xf>
    <xf numFmtId="0" fontId="3" fillId="0" borderId="103" xfId="5" applyNumberFormat="1" applyFont="1" applyBorder="1" applyAlignment="1" applyProtection="1">
      <alignment horizontal="center" vertical="center"/>
    </xf>
    <xf numFmtId="0" fontId="3" fillId="0" borderId="18" xfId="2" applyNumberFormat="1" applyFont="1" applyBorder="1" applyAlignment="1">
      <alignment horizontal="center" vertical="center"/>
    </xf>
    <xf numFmtId="0" fontId="2" fillId="0" borderId="55" xfId="4" applyFont="1" applyBorder="1" applyAlignment="1" applyProtection="1">
      <alignment horizontal="center" vertical="center"/>
    </xf>
    <xf numFmtId="37" fontId="3" fillId="0" borderId="0" xfId="3" applyNumberFormat="1" applyFont="1" applyAlignment="1" applyProtection="1">
      <alignment horizontal="center" vertical="center"/>
    </xf>
    <xf numFmtId="37" fontId="12" fillId="0" borderId="0" xfId="3" applyNumberFormat="1" applyFont="1" applyAlignment="1" applyProtection="1">
      <alignment horizontal="center" vertical="center"/>
    </xf>
    <xf numFmtId="37" fontId="2" fillId="0" borderId="78" xfId="3" applyNumberFormat="1" applyFont="1" applyBorder="1" applyAlignment="1">
      <alignment horizontal="center" vertical="center" wrapText="1"/>
    </xf>
    <xf numFmtId="37" fontId="2" fillId="0" borderId="10" xfId="3" applyNumberFormat="1" applyFont="1" applyBorder="1" applyAlignment="1">
      <alignment horizontal="center" vertical="center"/>
    </xf>
    <xf numFmtId="37" fontId="2" fillId="0" borderId="11" xfId="3" applyNumberFormat="1" applyFont="1" applyBorder="1" applyAlignment="1">
      <alignment horizontal="center" vertical="center"/>
    </xf>
    <xf numFmtId="37" fontId="2" fillId="0" borderId="79" xfId="3" applyNumberFormat="1" applyFont="1" applyBorder="1" applyAlignment="1">
      <alignment horizontal="center" vertical="center"/>
    </xf>
    <xf numFmtId="37" fontId="2" fillId="0" borderId="14" xfId="3" applyNumberFormat="1" applyFont="1" applyBorder="1" applyAlignment="1">
      <alignment horizontal="center" vertical="center"/>
    </xf>
    <xf numFmtId="37" fontId="2" fillId="0" borderId="15" xfId="3" applyNumberFormat="1" applyFont="1" applyBorder="1" applyAlignment="1">
      <alignment horizontal="center" vertical="center"/>
    </xf>
    <xf numFmtId="37" fontId="2" fillId="0" borderId="9" xfId="3" applyNumberFormat="1" applyFont="1" applyBorder="1" applyAlignment="1" applyProtection="1">
      <alignment horizontal="center" vertical="center"/>
    </xf>
    <xf numFmtId="37" fontId="2" fillId="0" borderId="13" xfId="3" applyNumberFormat="1" applyFont="1" applyBorder="1" applyAlignment="1" applyProtection="1">
      <alignment horizontal="center" vertical="center"/>
    </xf>
    <xf numFmtId="37" fontId="2" fillId="0" borderId="17" xfId="3" applyNumberFormat="1" applyFont="1" applyBorder="1" applyAlignment="1" applyProtection="1">
      <alignment horizontal="center" vertical="center"/>
    </xf>
    <xf numFmtId="37" fontId="2" fillId="0" borderId="66" xfId="3" applyNumberFormat="1" applyFont="1" applyBorder="1" applyAlignment="1">
      <alignment horizontal="center" vertical="center" wrapText="1"/>
    </xf>
    <xf numFmtId="37" fontId="2" fillId="0" borderId="12" xfId="3" applyNumberFormat="1" applyFont="1" applyBorder="1" applyAlignment="1">
      <alignment horizontal="center" vertical="center"/>
    </xf>
    <xf numFmtId="37" fontId="2" fillId="0" borderId="51" xfId="3" applyNumberFormat="1" applyFont="1" applyBorder="1" applyAlignment="1">
      <alignment horizontal="center" vertical="center"/>
    </xf>
    <xf numFmtId="37" fontId="2" fillId="0" borderId="16" xfId="3" applyNumberFormat="1" applyFont="1" applyBorder="1" applyAlignment="1">
      <alignment horizontal="center" vertical="center"/>
    </xf>
    <xf numFmtId="0" fontId="12" fillId="0" borderId="0" xfId="2" applyNumberFormat="1" applyFont="1" applyBorder="1" applyAlignment="1">
      <alignment horizontal="center" vertical="center"/>
    </xf>
    <xf numFmtId="38" fontId="2" fillId="0" borderId="0" xfId="3" applyNumberFormat="1" applyFont="1" applyAlignment="1" applyProtection="1">
      <alignment vertical="center" wrapText="1"/>
    </xf>
    <xf numFmtId="38" fontId="0" fillId="0" borderId="0" xfId="0" applyNumberForma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115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0" fillId="0" borderId="107" xfId="0" applyFont="1" applyBorder="1" applyAlignment="1">
      <alignment horizontal="center" vertical="center"/>
    </xf>
    <xf numFmtId="0" fontId="2" fillId="2" borderId="9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119" xfId="0" applyFont="1" applyFill="1" applyBorder="1" applyAlignment="1">
      <alignment horizontal="center" vertical="center"/>
    </xf>
    <xf numFmtId="0" fontId="2" fillId="2" borderId="96" xfId="0" applyFont="1" applyFill="1" applyBorder="1" applyAlignment="1">
      <alignment horizontal="center" vertical="center"/>
    </xf>
    <xf numFmtId="0" fontId="2" fillId="2" borderId="120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2" fillId="2" borderId="121" xfId="0" applyFont="1" applyFill="1" applyBorder="1" applyAlignment="1">
      <alignment horizontal="center" vertical="center"/>
    </xf>
    <xf numFmtId="0" fontId="2" fillId="2" borderId="122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10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2" xfId="0" applyFont="1" applyFill="1" applyBorder="1" applyAlignment="1">
      <alignment horizontal="center" vertical="center"/>
    </xf>
    <xf numFmtId="0" fontId="7" fillId="2" borderId="113" xfId="0" applyFont="1" applyFill="1" applyBorder="1" applyAlignment="1">
      <alignment horizontal="center" vertical="center" wrapText="1"/>
    </xf>
    <xf numFmtId="0" fontId="7" fillId="2" borderId="114" xfId="0" applyFont="1" applyFill="1" applyBorder="1" applyAlignment="1">
      <alignment horizontal="center" vertical="center" wrapText="1"/>
    </xf>
    <xf numFmtId="0" fontId="7" fillId="2" borderId="8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114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23" xfId="0" applyFont="1" applyBorder="1" applyAlignment="1">
      <alignment horizontal="center" vertical="center"/>
    </xf>
    <xf numFmtId="0" fontId="12" fillId="0" borderId="0" xfId="4" applyFont="1" applyAlignment="1" applyProtection="1">
      <alignment horizontal="center" vertical="center"/>
      <protection locked="0"/>
    </xf>
    <xf numFmtId="0" fontId="2" fillId="0" borderId="58" xfId="4" applyFont="1" applyBorder="1" applyAlignment="1" applyProtection="1">
      <alignment horizontal="center" vertical="center"/>
    </xf>
    <xf numFmtId="0" fontId="2" fillId="0" borderId="24" xfId="4" applyFont="1" applyBorder="1" applyAlignment="1" applyProtection="1">
      <alignment horizontal="center" vertical="center"/>
    </xf>
    <xf numFmtId="0" fontId="2" fillId="0" borderId="55" xfId="4" applyFont="1" applyBorder="1" applyAlignment="1" applyProtection="1">
      <alignment horizontal="center" vertical="center"/>
    </xf>
    <xf numFmtId="0" fontId="2" fillId="0" borderId="40" xfId="4" applyFont="1" applyBorder="1" applyAlignment="1">
      <alignment horizontal="center" vertical="center" wrapText="1"/>
    </xf>
    <xf numFmtId="0" fontId="2" fillId="0" borderId="56" xfId="4" applyFont="1" applyBorder="1" applyAlignment="1">
      <alignment horizontal="center" vertical="center"/>
    </xf>
    <xf numFmtId="0" fontId="2" fillId="0" borderId="105" xfId="4" applyFont="1" applyBorder="1" applyAlignment="1">
      <alignment horizontal="center" vertical="center"/>
    </xf>
    <xf numFmtId="0" fontId="2" fillId="0" borderId="124" xfId="4" applyFont="1" applyBorder="1" applyAlignment="1">
      <alignment horizontal="center" vertical="center"/>
    </xf>
    <xf numFmtId="0" fontId="2" fillId="0" borderId="24" xfId="4" applyFont="1" applyBorder="1" applyAlignment="1" applyProtection="1">
      <alignment horizontal="center" vertical="center" wrapText="1"/>
    </xf>
    <xf numFmtId="0" fontId="2" fillId="0" borderId="66" xfId="4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40" xfId="4" applyFont="1" applyBorder="1" applyAlignment="1">
      <alignment horizontal="center" vertical="center"/>
    </xf>
    <xf numFmtId="0" fontId="2" fillId="0" borderId="57" xfId="4" applyFont="1" applyBorder="1" applyAlignment="1">
      <alignment horizontal="center" vertical="center"/>
    </xf>
    <xf numFmtId="0" fontId="2" fillId="0" borderId="75" xfId="4" applyFont="1" applyBorder="1" applyAlignment="1">
      <alignment horizontal="center" vertical="center"/>
    </xf>
    <xf numFmtId="0" fontId="2" fillId="0" borderId="87" xfId="4" applyFont="1" applyBorder="1" applyAlignment="1">
      <alignment horizontal="center" vertical="center"/>
    </xf>
    <xf numFmtId="0" fontId="2" fillId="0" borderId="100" xfId="4" applyFont="1" applyBorder="1" applyAlignment="1">
      <alignment horizontal="center" vertical="center"/>
    </xf>
    <xf numFmtId="0" fontId="2" fillId="0" borderId="56" xfId="4" applyFont="1" applyBorder="1" applyAlignment="1">
      <alignment horizontal="center" vertical="center" wrapText="1"/>
    </xf>
    <xf numFmtId="0" fontId="2" fillId="0" borderId="105" xfId="4" applyFont="1" applyBorder="1" applyAlignment="1">
      <alignment horizontal="center" vertical="center" wrapText="1"/>
    </xf>
    <xf numFmtId="0" fontId="2" fillId="0" borderId="124" xfId="4" applyFont="1" applyBorder="1" applyAlignment="1">
      <alignment horizontal="center" vertical="center" wrapText="1"/>
    </xf>
    <xf numFmtId="0" fontId="2" fillId="2" borderId="116" xfId="0" applyFont="1" applyFill="1" applyBorder="1" applyAlignment="1">
      <alignment horizontal="center" vertical="center"/>
    </xf>
    <xf numFmtId="0" fontId="2" fillId="2" borderId="125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97" xfId="0" applyFont="1" applyFill="1" applyBorder="1" applyAlignment="1">
      <alignment horizontal="center" vertical="center"/>
    </xf>
  </cellXfs>
  <cellStyles count="6">
    <cellStyle name="パーセント" xfId="1" builtinId="5"/>
    <cellStyle name="桁区切り" xfId="2" builtinId="6"/>
    <cellStyle name="標準" xfId="0" builtinId="0"/>
    <cellStyle name="標準_H16.4.JIN.確報版" xfId="3"/>
    <cellStyle name="標準_H16.4.SET.確報版" xfId="4"/>
    <cellStyle name="標準_第６表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9147049291"/>
          <c:y val="0.14782650539658457"/>
          <c:w val="0.78260980328606666"/>
          <c:h val="0.73333540912423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人口推移ｸﾞﾗﾌ!$B$2</c:f>
              <c:strCache>
                <c:ptCount val="1"/>
                <c:pt idx="0">
                  <c:v>H19人口(H18.10～H19.9)</c:v>
                </c:pt>
              </c:strCache>
            </c:strRef>
          </c:tx>
          <c:spPr>
            <a:pattFill prst="lgCheck">
              <a:fgClr>
                <a:srgbClr val="C0C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人口推移ｸﾞﾗﾌ!$B$3:$B$14</c:f>
              <c:numCache>
                <c:formatCode>#,##0;"▲ "#,##0</c:formatCode>
                <c:ptCount val="12"/>
                <c:pt idx="0">
                  <c:v>1134.0360000000001</c:v>
                </c:pt>
                <c:pt idx="1">
                  <c:v>1133.394</c:v>
                </c:pt>
                <c:pt idx="2">
                  <c:v>1132.692</c:v>
                </c:pt>
                <c:pt idx="3">
                  <c:v>1132.0820000000001</c:v>
                </c:pt>
                <c:pt idx="4">
                  <c:v>1131.096</c:v>
                </c:pt>
                <c:pt idx="5">
                  <c:v>1130.3019999999999</c:v>
                </c:pt>
                <c:pt idx="6">
                  <c:v>1125.222</c:v>
                </c:pt>
                <c:pt idx="7">
                  <c:v>1124.7470000000001</c:v>
                </c:pt>
                <c:pt idx="8">
                  <c:v>1123.98</c:v>
                </c:pt>
                <c:pt idx="9">
                  <c:v>1123.2049999999999</c:v>
                </c:pt>
                <c:pt idx="10">
                  <c:v>1122.616</c:v>
                </c:pt>
                <c:pt idx="11">
                  <c:v>1122.1079999999999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人口推移ｸﾞﾗﾌ!$C$2</c:f>
              <c:strCache>
                <c:ptCount val="1"/>
                <c:pt idx="0">
                  <c:v>H20人口(H19.10～H20.7)</c:v>
                </c:pt>
              </c:strCache>
            </c:strRef>
          </c:tx>
          <c:spPr>
            <a:pattFill prst="dkUp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人口推移ｸﾞﾗﾌ!$C$3:$C$14</c:f>
              <c:numCache>
                <c:formatCode>#,##0;"▲ "#,##0</c:formatCode>
                <c:ptCount val="12"/>
                <c:pt idx="0">
                  <c:v>1121.3</c:v>
                </c:pt>
                <c:pt idx="1">
                  <c:v>1120.7819999999999</c:v>
                </c:pt>
                <c:pt idx="2">
                  <c:v>1119.971</c:v>
                </c:pt>
                <c:pt idx="3">
                  <c:v>1119.231</c:v>
                </c:pt>
                <c:pt idx="4">
                  <c:v>1118.1780000000001</c:v>
                </c:pt>
                <c:pt idx="5">
                  <c:v>1117.0989999999999</c:v>
                </c:pt>
                <c:pt idx="6">
                  <c:v>1112.1880000000001</c:v>
                </c:pt>
                <c:pt idx="7">
                  <c:v>1111.652</c:v>
                </c:pt>
                <c:pt idx="8">
                  <c:v>1110.9380000000001</c:v>
                </c:pt>
                <c:pt idx="9">
                  <c:v>1110.4590000000001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571136"/>
        <c:axId val="74577408"/>
      </c:barChart>
      <c:lineChart>
        <c:grouping val="standard"/>
        <c:varyColors val="0"/>
        <c:ser>
          <c:idx val="2"/>
          <c:order val="2"/>
          <c:tx>
            <c:strRef>
              <c:f>人口推移ｸﾞﾗﾌ!$D$2</c:f>
              <c:strCache>
                <c:ptCount val="1"/>
                <c:pt idx="0">
                  <c:v>H19(世帯)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人口推移ｸﾞﾗﾌ!$D$3:$D$14</c:f>
              <c:numCache>
                <c:formatCode>#,##0;"▲ "#,##0</c:formatCode>
                <c:ptCount val="12"/>
                <c:pt idx="0">
                  <c:v>394.911</c:v>
                </c:pt>
                <c:pt idx="1">
                  <c:v>394.98399999999998</c:v>
                </c:pt>
                <c:pt idx="2">
                  <c:v>394.99</c:v>
                </c:pt>
                <c:pt idx="3">
                  <c:v>395.09100000000001</c:v>
                </c:pt>
                <c:pt idx="4">
                  <c:v>395.01600000000002</c:v>
                </c:pt>
                <c:pt idx="5">
                  <c:v>394.88900000000001</c:v>
                </c:pt>
                <c:pt idx="6">
                  <c:v>393.90499999999997</c:v>
                </c:pt>
                <c:pt idx="7">
                  <c:v>395.50799999999998</c:v>
                </c:pt>
                <c:pt idx="8">
                  <c:v>395.63499999999999</c:v>
                </c:pt>
                <c:pt idx="9">
                  <c:v>395.65699999999998</c:v>
                </c:pt>
                <c:pt idx="10">
                  <c:v>395.77499999999998</c:v>
                </c:pt>
                <c:pt idx="11">
                  <c:v>395.88900000000001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人口推移ｸﾞﾗﾌ!$E$2</c:f>
              <c:strCache>
                <c:ptCount val="1"/>
                <c:pt idx="0">
                  <c:v>H20(世帯)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人口推移ｸﾞﾗﾌ!$E$3:$E$14</c:f>
              <c:numCache>
                <c:formatCode>#,##0;"▲ "#,##0</c:formatCode>
                <c:ptCount val="12"/>
                <c:pt idx="0">
                  <c:v>395.822</c:v>
                </c:pt>
                <c:pt idx="1">
                  <c:v>395.99900000000002</c:v>
                </c:pt>
                <c:pt idx="2">
                  <c:v>395.971</c:v>
                </c:pt>
                <c:pt idx="3">
                  <c:v>395.95299999999997</c:v>
                </c:pt>
                <c:pt idx="4">
                  <c:v>395.79899999999998</c:v>
                </c:pt>
                <c:pt idx="5">
                  <c:v>395.70299999999997</c:v>
                </c:pt>
                <c:pt idx="6">
                  <c:v>394.95699999999999</c:v>
                </c:pt>
                <c:pt idx="7">
                  <c:v>396.40499999999997</c:v>
                </c:pt>
                <c:pt idx="8">
                  <c:v>396.536</c:v>
                </c:pt>
                <c:pt idx="9">
                  <c:v>396.56900000000002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579328"/>
        <c:axId val="75068544"/>
      </c:lineChart>
      <c:catAx>
        <c:axId val="74571136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577408"/>
        <c:crossesAt val="1104"/>
        <c:auto val="0"/>
        <c:lblAlgn val="ctr"/>
        <c:lblOffset val="100"/>
        <c:tickLblSkip val="1"/>
        <c:tickMarkSkip val="1"/>
        <c:noMultiLvlLbl val="0"/>
      </c:catAx>
      <c:valAx>
        <c:axId val="74577408"/>
        <c:scaling>
          <c:orientation val="minMax"/>
          <c:max val="1149"/>
          <c:min val="11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2.318840579710145E-2"/>
              <c:y val="0.32463859408878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571136"/>
        <c:crosses val="autoZero"/>
        <c:crossBetween val="between"/>
      </c:valAx>
      <c:catAx>
        <c:axId val="74579328"/>
        <c:scaling>
          <c:orientation val="minMax"/>
        </c:scaling>
        <c:delete val="1"/>
        <c:axPos val="b"/>
        <c:majorTickMark val="out"/>
        <c:minorTickMark val="none"/>
        <c:tickLblPos val="nextTo"/>
        <c:crossAx val="75068544"/>
        <c:crosses val="autoZero"/>
        <c:auto val="0"/>
        <c:lblAlgn val="ctr"/>
        <c:lblOffset val="100"/>
        <c:noMultiLvlLbl val="0"/>
      </c:catAx>
      <c:valAx>
        <c:axId val="75068544"/>
        <c:scaling>
          <c:orientation val="minMax"/>
          <c:max val="401"/>
          <c:min val="392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550738331621591"/>
              <c:y val="0.344928449161246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4579328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014507969112555"/>
          <c:y val="5.5072768077903303E-2"/>
          <c:w val="0.78985613754802397"/>
          <c:h val="6.08698695271786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動態推移ｸﾞﾗﾌ!$B$2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val="80206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動態推移ｸﾞﾗﾌ!$B$3:$B$14</c:f>
              <c:numCache>
                <c:formatCode>#,##0;"▲ "#,##0</c:formatCode>
                <c:ptCount val="12"/>
                <c:pt idx="0">
                  <c:v>-379</c:v>
                </c:pt>
                <c:pt idx="1">
                  <c:v>-355</c:v>
                </c:pt>
                <c:pt idx="2">
                  <c:v>-393</c:v>
                </c:pt>
                <c:pt idx="3">
                  <c:v>-496</c:v>
                </c:pt>
                <c:pt idx="4">
                  <c:v>-592</c:v>
                </c:pt>
                <c:pt idx="5">
                  <c:v>-656</c:v>
                </c:pt>
                <c:pt idx="6">
                  <c:v>-723</c:v>
                </c:pt>
                <c:pt idx="7">
                  <c:v>-587</c:v>
                </c:pt>
                <c:pt idx="8">
                  <c:v>-635</c:v>
                </c:pt>
                <c:pt idx="9">
                  <c:v>-493</c:v>
                </c:pt>
                <c:pt idx="10">
                  <c:v>-460</c:v>
                </c:pt>
                <c:pt idx="11">
                  <c:v>-397</c:v>
                </c:pt>
              </c:numCache>
            </c:numRef>
          </c:val>
        </c:ser>
        <c:ser>
          <c:idx val="0"/>
          <c:order val="1"/>
          <c:tx>
            <c:strRef>
              <c:f>動態推移ｸﾞﾗﾌ!$C$2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val="808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動態推移ｸﾞﾗﾌ!$C$3:$C$14</c:f>
              <c:numCache>
                <c:formatCode>#,##0;"▲ "#,##0</c:formatCode>
                <c:ptCount val="12"/>
                <c:pt idx="0">
                  <c:v>-210</c:v>
                </c:pt>
                <c:pt idx="1">
                  <c:v>-153</c:v>
                </c:pt>
                <c:pt idx="2">
                  <c:v>-415</c:v>
                </c:pt>
                <c:pt idx="3">
                  <c:v>-22</c:v>
                </c:pt>
                <c:pt idx="4">
                  <c:v>-219</c:v>
                </c:pt>
                <c:pt idx="5">
                  <c:v>-84</c:v>
                </c:pt>
                <c:pt idx="6">
                  <c:v>-330</c:v>
                </c:pt>
                <c:pt idx="7">
                  <c:v>-492</c:v>
                </c:pt>
                <c:pt idx="8">
                  <c:v>-4276</c:v>
                </c:pt>
                <c:pt idx="9">
                  <c:v>-43</c:v>
                </c:pt>
                <c:pt idx="10">
                  <c:v>-254</c:v>
                </c:pt>
                <c:pt idx="11">
                  <c:v>-82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780096"/>
        <c:axId val="75782016"/>
      </c:barChart>
      <c:lineChart>
        <c:grouping val="standard"/>
        <c:varyColors val="0"/>
        <c:ser>
          <c:idx val="2"/>
          <c:order val="2"/>
          <c:tx>
            <c:strRef>
              <c:f>動態推移ｸﾞﾗﾌ!$D$2</c:f>
              <c:strCache>
                <c:ptCount val="1"/>
                <c:pt idx="0">
                  <c:v>人口増減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動態推移ｸﾞﾗﾌ!$D$3:$D$14</c:f>
              <c:numCache>
                <c:formatCode>#,##0;"▲ "#,##0</c:formatCode>
                <c:ptCount val="12"/>
                <c:pt idx="0">
                  <c:v>-589</c:v>
                </c:pt>
                <c:pt idx="1">
                  <c:v>-508</c:v>
                </c:pt>
                <c:pt idx="2">
                  <c:v>-808</c:v>
                </c:pt>
                <c:pt idx="3">
                  <c:v>-518</c:v>
                </c:pt>
                <c:pt idx="4">
                  <c:v>-811</c:v>
                </c:pt>
                <c:pt idx="5">
                  <c:v>-740</c:v>
                </c:pt>
                <c:pt idx="6">
                  <c:v>-1053</c:v>
                </c:pt>
                <c:pt idx="7">
                  <c:v>-1079</c:v>
                </c:pt>
                <c:pt idx="8">
                  <c:v>-4911</c:v>
                </c:pt>
                <c:pt idx="9">
                  <c:v>-536</c:v>
                </c:pt>
                <c:pt idx="10">
                  <c:v>-714</c:v>
                </c:pt>
                <c:pt idx="11">
                  <c:v>-479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84192"/>
        <c:axId val="75785728"/>
      </c:lineChart>
      <c:catAx>
        <c:axId val="75780096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7820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5782016"/>
        <c:scaling>
          <c:orientation val="minMax"/>
          <c:max val="500"/>
          <c:min val="-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780096"/>
        <c:crosses val="autoZero"/>
        <c:crossBetween val="between"/>
        <c:majorUnit val="500"/>
      </c:valAx>
      <c:catAx>
        <c:axId val="75784192"/>
        <c:scaling>
          <c:orientation val="minMax"/>
        </c:scaling>
        <c:delete val="1"/>
        <c:axPos val="b"/>
        <c:majorTickMark val="out"/>
        <c:minorTickMark val="none"/>
        <c:tickLblPos val="nextTo"/>
        <c:crossAx val="75785728"/>
        <c:crossesAt val="0"/>
        <c:auto val="0"/>
        <c:lblAlgn val="ctr"/>
        <c:lblOffset val="100"/>
        <c:noMultiLvlLbl val="0"/>
      </c:catAx>
      <c:valAx>
        <c:axId val="75785728"/>
        <c:scaling>
          <c:orientation val="minMax"/>
          <c:max val="500"/>
          <c:min val="-55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784192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580048333894871"/>
          <c:y val="4.2895442359249331E-2"/>
          <c:w val="0.40729034861133639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34</xdr:row>
      <xdr:rowOff>9525</xdr:rowOff>
    </xdr:from>
    <xdr:to>
      <xdr:col>16</xdr:col>
      <xdr:colOff>609600</xdr:colOff>
      <xdr:row>37</xdr:row>
      <xdr:rowOff>47625</xdr:rowOff>
    </xdr:to>
    <xdr:sp macro="" textlink="">
      <xdr:nvSpPr>
        <xdr:cNvPr id="43009" name="Rectangle 1"/>
        <xdr:cNvSpPr>
          <a:spLocks noChangeArrowheads="1"/>
        </xdr:cNvSpPr>
      </xdr:nvSpPr>
      <xdr:spPr bwMode="auto">
        <a:xfrm>
          <a:off x="2590800" y="7143750"/>
          <a:ext cx="573405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日現在と比較し、　全ての市町村で高齢化率が上昇した。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38100</xdr:colOff>
      <xdr:row>5</xdr:row>
      <xdr:rowOff>76200</xdr:rowOff>
    </xdr:from>
    <xdr:to>
      <xdr:col>15</xdr:col>
      <xdr:colOff>200025</xdr:colOff>
      <xdr:row>7</xdr:row>
      <xdr:rowOff>114300</xdr:rowOff>
    </xdr:to>
    <xdr:sp macro="" textlink="">
      <xdr:nvSpPr>
        <xdr:cNvPr id="471602" name="AutoShape 5"/>
        <xdr:cNvSpPr>
          <a:spLocks noChangeArrowheads="1"/>
        </xdr:cNvSpPr>
      </xdr:nvSpPr>
      <xdr:spPr bwMode="auto">
        <a:xfrm>
          <a:off x="7515225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5</xdr:row>
      <xdr:rowOff>76200</xdr:rowOff>
    </xdr:from>
    <xdr:to>
      <xdr:col>11</xdr:col>
      <xdr:colOff>200025</xdr:colOff>
      <xdr:row>7</xdr:row>
      <xdr:rowOff>114300</xdr:rowOff>
    </xdr:to>
    <xdr:sp macro="" textlink="">
      <xdr:nvSpPr>
        <xdr:cNvPr id="471603" name="AutoShape 5"/>
        <xdr:cNvSpPr>
          <a:spLocks noChangeArrowheads="1"/>
        </xdr:cNvSpPr>
      </xdr:nvSpPr>
      <xdr:spPr bwMode="auto">
        <a:xfrm>
          <a:off x="4943475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5</xdr:row>
      <xdr:rowOff>76200</xdr:rowOff>
    </xdr:from>
    <xdr:to>
      <xdr:col>3</xdr:col>
      <xdr:colOff>200025</xdr:colOff>
      <xdr:row>7</xdr:row>
      <xdr:rowOff>114300</xdr:rowOff>
    </xdr:to>
    <xdr:sp macro="" textlink="">
      <xdr:nvSpPr>
        <xdr:cNvPr id="471604" name="AutoShape 5"/>
        <xdr:cNvSpPr>
          <a:spLocks noChangeArrowheads="1"/>
        </xdr:cNvSpPr>
      </xdr:nvSpPr>
      <xdr:spPr bwMode="auto">
        <a:xfrm>
          <a:off x="2371725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38100</xdr:colOff>
      <xdr:row>5</xdr:row>
      <xdr:rowOff>76200</xdr:rowOff>
    </xdr:from>
    <xdr:to>
      <xdr:col>7</xdr:col>
      <xdr:colOff>200025</xdr:colOff>
      <xdr:row>7</xdr:row>
      <xdr:rowOff>114300</xdr:rowOff>
    </xdr:to>
    <xdr:sp macro="" textlink="">
      <xdr:nvSpPr>
        <xdr:cNvPr id="10" name="AutoShape 5"/>
        <xdr:cNvSpPr>
          <a:spLocks noChangeArrowheads="1"/>
        </xdr:cNvSpPr>
      </xdr:nvSpPr>
      <xdr:spPr bwMode="auto">
        <a:xfrm>
          <a:off x="5114925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43</xdr:row>
      <xdr:rowOff>57149</xdr:rowOff>
    </xdr:from>
    <xdr:to>
      <xdr:col>6</xdr:col>
      <xdr:colOff>47624</xdr:colOff>
      <xdr:row>50</xdr:row>
      <xdr:rowOff>76200</xdr:rowOff>
    </xdr:to>
    <xdr:sp macro="" textlink="">
      <xdr:nvSpPr>
        <xdr:cNvPr id="45057" name="Rectangle 1"/>
        <xdr:cNvSpPr>
          <a:spLocks noChangeArrowheads="1"/>
        </xdr:cNvSpPr>
      </xdr:nvSpPr>
      <xdr:spPr bwMode="auto">
        <a:xfrm>
          <a:off x="47624" y="9124949"/>
          <a:ext cx="4733925" cy="10858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記録が残っている昭和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年以降で、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歳以上の人口の割合は上昇し続けている。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歳未満の人口は、平成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年をピークに減少していたが、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年以降上昇に転じている。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歳以上の人口・割合とも増加・上昇し続けている。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16</xdr:row>
      <xdr:rowOff>76200</xdr:rowOff>
    </xdr:from>
    <xdr:to>
      <xdr:col>9</xdr:col>
      <xdr:colOff>628650</xdr:colOff>
      <xdr:row>35</xdr:row>
      <xdr:rowOff>104775</xdr:rowOff>
    </xdr:to>
    <xdr:graphicFrame macro="">
      <xdr:nvGraphicFramePr>
        <xdr:cNvPr id="187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9</xdr:row>
      <xdr:rowOff>9525</xdr:rowOff>
    </xdr:from>
    <xdr:to>
      <xdr:col>12</xdr:col>
      <xdr:colOff>628650</xdr:colOff>
      <xdr:row>29</xdr:row>
      <xdr:rowOff>133350</xdr:rowOff>
    </xdr:to>
    <xdr:graphicFrame macro="">
      <xdr:nvGraphicFramePr>
        <xdr:cNvPr id="207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0.64025</cdr:x>
      <cdr:y>0.04573</cdr:y>
    </cdr:from>
    <cdr:to>
      <cdr:x>0.84914</cdr:x>
      <cdr:y>0.10194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7323" y="166081"/>
          <a:ext cx="1257486" cy="200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H19.5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H20.6)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Normal="100" workbookViewId="0"/>
  </sheetViews>
  <sheetFormatPr defaultRowHeight="23.25" customHeight="1"/>
  <cols>
    <col min="1" max="1" width="11.5" style="6" customWidth="1"/>
    <col min="2" max="16384" width="9" style="7"/>
  </cols>
  <sheetData>
    <row r="1" spans="1:8" ht="23.1" customHeight="1">
      <c r="F1" s="163"/>
      <c r="H1" s="199" t="s">
        <v>180</v>
      </c>
    </row>
    <row r="2" spans="1:8" ht="23.1" customHeight="1">
      <c r="F2" s="8"/>
      <c r="G2" s="8"/>
    </row>
    <row r="3" spans="1:8" ht="23.1" customHeight="1"/>
    <row r="4" spans="1:8" ht="23.1" customHeight="1">
      <c r="A4" s="550" t="s">
        <v>340</v>
      </c>
      <c r="B4" s="550"/>
      <c r="C4" s="550"/>
      <c r="D4" s="550"/>
      <c r="E4" s="550"/>
      <c r="F4" s="550"/>
      <c r="G4" s="550"/>
    </row>
    <row r="5" spans="1:8" ht="23.1" customHeight="1"/>
    <row r="6" spans="1:8" ht="23.1" customHeight="1">
      <c r="A6" s="6" t="s">
        <v>341</v>
      </c>
    </row>
    <row r="7" spans="1:8" ht="23.1" customHeight="1">
      <c r="A7" s="6" t="s">
        <v>62</v>
      </c>
      <c r="B7" s="7" t="s">
        <v>306</v>
      </c>
    </row>
    <row r="8" spans="1:8" ht="23.1" customHeight="1">
      <c r="A8" s="6" t="s">
        <v>63</v>
      </c>
      <c r="B8" s="7" t="s">
        <v>342</v>
      </c>
    </row>
    <row r="9" spans="1:8" ht="23.1" customHeight="1">
      <c r="A9" s="6" t="s">
        <v>64</v>
      </c>
      <c r="B9" s="7" t="s">
        <v>343</v>
      </c>
    </row>
    <row r="10" spans="1:8" ht="23.1" customHeight="1">
      <c r="A10" s="6" t="s">
        <v>65</v>
      </c>
      <c r="B10" s="7" t="s">
        <v>66</v>
      </c>
    </row>
    <row r="11" spans="1:8" ht="23.1" customHeight="1"/>
    <row r="12" spans="1:8" ht="23.1" customHeight="1"/>
    <row r="13" spans="1:8" ht="23.1" customHeight="1">
      <c r="A13" s="6" t="s">
        <v>159</v>
      </c>
    </row>
    <row r="14" spans="1:8" ht="23.1" customHeight="1">
      <c r="A14" s="6" t="s">
        <v>67</v>
      </c>
      <c r="B14" s="7" t="s">
        <v>344</v>
      </c>
    </row>
    <row r="15" spans="1:8" ht="23.1" customHeight="1">
      <c r="A15" s="6" t="s">
        <v>68</v>
      </c>
      <c r="B15" s="7" t="s">
        <v>161</v>
      </c>
    </row>
    <row r="16" spans="1:8" ht="23.1" customHeight="1"/>
    <row r="17" spans="1:7" ht="23.1" customHeight="1"/>
    <row r="18" spans="1:7" ht="23.1" customHeight="1">
      <c r="A18" s="6" t="s">
        <v>345</v>
      </c>
    </row>
    <row r="19" spans="1:7" ht="23.1" customHeight="1">
      <c r="A19" s="6" t="s">
        <v>156</v>
      </c>
      <c r="B19" s="7" t="s">
        <v>315</v>
      </c>
    </row>
    <row r="20" spans="1:7" ht="23.1" customHeight="1">
      <c r="A20" s="6" t="s">
        <v>157</v>
      </c>
      <c r="B20" s="7" t="s">
        <v>346</v>
      </c>
    </row>
    <row r="21" spans="1:7" ht="23.1" customHeight="1">
      <c r="A21" s="6" t="s">
        <v>247</v>
      </c>
      <c r="B21" s="7" t="s">
        <v>347</v>
      </c>
    </row>
    <row r="22" spans="1:7" ht="23.1" customHeight="1">
      <c r="A22" s="6" t="s">
        <v>248</v>
      </c>
      <c r="B22" s="7" t="s">
        <v>348</v>
      </c>
    </row>
    <row r="23" spans="1:7" ht="23.1" customHeight="1">
      <c r="A23" s="6" t="s">
        <v>250</v>
      </c>
      <c r="B23" s="7" t="s">
        <v>349</v>
      </c>
    </row>
    <row r="24" spans="1:7" ht="23.1" customHeight="1"/>
    <row r="25" spans="1:7" ht="23.1" customHeight="1">
      <c r="A25" s="6" t="s">
        <v>155</v>
      </c>
    </row>
    <row r="26" spans="1:7" ht="23.1" customHeight="1">
      <c r="A26" s="6" t="s">
        <v>158</v>
      </c>
      <c r="B26" s="7" t="s">
        <v>350</v>
      </c>
    </row>
    <row r="27" spans="1:7" ht="23.1" customHeight="1"/>
    <row r="28" spans="1:7" ht="23.1" customHeight="1"/>
    <row r="29" spans="1:7" ht="13.5">
      <c r="A29" s="271" t="s">
        <v>195</v>
      </c>
      <c r="B29" s="272"/>
      <c r="C29" s="272"/>
      <c r="D29" s="272"/>
      <c r="E29" s="272"/>
      <c r="F29" s="272"/>
      <c r="G29" s="273"/>
    </row>
    <row r="30" spans="1:7" ht="13.5">
      <c r="A30" s="274" t="s">
        <v>193</v>
      </c>
      <c r="B30" s="163"/>
      <c r="C30" s="163"/>
      <c r="D30" s="163"/>
      <c r="E30" s="163"/>
      <c r="F30" s="163"/>
      <c r="G30" s="275"/>
    </row>
    <row r="31" spans="1:7" ht="13.5">
      <c r="A31" s="274" t="s">
        <v>351</v>
      </c>
      <c r="B31" s="163"/>
      <c r="C31" s="163"/>
      <c r="D31" s="163"/>
      <c r="E31" s="163"/>
      <c r="F31" s="163"/>
      <c r="G31" s="275"/>
    </row>
    <row r="32" spans="1:7" ht="13.5">
      <c r="A32" s="274" t="s">
        <v>194</v>
      </c>
      <c r="B32" s="163"/>
      <c r="C32" s="163"/>
      <c r="D32" s="163"/>
      <c r="E32" s="163"/>
      <c r="F32" s="163"/>
      <c r="G32" s="275"/>
    </row>
    <row r="33" spans="1:9" ht="13.5">
      <c r="A33" s="274" t="s">
        <v>352</v>
      </c>
      <c r="B33" s="163"/>
      <c r="C33" s="163"/>
      <c r="D33" s="163"/>
      <c r="E33" s="163"/>
      <c r="F33" s="163"/>
      <c r="G33" s="275"/>
    </row>
    <row r="34" spans="1:9" ht="13.5">
      <c r="A34" s="278" t="s">
        <v>196</v>
      </c>
      <c r="B34" s="276"/>
      <c r="C34" s="276"/>
      <c r="D34" s="276"/>
      <c r="E34" s="276"/>
      <c r="F34" s="276"/>
      <c r="G34" s="277"/>
    </row>
    <row r="37" spans="1:9" ht="23.25" customHeight="1">
      <c r="D37" s="377"/>
      <c r="E37" s="377"/>
      <c r="F37" s="378" t="s">
        <v>303</v>
      </c>
      <c r="G37" s="378"/>
      <c r="H37" s="378"/>
      <c r="I37" s="378"/>
    </row>
    <row r="38" spans="1:9" ht="23.25" customHeight="1">
      <c r="D38" s="377"/>
      <c r="E38" s="377"/>
      <c r="F38" s="378" t="s">
        <v>69</v>
      </c>
      <c r="G38" s="378"/>
      <c r="H38" s="378"/>
      <c r="I38" s="378"/>
    </row>
  </sheetData>
  <mergeCells count="1">
    <mergeCell ref="A4:G4"/>
  </mergeCells>
  <phoneticPr fontId="2"/>
  <printOptions horizontalCentered="1" verticalCentered="1"/>
  <pageMargins left="1.1811023622047245" right="0.27559055118110237" top="0.82677165354330717" bottom="0.31496062992125984" header="0.39370078740157483" footer="0.51181102362204722"/>
  <pageSetup paperSize="9" scale="98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zoomScale="120" zoomScaleNormal="120" workbookViewId="0">
      <selection activeCell="D18" sqref="D18"/>
    </sheetView>
  </sheetViews>
  <sheetFormatPr defaultRowHeight="12"/>
  <cols>
    <col min="1" max="1" width="11" style="82" customWidth="1"/>
    <col min="2" max="10" width="9.125" style="82" customWidth="1"/>
    <col min="11" max="11" width="9" style="82"/>
    <col min="12" max="13" width="9" style="135"/>
    <col min="14" max="16384" width="9" style="82"/>
  </cols>
  <sheetData>
    <row r="1" spans="1:10" ht="31.5" customHeight="1">
      <c r="A1" s="609" t="s">
        <v>317</v>
      </c>
      <c r="B1" s="609"/>
      <c r="C1" s="609"/>
      <c r="D1" s="609"/>
      <c r="E1" s="609"/>
      <c r="F1" s="609"/>
      <c r="G1" s="609"/>
      <c r="H1" s="609"/>
      <c r="I1" s="609"/>
      <c r="J1" s="609"/>
    </row>
    <row r="2" spans="1:10" ht="20.25" customHeight="1">
      <c r="A2" s="81"/>
      <c r="B2" s="81"/>
      <c r="J2" s="162" t="s">
        <v>307</v>
      </c>
    </row>
    <row r="3" spans="1:10" ht="18" customHeight="1">
      <c r="A3" s="610" t="s">
        <v>61</v>
      </c>
      <c r="B3" s="501"/>
      <c r="C3" s="613" t="s">
        <v>152</v>
      </c>
      <c r="D3" s="614"/>
      <c r="E3" s="85"/>
      <c r="F3" s="85"/>
      <c r="G3" s="85"/>
      <c r="H3" s="85"/>
      <c r="I3" s="85"/>
      <c r="J3" s="86"/>
    </row>
    <row r="4" spans="1:10" ht="18" customHeight="1">
      <c r="A4" s="611"/>
      <c r="B4" s="617" t="s">
        <v>149</v>
      </c>
      <c r="C4" s="615"/>
      <c r="D4" s="616"/>
      <c r="E4" s="618" t="s">
        <v>151</v>
      </c>
      <c r="F4" s="619"/>
      <c r="G4" s="619"/>
      <c r="H4" s="621"/>
      <c r="I4" s="618" t="s">
        <v>150</v>
      </c>
      <c r="J4" s="620"/>
    </row>
    <row r="5" spans="1:10" ht="84">
      <c r="A5" s="611"/>
      <c r="B5" s="617"/>
      <c r="C5" s="87" t="s">
        <v>133</v>
      </c>
      <c r="D5" s="304" t="s">
        <v>255</v>
      </c>
      <c r="E5" s="89" t="s">
        <v>134</v>
      </c>
      <c r="F5" s="90" t="s">
        <v>135</v>
      </c>
      <c r="G5" s="90" t="s">
        <v>136</v>
      </c>
      <c r="H5" s="257" t="s">
        <v>254</v>
      </c>
      <c r="I5" s="89" t="s">
        <v>133</v>
      </c>
      <c r="J5" s="213" t="s">
        <v>255</v>
      </c>
    </row>
    <row r="6" spans="1:10" ht="24">
      <c r="A6" s="612"/>
      <c r="B6" s="434" t="s">
        <v>164</v>
      </c>
      <c r="C6" s="270" t="s">
        <v>192</v>
      </c>
      <c r="D6" s="92" t="s">
        <v>186</v>
      </c>
      <c r="E6" s="88" t="s">
        <v>165</v>
      </c>
      <c r="F6" s="91" t="s">
        <v>166</v>
      </c>
      <c r="G6" s="93" t="s">
        <v>167</v>
      </c>
      <c r="H6" s="258" t="s">
        <v>184</v>
      </c>
      <c r="I6" s="88" t="s">
        <v>168</v>
      </c>
      <c r="J6" s="92" t="s">
        <v>185</v>
      </c>
    </row>
    <row r="7" spans="1:10" ht="18" customHeight="1">
      <c r="A7" s="101" t="s">
        <v>19</v>
      </c>
      <c r="B7" s="197">
        <f t="shared" ref="B7:J7" si="0">SUM(B8:B9)</f>
        <v>393539</v>
      </c>
      <c r="C7" s="255">
        <f t="shared" si="0"/>
        <v>110972</v>
      </c>
      <c r="D7" s="256">
        <f t="shared" si="0"/>
        <v>30540</v>
      </c>
      <c r="E7" s="182">
        <f t="shared" si="0"/>
        <v>15822</v>
      </c>
      <c r="F7" s="183">
        <f t="shared" si="0"/>
        <v>44705</v>
      </c>
      <c r="G7" s="183">
        <f t="shared" si="0"/>
        <v>60527</v>
      </c>
      <c r="H7" s="183">
        <f t="shared" si="0"/>
        <v>19035</v>
      </c>
      <c r="I7" s="182">
        <f t="shared" si="0"/>
        <v>50445</v>
      </c>
      <c r="J7" s="214">
        <f t="shared" si="0"/>
        <v>11505</v>
      </c>
    </row>
    <row r="8" spans="1:10" ht="18" customHeight="1">
      <c r="A8" s="108" t="s">
        <v>20</v>
      </c>
      <c r="B8" s="157">
        <f t="shared" ref="B8:J8" si="1">SUM(B10:B22)</f>
        <v>359631</v>
      </c>
      <c r="C8" s="209">
        <f t="shared" si="1"/>
        <v>101799</v>
      </c>
      <c r="D8" s="254">
        <f t="shared" si="1"/>
        <v>27801</v>
      </c>
      <c r="E8" s="158">
        <f t="shared" si="1"/>
        <v>14342</v>
      </c>
      <c r="F8" s="159">
        <f t="shared" si="1"/>
        <v>41227</v>
      </c>
      <c r="G8" s="159">
        <f t="shared" si="1"/>
        <v>55569</v>
      </c>
      <c r="H8" s="259">
        <f t="shared" si="1"/>
        <v>17370</v>
      </c>
      <c r="I8" s="158">
        <f t="shared" si="1"/>
        <v>46230</v>
      </c>
      <c r="J8" s="215">
        <f t="shared" si="1"/>
        <v>10431</v>
      </c>
    </row>
    <row r="9" spans="1:10" ht="18" customHeight="1">
      <c r="A9" s="108" t="s">
        <v>21</v>
      </c>
      <c r="B9" s="184">
        <f>SUM(B23,B25,B27,B31,B36,B38)</f>
        <v>33908</v>
      </c>
      <c r="C9" s="181">
        <f>G9+I9</f>
        <v>9173</v>
      </c>
      <c r="D9" s="218">
        <f>H9+J9</f>
        <v>2739</v>
      </c>
      <c r="E9" s="184">
        <f t="shared" ref="E9:J9" si="2">SUM(E23,E25,E27,E31,E36,E38)</f>
        <v>1480</v>
      </c>
      <c r="F9" s="159">
        <f t="shared" si="2"/>
        <v>3478</v>
      </c>
      <c r="G9" s="159">
        <f t="shared" si="2"/>
        <v>4958</v>
      </c>
      <c r="H9" s="259">
        <f t="shared" si="2"/>
        <v>1665</v>
      </c>
      <c r="I9" s="184">
        <f t="shared" si="2"/>
        <v>4215</v>
      </c>
      <c r="J9" s="215">
        <f t="shared" si="2"/>
        <v>1074</v>
      </c>
    </row>
    <row r="10" spans="1:10" ht="18" customHeight="1">
      <c r="A10" s="15" t="s">
        <v>169</v>
      </c>
      <c r="B10" s="509">
        <f>'表3-1'!B10</f>
        <v>135602</v>
      </c>
      <c r="C10" s="141">
        <f>SUM(E10,F10,I10)</f>
        <v>38783</v>
      </c>
      <c r="D10" s="221">
        <f t="shared" ref="D10:D40" si="3">H10+J10</f>
        <v>11444</v>
      </c>
      <c r="E10" s="151">
        <f>'表3-1'!E10</f>
        <v>5466</v>
      </c>
      <c r="F10" s="346">
        <f>'表3-1'!F10</f>
        <v>16839</v>
      </c>
      <c r="G10" s="186">
        <f>E10+F10</f>
        <v>22305</v>
      </c>
      <c r="H10" s="260">
        <v>7787</v>
      </c>
      <c r="I10" s="152">
        <f>'表3-1'!I10</f>
        <v>16478</v>
      </c>
      <c r="J10" s="227">
        <v>3657</v>
      </c>
    </row>
    <row r="11" spans="1:10" ht="18" customHeight="1">
      <c r="A11" s="17" t="s">
        <v>22</v>
      </c>
      <c r="B11" s="503">
        <f>'表3-1'!B11</f>
        <v>22750</v>
      </c>
      <c r="C11" s="241">
        <f>SUM(E11,F11,I11)</f>
        <v>6671</v>
      </c>
      <c r="D11" s="221">
        <f t="shared" si="3"/>
        <v>1376</v>
      </c>
      <c r="E11" s="154">
        <f>'表3-1'!E11</f>
        <v>941</v>
      </c>
      <c r="F11" s="353">
        <f>'表3-1'!F11</f>
        <v>2720</v>
      </c>
      <c r="G11" s="189">
        <f t="shared" ref="G11:G22" si="4">E11+F11</f>
        <v>3661</v>
      </c>
      <c r="H11" s="261">
        <v>778</v>
      </c>
      <c r="I11" s="145">
        <f>'表3-1'!I11</f>
        <v>3010</v>
      </c>
      <c r="J11" s="229">
        <v>598</v>
      </c>
    </row>
    <row r="12" spans="1:10" ht="18" customHeight="1">
      <c r="A12" s="17" t="s">
        <v>170</v>
      </c>
      <c r="B12" s="503">
        <f>'表3-1'!B12</f>
        <v>31880</v>
      </c>
      <c r="C12" s="143">
        <f t="shared" ref="C12:C22" si="5">SUM(E12,F12,I12)</f>
        <v>8548</v>
      </c>
      <c r="D12" s="221">
        <f t="shared" si="3"/>
        <v>2079</v>
      </c>
      <c r="E12" s="154">
        <f>'表3-1'!E12</f>
        <v>1101</v>
      </c>
      <c r="F12" s="353">
        <f>'表3-1'!F12</f>
        <v>2976</v>
      </c>
      <c r="G12" s="189">
        <f t="shared" si="4"/>
        <v>4077</v>
      </c>
      <c r="H12" s="261">
        <v>1158</v>
      </c>
      <c r="I12" s="145">
        <f>'表3-1'!I12</f>
        <v>4471</v>
      </c>
      <c r="J12" s="229">
        <v>921</v>
      </c>
    </row>
    <row r="13" spans="1:10" ht="18" customHeight="1">
      <c r="A13" s="17" t="s">
        <v>23</v>
      </c>
      <c r="B13" s="503">
        <f>'表3-1'!B13</f>
        <v>28750</v>
      </c>
      <c r="C13" s="143">
        <f t="shared" si="5"/>
        <v>7625</v>
      </c>
      <c r="D13" s="221">
        <f t="shared" si="3"/>
        <v>1747</v>
      </c>
      <c r="E13" s="154">
        <f>'表3-1'!E13</f>
        <v>918</v>
      </c>
      <c r="F13" s="353">
        <f>'表3-1'!F13</f>
        <v>2649</v>
      </c>
      <c r="G13" s="144">
        <f t="shared" si="4"/>
        <v>3567</v>
      </c>
      <c r="H13" s="261">
        <v>902</v>
      </c>
      <c r="I13" s="145">
        <f>'表3-1'!I13</f>
        <v>4058</v>
      </c>
      <c r="J13" s="229">
        <v>845</v>
      </c>
    </row>
    <row r="14" spans="1:10" ht="18" customHeight="1">
      <c r="A14" s="17" t="s">
        <v>24</v>
      </c>
      <c r="B14" s="503">
        <f>'表3-1'!B14</f>
        <v>11603</v>
      </c>
      <c r="C14" s="143">
        <f t="shared" si="5"/>
        <v>3637</v>
      </c>
      <c r="D14" s="221">
        <f t="shared" si="3"/>
        <v>1494</v>
      </c>
      <c r="E14" s="154">
        <f>'表3-1'!E14</f>
        <v>389</v>
      </c>
      <c r="F14" s="353">
        <f>'表3-1'!F14</f>
        <v>1146</v>
      </c>
      <c r="G14" s="138">
        <f t="shared" si="4"/>
        <v>1535</v>
      </c>
      <c r="H14" s="261">
        <v>1003</v>
      </c>
      <c r="I14" s="145">
        <f>'表3-1'!I14</f>
        <v>2102</v>
      </c>
      <c r="J14" s="229">
        <v>491</v>
      </c>
    </row>
    <row r="15" spans="1:10" ht="18" customHeight="1">
      <c r="A15" s="17" t="s">
        <v>25</v>
      </c>
      <c r="B15" s="503">
        <f>'表3-1'!B15</f>
        <v>16254</v>
      </c>
      <c r="C15" s="143">
        <f t="shared" si="5"/>
        <v>4522</v>
      </c>
      <c r="D15" s="221">
        <f t="shared" si="3"/>
        <v>1202</v>
      </c>
      <c r="E15" s="154">
        <f>'表3-1'!E15</f>
        <v>692</v>
      </c>
      <c r="F15" s="353">
        <f>'表3-1'!F15</f>
        <v>1818</v>
      </c>
      <c r="G15" s="189">
        <f t="shared" si="4"/>
        <v>2510</v>
      </c>
      <c r="H15" s="261">
        <v>773</v>
      </c>
      <c r="I15" s="145">
        <f>'表3-1'!I15</f>
        <v>2012</v>
      </c>
      <c r="J15" s="229">
        <v>429</v>
      </c>
    </row>
    <row r="16" spans="1:10" ht="18" customHeight="1">
      <c r="A16" s="17" t="s">
        <v>26</v>
      </c>
      <c r="B16" s="503">
        <f>'表3-1'!B16</f>
        <v>11686</v>
      </c>
      <c r="C16" s="143">
        <f t="shared" si="5"/>
        <v>2999</v>
      </c>
      <c r="D16" s="221">
        <f t="shared" si="3"/>
        <v>546</v>
      </c>
      <c r="E16" s="154">
        <f>'表3-1'!E16</f>
        <v>471</v>
      </c>
      <c r="F16" s="353">
        <f>'表3-1'!F16</f>
        <v>1229</v>
      </c>
      <c r="G16" s="144">
        <f t="shared" si="4"/>
        <v>1700</v>
      </c>
      <c r="H16" s="261">
        <v>299</v>
      </c>
      <c r="I16" s="145">
        <f>'表3-1'!I16</f>
        <v>1299</v>
      </c>
      <c r="J16" s="229">
        <v>247</v>
      </c>
    </row>
    <row r="17" spans="1:10" ht="18" customHeight="1">
      <c r="A17" s="17" t="s">
        <v>43</v>
      </c>
      <c r="B17" s="503">
        <f>'表3-1'!B17</f>
        <v>28854</v>
      </c>
      <c r="C17" s="143">
        <f t="shared" si="5"/>
        <v>7476</v>
      </c>
      <c r="D17" s="221">
        <f>H17+J17</f>
        <v>2116</v>
      </c>
      <c r="E17" s="154">
        <f>'表3-1'!E17</f>
        <v>1191</v>
      </c>
      <c r="F17" s="353">
        <f>'表3-1'!F17</f>
        <v>3080</v>
      </c>
      <c r="G17" s="144">
        <f t="shared" si="4"/>
        <v>4271</v>
      </c>
      <c r="H17" s="261">
        <v>1331</v>
      </c>
      <c r="I17" s="145">
        <f>'表3-1'!I17</f>
        <v>3205</v>
      </c>
      <c r="J17" s="229">
        <v>785</v>
      </c>
    </row>
    <row r="18" spans="1:10" ht="18" customHeight="1">
      <c r="A18" s="17" t="s">
        <v>70</v>
      </c>
      <c r="B18" s="503">
        <f>'表3-1'!B18</f>
        <v>12332</v>
      </c>
      <c r="C18" s="143">
        <f t="shared" si="5"/>
        <v>3460</v>
      </c>
      <c r="D18" s="221">
        <f>H18+J18</f>
        <v>825</v>
      </c>
      <c r="E18" s="154">
        <f>'表3-1'!E18</f>
        <v>463</v>
      </c>
      <c r="F18" s="353">
        <f>'表3-1'!F18</f>
        <v>1377</v>
      </c>
      <c r="G18" s="144">
        <f t="shared" si="4"/>
        <v>1840</v>
      </c>
      <c r="H18" s="261">
        <v>484</v>
      </c>
      <c r="I18" s="145">
        <f>'表3-1'!I18</f>
        <v>1620</v>
      </c>
      <c r="J18" s="229">
        <v>341</v>
      </c>
    </row>
    <row r="19" spans="1:10" ht="18" customHeight="1">
      <c r="A19" s="17" t="s">
        <v>71</v>
      </c>
      <c r="B19" s="503">
        <f>'表3-1'!B19</f>
        <v>28675</v>
      </c>
      <c r="C19" s="143">
        <f t="shared" si="5"/>
        <v>7887</v>
      </c>
      <c r="D19" s="221">
        <f t="shared" si="3"/>
        <v>2008</v>
      </c>
      <c r="E19" s="154">
        <f>'表3-1'!E19</f>
        <v>1162</v>
      </c>
      <c r="F19" s="353">
        <f>'表3-1'!F19</f>
        <v>3191</v>
      </c>
      <c r="G19" s="138">
        <f t="shared" si="4"/>
        <v>4353</v>
      </c>
      <c r="H19" s="261">
        <v>1103</v>
      </c>
      <c r="I19" s="145">
        <f>'表3-1'!I19</f>
        <v>3534</v>
      </c>
      <c r="J19" s="229">
        <v>905</v>
      </c>
    </row>
    <row r="20" spans="1:10" ht="18" customHeight="1">
      <c r="A20" s="17" t="s">
        <v>60</v>
      </c>
      <c r="B20" s="503">
        <f>'表3-1'!B20</f>
        <v>12449</v>
      </c>
      <c r="C20" s="143">
        <f t="shared" si="5"/>
        <v>4707</v>
      </c>
      <c r="D20" s="221">
        <f t="shared" si="3"/>
        <v>1276</v>
      </c>
      <c r="E20" s="154">
        <f>'表3-1'!E20</f>
        <v>736</v>
      </c>
      <c r="F20" s="353">
        <f>'表3-1'!F20</f>
        <v>1972</v>
      </c>
      <c r="G20" s="144">
        <f t="shared" si="4"/>
        <v>2708</v>
      </c>
      <c r="H20" s="261">
        <v>603</v>
      </c>
      <c r="I20" s="145">
        <f>'表3-1'!I20</f>
        <v>1999</v>
      </c>
      <c r="J20" s="229">
        <v>673</v>
      </c>
    </row>
    <row r="21" spans="1:10" ht="18" customHeight="1">
      <c r="A21" s="17" t="s">
        <v>44</v>
      </c>
      <c r="B21" s="503">
        <f>'表3-1'!B21</f>
        <v>9033</v>
      </c>
      <c r="C21" s="143">
        <f t="shared" si="5"/>
        <v>2293</v>
      </c>
      <c r="D21" s="221">
        <f t="shared" si="3"/>
        <v>827</v>
      </c>
      <c r="E21" s="361">
        <f>'表3-1'!E21</f>
        <v>296</v>
      </c>
      <c r="F21" s="353">
        <f>'表3-1'!F21</f>
        <v>887</v>
      </c>
      <c r="G21" s="191">
        <f t="shared" si="4"/>
        <v>1183</v>
      </c>
      <c r="H21" s="261">
        <v>581</v>
      </c>
      <c r="I21" s="145">
        <f>'表3-1'!I21</f>
        <v>1110</v>
      </c>
      <c r="J21" s="229">
        <v>246</v>
      </c>
    </row>
    <row r="22" spans="1:10" ht="18" customHeight="1">
      <c r="A22" s="19" t="s">
        <v>72</v>
      </c>
      <c r="B22" s="510">
        <f>'表3-1'!B22</f>
        <v>9763</v>
      </c>
      <c r="C22" s="143">
        <f t="shared" si="5"/>
        <v>3191</v>
      </c>
      <c r="D22" s="222">
        <f t="shared" si="3"/>
        <v>861</v>
      </c>
      <c r="E22" s="83">
        <f>'表3-1'!E22</f>
        <v>516</v>
      </c>
      <c r="F22" s="350">
        <f>'表3-1'!F22</f>
        <v>1343</v>
      </c>
      <c r="G22" s="191">
        <f t="shared" si="4"/>
        <v>1859</v>
      </c>
      <c r="H22" s="261">
        <v>568</v>
      </c>
      <c r="I22" s="147">
        <f>'表3-1'!I22</f>
        <v>1332</v>
      </c>
      <c r="J22" s="229">
        <v>293</v>
      </c>
    </row>
    <row r="23" spans="1:10" ht="18" customHeight="1">
      <c r="A23" s="101" t="s">
        <v>27</v>
      </c>
      <c r="B23" s="157">
        <f>SUM(B24)</f>
        <v>2298</v>
      </c>
      <c r="C23" s="212">
        <f>SUM(C24)</f>
        <v>690</v>
      </c>
      <c r="D23" s="218">
        <f t="shared" si="3"/>
        <v>57</v>
      </c>
      <c r="E23" s="158">
        <f t="shared" ref="E23:J23" si="6">SUM(E24)</f>
        <v>134</v>
      </c>
      <c r="F23" s="159">
        <f t="shared" si="6"/>
        <v>231</v>
      </c>
      <c r="G23" s="194">
        <f t="shared" si="6"/>
        <v>365</v>
      </c>
      <c r="H23" s="259">
        <f t="shared" si="6"/>
        <v>23</v>
      </c>
      <c r="I23" s="158">
        <f t="shared" si="6"/>
        <v>325</v>
      </c>
      <c r="J23" s="217">
        <f t="shared" si="6"/>
        <v>34</v>
      </c>
    </row>
    <row r="24" spans="1:10" ht="18" customHeight="1">
      <c r="A24" s="21" t="s">
        <v>28</v>
      </c>
      <c r="B24" s="510">
        <f>'表3-1'!B24</f>
        <v>2298</v>
      </c>
      <c r="C24" s="141">
        <f>G24+I24</f>
        <v>690</v>
      </c>
      <c r="D24" s="216">
        <f t="shared" si="3"/>
        <v>57</v>
      </c>
      <c r="E24" s="151">
        <f>'表3-1'!E24</f>
        <v>134</v>
      </c>
      <c r="F24" s="350">
        <f>'表3-1'!F24</f>
        <v>231</v>
      </c>
      <c r="G24" s="142">
        <f>E24+F24</f>
        <v>365</v>
      </c>
      <c r="H24" s="262">
        <v>23</v>
      </c>
      <c r="I24" s="187">
        <f>'表3-1'!I24</f>
        <v>325</v>
      </c>
      <c r="J24" s="220">
        <v>34</v>
      </c>
    </row>
    <row r="25" spans="1:10" ht="18" customHeight="1">
      <c r="A25" s="101" t="s">
        <v>29</v>
      </c>
      <c r="B25" s="157">
        <f>SUM(B26)</f>
        <v>927</v>
      </c>
      <c r="C25" s="212">
        <f>SUM(C26)</f>
        <v>411</v>
      </c>
      <c r="D25" s="218">
        <f>H25+J25</f>
        <v>100</v>
      </c>
      <c r="E25" s="158">
        <f t="shared" ref="E25:J25" si="7">SUM(E26)</f>
        <v>54</v>
      </c>
      <c r="F25" s="159">
        <f t="shared" si="7"/>
        <v>163</v>
      </c>
      <c r="G25" s="194">
        <f t="shared" si="7"/>
        <v>217</v>
      </c>
      <c r="H25" s="263">
        <f t="shared" si="7"/>
        <v>49</v>
      </c>
      <c r="I25" s="158">
        <f t="shared" si="7"/>
        <v>194</v>
      </c>
      <c r="J25" s="217">
        <f t="shared" si="7"/>
        <v>51</v>
      </c>
    </row>
    <row r="26" spans="1:10" ht="18" customHeight="1">
      <c r="A26" s="21" t="s">
        <v>30</v>
      </c>
      <c r="B26" s="510">
        <f>'表3-1'!B26</f>
        <v>927</v>
      </c>
      <c r="C26" s="141">
        <f>G26+I26</f>
        <v>411</v>
      </c>
      <c r="D26" s="216">
        <f t="shared" si="3"/>
        <v>100</v>
      </c>
      <c r="E26" s="151">
        <f>'表3-1'!E26</f>
        <v>54</v>
      </c>
      <c r="F26" s="350">
        <f>'表3-1'!F26</f>
        <v>163</v>
      </c>
      <c r="G26" s="142">
        <f>E26+F26</f>
        <v>217</v>
      </c>
      <c r="H26" s="262">
        <v>49</v>
      </c>
      <c r="I26" s="187">
        <f>'表3-1'!I26</f>
        <v>194</v>
      </c>
      <c r="J26" s="220">
        <v>51</v>
      </c>
    </row>
    <row r="27" spans="1:10" ht="18" customHeight="1">
      <c r="A27" s="101" t="s">
        <v>31</v>
      </c>
      <c r="B27" s="506">
        <f>SUM(B28:B30)</f>
        <v>10324</v>
      </c>
      <c r="C27" s="193">
        <f>SUM(C28:C30)</f>
        <v>3217</v>
      </c>
      <c r="D27" s="218">
        <f>H27+J27</f>
        <v>1126</v>
      </c>
      <c r="E27" s="160">
        <f t="shared" ref="E27:J27" si="8">SUM(E28:E30)</f>
        <v>565</v>
      </c>
      <c r="F27" s="161">
        <f t="shared" si="8"/>
        <v>1284</v>
      </c>
      <c r="G27" s="194">
        <f t="shared" si="8"/>
        <v>1849</v>
      </c>
      <c r="H27" s="263">
        <f t="shared" si="8"/>
        <v>725</v>
      </c>
      <c r="I27" s="160">
        <f t="shared" si="8"/>
        <v>1368</v>
      </c>
      <c r="J27" s="217">
        <f t="shared" si="8"/>
        <v>401</v>
      </c>
    </row>
    <row r="28" spans="1:10" ht="18" customHeight="1">
      <c r="A28" s="22" t="s">
        <v>32</v>
      </c>
      <c r="B28" s="509">
        <f>'表3-1'!B28</f>
        <v>1238</v>
      </c>
      <c r="C28" s="185">
        <f>G28+I28</f>
        <v>427</v>
      </c>
      <c r="D28" s="220">
        <f t="shared" si="3"/>
        <v>152</v>
      </c>
      <c r="E28" s="151">
        <f>'表3-1'!E28</f>
        <v>70</v>
      </c>
      <c r="F28" s="346">
        <f>'表3-1'!F28</f>
        <v>175</v>
      </c>
      <c r="G28" s="142">
        <f>E28+F28</f>
        <v>245</v>
      </c>
      <c r="H28" s="260">
        <v>103</v>
      </c>
      <c r="I28" s="152">
        <f>'表3-1'!I28</f>
        <v>182</v>
      </c>
      <c r="J28" s="220">
        <v>49</v>
      </c>
    </row>
    <row r="29" spans="1:10" ht="18" customHeight="1">
      <c r="A29" s="17" t="s">
        <v>46</v>
      </c>
      <c r="B29" s="503">
        <f>'表3-1'!B29</f>
        <v>6255</v>
      </c>
      <c r="C29" s="195">
        <f>G29+I29</f>
        <v>2043</v>
      </c>
      <c r="D29" s="221">
        <f t="shared" si="3"/>
        <v>602</v>
      </c>
      <c r="E29" s="154">
        <f>'表3-1'!E29</f>
        <v>322</v>
      </c>
      <c r="F29" s="353">
        <f>'表3-1'!F29</f>
        <v>848</v>
      </c>
      <c r="G29" s="138">
        <f>E29+F29</f>
        <v>1170</v>
      </c>
      <c r="H29" s="264">
        <v>395</v>
      </c>
      <c r="I29" s="145">
        <f>'表3-1'!I29</f>
        <v>873</v>
      </c>
      <c r="J29" s="216">
        <v>207</v>
      </c>
    </row>
    <row r="30" spans="1:10" ht="18" customHeight="1">
      <c r="A30" s="19" t="s">
        <v>47</v>
      </c>
      <c r="B30" s="510">
        <f>'表3-1'!B30</f>
        <v>2831</v>
      </c>
      <c r="C30" s="150">
        <f>G30+I30</f>
        <v>747</v>
      </c>
      <c r="D30" s="222">
        <f t="shared" si="3"/>
        <v>372</v>
      </c>
      <c r="E30" s="83">
        <f>'表3-1'!E30</f>
        <v>173</v>
      </c>
      <c r="F30" s="350">
        <f>'表3-1'!F30</f>
        <v>261</v>
      </c>
      <c r="G30" s="149">
        <f>E30+F30</f>
        <v>434</v>
      </c>
      <c r="H30" s="265">
        <v>227</v>
      </c>
      <c r="I30" s="147">
        <f>'表3-1'!I30</f>
        <v>313</v>
      </c>
      <c r="J30" s="222">
        <v>145</v>
      </c>
    </row>
    <row r="31" spans="1:10" ht="18" customHeight="1">
      <c r="A31" s="101" t="s">
        <v>33</v>
      </c>
      <c r="B31" s="507">
        <f>SUM(B32:B35)</f>
        <v>8408</v>
      </c>
      <c r="C31" s="193">
        <f>SUM(C32:C35)</f>
        <v>2603</v>
      </c>
      <c r="D31" s="218">
        <f>H31+J31</f>
        <v>769</v>
      </c>
      <c r="E31" s="158">
        <f t="shared" ref="E31:J31" si="9">SUM(E32:E35)</f>
        <v>401</v>
      </c>
      <c r="F31" s="159">
        <f t="shared" si="9"/>
        <v>994</v>
      </c>
      <c r="G31" s="194">
        <f t="shared" si="9"/>
        <v>1395</v>
      </c>
      <c r="H31" s="263">
        <f t="shared" si="9"/>
        <v>491</v>
      </c>
      <c r="I31" s="158">
        <f t="shared" si="9"/>
        <v>1208</v>
      </c>
      <c r="J31" s="217">
        <f t="shared" si="9"/>
        <v>278</v>
      </c>
    </row>
    <row r="32" spans="1:10" ht="18" customHeight="1">
      <c r="A32" s="15" t="s">
        <v>34</v>
      </c>
      <c r="B32" s="509">
        <f>'表3-1'!B32</f>
        <v>3735</v>
      </c>
      <c r="C32" s="185">
        <f>G32+I32</f>
        <v>1306</v>
      </c>
      <c r="D32" s="220">
        <f t="shared" si="3"/>
        <v>432</v>
      </c>
      <c r="E32" s="151">
        <f>'表3-1'!E32</f>
        <v>203</v>
      </c>
      <c r="F32" s="346">
        <f>'表3-1'!F32</f>
        <v>472</v>
      </c>
      <c r="G32" s="142">
        <f>E32+F32</f>
        <v>675</v>
      </c>
      <c r="H32" s="262">
        <v>250</v>
      </c>
      <c r="I32" s="152">
        <f>'表3-1'!I32</f>
        <v>631</v>
      </c>
      <c r="J32" s="220">
        <v>182</v>
      </c>
    </row>
    <row r="33" spans="1:14" ht="18" customHeight="1">
      <c r="A33" s="17" t="s">
        <v>35</v>
      </c>
      <c r="B33" s="503">
        <f>'表3-1'!B33</f>
        <v>2275</v>
      </c>
      <c r="C33" s="143">
        <f>G33+I33</f>
        <v>754</v>
      </c>
      <c r="D33" s="221">
        <f t="shared" si="3"/>
        <v>148</v>
      </c>
      <c r="E33" s="154">
        <f>'表3-1'!E33</f>
        <v>114</v>
      </c>
      <c r="F33" s="353">
        <f>'表3-1'!F33</f>
        <v>321</v>
      </c>
      <c r="G33" s="191">
        <f>E33+F33</f>
        <v>435</v>
      </c>
      <c r="H33" s="264">
        <v>132</v>
      </c>
      <c r="I33" s="145">
        <f>'表3-1'!I33</f>
        <v>319</v>
      </c>
      <c r="J33" s="216">
        <v>16</v>
      </c>
    </row>
    <row r="34" spans="1:14" ht="18" customHeight="1">
      <c r="A34" s="17" t="s">
        <v>36</v>
      </c>
      <c r="B34" s="503">
        <f>'表3-1'!B34</f>
        <v>1587</v>
      </c>
      <c r="C34" s="143">
        <f>G34+I34</f>
        <v>432</v>
      </c>
      <c r="D34" s="221">
        <f t="shared" si="3"/>
        <v>167</v>
      </c>
      <c r="E34" s="154">
        <f>'表3-1'!E34</f>
        <v>61</v>
      </c>
      <c r="F34" s="353">
        <f>'表3-1'!F34</f>
        <v>173</v>
      </c>
      <c r="G34" s="191">
        <f>E34+F34</f>
        <v>234</v>
      </c>
      <c r="H34" s="266">
        <v>100</v>
      </c>
      <c r="I34" s="145">
        <f>'表3-1'!I34</f>
        <v>198</v>
      </c>
      <c r="J34" s="221">
        <v>67</v>
      </c>
    </row>
    <row r="35" spans="1:14" ht="18" customHeight="1">
      <c r="A35" s="19" t="s">
        <v>37</v>
      </c>
      <c r="B35" s="510">
        <f>'表3-1'!B35</f>
        <v>811</v>
      </c>
      <c r="C35" s="192">
        <f>G35+I35</f>
        <v>111</v>
      </c>
      <c r="D35" s="222">
        <f t="shared" si="3"/>
        <v>22</v>
      </c>
      <c r="E35" s="83">
        <f>'表3-1'!E35</f>
        <v>23</v>
      </c>
      <c r="F35" s="350">
        <f>'表3-1'!F35</f>
        <v>28</v>
      </c>
      <c r="G35" s="191">
        <f>E35+F35</f>
        <v>51</v>
      </c>
      <c r="H35" s="267">
        <v>9</v>
      </c>
      <c r="I35" s="147">
        <f>'表3-1'!I35</f>
        <v>60</v>
      </c>
      <c r="J35" s="224">
        <v>13</v>
      </c>
    </row>
    <row r="36" spans="1:14" ht="18" customHeight="1">
      <c r="A36" s="101" t="s">
        <v>38</v>
      </c>
      <c r="B36" s="157">
        <f>SUM(B37)</f>
        <v>6184</v>
      </c>
      <c r="C36" s="212">
        <f>SUM(C37)</f>
        <v>963</v>
      </c>
      <c r="D36" s="218">
        <f>H36+J36</f>
        <v>355</v>
      </c>
      <c r="E36" s="158">
        <f t="shared" ref="E36:J36" si="10">SUM(E37)</f>
        <v>121</v>
      </c>
      <c r="F36" s="159">
        <f t="shared" si="10"/>
        <v>376</v>
      </c>
      <c r="G36" s="194">
        <f t="shared" si="10"/>
        <v>497</v>
      </c>
      <c r="H36" s="263">
        <f t="shared" si="10"/>
        <v>193</v>
      </c>
      <c r="I36" s="158">
        <f t="shared" si="10"/>
        <v>466</v>
      </c>
      <c r="J36" s="217">
        <f t="shared" si="10"/>
        <v>162</v>
      </c>
    </row>
    <row r="37" spans="1:14" ht="18" customHeight="1">
      <c r="A37" s="21" t="s">
        <v>41</v>
      </c>
      <c r="B37" s="510">
        <f>'表3-1'!B37</f>
        <v>6184</v>
      </c>
      <c r="C37" s="141">
        <f>G37+I37</f>
        <v>963</v>
      </c>
      <c r="D37" s="216">
        <f t="shared" si="3"/>
        <v>355</v>
      </c>
      <c r="E37" s="151">
        <f>'表3-1'!E37</f>
        <v>121</v>
      </c>
      <c r="F37" s="350">
        <f>'表3-1'!F37</f>
        <v>376</v>
      </c>
      <c r="G37" s="142">
        <f>E37+F37</f>
        <v>497</v>
      </c>
      <c r="H37" s="262">
        <v>193</v>
      </c>
      <c r="I37" s="187">
        <f>'表3-1'!I37</f>
        <v>466</v>
      </c>
      <c r="J37" s="220">
        <v>162</v>
      </c>
    </row>
    <row r="38" spans="1:14" ht="18" customHeight="1">
      <c r="A38" s="101" t="s">
        <v>39</v>
      </c>
      <c r="B38" s="157">
        <f>SUM(B39:B40)</f>
        <v>5767</v>
      </c>
      <c r="C38" s="193">
        <f>SUM(C39:C40)</f>
        <v>1289</v>
      </c>
      <c r="D38" s="218">
        <f>H38+J38</f>
        <v>332</v>
      </c>
      <c r="E38" s="209">
        <f t="shared" ref="E38:J38" si="11">SUM(E39:E40)</f>
        <v>205</v>
      </c>
      <c r="F38" s="210">
        <f t="shared" si="11"/>
        <v>430</v>
      </c>
      <c r="G38" s="211">
        <f t="shared" si="11"/>
        <v>635</v>
      </c>
      <c r="H38" s="268">
        <f t="shared" si="11"/>
        <v>184</v>
      </c>
      <c r="I38" s="209">
        <f t="shared" si="11"/>
        <v>654</v>
      </c>
      <c r="J38" s="219">
        <f t="shared" si="11"/>
        <v>148</v>
      </c>
    </row>
    <row r="39" spans="1:14" ht="18" customHeight="1">
      <c r="A39" s="15" t="s">
        <v>40</v>
      </c>
      <c r="B39" s="509">
        <f>'表3-1'!B39</f>
        <v>4924</v>
      </c>
      <c r="C39" s="141">
        <f>G39+I39</f>
        <v>1000</v>
      </c>
      <c r="D39" s="220">
        <f t="shared" si="3"/>
        <v>264</v>
      </c>
      <c r="E39" s="345">
        <f>'表3-1'!E39</f>
        <v>172</v>
      </c>
      <c r="F39" s="346">
        <f>'表3-1'!F39</f>
        <v>364</v>
      </c>
      <c r="G39" s="142">
        <f>E39+F39</f>
        <v>536</v>
      </c>
      <c r="H39" s="260">
        <v>157</v>
      </c>
      <c r="I39" s="152">
        <f>'表3-1'!I39</f>
        <v>464</v>
      </c>
      <c r="J39" s="220">
        <v>107</v>
      </c>
    </row>
    <row r="40" spans="1:14" ht="18" customHeight="1">
      <c r="A40" s="19" t="s">
        <v>171</v>
      </c>
      <c r="B40" s="511">
        <f>'表3-1'!B40</f>
        <v>843</v>
      </c>
      <c r="C40" s="150">
        <f>G40+I40</f>
        <v>289</v>
      </c>
      <c r="D40" s="222">
        <f t="shared" si="3"/>
        <v>68</v>
      </c>
      <c r="E40" s="349">
        <f>'表3-1'!E40</f>
        <v>33</v>
      </c>
      <c r="F40" s="350">
        <f>'表3-1'!F40</f>
        <v>66</v>
      </c>
      <c r="G40" s="149">
        <f>E40+F40</f>
        <v>99</v>
      </c>
      <c r="H40" s="267">
        <v>27</v>
      </c>
      <c r="I40" s="147">
        <f>'表3-1'!I40</f>
        <v>190</v>
      </c>
      <c r="J40" s="222">
        <v>41</v>
      </c>
    </row>
    <row r="41" spans="1:14" ht="18" customHeight="1">
      <c r="A41" s="9"/>
      <c r="B41" s="11"/>
      <c r="C41" s="11"/>
      <c r="D41" s="11"/>
      <c r="E41" s="11"/>
      <c r="F41" s="11"/>
      <c r="G41" s="11"/>
      <c r="H41" s="11"/>
      <c r="I41" s="11"/>
      <c r="J41" s="11"/>
      <c r="K41" s="11"/>
      <c r="N41" s="11"/>
    </row>
    <row r="42" spans="1:14" ht="18" customHeight="1">
      <c r="A42" s="9" t="s">
        <v>280</v>
      </c>
      <c r="B42" s="23"/>
      <c r="C42" s="23"/>
      <c r="D42" s="23"/>
      <c r="E42" s="11"/>
      <c r="F42" s="11"/>
      <c r="G42" s="11"/>
      <c r="H42" s="11"/>
      <c r="I42" s="11"/>
      <c r="J42" s="11"/>
      <c r="K42" s="11"/>
      <c r="N42" s="11"/>
    </row>
    <row r="43" spans="1:14" ht="18" customHeight="1">
      <c r="A43" s="9" t="s">
        <v>281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N43" s="11"/>
    </row>
    <row r="44" spans="1:14" ht="18" customHeight="1">
      <c r="A44" s="82" t="s">
        <v>288</v>
      </c>
      <c r="F44" s="11"/>
      <c r="G44" s="11"/>
      <c r="H44" s="11"/>
      <c r="I44" s="11"/>
      <c r="J44" s="11"/>
      <c r="K44" s="11"/>
      <c r="N44" s="11"/>
    </row>
    <row r="45" spans="1:14">
      <c r="A45" s="9"/>
      <c r="B45" s="11"/>
      <c r="C45" s="11"/>
      <c r="D45" s="11"/>
      <c r="E45" s="11"/>
      <c r="F45" s="11"/>
      <c r="G45" s="11"/>
      <c r="H45" s="11"/>
      <c r="I45" s="11"/>
      <c r="J45" s="11"/>
      <c r="K45" s="11"/>
      <c r="N45" s="11"/>
    </row>
    <row r="46" spans="1:14">
      <c r="A46" s="9"/>
      <c r="B46" s="11"/>
      <c r="C46" s="11"/>
      <c r="D46" s="11"/>
      <c r="E46" s="11"/>
      <c r="F46" s="84"/>
      <c r="G46" s="84"/>
      <c r="H46" s="84"/>
      <c r="I46" s="84"/>
      <c r="J46" s="84"/>
      <c r="K46" s="84"/>
      <c r="L46" s="137"/>
      <c r="M46" s="137"/>
      <c r="N46" s="84"/>
    </row>
    <row r="48" spans="1:14">
      <c r="A48" s="9"/>
      <c r="B48" s="11"/>
    </row>
  </sheetData>
  <mergeCells count="6">
    <mergeCell ref="A1:J1"/>
    <mergeCell ref="I4:J4"/>
    <mergeCell ref="C3:D4"/>
    <mergeCell ref="B4:B5"/>
    <mergeCell ref="A3:A6"/>
    <mergeCell ref="E4:H4"/>
  </mergeCells>
  <phoneticPr fontId="2"/>
  <printOptions horizontalCentered="1"/>
  <pageMargins left="0.51181102362204722" right="0.47244094488188981" top="0.74803149606299213" bottom="0.51181102362204722" header="0.51181102362204722" footer="0.51181102362204722"/>
  <pageSetup paperSize="9" scale="93" orientation="portrait" r:id="rId1"/>
  <headerFooter alignWithMargins="0">
    <oddHeader>&amp;L表3-3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="120" zoomScaleNormal="120" workbookViewId="0">
      <selection sqref="A1:XFD1048576"/>
    </sheetView>
  </sheetViews>
  <sheetFormatPr defaultRowHeight="12"/>
  <cols>
    <col min="1" max="1" width="11" style="82" customWidth="1"/>
    <col min="2" max="9" width="9.125" style="82" customWidth="1"/>
    <col min="10" max="10" width="9" style="82"/>
    <col min="11" max="12" width="9" style="135"/>
    <col min="13" max="16384" width="9" style="82"/>
  </cols>
  <sheetData>
    <row r="1" spans="1:10" ht="31.5" customHeight="1">
      <c r="A1" s="609" t="s">
        <v>318</v>
      </c>
      <c r="B1" s="609"/>
      <c r="C1" s="609"/>
      <c r="D1" s="609"/>
      <c r="E1" s="609"/>
      <c r="F1" s="609"/>
      <c r="G1" s="609"/>
      <c r="H1" s="609"/>
      <c r="I1" s="609"/>
      <c r="J1" s="609"/>
    </row>
    <row r="2" spans="1:10" ht="20.25" customHeight="1">
      <c r="A2" s="81"/>
      <c r="J2" s="162" t="s">
        <v>307</v>
      </c>
    </row>
    <row r="3" spans="1:10" ht="18" customHeight="1">
      <c r="A3" s="610" t="s">
        <v>61</v>
      </c>
      <c r="B3" s="613" t="s">
        <v>152</v>
      </c>
      <c r="C3" s="627"/>
      <c r="D3" s="627"/>
      <c r="E3" s="85"/>
      <c r="F3" s="85"/>
      <c r="G3" s="85"/>
      <c r="H3" s="85"/>
      <c r="I3" s="85"/>
      <c r="J3" s="86"/>
    </row>
    <row r="4" spans="1:10" ht="18" customHeight="1">
      <c r="A4" s="611"/>
      <c r="B4" s="628"/>
      <c r="C4" s="629"/>
      <c r="D4" s="629"/>
      <c r="E4" s="624" t="s">
        <v>151</v>
      </c>
      <c r="F4" s="625"/>
      <c r="G4" s="626"/>
      <c r="H4" s="622" t="s">
        <v>150</v>
      </c>
      <c r="I4" s="614"/>
      <c r="J4" s="623"/>
    </row>
    <row r="5" spans="1:10" ht="84">
      <c r="A5" s="611"/>
      <c r="B5" s="89" t="s">
        <v>133</v>
      </c>
      <c r="C5" s="304" t="s">
        <v>255</v>
      </c>
      <c r="D5" s="303" t="s">
        <v>197</v>
      </c>
      <c r="E5" s="286" t="s">
        <v>136</v>
      </c>
      <c r="F5" s="257" t="s">
        <v>254</v>
      </c>
      <c r="G5" s="213" t="s">
        <v>197</v>
      </c>
      <c r="H5" s="87" t="s">
        <v>133</v>
      </c>
      <c r="I5" s="294" t="s">
        <v>255</v>
      </c>
      <c r="J5" s="213" t="s">
        <v>197</v>
      </c>
    </row>
    <row r="6" spans="1:10" ht="24">
      <c r="A6" s="612"/>
      <c r="B6" s="270" t="s">
        <v>192</v>
      </c>
      <c r="C6" s="93" t="s">
        <v>186</v>
      </c>
      <c r="D6" s="92" t="s">
        <v>198</v>
      </c>
      <c r="E6" s="287" t="s">
        <v>273</v>
      </c>
      <c r="F6" s="258" t="s">
        <v>184</v>
      </c>
      <c r="G6" s="258" t="s">
        <v>199</v>
      </c>
      <c r="H6" s="88" t="s">
        <v>168</v>
      </c>
      <c r="I6" s="93" t="s">
        <v>185</v>
      </c>
      <c r="J6" s="92" t="s">
        <v>200</v>
      </c>
    </row>
    <row r="7" spans="1:10" ht="18" customHeight="1">
      <c r="A7" s="101" t="s">
        <v>19</v>
      </c>
      <c r="B7" s="255">
        <f>SUM(B8:B9)</f>
        <v>110972</v>
      </c>
      <c r="C7" s="295">
        <f>SUM(C8:C9)</f>
        <v>30540</v>
      </c>
      <c r="D7" s="296">
        <f>C7/B7</f>
        <v>0.27520455610424249</v>
      </c>
      <c r="E7" s="255">
        <f>SUM(E8:E9)</f>
        <v>60527</v>
      </c>
      <c r="F7" s="295">
        <f>SUM(F8:F9)</f>
        <v>19035</v>
      </c>
      <c r="G7" s="279">
        <f>F7/E7</f>
        <v>0.31448774926892131</v>
      </c>
      <c r="H7" s="255">
        <f>SUM(H8:H9)</f>
        <v>50445</v>
      </c>
      <c r="I7" s="295">
        <f>SUM(I8:I9)</f>
        <v>11505</v>
      </c>
      <c r="J7" s="296">
        <f>I7/H7</f>
        <v>0.22807017543859648</v>
      </c>
    </row>
    <row r="8" spans="1:10" ht="18" customHeight="1">
      <c r="A8" s="108" t="s">
        <v>20</v>
      </c>
      <c r="B8" s="209">
        <f>SUM(B10:B22)</f>
        <v>101799</v>
      </c>
      <c r="C8" s="210">
        <f>SUM(C10:C22)</f>
        <v>27801</v>
      </c>
      <c r="D8" s="296">
        <f>C8/B8</f>
        <v>0.27309698523561138</v>
      </c>
      <c r="E8" s="209">
        <f>SUM(E10:E22)</f>
        <v>55569</v>
      </c>
      <c r="F8" s="210">
        <f>SUM(F10:F22)</f>
        <v>17370</v>
      </c>
      <c r="G8" s="279">
        <f>F8/E8</f>
        <v>0.31258435458619016</v>
      </c>
      <c r="H8" s="209">
        <f>SUM(H10:H22)</f>
        <v>46230</v>
      </c>
      <c r="I8" s="210">
        <f>SUM(I10:I22)</f>
        <v>10431</v>
      </c>
      <c r="J8" s="296">
        <f>I8/H8</f>
        <v>0.22563270603504218</v>
      </c>
    </row>
    <row r="9" spans="1:10" ht="18" customHeight="1">
      <c r="A9" s="108" t="s">
        <v>21</v>
      </c>
      <c r="B9" s="181">
        <f>B23+B25+B27+B31+B36+B38</f>
        <v>9173</v>
      </c>
      <c r="C9" s="159">
        <f>SUM(C23,C25,C27,C31,C36,C38)</f>
        <v>2739</v>
      </c>
      <c r="D9" s="296">
        <f>C9/B9</f>
        <v>0.29859369889894255</v>
      </c>
      <c r="E9" s="158">
        <f>SUM(E23,E25,E27,E31,E36,E38)</f>
        <v>4958</v>
      </c>
      <c r="F9" s="159">
        <f>SUM(F23,F25,F27,F31,F36,F38)</f>
        <v>1665</v>
      </c>
      <c r="G9" s="279">
        <f>F9/E9</f>
        <v>0.33582089552238809</v>
      </c>
      <c r="H9" s="158">
        <f>SUM(H23,H25,H27,H31,H36,H38)</f>
        <v>4215</v>
      </c>
      <c r="I9" s="159">
        <f>SUM(I23,I25,I27,I31,I36,I38)</f>
        <v>1074</v>
      </c>
      <c r="J9" s="296">
        <f>I9/H9</f>
        <v>0.25480427046263343</v>
      </c>
    </row>
    <row r="10" spans="1:10" ht="18" customHeight="1">
      <c r="A10" s="15" t="s">
        <v>42</v>
      </c>
      <c r="B10" s="141">
        <f>E10+H10</f>
        <v>38783</v>
      </c>
      <c r="C10" s="223">
        <f>F10+I10</f>
        <v>11444</v>
      </c>
      <c r="D10" s="297">
        <f>C10/B10</f>
        <v>0.29507774024701544</v>
      </c>
      <c r="E10" s="141">
        <f>'表3-1'!G10</f>
        <v>22305</v>
      </c>
      <c r="F10" s="225">
        <f>'表3-3'!H10</f>
        <v>7787</v>
      </c>
      <c r="G10" s="280">
        <f>F10/E10</f>
        <v>0.34911454830755434</v>
      </c>
      <c r="H10" s="152">
        <f>'表3-1'!I10</f>
        <v>16478</v>
      </c>
      <c r="I10" s="225">
        <f>'表3-3'!J10</f>
        <v>3657</v>
      </c>
      <c r="J10" s="324">
        <f>I10/H10</f>
        <v>0.2219322733341425</v>
      </c>
    </row>
    <row r="11" spans="1:10" ht="18" customHeight="1">
      <c r="A11" s="17" t="s">
        <v>22</v>
      </c>
      <c r="B11" s="143">
        <f t="shared" ref="B11:B22" si="0">E11+H11</f>
        <v>6671</v>
      </c>
      <c r="C11" s="223">
        <f t="shared" ref="C11:C22" si="1">F11+I11</f>
        <v>1376</v>
      </c>
      <c r="D11" s="298">
        <f t="shared" ref="D11:D22" si="2">C11/B11</f>
        <v>0.20626592714735423</v>
      </c>
      <c r="E11" s="143">
        <f>'表3-1'!G11</f>
        <v>3661</v>
      </c>
      <c r="F11" s="223">
        <f>'表3-3'!H11</f>
        <v>778</v>
      </c>
      <c r="G11" s="281">
        <f t="shared" ref="G11:G22" si="3">F11/E11</f>
        <v>0.21251024310297734</v>
      </c>
      <c r="H11" s="145">
        <f>'表3-1'!I11</f>
        <v>3010</v>
      </c>
      <c r="I11" s="223">
        <f>'表3-3'!J11</f>
        <v>598</v>
      </c>
      <c r="J11" s="325">
        <f t="shared" ref="J11:J22" si="4">I11/H11</f>
        <v>0.19867109634551494</v>
      </c>
    </row>
    <row r="12" spans="1:10" ht="18" customHeight="1">
      <c r="A12" s="17" t="s">
        <v>45</v>
      </c>
      <c r="B12" s="143">
        <f t="shared" si="0"/>
        <v>8548</v>
      </c>
      <c r="C12" s="223">
        <f t="shared" si="1"/>
        <v>2079</v>
      </c>
      <c r="D12" s="298">
        <f t="shared" si="2"/>
        <v>0.24321478708469818</v>
      </c>
      <c r="E12" s="143">
        <f>'表3-1'!G12</f>
        <v>4077</v>
      </c>
      <c r="F12" s="223">
        <f>'表3-3'!H12</f>
        <v>1158</v>
      </c>
      <c r="G12" s="281">
        <f t="shared" si="3"/>
        <v>0.28403237674760856</v>
      </c>
      <c r="H12" s="145">
        <f>'表3-1'!I12</f>
        <v>4471</v>
      </c>
      <c r="I12" s="223">
        <f>'表3-3'!J12</f>
        <v>921</v>
      </c>
      <c r="J12" s="325">
        <f t="shared" si="4"/>
        <v>0.20599418474614181</v>
      </c>
    </row>
    <row r="13" spans="1:10" ht="18" customHeight="1">
      <c r="A13" s="17" t="s">
        <v>23</v>
      </c>
      <c r="B13" s="143">
        <f t="shared" si="0"/>
        <v>7625</v>
      </c>
      <c r="C13" s="223">
        <f t="shared" si="1"/>
        <v>1747</v>
      </c>
      <c r="D13" s="299">
        <f t="shared" si="2"/>
        <v>0.22911475409836066</v>
      </c>
      <c r="E13" s="143">
        <f>'表3-1'!G13</f>
        <v>3567</v>
      </c>
      <c r="F13" s="223">
        <f>'表3-3'!H13</f>
        <v>902</v>
      </c>
      <c r="G13" s="282">
        <f t="shared" si="3"/>
        <v>0.25287356321839083</v>
      </c>
      <c r="H13" s="145">
        <f>'表3-1'!I13</f>
        <v>4058</v>
      </c>
      <c r="I13" s="223">
        <f>'表3-3'!J13</f>
        <v>845</v>
      </c>
      <c r="J13" s="326">
        <f t="shared" si="4"/>
        <v>0.20823065549531788</v>
      </c>
    </row>
    <row r="14" spans="1:10" ht="18" customHeight="1">
      <c r="A14" s="17" t="s">
        <v>24</v>
      </c>
      <c r="B14" s="143">
        <f>E14+H14</f>
        <v>3637</v>
      </c>
      <c r="C14" s="223">
        <f>F14+I14</f>
        <v>1494</v>
      </c>
      <c r="D14" s="297">
        <f>C14/B14</f>
        <v>0.41077811383007973</v>
      </c>
      <c r="E14" s="143">
        <f>'表3-1'!G14</f>
        <v>1535</v>
      </c>
      <c r="F14" s="223">
        <f>'表3-3'!H14</f>
        <v>1003</v>
      </c>
      <c r="G14" s="280">
        <f t="shared" si="3"/>
        <v>0.65342019543973939</v>
      </c>
      <c r="H14" s="145">
        <f>'表3-1'!I14</f>
        <v>2102</v>
      </c>
      <c r="I14" s="223">
        <f>'表3-3'!J14</f>
        <v>491</v>
      </c>
      <c r="J14" s="324">
        <f t="shared" si="4"/>
        <v>0.23358705994291151</v>
      </c>
    </row>
    <row r="15" spans="1:10" ht="18" customHeight="1">
      <c r="A15" s="17" t="s">
        <v>25</v>
      </c>
      <c r="B15" s="143">
        <f t="shared" si="0"/>
        <v>4522</v>
      </c>
      <c r="C15" s="223">
        <f t="shared" si="1"/>
        <v>1202</v>
      </c>
      <c r="D15" s="298">
        <f t="shared" si="2"/>
        <v>0.26581158779301195</v>
      </c>
      <c r="E15" s="143">
        <f>'表3-1'!G15</f>
        <v>2510</v>
      </c>
      <c r="F15" s="223">
        <f>'表3-3'!H15</f>
        <v>773</v>
      </c>
      <c r="G15" s="281">
        <f t="shared" si="3"/>
        <v>0.30796812749003982</v>
      </c>
      <c r="H15" s="145">
        <f>'表3-1'!I15</f>
        <v>2012</v>
      </c>
      <c r="I15" s="223">
        <f>'表3-3'!J15</f>
        <v>429</v>
      </c>
      <c r="J15" s="325">
        <f t="shared" si="4"/>
        <v>0.213220675944334</v>
      </c>
    </row>
    <row r="16" spans="1:10" ht="18" customHeight="1">
      <c r="A16" s="17" t="s">
        <v>26</v>
      </c>
      <c r="B16" s="143">
        <f t="shared" si="0"/>
        <v>2999</v>
      </c>
      <c r="C16" s="223">
        <f t="shared" si="1"/>
        <v>546</v>
      </c>
      <c r="D16" s="299">
        <f t="shared" si="2"/>
        <v>0.18206068689563187</v>
      </c>
      <c r="E16" s="143">
        <f>'表3-1'!G16</f>
        <v>1700</v>
      </c>
      <c r="F16" s="223">
        <f>'表3-3'!H16</f>
        <v>299</v>
      </c>
      <c r="G16" s="282">
        <f t="shared" si="3"/>
        <v>0.17588235294117646</v>
      </c>
      <c r="H16" s="145">
        <f>'表3-1'!I16</f>
        <v>1299</v>
      </c>
      <c r="I16" s="223">
        <f>'表3-3'!J16</f>
        <v>247</v>
      </c>
      <c r="J16" s="326">
        <f t="shared" si="4"/>
        <v>0.19014626635873749</v>
      </c>
    </row>
    <row r="17" spans="1:10" ht="18" customHeight="1">
      <c r="A17" s="17" t="s">
        <v>43</v>
      </c>
      <c r="B17" s="143">
        <f t="shared" si="0"/>
        <v>7476</v>
      </c>
      <c r="C17" s="223">
        <f t="shared" si="1"/>
        <v>2116</v>
      </c>
      <c r="D17" s="299">
        <f t="shared" si="2"/>
        <v>0.28303905831995718</v>
      </c>
      <c r="E17" s="143">
        <f>'表3-1'!G17</f>
        <v>4271</v>
      </c>
      <c r="F17" s="223">
        <f>'表3-3'!H17</f>
        <v>1331</v>
      </c>
      <c r="G17" s="282">
        <f t="shared" si="3"/>
        <v>0.31163661905876844</v>
      </c>
      <c r="H17" s="145">
        <f>'表3-1'!I17</f>
        <v>3205</v>
      </c>
      <c r="I17" s="223">
        <f>'表3-3'!J17</f>
        <v>785</v>
      </c>
      <c r="J17" s="326">
        <f t="shared" si="4"/>
        <v>0.24492979719188768</v>
      </c>
    </row>
    <row r="18" spans="1:10" ht="18" customHeight="1">
      <c r="A18" s="17" t="s">
        <v>70</v>
      </c>
      <c r="B18" s="143">
        <f t="shared" si="0"/>
        <v>3460</v>
      </c>
      <c r="C18" s="223">
        <f t="shared" si="1"/>
        <v>825</v>
      </c>
      <c r="D18" s="299">
        <f t="shared" si="2"/>
        <v>0.23843930635838151</v>
      </c>
      <c r="E18" s="143">
        <f>'表3-1'!G18</f>
        <v>1840</v>
      </c>
      <c r="F18" s="223">
        <f>'表3-3'!H18</f>
        <v>484</v>
      </c>
      <c r="G18" s="282">
        <f t="shared" si="3"/>
        <v>0.26304347826086955</v>
      </c>
      <c r="H18" s="145">
        <f>'表3-1'!I18</f>
        <v>1620</v>
      </c>
      <c r="I18" s="223">
        <f>'表3-3'!J18</f>
        <v>341</v>
      </c>
      <c r="J18" s="326">
        <f t="shared" si="4"/>
        <v>0.21049382716049383</v>
      </c>
    </row>
    <row r="19" spans="1:10" ht="18" customHeight="1">
      <c r="A19" s="17" t="s">
        <v>71</v>
      </c>
      <c r="B19" s="143">
        <f t="shared" si="0"/>
        <v>7887</v>
      </c>
      <c r="C19" s="223">
        <f t="shared" si="1"/>
        <v>2008</v>
      </c>
      <c r="D19" s="297">
        <f t="shared" si="2"/>
        <v>0.25459617091416253</v>
      </c>
      <c r="E19" s="143">
        <f>'表3-1'!G19</f>
        <v>4353</v>
      </c>
      <c r="F19" s="223">
        <f>'表3-3'!H19</f>
        <v>1103</v>
      </c>
      <c r="G19" s="280">
        <f t="shared" si="3"/>
        <v>0.25338846772340912</v>
      </c>
      <c r="H19" s="145">
        <f>'表3-1'!I19</f>
        <v>3534</v>
      </c>
      <c r="I19" s="223">
        <f>'表3-3'!J19</f>
        <v>905</v>
      </c>
      <c r="J19" s="324">
        <f t="shared" si="4"/>
        <v>0.25608375778155062</v>
      </c>
    </row>
    <row r="20" spans="1:10" ht="18" customHeight="1">
      <c r="A20" s="17" t="s">
        <v>60</v>
      </c>
      <c r="B20" s="143">
        <f t="shared" si="0"/>
        <v>4707</v>
      </c>
      <c r="C20" s="223">
        <f t="shared" si="1"/>
        <v>1276</v>
      </c>
      <c r="D20" s="299">
        <f t="shared" si="2"/>
        <v>0.27108561716592311</v>
      </c>
      <c r="E20" s="143">
        <f>'表3-1'!G20</f>
        <v>2708</v>
      </c>
      <c r="F20" s="223">
        <f>'表3-3'!H20</f>
        <v>603</v>
      </c>
      <c r="G20" s="282">
        <f t="shared" si="3"/>
        <v>0.22267355982274742</v>
      </c>
      <c r="H20" s="145">
        <f>'表3-1'!I20</f>
        <v>1999</v>
      </c>
      <c r="I20" s="223">
        <f>'表3-3'!J20</f>
        <v>673</v>
      </c>
      <c r="J20" s="326">
        <f t="shared" si="4"/>
        <v>0.33666833416708353</v>
      </c>
    </row>
    <row r="21" spans="1:10" ht="18" customHeight="1">
      <c r="A21" s="17" t="s">
        <v>44</v>
      </c>
      <c r="B21" s="143">
        <f t="shared" si="0"/>
        <v>2293</v>
      </c>
      <c r="C21" s="223">
        <f t="shared" si="1"/>
        <v>827</v>
      </c>
      <c r="D21" s="300">
        <f t="shared" si="2"/>
        <v>0.36066288704753596</v>
      </c>
      <c r="E21" s="143">
        <f>'表3-1'!G21</f>
        <v>1183</v>
      </c>
      <c r="F21" s="223">
        <f>'表3-3'!H21</f>
        <v>581</v>
      </c>
      <c r="G21" s="283">
        <f t="shared" si="3"/>
        <v>0.4911242603550296</v>
      </c>
      <c r="H21" s="145">
        <f>'表3-1'!I21</f>
        <v>1110</v>
      </c>
      <c r="I21" s="223">
        <f>'表3-3'!J21</f>
        <v>246</v>
      </c>
      <c r="J21" s="327">
        <f t="shared" si="4"/>
        <v>0.22162162162162163</v>
      </c>
    </row>
    <row r="22" spans="1:10" ht="18" customHeight="1">
      <c r="A22" s="19" t="s">
        <v>72</v>
      </c>
      <c r="B22" s="150">
        <f t="shared" si="0"/>
        <v>3191</v>
      </c>
      <c r="C22" s="223">
        <f t="shared" si="1"/>
        <v>861</v>
      </c>
      <c r="D22" s="297">
        <f t="shared" si="2"/>
        <v>0.26982137261046696</v>
      </c>
      <c r="E22" s="150">
        <f>'表3-1'!G22</f>
        <v>1859</v>
      </c>
      <c r="F22" s="226">
        <f>'表3-3'!H22</f>
        <v>568</v>
      </c>
      <c r="G22" s="280">
        <f t="shared" si="3"/>
        <v>0.30554061323292092</v>
      </c>
      <c r="H22" s="147">
        <f>'表3-1'!I22</f>
        <v>1332</v>
      </c>
      <c r="I22" s="226">
        <f>'表3-3'!J22</f>
        <v>293</v>
      </c>
      <c r="J22" s="324">
        <f t="shared" si="4"/>
        <v>0.21996996996996998</v>
      </c>
    </row>
    <row r="23" spans="1:10" ht="18" customHeight="1">
      <c r="A23" s="101" t="s">
        <v>27</v>
      </c>
      <c r="B23" s="158">
        <f>SUM(B24)</f>
        <v>690</v>
      </c>
      <c r="C23" s="159">
        <f>SUM(C24)</f>
        <v>57</v>
      </c>
      <c r="D23" s="296">
        <f t="shared" ref="D23:D40" si="5">C23/B23</f>
        <v>8.2608695652173908E-2</v>
      </c>
      <c r="E23" s="158">
        <f>SUM(E24)</f>
        <v>365</v>
      </c>
      <c r="F23" s="194">
        <f>SUM(F24)</f>
        <v>23</v>
      </c>
      <c r="G23" s="279">
        <f t="shared" ref="G23:G40" si="6">F23/E23</f>
        <v>6.3013698630136991E-2</v>
      </c>
      <c r="H23" s="158">
        <f>SUM(H24)</f>
        <v>325</v>
      </c>
      <c r="I23" s="194">
        <f>SUM(I24)</f>
        <v>34</v>
      </c>
      <c r="J23" s="296">
        <f t="shared" ref="J23:J40" si="7">I23/H23</f>
        <v>0.10461538461538461</v>
      </c>
    </row>
    <row r="24" spans="1:10" ht="18" customHeight="1">
      <c r="A24" s="21" t="s">
        <v>28</v>
      </c>
      <c r="B24" s="141">
        <f>E24+H24</f>
        <v>690</v>
      </c>
      <c r="C24" s="223">
        <f>F24+I24</f>
        <v>57</v>
      </c>
      <c r="D24" s="297">
        <f t="shared" si="5"/>
        <v>8.2608695652173908E-2</v>
      </c>
      <c r="E24" s="143">
        <f>'表3-1'!G24</f>
        <v>365</v>
      </c>
      <c r="F24" s="260">
        <f>'表3-3'!H24</f>
        <v>23</v>
      </c>
      <c r="G24" s="280">
        <f t="shared" si="6"/>
        <v>6.3013698630136991E-2</v>
      </c>
      <c r="H24" s="187">
        <f>'表3-1'!I24</f>
        <v>325</v>
      </c>
      <c r="I24" s="228">
        <f>'表3-3'!J24</f>
        <v>34</v>
      </c>
      <c r="J24" s="324">
        <f t="shared" si="7"/>
        <v>0.10461538461538461</v>
      </c>
    </row>
    <row r="25" spans="1:10" ht="18" customHeight="1">
      <c r="A25" s="101" t="s">
        <v>29</v>
      </c>
      <c r="B25" s="158">
        <f>SUM(B26)</f>
        <v>411</v>
      </c>
      <c r="C25" s="159">
        <f>SUM(C26)</f>
        <v>100</v>
      </c>
      <c r="D25" s="296">
        <f t="shared" si="5"/>
        <v>0.24330900243309003</v>
      </c>
      <c r="E25" s="158">
        <f>SUM(E26)</f>
        <v>217</v>
      </c>
      <c r="F25" s="194">
        <f>SUM(F26)</f>
        <v>49</v>
      </c>
      <c r="G25" s="279">
        <f t="shared" si="6"/>
        <v>0.22580645161290322</v>
      </c>
      <c r="H25" s="158">
        <f>SUM(H26)</f>
        <v>194</v>
      </c>
      <c r="I25" s="194">
        <f>SUM(I26)</f>
        <v>51</v>
      </c>
      <c r="J25" s="296">
        <f t="shared" si="7"/>
        <v>0.26288659793814434</v>
      </c>
    </row>
    <row r="26" spans="1:10" ht="18" customHeight="1">
      <c r="A26" s="21" t="s">
        <v>30</v>
      </c>
      <c r="B26" s="141">
        <f>E26+H26</f>
        <v>411</v>
      </c>
      <c r="C26" s="223">
        <f>F26+I26</f>
        <v>100</v>
      </c>
      <c r="D26" s="297">
        <f t="shared" si="5"/>
        <v>0.24330900243309003</v>
      </c>
      <c r="E26" s="143">
        <f>'表3-1'!G26</f>
        <v>217</v>
      </c>
      <c r="F26" s="260">
        <f>'表3-3'!H26</f>
        <v>49</v>
      </c>
      <c r="G26" s="280">
        <f t="shared" si="6"/>
        <v>0.22580645161290322</v>
      </c>
      <c r="H26" s="187">
        <f>'表3-1'!I26</f>
        <v>194</v>
      </c>
      <c r="I26" s="228">
        <f>'表3-3'!J26</f>
        <v>51</v>
      </c>
      <c r="J26" s="324">
        <f t="shared" si="7"/>
        <v>0.26288659793814434</v>
      </c>
    </row>
    <row r="27" spans="1:10" ht="18" customHeight="1">
      <c r="A27" s="101" t="s">
        <v>31</v>
      </c>
      <c r="B27" s="160">
        <f>SUM(B28:B30)</f>
        <v>3217</v>
      </c>
      <c r="C27" s="159">
        <f>SUM(C28:C30)</f>
        <v>1126</v>
      </c>
      <c r="D27" s="296">
        <f t="shared" si="5"/>
        <v>0.35001554243083616</v>
      </c>
      <c r="E27" s="160">
        <f>SUM(E28:E30)</f>
        <v>1849</v>
      </c>
      <c r="F27" s="159">
        <f>SUM(F28:F30)</f>
        <v>725</v>
      </c>
      <c r="G27" s="279">
        <f t="shared" si="6"/>
        <v>0.39210383991346676</v>
      </c>
      <c r="H27" s="160">
        <f>SUM(H28:H30)</f>
        <v>1368</v>
      </c>
      <c r="I27" s="159">
        <f>SUM(I28:I30)</f>
        <v>401</v>
      </c>
      <c r="J27" s="328">
        <f t="shared" si="7"/>
        <v>0.29312865497076024</v>
      </c>
    </row>
    <row r="28" spans="1:10" ht="18" customHeight="1">
      <c r="A28" s="22" t="s">
        <v>32</v>
      </c>
      <c r="B28" s="141">
        <f t="shared" ref="B28:C30" si="8">E28+H28</f>
        <v>427</v>
      </c>
      <c r="C28" s="223">
        <f t="shared" si="8"/>
        <v>152</v>
      </c>
      <c r="D28" s="301">
        <f t="shared" si="5"/>
        <v>0.35597189695550352</v>
      </c>
      <c r="E28" s="141">
        <f>'表3-1'!G28</f>
        <v>245</v>
      </c>
      <c r="F28" s="225">
        <f>'表3-3'!H28</f>
        <v>103</v>
      </c>
      <c r="G28" s="284">
        <f t="shared" si="6"/>
        <v>0.42040816326530611</v>
      </c>
      <c r="H28" s="152">
        <f>'表3-1'!I28</f>
        <v>182</v>
      </c>
      <c r="I28" s="225">
        <f>'表3-3'!J28</f>
        <v>49</v>
      </c>
      <c r="J28" s="329">
        <f t="shared" si="7"/>
        <v>0.26923076923076922</v>
      </c>
    </row>
    <row r="29" spans="1:10" ht="18" customHeight="1">
      <c r="A29" s="17" t="s">
        <v>46</v>
      </c>
      <c r="B29" s="143">
        <f t="shared" si="8"/>
        <v>2043</v>
      </c>
      <c r="C29" s="223">
        <f t="shared" si="8"/>
        <v>602</v>
      </c>
      <c r="D29" s="297">
        <f t="shared" si="5"/>
        <v>0.29466470876162504</v>
      </c>
      <c r="E29" s="143">
        <f>'表3-1'!G29</f>
        <v>1170</v>
      </c>
      <c r="F29" s="223">
        <f>'表3-3'!H29</f>
        <v>395</v>
      </c>
      <c r="G29" s="280">
        <f t="shared" si="6"/>
        <v>0.33760683760683763</v>
      </c>
      <c r="H29" s="145">
        <f>'表3-1'!I29</f>
        <v>873</v>
      </c>
      <c r="I29" s="223">
        <f>'表3-3'!J29</f>
        <v>207</v>
      </c>
      <c r="J29" s="324">
        <f t="shared" si="7"/>
        <v>0.23711340206185566</v>
      </c>
    </row>
    <row r="30" spans="1:10" ht="18" customHeight="1">
      <c r="A30" s="19" t="s">
        <v>47</v>
      </c>
      <c r="B30" s="150">
        <f t="shared" si="8"/>
        <v>747</v>
      </c>
      <c r="C30" s="223">
        <f t="shared" si="8"/>
        <v>372</v>
      </c>
      <c r="D30" s="302">
        <f t="shared" si="5"/>
        <v>0.49799196787148592</v>
      </c>
      <c r="E30" s="143">
        <f>'表3-1'!G30</f>
        <v>434</v>
      </c>
      <c r="F30" s="226">
        <f>'表3-3'!H30</f>
        <v>227</v>
      </c>
      <c r="G30" s="285">
        <f t="shared" si="6"/>
        <v>0.52304147465437789</v>
      </c>
      <c r="H30" s="147">
        <f>'表3-1'!I30</f>
        <v>313</v>
      </c>
      <c r="I30" s="226">
        <f>'表3-3'!J30</f>
        <v>145</v>
      </c>
      <c r="J30" s="330">
        <f t="shared" si="7"/>
        <v>0.46325878594249204</v>
      </c>
    </row>
    <row r="31" spans="1:10" ht="18" customHeight="1">
      <c r="A31" s="101" t="s">
        <v>33</v>
      </c>
      <c r="B31" s="158">
        <f>SUM(B32:B35)</f>
        <v>2603</v>
      </c>
      <c r="C31" s="161">
        <f>SUM(C32:C35)</f>
        <v>769</v>
      </c>
      <c r="D31" s="296">
        <f t="shared" si="5"/>
        <v>0.29542835190165195</v>
      </c>
      <c r="E31" s="158">
        <f>SUM(E32:E35)</f>
        <v>1395</v>
      </c>
      <c r="F31" s="194">
        <f>SUM(F32:F35)</f>
        <v>491</v>
      </c>
      <c r="G31" s="279">
        <f t="shared" si="6"/>
        <v>0.35197132616487453</v>
      </c>
      <c r="H31" s="158">
        <f>SUM(H32:H35)</f>
        <v>1208</v>
      </c>
      <c r="I31" s="194">
        <f>SUM(I32:I35)</f>
        <v>278</v>
      </c>
      <c r="J31" s="296">
        <f t="shared" si="7"/>
        <v>0.23013245033112584</v>
      </c>
    </row>
    <row r="32" spans="1:10" ht="18" customHeight="1">
      <c r="A32" s="15" t="s">
        <v>34</v>
      </c>
      <c r="B32" s="141">
        <f t="shared" ref="B32:C35" si="9">E32+H32</f>
        <v>1306</v>
      </c>
      <c r="C32" s="225">
        <f t="shared" si="9"/>
        <v>432</v>
      </c>
      <c r="D32" s="301">
        <f t="shared" si="5"/>
        <v>0.33078101071975496</v>
      </c>
      <c r="E32" s="143">
        <f>'表3-1'!G32</f>
        <v>675</v>
      </c>
      <c r="F32" s="225">
        <f>'表3-3'!H32</f>
        <v>250</v>
      </c>
      <c r="G32" s="284">
        <f t="shared" si="6"/>
        <v>0.37037037037037035</v>
      </c>
      <c r="H32" s="152">
        <f>'表3-1'!I32</f>
        <v>631</v>
      </c>
      <c r="I32" s="225">
        <f>'表3-3'!J32</f>
        <v>182</v>
      </c>
      <c r="J32" s="329">
        <f t="shared" si="7"/>
        <v>0.28843106180665612</v>
      </c>
    </row>
    <row r="33" spans="1:13" ht="18" customHeight="1">
      <c r="A33" s="17" t="s">
        <v>35</v>
      </c>
      <c r="B33" s="143">
        <f t="shared" si="9"/>
        <v>754</v>
      </c>
      <c r="C33" s="223">
        <f t="shared" si="9"/>
        <v>148</v>
      </c>
      <c r="D33" s="300">
        <f t="shared" si="5"/>
        <v>0.19628647214854111</v>
      </c>
      <c r="E33" s="143">
        <f>'表3-1'!G33</f>
        <v>435</v>
      </c>
      <c r="F33" s="223">
        <f>'表3-3'!H33</f>
        <v>132</v>
      </c>
      <c r="G33" s="283">
        <f t="shared" si="6"/>
        <v>0.30344827586206896</v>
      </c>
      <c r="H33" s="145">
        <f>'表3-1'!I33</f>
        <v>319</v>
      </c>
      <c r="I33" s="223">
        <f>'表3-3'!J33</f>
        <v>16</v>
      </c>
      <c r="J33" s="327">
        <f t="shared" si="7"/>
        <v>5.0156739811912224E-2</v>
      </c>
    </row>
    <row r="34" spans="1:13" ht="18" customHeight="1">
      <c r="A34" s="17" t="s">
        <v>36</v>
      </c>
      <c r="B34" s="143">
        <f t="shared" si="9"/>
        <v>432</v>
      </c>
      <c r="C34" s="223">
        <f t="shared" si="9"/>
        <v>167</v>
      </c>
      <c r="D34" s="300">
        <f t="shared" si="5"/>
        <v>0.38657407407407407</v>
      </c>
      <c r="E34" s="143">
        <f>'表3-1'!G34</f>
        <v>234</v>
      </c>
      <c r="F34" s="223">
        <f>'表3-3'!H34</f>
        <v>100</v>
      </c>
      <c r="G34" s="283">
        <f t="shared" si="6"/>
        <v>0.42735042735042733</v>
      </c>
      <c r="H34" s="145">
        <f>'表3-1'!I34</f>
        <v>198</v>
      </c>
      <c r="I34" s="223">
        <f>'表3-3'!J34</f>
        <v>67</v>
      </c>
      <c r="J34" s="327">
        <f t="shared" si="7"/>
        <v>0.3383838383838384</v>
      </c>
    </row>
    <row r="35" spans="1:13" ht="18" customHeight="1">
      <c r="A35" s="19" t="s">
        <v>37</v>
      </c>
      <c r="B35" s="150">
        <f t="shared" si="9"/>
        <v>111</v>
      </c>
      <c r="C35" s="223">
        <f t="shared" si="9"/>
        <v>22</v>
      </c>
      <c r="D35" s="297">
        <f t="shared" si="5"/>
        <v>0.1981981981981982</v>
      </c>
      <c r="E35" s="143">
        <f>'表3-1'!G35</f>
        <v>51</v>
      </c>
      <c r="F35" s="226">
        <f>'表3-3'!H35</f>
        <v>9</v>
      </c>
      <c r="G35" s="280">
        <f t="shared" si="6"/>
        <v>0.17647058823529413</v>
      </c>
      <c r="H35" s="147">
        <f>'表3-1'!I35</f>
        <v>60</v>
      </c>
      <c r="I35" s="226">
        <f>'表3-3'!J35</f>
        <v>13</v>
      </c>
      <c r="J35" s="324">
        <f t="shared" si="7"/>
        <v>0.21666666666666667</v>
      </c>
    </row>
    <row r="36" spans="1:13" ht="18" customHeight="1">
      <c r="A36" s="101" t="s">
        <v>38</v>
      </c>
      <c r="B36" s="158">
        <f>SUM(B37)</f>
        <v>963</v>
      </c>
      <c r="C36" s="159">
        <f>SUM(C37)</f>
        <v>355</v>
      </c>
      <c r="D36" s="296">
        <f t="shared" si="5"/>
        <v>0.36863966770508827</v>
      </c>
      <c r="E36" s="158">
        <f>SUM(E37)</f>
        <v>497</v>
      </c>
      <c r="F36" s="194">
        <f>SUM(F37)</f>
        <v>193</v>
      </c>
      <c r="G36" s="279">
        <f t="shared" si="6"/>
        <v>0.38832997987927564</v>
      </c>
      <c r="H36" s="158">
        <f>SUM(H37)</f>
        <v>466</v>
      </c>
      <c r="I36" s="194">
        <f>SUM(I37)</f>
        <v>162</v>
      </c>
      <c r="J36" s="296">
        <f t="shared" si="7"/>
        <v>0.34763948497854075</v>
      </c>
    </row>
    <row r="37" spans="1:13" ht="18" customHeight="1">
      <c r="A37" s="21" t="s">
        <v>41</v>
      </c>
      <c r="B37" s="141">
        <f>E37+H37</f>
        <v>963</v>
      </c>
      <c r="C37" s="223">
        <f>F37+I37</f>
        <v>355</v>
      </c>
      <c r="D37" s="297">
        <f t="shared" si="5"/>
        <v>0.36863966770508827</v>
      </c>
      <c r="E37" s="143">
        <f>'表3-1'!G37</f>
        <v>497</v>
      </c>
      <c r="F37" s="260">
        <f>'表3-3'!H37</f>
        <v>193</v>
      </c>
      <c r="G37" s="280">
        <f t="shared" si="6"/>
        <v>0.38832997987927564</v>
      </c>
      <c r="H37" s="187">
        <f>'表3-1'!I37</f>
        <v>466</v>
      </c>
      <c r="I37" s="228">
        <f>'表3-3'!J37</f>
        <v>162</v>
      </c>
      <c r="J37" s="324">
        <f t="shared" si="7"/>
        <v>0.34763948497854075</v>
      </c>
    </row>
    <row r="38" spans="1:13" ht="18" customHeight="1">
      <c r="A38" s="101" t="s">
        <v>39</v>
      </c>
      <c r="B38" s="209">
        <f>SUM(B39:B40)</f>
        <v>1289</v>
      </c>
      <c r="C38" s="210">
        <f>SUM(C39:C40)</f>
        <v>332</v>
      </c>
      <c r="D38" s="296">
        <f t="shared" si="5"/>
        <v>0.25756400310318078</v>
      </c>
      <c r="E38" s="209">
        <f>SUM(E39:E40)</f>
        <v>635</v>
      </c>
      <c r="F38" s="210">
        <f>SUM(F39:F40)</f>
        <v>184</v>
      </c>
      <c r="G38" s="279">
        <f t="shared" si="6"/>
        <v>0.28976377952755905</v>
      </c>
      <c r="H38" s="209">
        <f>SUM(H39:H40)</f>
        <v>654</v>
      </c>
      <c r="I38" s="210">
        <f>SUM(I39:I40)</f>
        <v>148</v>
      </c>
      <c r="J38" s="328">
        <f t="shared" si="7"/>
        <v>0.22629969418960244</v>
      </c>
    </row>
    <row r="39" spans="1:13" ht="18" customHeight="1">
      <c r="A39" s="15" t="s">
        <v>40</v>
      </c>
      <c r="B39" s="141">
        <f>E39+H39</f>
        <v>1000</v>
      </c>
      <c r="C39" s="225">
        <f>F39+I39</f>
        <v>264</v>
      </c>
      <c r="D39" s="301">
        <f t="shared" si="5"/>
        <v>0.26400000000000001</v>
      </c>
      <c r="E39" s="141">
        <f>'表3-1'!G39</f>
        <v>536</v>
      </c>
      <c r="F39" s="225">
        <f>'表3-3'!H39</f>
        <v>157</v>
      </c>
      <c r="G39" s="284">
        <f t="shared" si="6"/>
        <v>0.29291044776119401</v>
      </c>
      <c r="H39" s="152">
        <f>'表3-1'!I39</f>
        <v>464</v>
      </c>
      <c r="I39" s="225">
        <f>'表3-3'!J39</f>
        <v>107</v>
      </c>
      <c r="J39" s="329">
        <f t="shared" si="7"/>
        <v>0.23060344827586207</v>
      </c>
    </row>
    <row r="40" spans="1:13" ht="18" customHeight="1">
      <c r="A40" s="19" t="s">
        <v>73</v>
      </c>
      <c r="B40" s="150">
        <f>E40+H40</f>
        <v>289</v>
      </c>
      <c r="C40" s="226">
        <f>F40+I40</f>
        <v>68</v>
      </c>
      <c r="D40" s="302">
        <f t="shared" si="5"/>
        <v>0.23529411764705882</v>
      </c>
      <c r="E40" s="150">
        <f>'表3-1'!G40</f>
        <v>99</v>
      </c>
      <c r="F40" s="226">
        <f>'表3-3'!H40</f>
        <v>27</v>
      </c>
      <c r="G40" s="285">
        <f t="shared" si="6"/>
        <v>0.27272727272727271</v>
      </c>
      <c r="H40" s="147">
        <f>'表3-1'!I40</f>
        <v>190</v>
      </c>
      <c r="I40" s="226">
        <f>'表3-3'!J40</f>
        <v>41</v>
      </c>
      <c r="J40" s="330">
        <f t="shared" si="7"/>
        <v>0.21578947368421053</v>
      </c>
    </row>
    <row r="41" spans="1:13" ht="18" customHeight="1">
      <c r="A41" s="9"/>
      <c r="B41" s="11"/>
      <c r="C41" s="11"/>
      <c r="D41" s="11"/>
      <c r="E41" s="11"/>
      <c r="F41" s="11"/>
      <c r="G41" s="11"/>
      <c r="H41" s="11"/>
      <c r="I41" s="11"/>
      <c r="J41" s="11"/>
      <c r="M41" s="11"/>
    </row>
    <row r="42" spans="1:13" ht="18" customHeight="1">
      <c r="A42" s="9" t="s">
        <v>319</v>
      </c>
      <c r="B42" s="11"/>
      <c r="C42" s="11"/>
      <c r="D42" s="11"/>
      <c r="E42" s="11"/>
      <c r="F42" s="11"/>
      <c r="G42" s="11"/>
      <c r="H42" s="11"/>
      <c r="I42" s="11"/>
      <c r="J42" s="11"/>
      <c r="M42" s="11"/>
    </row>
    <row r="43" spans="1:13" ht="18" customHeight="1">
      <c r="A43" s="9" t="s">
        <v>282</v>
      </c>
      <c r="B43" s="11"/>
      <c r="C43" s="11"/>
      <c r="D43" s="11"/>
      <c r="E43" s="11"/>
      <c r="F43" s="11"/>
      <c r="G43" s="11"/>
      <c r="H43" s="11"/>
      <c r="I43" s="11"/>
      <c r="J43" s="11"/>
      <c r="M43" s="11"/>
    </row>
    <row r="44" spans="1:13" ht="18" customHeight="1">
      <c r="A44" s="9"/>
      <c r="B44" s="11"/>
      <c r="C44" s="11"/>
      <c r="D44" s="11"/>
      <c r="E44" s="11"/>
      <c r="F44" s="11"/>
      <c r="G44" s="11"/>
      <c r="H44" s="11"/>
      <c r="I44" s="11"/>
      <c r="J44" s="11"/>
      <c r="M44" s="11"/>
    </row>
    <row r="45" spans="1:13" ht="18" customHeight="1">
      <c r="A45" s="9"/>
      <c r="E45" s="11"/>
      <c r="F45" s="11"/>
      <c r="G45" s="11"/>
      <c r="H45" s="11"/>
      <c r="I45" s="11"/>
      <c r="J45" s="11"/>
      <c r="M45" s="11"/>
    </row>
    <row r="46" spans="1:13">
      <c r="A46" s="9"/>
      <c r="B46" s="11"/>
      <c r="C46" s="11"/>
      <c r="D46" s="11"/>
      <c r="E46" s="11"/>
      <c r="F46" s="11"/>
      <c r="G46" s="11"/>
      <c r="H46" s="11"/>
      <c r="I46" s="11"/>
      <c r="J46" s="11"/>
      <c r="M46" s="11"/>
    </row>
    <row r="47" spans="1:13">
      <c r="A47" s="9"/>
      <c r="B47" s="11"/>
      <c r="C47" s="11"/>
      <c r="D47" s="11"/>
      <c r="E47" s="84"/>
      <c r="F47" s="84"/>
      <c r="G47" s="84"/>
      <c r="H47" s="84"/>
      <c r="I47" s="84"/>
      <c r="J47" s="84"/>
      <c r="K47" s="137"/>
      <c r="L47" s="137"/>
      <c r="M47" s="84"/>
    </row>
    <row r="49" spans="1:1">
      <c r="A49" s="9"/>
    </row>
  </sheetData>
  <mergeCells count="5">
    <mergeCell ref="A3:A6"/>
    <mergeCell ref="H4:J4"/>
    <mergeCell ref="E4:G4"/>
    <mergeCell ref="B3:D4"/>
    <mergeCell ref="A1:J1"/>
  </mergeCells>
  <phoneticPr fontId="9"/>
  <printOptions horizontalCentered="1"/>
  <pageMargins left="0.51181102362204722" right="0.47244094488188981" top="0.74803149606299213" bottom="0.51181102362204722" header="0.51181102362204722" footer="0.51181102362204722"/>
  <pageSetup paperSize="9" scale="93" orientation="portrait" r:id="rId1"/>
  <headerFooter alignWithMargins="0">
    <oddHeader>&amp;L表3-4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="120" zoomScaleNormal="120" workbookViewId="0">
      <selection activeCell="L10" sqref="L10"/>
    </sheetView>
  </sheetViews>
  <sheetFormatPr defaultRowHeight="12"/>
  <cols>
    <col min="1" max="1" width="11" style="82" customWidth="1"/>
    <col min="2" max="9" width="9.125" style="82" customWidth="1"/>
    <col min="10" max="10" width="9" style="82"/>
    <col min="11" max="12" width="9" style="135"/>
    <col min="13" max="16384" width="9" style="82"/>
  </cols>
  <sheetData>
    <row r="1" spans="1:10" ht="31.5" customHeight="1">
      <c r="A1" s="609" t="s">
        <v>320</v>
      </c>
      <c r="B1" s="609"/>
      <c r="C1" s="609"/>
      <c r="D1" s="609"/>
      <c r="E1" s="609"/>
      <c r="F1" s="609"/>
      <c r="G1" s="609"/>
      <c r="H1" s="609"/>
      <c r="I1" s="609"/>
      <c r="J1" s="609"/>
    </row>
    <row r="2" spans="1:10" ht="20.25" customHeight="1">
      <c r="A2" s="81"/>
      <c r="J2" s="162" t="s">
        <v>307</v>
      </c>
    </row>
    <row r="3" spans="1:10" ht="18" customHeight="1">
      <c r="A3" s="610" t="s">
        <v>61</v>
      </c>
      <c r="B3" s="613" t="s">
        <v>152</v>
      </c>
      <c r="C3" s="627"/>
      <c r="D3" s="627"/>
      <c r="E3" s="85"/>
      <c r="F3" s="85"/>
      <c r="G3" s="85"/>
      <c r="H3" s="85"/>
      <c r="I3" s="85"/>
      <c r="J3" s="86"/>
    </row>
    <row r="4" spans="1:10" ht="18" customHeight="1">
      <c r="A4" s="611"/>
      <c r="B4" s="628"/>
      <c r="C4" s="629"/>
      <c r="D4" s="629"/>
      <c r="E4" s="624" t="s">
        <v>151</v>
      </c>
      <c r="F4" s="625"/>
      <c r="G4" s="626"/>
      <c r="H4" s="622" t="s">
        <v>150</v>
      </c>
      <c r="I4" s="614"/>
      <c r="J4" s="623"/>
    </row>
    <row r="5" spans="1:10" ht="84">
      <c r="A5" s="611"/>
      <c r="B5" s="89" t="s">
        <v>133</v>
      </c>
      <c r="C5" s="304" t="s">
        <v>255</v>
      </c>
      <c r="D5" s="303" t="s">
        <v>197</v>
      </c>
      <c r="E5" s="286" t="s">
        <v>136</v>
      </c>
      <c r="F5" s="257" t="s">
        <v>254</v>
      </c>
      <c r="G5" s="213" t="s">
        <v>197</v>
      </c>
      <c r="H5" s="87" t="s">
        <v>133</v>
      </c>
      <c r="I5" s="294" t="s">
        <v>255</v>
      </c>
      <c r="J5" s="213" t="s">
        <v>197</v>
      </c>
    </row>
    <row r="6" spans="1:10" ht="24">
      <c r="A6" s="612"/>
      <c r="B6" s="270" t="s">
        <v>192</v>
      </c>
      <c r="C6" s="93" t="s">
        <v>186</v>
      </c>
      <c r="D6" s="92" t="s">
        <v>198</v>
      </c>
      <c r="E6" s="287" t="s">
        <v>273</v>
      </c>
      <c r="F6" s="258" t="s">
        <v>184</v>
      </c>
      <c r="G6" s="258" t="s">
        <v>199</v>
      </c>
      <c r="H6" s="88" t="s">
        <v>168</v>
      </c>
      <c r="I6" s="93" t="s">
        <v>185</v>
      </c>
      <c r="J6" s="92" t="s">
        <v>200</v>
      </c>
    </row>
    <row r="7" spans="1:10" ht="18" customHeight="1">
      <c r="A7" s="101" t="s">
        <v>19</v>
      </c>
      <c r="B7" s="255">
        <f>SUM(B8,B12,B15,B20,B28,B31,B35,B37)</f>
        <v>110972</v>
      </c>
      <c r="C7" s="338">
        <f>SUM(C8,C12,C15,C20,C28,C31,C35,C37)</f>
        <v>30540</v>
      </c>
      <c r="D7" s="296">
        <f t="shared" ref="D7:D21" si="0">C7/B7</f>
        <v>0.27520455610424249</v>
      </c>
      <c r="E7" s="255">
        <f>SUM(E8,E12,E15,E20,E28,E31,E35,E37)</f>
        <v>60527</v>
      </c>
      <c r="F7" s="338">
        <f>SUM(F8,F12,F15,F20,F28,F31,F35,F37)</f>
        <v>19035</v>
      </c>
      <c r="G7" s="279">
        <f t="shared" ref="G7:G21" si="1">F7/E7</f>
        <v>0.31448774926892131</v>
      </c>
      <c r="H7" s="255">
        <f>SUM(H8,H12,H15,H20,H28,H31,H35,H37)</f>
        <v>50445</v>
      </c>
      <c r="I7" s="338">
        <f>SUM(I8,I12,I15,I20,I28,I31,I35,I37)</f>
        <v>11505</v>
      </c>
      <c r="J7" s="296">
        <f t="shared" ref="J7:J21" si="2">I7/H7</f>
        <v>0.22807017543859648</v>
      </c>
    </row>
    <row r="8" spans="1:10" ht="18" customHeight="1">
      <c r="A8" s="108" t="s">
        <v>235</v>
      </c>
      <c r="B8" s="209">
        <f>SUM(B9:B11)</f>
        <v>11314</v>
      </c>
      <c r="C8" s="210">
        <f>SUM(C9:C11)</f>
        <v>2350</v>
      </c>
      <c r="D8" s="296">
        <f t="shared" si="0"/>
        <v>0.20770726533498321</v>
      </c>
      <c r="E8" s="209">
        <f>SUM(E9:E11)</f>
        <v>5632</v>
      </c>
      <c r="F8" s="337">
        <f>SUM(F9:F11)</f>
        <v>1224</v>
      </c>
      <c r="G8" s="279">
        <f t="shared" si="1"/>
        <v>0.21732954545454544</v>
      </c>
      <c r="H8" s="209">
        <f>SUM(H9:H11)</f>
        <v>5682</v>
      </c>
      <c r="I8" s="210">
        <f>SUM(I9:I11)</f>
        <v>1126</v>
      </c>
      <c r="J8" s="296">
        <f t="shared" si="2"/>
        <v>0.19816965857092572</v>
      </c>
    </row>
    <row r="9" spans="1:10" ht="18" customHeight="1">
      <c r="A9" s="17" t="s">
        <v>23</v>
      </c>
      <c r="B9" s="143">
        <f>'表3-2'!C9</f>
        <v>7625</v>
      </c>
      <c r="C9" s="223">
        <f>F9+I9</f>
        <v>1747</v>
      </c>
      <c r="D9" s="299">
        <f t="shared" si="0"/>
        <v>0.22911475409836066</v>
      </c>
      <c r="E9" s="289">
        <f>'表3-2'!G9</f>
        <v>3567</v>
      </c>
      <c r="F9" s="261">
        <f>'表3-3'!H13</f>
        <v>902</v>
      </c>
      <c r="G9" s="282">
        <f t="shared" si="1"/>
        <v>0.25287356321839083</v>
      </c>
      <c r="H9" s="362">
        <f>'表3-3'!I13</f>
        <v>4058</v>
      </c>
      <c r="I9" s="260">
        <f>'表3-3'!J13</f>
        <v>845</v>
      </c>
      <c r="J9" s="301">
        <f t="shared" si="2"/>
        <v>0.20823065549531788</v>
      </c>
    </row>
    <row r="10" spans="1:10" ht="18" customHeight="1">
      <c r="A10" s="17" t="s">
        <v>26</v>
      </c>
      <c r="B10" s="143">
        <f>'表3-2'!C10</f>
        <v>2999</v>
      </c>
      <c r="C10" s="223">
        <f t="shared" ref="C10:C40" si="3">F10+I10</f>
        <v>546</v>
      </c>
      <c r="D10" s="299">
        <f t="shared" si="0"/>
        <v>0.18206068689563187</v>
      </c>
      <c r="E10" s="289">
        <f>'表3-2'!G10</f>
        <v>1700</v>
      </c>
      <c r="F10" s="261">
        <f>'表3-3'!H16</f>
        <v>299</v>
      </c>
      <c r="G10" s="282">
        <f t="shared" si="1"/>
        <v>0.17588235294117646</v>
      </c>
      <c r="H10" s="363">
        <f>'表3-3'!I16</f>
        <v>1299</v>
      </c>
      <c r="I10" s="261">
        <f>'表3-3'!J16</f>
        <v>247</v>
      </c>
      <c r="J10" s="299">
        <f t="shared" si="2"/>
        <v>0.19014626635873749</v>
      </c>
    </row>
    <row r="11" spans="1:10" ht="18" customHeight="1">
      <c r="A11" s="332" t="s">
        <v>28</v>
      </c>
      <c r="B11" s="143">
        <f>'表3-2'!C11</f>
        <v>690</v>
      </c>
      <c r="C11" s="223">
        <f t="shared" si="3"/>
        <v>57</v>
      </c>
      <c r="D11" s="297">
        <f t="shared" si="0"/>
        <v>8.2608695652173908E-2</v>
      </c>
      <c r="E11" s="289">
        <f>'表3-2'!G11</f>
        <v>365</v>
      </c>
      <c r="F11" s="261">
        <f>'表3-3'!H24</f>
        <v>23</v>
      </c>
      <c r="G11" s="280">
        <f t="shared" si="1"/>
        <v>6.3013698630136991E-2</v>
      </c>
      <c r="H11" s="364">
        <f>'表3-3'!I24</f>
        <v>325</v>
      </c>
      <c r="I11" s="267">
        <f>'表3-3'!J24</f>
        <v>34</v>
      </c>
      <c r="J11" s="376">
        <f t="shared" si="2"/>
        <v>0.10461538461538461</v>
      </c>
    </row>
    <row r="12" spans="1:10" ht="18" customHeight="1">
      <c r="A12" s="108" t="s">
        <v>244</v>
      </c>
      <c r="B12" s="209">
        <f>SUM(B13:B14)</f>
        <v>5118</v>
      </c>
      <c r="C12" s="337">
        <f>SUM(C13:C14)</f>
        <v>1376</v>
      </c>
      <c r="D12" s="296">
        <f t="shared" si="0"/>
        <v>0.26885502149277063</v>
      </c>
      <c r="E12" s="209">
        <f>SUM(E13:E14)</f>
        <v>2925</v>
      </c>
      <c r="F12" s="337">
        <f>SUM(F13:F14)</f>
        <v>652</v>
      </c>
      <c r="G12" s="279">
        <f t="shared" si="1"/>
        <v>0.2229059829059829</v>
      </c>
      <c r="H12" s="209">
        <f>SUM(H13:H14)</f>
        <v>2193</v>
      </c>
      <c r="I12" s="337">
        <f>SUM(I13:I14)</f>
        <v>724</v>
      </c>
      <c r="J12" s="296">
        <f t="shared" si="2"/>
        <v>0.33014135886912904</v>
      </c>
    </row>
    <row r="13" spans="1:10" ht="18" customHeight="1">
      <c r="A13" s="331" t="s">
        <v>60</v>
      </c>
      <c r="B13" s="143">
        <f>'表3-2'!C13</f>
        <v>4707</v>
      </c>
      <c r="C13" s="223">
        <f t="shared" si="3"/>
        <v>1276</v>
      </c>
      <c r="D13" s="300">
        <f t="shared" si="0"/>
        <v>0.27108561716592311</v>
      </c>
      <c r="E13" s="289">
        <f>'表3-2'!G13</f>
        <v>2708</v>
      </c>
      <c r="F13" s="261">
        <f>'表3-3'!H20</f>
        <v>603</v>
      </c>
      <c r="G13" s="283">
        <f t="shared" si="1"/>
        <v>0.22267355982274742</v>
      </c>
      <c r="H13" s="143">
        <f>'表3-3'!I20</f>
        <v>1999</v>
      </c>
      <c r="I13" s="289">
        <f>'表3-3'!J20</f>
        <v>673</v>
      </c>
      <c r="J13" s="327">
        <f t="shared" si="2"/>
        <v>0.33666833416708353</v>
      </c>
    </row>
    <row r="14" spans="1:10" ht="18" customHeight="1">
      <c r="A14" s="332" t="s">
        <v>30</v>
      </c>
      <c r="B14" s="143">
        <f>'表3-2'!C14</f>
        <v>411</v>
      </c>
      <c r="C14" s="223">
        <f t="shared" si="3"/>
        <v>100</v>
      </c>
      <c r="D14" s="297">
        <f t="shared" si="0"/>
        <v>0.24330900243309003</v>
      </c>
      <c r="E14" s="289">
        <f>'表3-2'!G14</f>
        <v>217</v>
      </c>
      <c r="F14" s="261">
        <f>'表3-3'!H26</f>
        <v>49</v>
      </c>
      <c r="G14" s="280">
        <f t="shared" si="1"/>
        <v>0.22580645161290322</v>
      </c>
      <c r="H14" s="143">
        <f>'表3-3'!I26</f>
        <v>194</v>
      </c>
      <c r="I14" s="289">
        <f>'表3-3'!J26</f>
        <v>51</v>
      </c>
      <c r="J14" s="324">
        <f t="shared" si="2"/>
        <v>0.26288659793814434</v>
      </c>
    </row>
    <row r="15" spans="1:10" ht="18" customHeight="1">
      <c r="A15" s="108" t="s">
        <v>245</v>
      </c>
      <c r="B15" s="209">
        <f>SUM(B16:B19)</f>
        <v>9888</v>
      </c>
      <c r="C15" s="337">
        <f>SUM(C16:C19)</f>
        <v>2502</v>
      </c>
      <c r="D15" s="296">
        <f t="shared" si="0"/>
        <v>0.2530339805825243</v>
      </c>
      <c r="E15" s="209">
        <f>SUM(E16:E19)</f>
        <v>5510</v>
      </c>
      <c r="F15" s="337">
        <f>SUM(F16:F19)</f>
        <v>1503</v>
      </c>
      <c r="G15" s="279">
        <f t="shared" si="1"/>
        <v>0.27277676950998186</v>
      </c>
      <c r="H15" s="209">
        <f>SUM(H16:H19)</f>
        <v>4378</v>
      </c>
      <c r="I15" s="337">
        <f>SUM(I16:I19)</f>
        <v>999</v>
      </c>
      <c r="J15" s="296">
        <f t="shared" si="2"/>
        <v>0.22818638647784376</v>
      </c>
    </row>
    <row r="16" spans="1:10" ht="18" customHeight="1">
      <c r="A16" s="331" t="s">
        <v>22</v>
      </c>
      <c r="B16" s="143">
        <f>'表3-2'!C16</f>
        <v>6671</v>
      </c>
      <c r="C16" s="223">
        <f t="shared" si="3"/>
        <v>1376</v>
      </c>
      <c r="D16" s="300">
        <f t="shared" si="0"/>
        <v>0.20626592714735423</v>
      </c>
      <c r="E16" s="289">
        <f>'表3-2'!G16</f>
        <v>3661</v>
      </c>
      <c r="F16" s="261">
        <f>'表3-3'!H11</f>
        <v>778</v>
      </c>
      <c r="G16" s="283">
        <f t="shared" si="1"/>
        <v>0.21251024310297734</v>
      </c>
      <c r="H16" s="143">
        <f>'表3-3'!I11</f>
        <v>3010</v>
      </c>
      <c r="I16" s="289">
        <f>'表3-3'!J11</f>
        <v>598</v>
      </c>
      <c r="J16" s="327">
        <f t="shared" si="2"/>
        <v>0.19867109634551494</v>
      </c>
    </row>
    <row r="17" spans="1:13" ht="18" customHeight="1">
      <c r="A17" s="333" t="s">
        <v>32</v>
      </c>
      <c r="B17" s="143">
        <f>'表3-2'!C17</f>
        <v>427</v>
      </c>
      <c r="C17" s="223">
        <f t="shared" si="3"/>
        <v>152</v>
      </c>
      <c r="D17" s="300">
        <f t="shared" si="0"/>
        <v>0.35597189695550352</v>
      </c>
      <c r="E17" s="289">
        <f>'表3-2'!G17</f>
        <v>245</v>
      </c>
      <c r="F17" s="261">
        <f>'表3-3'!H28</f>
        <v>103</v>
      </c>
      <c r="G17" s="283">
        <f t="shared" si="1"/>
        <v>0.42040816326530611</v>
      </c>
      <c r="H17" s="143">
        <f>'表3-3'!I28</f>
        <v>182</v>
      </c>
      <c r="I17" s="289">
        <f>'表3-3'!J28</f>
        <v>49</v>
      </c>
      <c r="J17" s="327">
        <f t="shared" si="2"/>
        <v>0.26923076923076922</v>
      </c>
    </row>
    <row r="18" spans="1:13" ht="18" customHeight="1">
      <c r="A18" s="17" t="s">
        <v>46</v>
      </c>
      <c r="B18" s="143">
        <f>'表3-2'!C18</f>
        <v>2043</v>
      </c>
      <c r="C18" s="223">
        <f t="shared" si="3"/>
        <v>602</v>
      </c>
      <c r="D18" s="297">
        <f t="shared" si="0"/>
        <v>0.29466470876162504</v>
      </c>
      <c r="E18" s="289">
        <f>'表3-2'!G18</f>
        <v>1170</v>
      </c>
      <c r="F18" s="261">
        <f>'表3-3'!H29</f>
        <v>395</v>
      </c>
      <c r="G18" s="280">
        <f t="shared" si="1"/>
        <v>0.33760683760683763</v>
      </c>
      <c r="H18" s="143">
        <f>'表3-3'!I29</f>
        <v>873</v>
      </c>
      <c r="I18" s="289">
        <f>'表3-3'!J29</f>
        <v>207</v>
      </c>
      <c r="J18" s="324">
        <f t="shared" si="2"/>
        <v>0.23711340206185566</v>
      </c>
    </row>
    <row r="19" spans="1:13" ht="18" customHeight="1">
      <c r="A19" s="19" t="s">
        <v>47</v>
      </c>
      <c r="B19" s="143">
        <f>'表3-2'!C19</f>
        <v>747</v>
      </c>
      <c r="C19" s="223">
        <f t="shared" si="3"/>
        <v>372</v>
      </c>
      <c r="D19" s="302">
        <f t="shared" si="0"/>
        <v>0.49799196787148592</v>
      </c>
      <c r="E19" s="289">
        <f>'表3-2'!G19</f>
        <v>434</v>
      </c>
      <c r="F19" s="261">
        <f>'表3-3'!H30</f>
        <v>227</v>
      </c>
      <c r="G19" s="285">
        <f t="shared" si="1"/>
        <v>0.52304147465437789</v>
      </c>
      <c r="H19" s="143">
        <f>'表3-3'!I30</f>
        <v>313</v>
      </c>
      <c r="I19" s="289">
        <f>'表3-3'!J30</f>
        <v>145</v>
      </c>
      <c r="J19" s="330">
        <f t="shared" si="2"/>
        <v>0.46325878594249204</v>
      </c>
    </row>
    <row r="20" spans="1:13" ht="18" customHeight="1">
      <c r="A20" s="101" t="s">
        <v>246</v>
      </c>
      <c r="B20" s="209">
        <f>SUM(B21:B27)</f>
        <v>48483</v>
      </c>
      <c r="C20" s="337">
        <f>SUM(C21:C27)</f>
        <v>14532</v>
      </c>
      <c r="D20" s="296">
        <f t="shared" si="0"/>
        <v>0.29973392735598042</v>
      </c>
      <c r="E20" s="209">
        <f>SUM(E21:E27)</f>
        <v>27075</v>
      </c>
      <c r="F20" s="337">
        <f>SUM(F21:F27)</f>
        <v>9765</v>
      </c>
      <c r="G20" s="279">
        <f t="shared" si="1"/>
        <v>0.36066481994459831</v>
      </c>
      <c r="H20" s="209">
        <f>SUM(H21:H27)</f>
        <v>21408</v>
      </c>
      <c r="I20" s="337">
        <f>SUM(I21:I27)</f>
        <v>4767</v>
      </c>
      <c r="J20" s="296">
        <f t="shared" si="2"/>
        <v>0.22267376681614351</v>
      </c>
    </row>
    <row r="21" spans="1:13" ht="18" customHeight="1">
      <c r="A21" s="15" t="s">
        <v>42</v>
      </c>
      <c r="B21" s="143">
        <f>'表3-2'!C21</f>
        <v>38783</v>
      </c>
      <c r="C21" s="223">
        <f t="shared" si="3"/>
        <v>11444</v>
      </c>
      <c r="D21" s="301">
        <f t="shared" si="0"/>
        <v>0.29507774024701544</v>
      </c>
      <c r="E21" s="289">
        <f>'表3-2'!G21</f>
        <v>22305</v>
      </c>
      <c r="F21" s="261">
        <f>'表3-3'!H10</f>
        <v>7787</v>
      </c>
      <c r="G21" s="284">
        <f t="shared" si="1"/>
        <v>0.34911454830755434</v>
      </c>
      <c r="H21" s="143">
        <f>'表3-3'!I10</f>
        <v>16478</v>
      </c>
      <c r="I21" s="289">
        <f>'表3-3'!J10</f>
        <v>3657</v>
      </c>
      <c r="J21" s="324">
        <f t="shared" si="2"/>
        <v>0.2219322733341425</v>
      </c>
    </row>
    <row r="22" spans="1:13" ht="18" customHeight="1">
      <c r="A22" s="17" t="s">
        <v>24</v>
      </c>
      <c r="B22" s="143">
        <f>'表3-2'!C22</f>
        <v>3637</v>
      </c>
      <c r="C22" s="223">
        <f t="shared" si="3"/>
        <v>1494</v>
      </c>
      <c r="D22" s="297">
        <f t="shared" ref="D22:D27" si="4">C22/B22</f>
        <v>0.41077811383007973</v>
      </c>
      <c r="E22" s="289">
        <f>'表3-2'!G22</f>
        <v>1535</v>
      </c>
      <c r="F22" s="261">
        <f>'表3-3'!H14</f>
        <v>1003</v>
      </c>
      <c r="G22" s="280">
        <f t="shared" ref="G22:G27" si="5">F22/E22</f>
        <v>0.65342019543973939</v>
      </c>
      <c r="H22" s="143">
        <f>'表3-3'!I14</f>
        <v>2102</v>
      </c>
      <c r="I22" s="289">
        <f>'表3-3'!J14</f>
        <v>491</v>
      </c>
      <c r="J22" s="299">
        <f t="shared" ref="J22:J27" si="6">I22/H22</f>
        <v>0.23358705994291151</v>
      </c>
    </row>
    <row r="23" spans="1:13" ht="18" customHeight="1">
      <c r="A23" s="17" t="s">
        <v>70</v>
      </c>
      <c r="B23" s="143">
        <f>'表3-2'!C23</f>
        <v>3460</v>
      </c>
      <c r="C23" s="223">
        <f t="shared" si="3"/>
        <v>825</v>
      </c>
      <c r="D23" s="299">
        <f t="shared" si="4"/>
        <v>0.23843930635838151</v>
      </c>
      <c r="E23" s="289">
        <f>'表3-2'!G23</f>
        <v>1840</v>
      </c>
      <c r="F23" s="261">
        <f>'表3-3'!H18</f>
        <v>484</v>
      </c>
      <c r="G23" s="282">
        <f t="shared" si="5"/>
        <v>0.26304347826086955</v>
      </c>
      <c r="H23" s="143">
        <f>'表3-3'!I18</f>
        <v>1620</v>
      </c>
      <c r="I23" s="289">
        <f>'表3-3'!J18</f>
        <v>341</v>
      </c>
      <c r="J23" s="326">
        <f t="shared" si="6"/>
        <v>0.21049382716049383</v>
      </c>
    </row>
    <row r="24" spans="1:13" ht="18" customHeight="1">
      <c r="A24" s="331" t="s">
        <v>34</v>
      </c>
      <c r="B24" s="143">
        <f>'表3-2'!C24</f>
        <v>1306</v>
      </c>
      <c r="C24" s="223">
        <f t="shared" si="3"/>
        <v>432</v>
      </c>
      <c r="D24" s="300">
        <f t="shared" si="4"/>
        <v>0.33078101071975496</v>
      </c>
      <c r="E24" s="289">
        <f>'表3-2'!G24</f>
        <v>675</v>
      </c>
      <c r="F24" s="261">
        <f>'表3-3'!H32</f>
        <v>250</v>
      </c>
      <c r="G24" s="283">
        <f t="shared" si="5"/>
        <v>0.37037037037037035</v>
      </c>
      <c r="H24" s="143">
        <f>'表3-3'!I32</f>
        <v>631</v>
      </c>
      <c r="I24" s="289">
        <f>'表3-3'!J32</f>
        <v>182</v>
      </c>
      <c r="J24" s="327">
        <f t="shared" si="6"/>
        <v>0.28843106180665612</v>
      </c>
    </row>
    <row r="25" spans="1:13" ht="18" customHeight="1">
      <c r="A25" s="17" t="s">
        <v>35</v>
      </c>
      <c r="B25" s="143">
        <f>'表3-2'!C25</f>
        <v>754</v>
      </c>
      <c r="C25" s="223">
        <f t="shared" si="3"/>
        <v>148</v>
      </c>
      <c r="D25" s="300">
        <f t="shared" si="4"/>
        <v>0.19628647214854111</v>
      </c>
      <c r="E25" s="289">
        <f>'表3-2'!G25</f>
        <v>435</v>
      </c>
      <c r="F25" s="261">
        <f>'表3-3'!H33</f>
        <v>132</v>
      </c>
      <c r="G25" s="283">
        <f t="shared" si="5"/>
        <v>0.30344827586206896</v>
      </c>
      <c r="H25" s="143">
        <f>'表3-3'!I33</f>
        <v>319</v>
      </c>
      <c r="I25" s="289">
        <f>'表3-3'!J33</f>
        <v>16</v>
      </c>
      <c r="J25" s="327">
        <f t="shared" si="6"/>
        <v>5.0156739811912224E-2</v>
      </c>
    </row>
    <row r="26" spans="1:13" ht="18" customHeight="1">
      <c r="A26" s="17" t="s">
        <v>36</v>
      </c>
      <c r="B26" s="143">
        <f>'表3-2'!C26</f>
        <v>432</v>
      </c>
      <c r="C26" s="223">
        <f t="shared" si="3"/>
        <v>167</v>
      </c>
      <c r="D26" s="300">
        <f t="shared" si="4"/>
        <v>0.38657407407407407</v>
      </c>
      <c r="E26" s="289">
        <f>'表3-2'!G26</f>
        <v>234</v>
      </c>
      <c r="F26" s="261">
        <f>'表3-3'!H34</f>
        <v>100</v>
      </c>
      <c r="G26" s="283">
        <f t="shared" si="5"/>
        <v>0.42735042735042733</v>
      </c>
      <c r="H26" s="143">
        <f>'表3-3'!I34</f>
        <v>198</v>
      </c>
      <c r="I26" s="289">
        <f>'表3-3'!J34</f>
        <v>67</v>
      </c>
      <c r="J26" s="327">
        <f t="shared" si="6"/>
        <v>0.3383838383838384</v>
      </c>
    </row>
    <row r="27" spans="1:13" ht="18" customHeight="1">
      <c r="A27" s="19" t="s">
        <v>37</v>
      </c>
      <c r="B27" s="143">
        <f>'表3-2'!C27</f>
        <v>111</v>
      </c>
      <c r="C27" s="223">
        <f t="shared" si="3"/>
        <v>22</v>
      </c>
      <c r="D27" s="297">
        <f t="shared" si="4"/>
        <v>0.1981981981981982</v>
      </c>
      <c r="E27" s="289">
        <f>'表3-2'!G27</f>
        <v>51</v>
      </c>
      <c r="F27" s="261">
        <f>'表3-3'!H35</f>
        <v>9</v>
      </c>
      <c r="G27" s="280">
        <f t="shared" si="5"/>
        <v>0.17647058823529413</v>
      </c>
      <c r="H27" s="143">
        <f>'表3-3'!I35</f>
        <v>60</v>
      </c>
      <c r="I27" s="289">
        <f>'表3-3'!J35</f>
        <v>13</v>
      </c>
      <c r="J27" s="324">
        <f t="shared" si="6"/>
        <v>0.21666666666666667</v>
      </c>
    </row>
    <row r="28" spans="1:13" s="135" customFormat="1" ht="24" customHeight="1">
      <c r="A28" s="198" t="s">
        <v>243</v>
      </c>
      <c r="B28" s="209">
        <f>SUM(B29:B30)</f>
        <v>9769</v>
      </c>
      <c r="C28" s="337">
        <f>SUM(C29:C30)</f>
        <v>2943</v>
      </c>
      <c r="D28" s="296">
        <f>C28/B28</f>
        <v>0.30125908486027231</v>
      </c>
      <c r="E28" s="209">
        <f>SUM(E29:E30)</f>
        <v>5454</v>
      </c>
      <c r="F28" s="337">
        <f>SUM(F29:F30)</f>
        <v>1912</v>
      </c>
      <c r="G28" s="279">
        <f>F28/E28</f>
        <v>0.35056839017235059</v>
      </c>
      <c r="H28" s="209">
        <f>SUM(H29:H30)</f>
        <v>4315</v>
      </c>
      <c r="I28" s="337">
        <f>SUM(I29:I30)</f>
        <v>1031</v>
      </c>
      <c r="J28" s="296">
        <f>I28/H28</f>
        <v>0.23893395133256085</v>
      </c>
      <c r="M28" s="82"/>
    </row>
    <row r="29" spans="1:13" s="135" customFormat="1" ht="18" customHeight="1">
      <c r="A29" s="331" t="s">
        <v>43</v>
      </c>
      <c r="B29" s="143">
        <f>'表3-2'!C29</f>
        <v>7476</v>
      </c>
      <c r="C29" s="223">
        <f t="shared" si="3"/>
        <v>2116</v>
      </c>
      <c r="D29" s="300">
        <f t="shared" ref="D29:D34" si="7">C29/B29</f>
        <v>0.28303905831995718</v>
      </c>
      <c r="E29" s="289">
        <f>'表3-2'!G29</f>
        <v>4271</v>
      </c>
      <c r="F29" s="261">
        <f>'表3-3'!H17</f>
        <v>1331</v>
      </c>
      <c r="G29" s="283">
        <f t="shared" ref="G29:G34" si="8">F29/E29</f>
        <v>0.31163661905876844</v>
      </c>
      <c r="H29" s="143">
        <f>'表3-3'!I17</f>
        <v>3205</v>
      </c>
      <c r="I29" s="289">
        <f>'表3-3'!J17</f>
        <v>785</v>
      </c>
      <c r="J29" s="327">
        <f t="shared" ref="J29:J34" si="9">I29/H29</f>
        <v>0.24492979719188768</v>
      </c>
      <c r="M29" s="82"/>
    </row>
    <row r="30" spans="1:13" ht="18" customHeight="1">
      <c r="A30" s="19" t="s">
        <v>44</v>
      </c>
      <c r="B30" s="143">
        <f>'表3-2'!C30</f>
        <v>2293</v>
      </c>
      <c r="C30" s="223">
        <f t="shared" si="3"/>
        <v>827</v>
      </c>
      <c r="D30" s="300">
        <f t="shared" si="7"/>
        <v>0.36066288704753596</v>
      </c>
      <c r="E30" s="289">
        <f>'表3-2'!G30</f>
        <v>1183</v>
      </c>
      <c r="F30" s="261">
        <f>'表3-3'!H21</f>
        <v>581</v>
      </c>
      <c r="G30" s="283">
        <f t="shared" si="8"/>
        <v>0.4911242603550296</v>
      </c>
      <c r="H30" s="143">
        <f>'表3-3'!I21</f>
        <v>1110</v>
      </c>
      <c r="I30" s="289">
        <f>'表3-3'!J21</f>
        <v>246</v>
      </c>
      <c r="J30" s="327">
        <f t="shared" si="9"/>
        <v>0.22162162162162163</v>
      </c>
    </row>
    <row r="31" spans="1:13" ht="18" customHeight="1">
      <c r="A31" s="335" t="s">
        <v>241</v>
      </c>
      <c r="B31" s="209">
        <f>SUM(B32:B34)</f>
        <v>12041</v>
      </c>
      <c r="C31" s="337">
        <f>SUM(C32:C34)</f>
        <v>3224</v>
      </c>
      <c r="D31" s="296">
        <f t="shared" si="7"/>
        <v>0.26775184785316836</v>
      </c>
      <c r="E31" s="209">
        <f>SUM(E32:E34)</f>
        <v>6709</v>
      </c>
      <c r="F31" s="337">
        <f>SUM(F32:F34)</f>
        <v>1864</v>
      </c>
      <c r="G31" s="279">
        <f t="shared" si="8"/>
        <v>0.27783574303174841</v>
      </c>
      <c r="H31" s="209">
        <f>SUM(H32:H34)</f>
        <v>5332</v>
      </c>
      <c r="I31" s="337">
        <f>SUM(I32:I34)</f>
        <v>1360</v>
      </c>
      <c r="J31" s="328">
        <f t="shared" si="9"/>
        <v>0.25506376594148539</v>
      </c>
    </row>
    <row r="32" spans="1:13" ht="18" customHeight="1">
      <c r="A32" s="331" t="s">
        <v>71</v>
      </c>
      <c r="B32" s="143">
        <f>'表3-2'!C32</f>
        <v>7887</v>
      </c>
      <c r="C32" s="223">
        <f t="shared" si="3"/>
        <v>2008</v>
      </c>
      <c r="D32" s="300">
        <f t="shared" si="7"/>
        <v>0.25459617091416253</v>
      </c>
      <c r="E32" s="289">
        <f>'表3-2'!G32</f>
        <v>4353</v>
      </c>
      <c r="F32" s="261">
        <f>'表3-3'!H19</f>
        <v>1103</v>
      </c>
      <c r="G32" s="283">
        <f t="shared" si="8"/>
        <v>0.25338846772340912</v>
      </c>
      <c r="H32" s="143">
        <f>'表3-3'!I19</f>
        <v>3534</v>
      </c>
      <c r="I32" s="289">
        <f>'表3-3'!J19</f>
        <v>905</v>
      </c>
      <c r="J32" s="301">
        <f t="shared" si="9"/>
        <v>0.25608375778155062</v>
      </c>
    </row>
    <row r="33" spans="1:13" ht="18" customHeight="1">
      <c r="A33" s="17" t="s">
        <v>72</v>
      </c>
      <c r="B33" s="143">
        <f>'表3-2'!C33</f>
        <v>3191</v>
      </c>
      <c r="C33" s="223">
        <f t="shared" si="3"/>
        <v>861</v>
      </c>
      <c r="D33" s="300">
        <f t="shared" si="7"/>
        <v>0.26982137261046696</v>
      </c>
      <c r="E33" s="289">
        <f>'表3-2'!G33</f>
        <v>1859</v>
      </c>
      <c r="F33" s="261">
        <f>'表3-3'!H22</f>
        <v>568</v>
      </c>
      <c r="G33" s="283">
        <f t="shared" si="8"/>
        <v>0.30554061323292092</v>
      </c>
      <c r="H33" s="143">
        <f>'表3-3'!I22</f>
        <v>1332</v>
      </c>
      <c r="I33" s="289">
        <f>'表3-3'!J22</f>
        <v>293</v>
      </c>
      <c r="J33" s="299">
        <f t="shared" si="9"/>
        <v>0.21996996996996998</v>
      </c>
    </row>
    <row r="34" spans="1:13" ht="18" customHeight="1">
      <c r="A34" s="332" t="s">
        <v>41</v>
      </c>
      <c r="B34" s="143">
        <f>'表3-2'!C34</f>
        <v>963</v>
      </c>
      <c r="C34" s="223">
        <f t="shared" si="3"/>
        <v>355</v>
      </c>
      <c r="D34" s="297">
        <f t="shared" si="7"/>
        <v>0.36863966770508827</v>
      </c>
      <c r="E34" s="289">
        <f>'表3-2'!G34</f>
        <v>497</v>
      </c>
      <c r="F34" s="261">
        <f>'表3-3'!H37</f>
        <v>193</v>
      </c>
      <c r="G34" s="280">
        <f t="shared" si="8"/>
        <v>0.38832997987927564</v>
      </c>
      <c r="H34" s="143">
        <f>'表3-3'!I37</f>
        <v>466</v>
      </c>
      <c r="I34" s="289">
        <f>'表3-3'!J37</f>
        <v>162</v>
      </c>
      <c r="J34" s="324">
        <f t="shared" si="9"/>
        <v>0.34763948497854075</v>
      </c>
    </row>
    <row r="35" spans="1:13" ht="18" customHeight="1">
      <c r="A35" s="108" t="s">
        <v>240</v>
      </c>
      <c r="B35" s="158">
        <f>SUM(B36)</f>
        <v>8548</v>
      </c>
      <c r="C35" s="288">
        <f>SUM(C36)</f>
        <v>2079</v>
      </c>
      <c r="D35" s="296">
        <f t="shared" ref="D35:D40" si="10">C35/B35</f>
        <v>0.24321478708469818</v>
      </c>
      <c r="E35" s="158">
        <f>SUM(E36)</f>
        <v>4077</v>
      </c>
      <c r="F35" s="288">
        <f>SUM(F36)</f>
        <v>1158</v>
      </c>
      <c r="G35" s="279">
        <f t="shared" ref="G35:G40" si="11">F35/E35</f>
        <v>0.28403237674760856</v>
      </c>
      <c r="H35" s="158">
        <f>SUM(H36)</f>
        <v>4471</v>
      </c>
      <c r="I35" s="159">
        <f>SUM(I36)</f>
        <v>921</v>
      </c>
      <c r="J35" s="296">
        <f t="shared" ref="J35:J40" si="12">I35/H35</f>
        <v>0.20599418474614181</v>
      </c>
    </row>
    <row r="36" spans="1:13" ht="18" customHeight="1">
      <c r="A36" s="21" t="s">
        <v>45</v>
      </c>
      <c r="B36" s="143">
        <f>'表3-2'!C36</f>
        <v>8548</v>
      </c>
      <c r="C36" s="223">
        <f t="shared" si="3"/>
        <v>2079</v>
      </c>
      <c r="D36" s="298">
        <f t="shared" si="10"/>
        <v>0.24321478708469818</v>
      </c>
      <c r="E36" s="289">
        <f>'表3-2'!G36</f>
        <v>4077</v>
      </c>
      <c r="F36" s="261">
        <f>'表3-3'!H12</f>
        <v>1158</v>
      </c>
      <c r="G36" s="281">
        <f t="shared" si="11"/>
        <v>0.28403237674760856</v>
      </c>
      <c r="H36" s="143">
        <f>'表3-3'!I12</f>
        <v>4471</v>
      </c>
      <c r="I36" s="289">
        <f>'表3-3'!J12</f>
        <v>921</v>
      </c>
      <c r="J36" s="325">
        <f t="shared" si="12"/>
        <v>0.20599418474614181</v>
      </c>
    </row>
    <row r="37" spans="1:13" ht="18" customHeight="1">
      <c r="A37" s="335" t="s">
        <v>239</v>
      </c>
      <c r="B37" s="209">
        <f>SUM(B38:B40)</f>
        <v>5811</v>
      </c>
      <c r="C37" s="337">
        <f>SUM(C38:C40)</f>
        <v>1534</v>
      </c>
      <c r="D37" s="296">
        <f t="shared" si="10"/>
        <v>0.26398210290827739</v>
      </c>
      <c r="E37" s="209">
        <f>SUM(E38:E40)</f>
        <v>3145</v>
      </c>
      <c r="F37" s="337">
        <f>SUM(F38:F40)</f>
        <v>957</v>
      </c>
      <c r="G37" s="279">
        <f t="shared" si="11"/>
        <v>0.30429252782193961</v>
      </c>
      <c r="H37" s="209">
        <f>SUM(H38:H40)</f>
        <v>2666</v>
      </c>
      <c r="I37" s="337">
        <f>SUM(I38:I40)</f>
        <v>577</v>
      </c>
      <c r="J37" s="328">
        <f t="shared" si="12"/>
        <v>0.21642910727681922</v>
      </c>
    </row>
    <row r="38" spans="1:13" ht="18" customHeight="1">
      <c r="A38" s="331" t="s">
        <v>25</v>
      </c>
      <c r="B38" s="143">
        <f>'表3-2'!C38</f>
        <v>4522</v>
      </c>
      <c r="C38" s="223">
        <f t="shared" si="3"/>
        <v>1202</v>
      </c>
      <c r="D38" s="300">
        <f t="shared" si="10"/>
        <v>0.26581158779301195</v>
      </c>
      <c r="E38" s="289">
        <f>'表3-2'!G38</f>
        <v>2510</v>
      </c>
      <c r="F38" s="261">
        <f>'表3-3'!H15</f>
        <v>773</v>
      </c>
      <c r="G38" s="283">
        <f t="shared" si="11"/>
        <v>0.30796812749003982</v>
      </c>
      <c r="H38" s="143">
        <f>'表3-3'!I15</f>
        <v>2012</v>
      </c>
      <c r="I38" s="289">
        <f>'表3-3'!J15</f>
        <v>429</v>
      </c>
      <c r="J38" s="327">
        <f t="shared" si="12"/>
        <v>0.213220675944334</v>
      </c>
    </row>
    <row r="39" spans="1:13" ht="18" customHeight="1">
      <c r="A39" s="331" t="s">
        <v>40</v>
      </c>
      <c r="B39" s="143">
        <f>'表3-2'!C39</f>
        <v>1000</v>
      </c>
      <c r="C39" s="223">
        <f t="shared" si="3"/>
        <v>264</v>
      </c>
      <c r="D39" s="300">
        <f t="shared" si="10"/>
        <v>0.26400000000000001</v>
      </c>
      <c r="E39" s="289">
        <f>'表3-2'!G39</f>
        <v>536</v>
      </c>
      <c r="F39" s="261">
        <f>'表3-3'!H39</f>
        <v>157</v>
      </c>
      <c r="G39" s="283">
        <f t="shared" si="11"/>
        <v>0.29291044776119401</v>
      </c>
      <c r="H39" s="143">
        <f>'表3-3'!I39</f>
        <v>464</v>
      </c>
      <c r="I39" s="289">
        <f>'表3-3'!J39</f>
        <v>107</v>
      </c>
      <c r="J39" s="327">
        <f t="shared" si="12"/>
        <v>0.23060344827586207</v>
      </c>
    </row>
    <row r="40" spans="1:13" ht="18" customHeight="1">
      <c r="A40" s="19" t="s">
        <v>73</v>
      </c>
      <c r="B40" s="150">
        <f>'表3-2'!C40</f>
        <v>289</v>
      </c>
      <c r="C40" s="226">
        <f t="shared" si="3"/>
        <v>68</v>
      </c>
      <c r="D40" s="302">
        <f t="shared" si="10"/>
        <v>0.23529411764705882</v>
      </c>
      <c r="E40" s="150">
        <f>'表3-2'!G40</f>
        <v>99</v>
      </c>
      <c r="F40" s="226">
        <f>'表3-3'!H40</f>
        <v>27</v>
      </c>
      <c r="G40" s="285">
        <f t="shared" si="11"/>
        <v>0.27272727272727271</v>
      </c>
      <c r="H40" s="150">
        <f>'表3-3'!I40</f>
        <v>190</v>
      </c>
      <c r="I40" s="149">
        <f>'表3-3'!J40</f>
        <v>41</v>
      </c>
      <c r="J40" s="330">
        <f t="shared" si="12"/>
        <v>0.21578947368421053</v>
      </c>
    </row>
    <row r="41" spans="1:13" ht="18" customHeight="1">
      <c r="A41" s="9"/>
      <c r="B41" s="11"/>
      <c r="C41" s="11"/>
      <c r="D41" s="11"/>
      <c r="E41" s="11"/>
      <c r="F41" s="11"/>
      <c r="G41" s="11"/>
      <c r="H41" s="11"/>
      <c r="I41" s="11"/>
      <c r="J41" s="11"/>
      <c r="M41" s="11"/>
    </row>
    <row r="42" spans="1:13" ht="18" customHeight="1">
      <c r="A42" s="9" t="s">
        <v>319</v>
      </c>
      <c r="B42" s="11"/>
      <c r="C42" s="11"/>
      <c r="D42" s="11"/>
      <c r="E42" s="11"/>
      <c r="F42" s="11"/>
      <c r="G42" s="11"/>
      <c r="H42" s="11"/>
      <c r="I42" s="11"/>
      <c r="J42" s="11"/>
      <c r="M42" s="11"/>
    </row>
    <row r="43" spans="1:13" ht="18" customHeight="1">
      <c r="A43" s="9" t="s">
        <v>282</v>
      </c>
      <c r="B43" s="11"/>
      <c r="C43" s="11"/>
      <c r="D43" s="11"/>
      <c r="E43" s="11"/>
      <c r="F43" s="11"/>
      <c r="G43" s="11"/>
      <c r="H43" s="11"/>
      <c r="I43" s="11"/>
      <c r="J43" s="11"/>
      <c r="M43" s="11"/>
    </row>
    <row r="44" spans="1:13" ht="18" customHeight="1">
      <c r="A44" s="9"/>
      <c r="B44" s="11"/>
      <c r="C44" s="11"/>
      <c r="D44" s="11"/>
      <c r="E44" s="11"/>
      <c r="F44" s="11"/>
      <c r="G44" s="11"/>
      <c r="H44" s="11"/>
      <c r="I44" s="11"/>
      <c r="J44" s="11"/>
      <c r="M44" s="11"/>
    </row>
    <row r="45" spans="1:13" ht="18" customHeight="1">
      <c r="A45" s="9"/>
      <c r="E45" s="11"/>
      <c r="F45" s="11"/>
      <c r="G45" s="11"/>
      <c r="H45" s="11"/>
      <c r="I45" s="11"/>
      <c r="J45" s="11"/>
      <c r="M45" s="11"/>
    </row>
    <row r="46" spans="1:13">
      <c r="A46" s="9"/>
      <c r="B46" s="11"/>
      <c r="C46" s="11"/>
      <c r="D46" s="11"/>
      <c r="E46" s="11"/>
      <c r="F46" s="11"/>
      <c r="G46" s="11"/>
      <c r="H46" s="11"/>
      <c r="I46" s="11"/>
      <c r="J46" s="11"/>
      <c r="M46" s="11"/>
    </row>
    <row r="47" spans="1:13">
      <c r="A47" s="9"/>
      <c r="B47" s="11"/>
      <c r="C47" s="11"/>
      <c r="D47" s="11"/>
      <c r="E47" s="84"/>
      <c r="F47" s="84"/>
      <c r="G47" s="84"/>
      <c r="H47" s="84"/>
      <c r="I47" s="84"/>
      <c r="J47" s="84"/>
      <c r="K47" s="137"/>
      <c r="L47" s="137"/>
      <c r="M47" s="84"/>
    </row>
    <row r="49" spans="1:1">
      <c r="A49" s="9"/>
    </row>
  </sheetData>
  <mergeCells count="5">
    <mergeCell ref="A1:J1"/>
    <mergeCell ref="A3:A6"/>
    <mergeCell ref="B3:D4"/>
    <mergeCell ref="E4:G4"/>
    <mergeCell ref="H4:J4"/>
  </mergeCells>
  <phoneticPr fontId="9"/>
  <printOptions horizontalCentered="1"/>
  <pageMargins left="0.51181102362204722" right="0.47244094488188981" top="0.74803149606299213" bottom="0.31496062992125984" header="0.51181102362204722" footer="0.51181102362204722"/>
  <pageSetup paperSize="9" scale="95" orientation="portrait" r:id="rId1"/>
  <headerFooter alignWithMargins="0">
    <oddHeader>&amp;L表3-5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23"/>
  <sheetViews>
    <sheetView zoomScale="120" zoomScaleNormal="120" workbookViewId="0">
      <selection activeCell="B21" sqref="B21"/>
    </sheetView>
  </sheetViews>
  <sheetFormatPr defaultRowHeight="12"/>
  <cols>
    <col min="1" max="1" width="14.625" style="34" customWidth="1"/>
    <col min="2" max="7" width="16.625" style="34" customWidth="1"/>
    <col min="8" max="16384" width="9" style="34"/>
  </cols>
  <sheetData>
    <row r="1" spans="1:7" ht="23.25" customHeight="1">
      <c r="A1" s="568" t="s">
        <v>321</v>
      </c>
      <c r="B1" s="568"/>
      <c r="C1" s="568"/>
      <c r="D1" s="568"/>
      <c r="E1" s="568"/>
      <c r="F1" s="568"/>
      <c r="G1" s="568"/>
    </row>
    <row r="2" spans="1:7" ht="16.5" customHeight="1">
      <c r="G2" s="94" t="s">
        <v>322</v>
      </c>
    </row>
    <row r="3" spans="1:7" ht="24.75" customHeight="1" thickBot="1">
      <c r="A3" s="34" t="s">
        <v>201</v>
      </c>
    </row>
    <row r="4" spans="1:7" ht="30" customHeight="1">
      <c r="A4" s="630" t="s">
        <v>83</v>
      </c>
      <c r="B4" s="579" t="s">
        <v>259</v>
      </c>
      <c r="C4" s="632" t="s">
        <v>202</v>
      </c>
      <c r="D4" s="633"/>
      <c r="E4" s="632" t="s">
        <v>154</v>
      </c>
      <c r="F4" s="588"/>
      <c r="G4" s="589"/>
    </row>
    <row r="5" spans="1:7" ht="30" customHeight="1" thickBot="1">
      <c r="A5" s="631"/>
      <c r="B5" s="581"/>
      <c r="C5" s="35" t="s">
        <v>260</v>
      </c>
      <c r="D5" s="78" t="s">
        <v>268</v>
      </c>
      <c r="E5" s="35" t="s">
        <v>261</v>
      </c>
      <c r="F5" s="78" t="s">
        <v>269</v>
      </c>
      <c r="G5" s="339" t="s">
        <v>270</v>
      </c>
    </row>
    <row r="6" spans="1:7" ht="27.75" customHeight="1" thickTop="1">
      <c r="A6" s="533" t="s">
        <v>323</v>
      </c>
      <c r="B6" s="534">
        <v>393195</v>
      </c>
      <c r="C6" s="534">
        <v>106048</v>
      </c>
      <c r="D6" s="535">
        <f>C6/B6</f>
        <v>0.26970841439997967</v>
      </c>
      <c r="E6" s="534">
        <v>58230</v>
      </c>
      <c r="F6" s="535">
        <f>E6/B6</f>
        <v>0.14809445694884218</v>
      </c>
      <c r="G6" s="311">
        <f>E6/C6</f>
        <v>0.54909097767048887</v>
      </c>
    </row>
    <row r="7" spans="1:7" ht="27.75" customHeight="1">
      <c r="A7" s="533" t="s">
        <v>324</v>
      </c>
      <c r="B7" s="534">
        <v>393539</v>
      </c>
      <c r="C7" s="534">
        <v>110972</v>
      </c>
      <c r="D7" s="535">
        <f>C7/B7</f>
        <v>0.28198475881678819</v>
      </c>
      <c r="E7" s="534">
        <v>60527</v>
      </c>
      <c r="F7" s="535">
        <f>E7/B7</f>
        <v>0.1538017833048313</v>
      </c>
      <c r="G7" s="311">
        <f>E7/C7</f>
        <v>0.54542587319323799</v>
      </c>
    </row>
    <row r="8" spans="1:7" ht="27.75" customHeight="1" thickBot="1">
      <c r="A8" s="80" t="s">
        <v>86</v>
      </c>
      <c r="B8" s="44">
        <f>B7-B6</f>
        <v>344</v>
      </c>
      <c r="C8" s="44">
        <f>C7-C6</f>
        <v>4924</v>
      </c>
      <c r="D8" s="305" t="s">
        <v>336</v>
      </c>
      <c r="E8" s="44">
        <f>E7-E6</f>
        <v>2297</v>
      </c>
      <c r="F8" s="305" t="s">
        <v>337</v>
      </c>
      <c r="G8" s="306" t="s">
        <v>338</v>
      </c>
    </row>
    <row r="10" spans="1:7" ht="24" customHeight="1" thickBot="1">
      <c r="A10" s="34" t="s">
        <v>203</v>
      </c>
    </row>
    <row r="11" spans="1:7" ht="26.25" customHeight="1">
      <c r="A11" s="582" t="s">
        <v>204</v>
      </c>
      <c r="B11" s="583"/>
      <c r="C11" s="579" t="s">
        <v>262</v>
      </c>
      <c r="D11" s="634" t="s">
        <v>263</v>
      </c>
      <c r="E11" s="632" t="s">
        <v>205</v>
      </c>
      <c r="F11" s="588"/>
      <c r="G11" s="589"/>
    </row>
    <row r="12" spans="1:7" ht="26.25" customHeight="1" thickBot="1">
      <c r="A12" s="586"/>
      <c r="B12" s="587"/>
      <c r="C12" s="581"/>
      <c r="D12" s="581"/>
      <c r="E12" s="35" t="s">
        <v>264</v>
      </c>
      <c r="F12" s="78" t="s">
        <v>271</v>
      </c>
      <c r="G12" s="339" t="s">
        <v>272</v>
      </c>
    </row>
    <row r="13" spans="1:7" ht="26.25" customHeight="1" thickTop="1">
      <c r="A13" s="571" t="s">
        <v>292</v>
      </c>
      <c r="B13" s="536" t="s">
        <v>206</v>
      </c>
      <c r="C13" s="308">
        <v>487002</v>
      </c>
      <c r="D13" s="250">
        <v>135871</v>
      </c>
      <c r="E13" s="308">
        <v>16499</v>
      </c>
      <c r="F13" s="251">
        <f t="shared" ref="F13:F14" si="0">E13/C13</f>
        <v>3.387871097038616E-2</v>
      </c>
      <c r="G13" s="252">
        <f t="shared" ref="G13:G14" si="1">E13/D13</f>
        <v>0.12143135768486285</v>
      </c>
    </row>
    <row r="14" spans="1:7" ht="26.25" customHeight="1">
      <c r="A14" s="572"/>
      <c r="B14" s="537" t="s">
        <v>207</v>
      </c>
      <c r="C14" s="41">
        <v>551966</v>
      </c>
      <c r="D14" s="310">
        <v>201249</v>
      </c>
      <c r="E14" s="41">
        <v>41731</v>
      </c>
      <c r="F14" s="196">
        <f t="shared" si="0"/>
        <v>7.5604294467412847E-2</v>
      </c>
      <c r="G14" s="311">
        <f t="shared" si="1"/>
        <v>0.20736003657161028</v>
      </c>
    </row>
    <row r="15" spans="1:7" ht="26.25" customHeight="1" thickBot="1">
      <c r="A15" s="573"/>
      <c r="B15" s="538" t="s">
        <v>208</v>
      </c>
      <c r="C15" s="41">
        <f>SUM(C13:C14)</f>
        <v>1038968</v>
      </c>
      <c r="D15" s="41">
        <f>SUM(D13:D14)</f>
        <v>337120</v>
      </c>
      <c r="E15" s="41">
        <f>SUM(E13:E14)</f>
        <v>58230</v>
      </c>
      <c r="F15" s="309">
        <f t="shared" ref="F15:F18" si="2">E15/C15</f>
        <v>5.6045999491803403E-2</v>
      </c>
      <c r="G15" s="311">
        <f t="shared" ref="G15:G18" si="3">E15/D15</f>
        <v>0.17272781205505458</v>
      </c>
    </row>
    <row r="16" spans="1:7" ht="26.25" customHeight="1">
      <c r="A16" s="307"/>
      <c r="B16" s="536" t="s">
        <v>206</v>
      </c>
      <c r="C16" s="308">
        <v>480594</v>
      </c>
      <c r="D16" s="250">
        <v>139981</v>
      </c>
      <c r="E16" s="308">
        <v>15822</v>
      </c>
      <c r="F16" s="251">
        <f t="shared" si="2"/>
        <v>3.2921759322837987E-2</v>
      </c>
      <c r="G16" s="252">
        <f t="shared" si="3"/>
        <v>0.1130296254491681</v>
      </c>
    </row>
    <row r="17" spans="1:7" ht="26.25" customHeight="1">
      <c r="A17" s="572" t="s">
        <v>325</v>
      </c>
      <c r="B17" s="537" t="s">
        <v>207</v>
      </c>
      <c r="C17" s="41">
        <v>544852</v>
      </c>
      <c r="D17" s="310">
        <v>204892</v>
      </c>
      <c r="E17" s="41">
        <v>44705</v>
      </c>
      <c r="F17" s="196">
        <f t="shared" si="2"/>
        <v>8.2049804350539227E-2</v>
      </c>
      <c r="G17" s="311">
        <f t="shared" si="3"/>
        <v>0.21818811861858931</v>
      </c>
    </row>
    <row r="18" spans="1:7" ht="26.25" customHeight="1">
      <c r="A18" s="572"/>
      <c r="B18" s="538" t="s">
        <v>208</v>
      </c>
      <c r="C18" s="41">
        <v>1025446</v>
      </c>
      <c r="D18" s="41">
        <f>SUM(D16:D17)</f>
        <v>344873</v>
      </c>
      <c r="E18" s="41">
        <f>SUM(E16:E17)</f>
        <v>60527</v>
      </c>
      <c r="F18" s="309">
        <f t="shared" si="2"/>
        <v>5.9025048612993763E-2</v>
      </c>
      <c r="G18" s="311">
        <f t="shared" si="3"/>
        <v>0.17550518596700815</v>
      </c>
    </row>
    <row r="19" spans="1:7" ht="26.25" customHeight="1" thickBot="1">
      <c r="A19" s="532"/>
      <c r="B19" s="269" t="s">
        <v>86</v>
      </c>
      <c r="C19" s="44">
        <f>C18-C15</f>
        <v>-13522</v>
      </c>
      <c r="D19" s="44">
        <f>D18-D15</f>
        <v>7753</v>
      </c>
      <c r="E19" s="44">
        <f>E18-E15</f>
        <v>2297</v>
      </c>
      <c r="F19" s="305" t="s">
        <v>339</v>
      </c>
      <c r="G19" s="306" t="s">
        <v>339</v>
      </c>
    </row>
    <row r="20" spans="1:7" ht="17.25" customHeight="1">
      <c r="A20" s="312"/>
      <c r="B20" s="313"/>
      <c r="C20" s="38"/>
      <c r="D20" s="314"/>
      <c r="E20" s="38"/>
      <c r="F20" s="315"/>
      <c r="G20" s="316"/>
    </row>
    <row r="21" spans="1:7" ht="19.5" customHeight="1">
      <c r="B21" s="9" t="s">
        <v>153</v>
      </c>
    </row>
    <row r="22" spans="1:7" ht="19.5" customHeight="1">
      <c r="B22" s="9" t="s">
        <v>283</v>
      </c>
    </row>
    <row r="23" spans="1:7">
      <c r="B23" s="9" t="s">
        <v>253</v>
      </c>
      <c r="C23" s="11"/>
      <c r="D23" s="11"/>
      <c r="E23" s="11"/>
      <c r="F23" s="11"/>
      <c r="G23" s="11"/>
    </row>
  </sheetData>
  <mergeCells count="11">
    <mergeCell ref="A1:G1"/>
    <mergeCell ref="A4:A5"/>
    <mergeCell ref="A17:A18"/>
    <mergeCell ref="B4:B5"/>
    <mergeCell ref="C4:D4"/>
    <mergeCell ref="E4:G4"/>
    <mergeCell ref="A11:B12"/>
    <mergeCell ref="C11:C12"/>
    <mergeCell ref="D11:D12"/>
    <mergeCell ref="E11:G11"/>
    <mergeCell ref="A13:A15"/>
  </mergeCells>
  <phoneticPr fontId="13"/>
  <printOptions horizontalCentered="1" verticalCentered="1"/>
  <pageMargins left="0.78740157480314965" right="0.78740157480314965" top="0.55118110236220474" bottom="0.39370078740157483" header="0.51181102362204722" footer="0.51181102362204722"/>
  <pageSetup paperSize="9" scale="96" orientation="landscape" horizontalDpi="300" verticalDpi="300" r:id="rId1"/>
  <headerFooter alignWithMargins="0">
    <oddHeader>&amp;L表４ｰ１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12" sqref="B12"/>
    </sheetView>
  </sheetViews>
  <sheetFormatPr defaultRowHeight="13.5"/>
  <cols>
    <col min="1" max="1" width="9" style="2"/>
    <col min="2" max="2" width="9.375" style="2" customWidth="1"/>
    <col min="3" max="5" width="9" style="2"/>
    <col min="6" max="7" width="9.25" style="2" bestFit="1" customWidth="1"/>
    <col min="8" max="16384" width="9" style="2"/>
  </cols>
  <sheetData>
    <row r="1" spans="1:9">
      <c r="A1" s="2" t="s">
        <v>9</v>
      </c>
    </row>
    <row r="2" spans="1:9" ht="40.5">
      <c r="B2" s="5" t="s">
        <v>49</v>
      </c>
      <c r="C2" s="5" t="s">
        <v>58</v>
      </c>
      <c r="D2" s="2" t="s">
        <v>48</v>
      </c>
      <c r="E2" s="2" t="s">
        <v>53</v>
      </c>
      <c r="F2" s="2" t="s">
        <v>50</v>
      </c>
      <c r="G2" s="2" t="s">
        <v>51</v>
      </c>
      <c r="H2" s="2" t="s">
        <v>52</v>
      </c>
      <c r="I2" s="2" t="s">
        <v>53</v>
      </c>
    </row>
    <row r="3" spans="1:9">
      <c r="A3" s="3" t="s">
        <v>10</v>
      </c>
      <c r="B3" s="2">
        <f>F3/1000</f>
        <v>1134.0360000000001</v>
      </c>
      <c r="C3" s="2">
        <f>G3/1000</f>
        <v>1121.3</v>
      </c>
      <c r="D3" s="2">
        <f>H3/1000</f>
        <v>394.911</v>
      </c>
      <c r="E3" s="2">
        <f>I3/1000</f>
        <v>395.822</v>
      </c>
      <c r="F3" s="2">
        <v>1134036</v>
      </c>
      <c r="G3" s="2">
        <v>1121300</v>
      </c>
      <c r="H3" s="2">
        <v>394911</v>
      </c>
      <c r="I3" s="2">
        <v>395822</v>
      </c>
    </row>
    <row r="4" spans="1:9">
      <c r="A4" s="3" t="s">
        <v>11</v>
      </c>
      <c r="B4" s="2">
        <f>F4/1000</f>
        <v>1133.394</v>
      </c>
      <c r="C4" s="2">
        <f t="shared" ref="C4:C14" si="0">G4/1000</f>
        <v>1120.7819999999999</v>
      </c>
      <c r="D4" s="2">
        <f>H4/1000</f>
        <v>394.98399999999998</v>
      </c>
      <c r="E4" s="2">
        <f>I4/1000</f>
        <v>395.99900000000002</v>
      </c>
      <c r="F4" s="2">
        <v>1133394</v>
      </c>
      <c r="G4" s="2">
        <v>1120782</v>
      </c>
      <c r="H4" s="2">
        <v>394984</v>
      </c>
      <c r="I4" s="2">
        <v>395999</v>
      </c>
    </row>
    <row r="5" spans="1:9">
      <c r="A5" s="3" t="s">
        <v>12</v>
      </c>
      <c r="B5" s="2">
        <f t="shared" ref="B5:D6" si="1">F5/1000</f>
        <v>1132.692</v>
      </c>
      <c r="C5" s="2">
        <f t="shared" si="0"/>
        <v>1119.971</v>
      </c>
      <c r="D5" s="2">
        <f t="shared" si="1"/>
        <v>394.99</v>
      </c>
      <c r="E5" s="2">
        <f t="shared" ref="E5:E14" si="2">I5/1000</f>
        <v>395.971</v>
      </c>
      <c r="F5" s="2">
        <v>1132692</v>
      </c>
      <c r="G5" s="2">
        <v>1119971</v>
      </c>
      <c r="H5" s="2">
        <v>394990</v>
      </c>
      <c r="I5" s="2">
        <v>395971</v>
      </c>
    </row>
    <row r="6" spans="1:9">
      <c r="A6" s="3" t="s">
        <v>0</v>
      </c>
      <c r="B6" s="2">
        <f t="shared" si="1"/>
        <v>1132.0820000000001</v>
      </c>
      <c r="C6" s="2">
        <f t="shared" si="0"/>
        <v>1119.231</v>
      </c>
      <c r="D6" s="2">
        <f t="shared" si="1"/>
        <v>395.09100000000001</v>
      </c>
      <c r="E6" s="2">
        <f t="shared" si="2"/>
        <v>395.95299999999997</v>
      </c>
      <c r="F6" s="2">
        <v>1132082</v>
      </c>
      <c r="G6" s="2">
        <v>1119231</v>
      </c>
      <c r="H6" s="2">
        <v>395091</v>
      </c>
      <c r="I6" s="2">
        <v>395953</v>
      </c>
    </row>
    <row r="7" spans="1:9">
      <c r="A7" s="3" t="s">
        <v>1</v>
      </c>
      <c r="B7" s="2">
        <f t="shared" ref="B7:B14" si="3">F7/1000</f>
        <v>1131.096</v>
      </c>
      <c r="C7" s="2">
        <f t="shared" si="0"/>
        <v>1118.1780000000001</v>
      </c>
      <c r="D7" s="2">
        <f t="shared" ref="D7:D14" si="4">H7/1000</f>
        <v>395.01600000000002</v>
      </c>
      <c r="E7" s="2">
        <f t="shared" si="2"/>
        <v>395.79899999999998</v>
      </c>
      <c r="F7" s="2">
        <v>1131096</v>
      </c>
      <c r="G7" s="2">
        <v>1118178</v>
      </c>
      <c r="H7" s="2">
        <v>395016</v>
      </c>
      <c r="I7" s="2">
        <v>395799</v>
      </c>
    </row>
    <row r="8" spans="1:9">
      <c r="A8" s="3" t="s">
        <v>2</v>
      </c>
      <c r="B8" s="2">
        <f t="shared" si="3"/>
        <v>1130.3019999999999</v>
      </c>
      <c r="C8" s="2">
        <f>G8/1000</f>
        <v>1117.0989999999999</v>
      </c>
      <c r="D8" s="2">
        <f>H8/1000</f>
        <v>394.88900000000001</v>
      </c>
      <c r="E8" s="2">
        <f t="shared" si="2"/>
        <v>395.70299999999997</v>
      </c>
      <c r="F8" s="2">
        <v>1130302</v>
      </c>
      <c r="G8" s="2">
        <v>1117099</v>
      </c>
      <c r="H8" s="2">
        <v>394889</v>
      </c>
      <c r="I8" s="2">
        <v>395703</v>
      </c>
    </row>
    <row r="9" spans="1:9">
      <c r="A9" s="3" t="s">
        <v>3</v>
      </c>
      <c r="B9" s="2">
        <f t="shared" si="3"/>
        <v>1125.222</v>
      </c>
      <c r="C9" s="2">
        <f>G9/1000</f>
        <v>1112.1880000000001</v>
      </c>
      <c r="D9" s="2">
        <f t="shared" si="4"/>
        <v>393.90499999999997</v>
      </c>
      <c r="E9" s="2">
        <f t="shared" si="2"/>
        <v>394.95699999999999</v>
      </c>
      <c r="F9" s="2">
        <v>1125222</v>
      </c>
      <c r="G9" s="2">
        <v>1112188</v>
      </c>
      <c r="H9" s="2">
        <v>393905</v>
      </c>
      <c r="I9" s="2">
        <v>394957</v>
      </c>
    </row>
    <row r="10" spans="1:9">
      <c r="A10" s="3" t="s">
        <v>4</v>
      </c>
      <c r="B10" s="2">
        <f t="shared" si="3"/>
        <v>1124.7470000000001</v>
      </c>
      <c r="C10" s="2">
        <f t="shared" si="0"/>
        <v>1111.652</v>
      </c>
      <c r="D10" s="2">
        <f t="shared" si="4"/>
        <v>395.50799999999998</v>
      </c>
      <c r="E10" s="2">
        <f t="shared" si="2"/>
        <v>396.40499999999997</v>
      </c>
      <c r="F10" s="2">
        <v>1124747</v>
      </c>
      <c r="G10" s="2">
        <v>1111652</v>
      </c>
      <c r="H10" s="2">
        <v>395508</v>
      </c>
      <c r="I10" s="2">
        <v>396405</v>
      </c>
    </row>
    <row r="11" spans="1:9">
      <c r="A11" s="3" t="s">
        <v>5</v>
      </c>
      <c r="B11" s="2">
        <f t="shared" si="3"/>
        <v>1123.98</v>
      </c>
      <c r="C11" s="2">
        <f t="shared" si="0"/>
        <v>1110.9380000000001</v>
      </c>
      <c r="D11" s="2">
        <f t="shared" si="4"/>
        <v>395.63499999999999</v>
      </c>
      <c r="E11" s="2">
        <f t="shared" si="2"/>
        <v>396.536</v>
      </c>
      <c r="F11" s="2">
        <v>1123980</v>
      </c>
      <c r="G11" s="2">
        <v>1110938</v>
      </c>
      <c r="H11" s="2">
        <v>395635</v>
      </c>
      <c r="I11" s="2">
        <v>396536</v>
      </c>
    </row>
    <row r="12" spans="1:9">
      <c r="A12" s="3" t="s">
        <v>6</v>
      </c>
      <c r="B12" s="2">
        <f t="shared" si="3"/>
        <v>1123.2049999999999</v>
      </c>
      <c r="C12" s="2">
        <f t="shared" si="0"/>
        <v>1110.4590000000001</v>
      </c>
      <c r="D12" s="2">
        <f t="shared" si="4"/>
        <v>395.65699999999998</v>
      </c>
      <c r="E12" s="2">
        <f t="shared" si="2"/>
        <v>396.56900000000002</v>
      </c>
      <c r="F12" s="2">
        <v>1123205</v>
      </c>
      <c r="G12" s="2">
        <v>1110459</v>
      </c>
      <c r="H12" s="2">
        <v>395657</v>
      </c>
      <c r="I12" s="2">
        <v>396569</v>
      </c>
    </row>
    <row r="13" spans="1:9">
      <c r="A13" s="3" t="s">
        <v>7</v>
      </c>
      <c r="B13" s="2">
        <f t="shared" si="3"/>
        <v>1122.616</v>
      </c>
      <c r="C13" s="2">
        <f t="shared" si="0"/>
        <v>0</v>
      </c>
      <c r="D13" s="2">
        <f t="shared" si="4"/>
        <v>395.77499999999998</v>
      </c>
      <c r="F13" s="2">
        <v>1122616</v>
      </c>
      <c r="H13" s="2">
        <v>395775</v>
      </c>
    </row>
    <row r="14" spans="1:9">
      <c r="A14" s="3" t="s">
        <v>8</v>
      </c>
      <c r="B14" s="2">
        <f t="shared" si="3"/>
        <v>1122.1079999999999</v>
      </c>
      <c r="C14" s="2">
        <f t="shared" si="0"/>
        <v>0</v>
      </c>
      <c r="D14" s="2">
        <f t="shared" si="4"/>
        <v>395.88900000000001</v>
      </c>
      <c r="E14" s="2">
        <f t="shared" si="2"/>
        <v>0</v>
      </c>
      <c r="F14" s="2">
        <v>1122108</v>
      </c>
      <c r="H14" s="2">
        <v>395889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D14" sqref="D14"/>
    </sheetView>
  </sheetViews>
  <sheetFormatPr defaultRowHeight="13.5"/>
  <cols>
    <col min="1" max="16384" width="9" style="2"/>
  </cols>
  <sheetData>
    <row r="2" spans="1:4">
      <c r="A2" s="1"/>
      <c r="B2" s="2" t="s">
        <v>13</v>
      </c>
      <c r="C2" s="2" t="s">
        <v>14</v>
      </c>
      <c r="D2" s="2" t="s">
        <v>15</v>
      </c>
    </row>
    <row r="3" spans="1:4" ht="14.25" customHeight="1">
      <c r="A3" s="4" t="s">
        <v>6</v>
      </c>
      <c r="B3" s="2">
        <v>-379</v>
      </c>
      <c r="C3" s="2">
        <v>-210</v>
      </c>
      <c r="D3" s="2">
        <v>-589</v>
      </c>
    </row>
    <row r="4" spans="1:4">
      <c r="A4" s="4" t="s">
        <v>7</v>
      </c>
      <c r="B4" s="2">
        <v>-355</v>
      </c>
      <c r="C4" s="2">
        <v>-153</v>
      </c>
      <c r="D4" s="2">
        <v>-508</v>
      </c>
    </row>
    <row r="5" spans="1:4">
      <c r="A5" s="4" t="s">
        <v>8</v>
      </c>
      <c r="B5" s="2">
        <v>-393</v>
      </c>
      <c r="C5" s="2">
        <v>-415</v>
      </c>
      <c r="D5" s="2">
        <v>-808</v>
      </c>
    </row>
    <row r="6" spans="1:4">
      <c r="A6" s="1" t="s">
        <v>54</v>
      </c>
      <c r="B6" s="2">
        <v>-496</v>
      </c>
      <c r="C6" s="2">
        <v>-22</v>
      </c>
      <c r="D6" s="2">
        <v>-518</v>
      </c>
    </row>
    <row r="7" spans="1:4">
      <c r="A7" s="1" t="s">
        <v>55</v>
      </c>
      <c r="B7" s="2">
        <v>-592</v>
      </c>
      <c r="C7" s="2">
        <v>-219</v>
      </c>
      <c r="D7" s="2">
        <v>-811</v>
      </c>
    </row>
    <row r="8" spans="1:4">
      <c r="A8" s="1" t="s">
        <v>56</v>
      </c>
      <c r="B8" s="2">
        <v>-656</v>
      </c>
      <c r="C8" s="2">
        <v>-84</v>
      </c>
      <c r="D8" s="2">
        <v>-740</v>
      </c>
    </row>
    <row r="9" spans="1:4">
      <c r="A9" s="1" t="s">
        <v>0</v>
      </c>
      <c r="B9" s="2">
        <v>-723</v>
      </c>
      <c r="C9" s="2">
        <v>-330</v>
      </c>
      <c r="D9" s="2">
        <v>-1053</v>
      </c>
    </row>
    <row r="10" spans="1:4">
      <c r="A10" s="1" t="s">
        <v>1</v>
      </c>
      <c r="B10" s="2">
        <v>-587</v>
      </c>
      <c r="C10" s="2">
        <v>-492</v>
      </c>
      <c r="D10" s="2">
        <v>-1079</v>
      </c>
    </row>
    <row r="11" spans="1:4">
      <c r="A11" s="1" t="s">
        <v>2</v>
      </c>
      <c r="B11" s="2">
        <v>-635</v>
      </c>
      <c r="C11" s="2">
        <v>-4276</v>
      </c>
      <c r="D11" s="2">
        <v>-4911</v>
      </c>
    </row>
    <row r="12" spans="1:4">
      <c r="A12" s="1" t="s">
        <v>18</v>
      </c>
      <c r="B12" s="2">
        <v>-493</v>
      </c>
      <c r="C12" s="2">
        <v>-43</v>
      </c>
      <c r="D12" s="2">
        <v>-536</v>
      </c>
    </row>
    <row r="13" spans="1:4">
      <c r="A13" s="1" t="s">
        <v>57</v>
      </c>
      <c r="B13" s="2">
        <v>-460</v>
      </c>
      <c r="C13" s="2">
        <v>-254</v>
      </c>
      <c r="D13" s="2">
        <v>-714</v>
      </c>
    </row>
    <row r="14" spans="1:4">
      <c r="A14" s="1" t="s">
        <v>59</v>
      </c>
      <c r="B14" s="2">
        <v>-397</v>
      </c>
      <c r="C14" s="2">
        <v>-82</v>
      </c>
      <c r="D14" s="2">
        <v>-479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46"/>
  <sheetViews>
    <sheetView topLeftCell="A4" zoomScale="120" zoomScaleNormal="120" workbookViewId="0">
      <selection sqref="A1:J1"/>
    </sheetView>
  </sheetViews>
  <sheetFormatPr defaultRowHeight="18" customHeight="1"/>
  <cols>
    <col min="1" max="1" width="11.875" style="9" customWidth="1"/>
    <col min="2" max="3" width="9" style="11"/>
    <col min="4" max="4" width="10.625" style="11" customWidth="1"/>
    <col min="5" max="5" width="10.75" style="11" customWidth="1"/>
    <col min="6" max="7" width="10.5" style="11" customWidth="1"/>
    <col min="8" max="16384" width="9" style="11"/>
  </cols>
  <sheetData>
    <row r="1" spans="1:10" s="437" customFormat="1" ht="18" customHeight="1">
      <c r="A1" s="551" t="s">
        <v>306</v>
      </c>
      <c r="B1" s="551"/>
      <c r="C1" s="551"/>
      <c r="D1" s="551"/>
      <c r="E1" s="551"/>
      <c r="F1" s="551"/>
      <c r="G1" s="551"/>
      <c r="H1" s="551"/>
      <c r="I1" s="551"/>
      <c r="J1" s="551"/>
    </row>
    <row r="2" spans="1:10" ht="18" customHeight="1">
      <c r="B2" s="10"/>
      <c r="J2" s="162" t="s">
        <v>307</v>
      </c>
    </row>
    <row r="3" spans="1:10" ht="18" customHeight="1">
      <c r="A3" s="558" t="s">
        <v>61</v>
      </c>
      <c r="B3" s="552" t="s">
        <v>78</v>
      </c>
      <c r="C3" s="553"/>
      <c r="D3" s="554"/>
      <c r="E3" s="561" t="s">
        <v>143</v>
      </c>
      <c r="F3" s="553"/>
      <c r="G3" s="562"/>
      <c r="H3" s="561" t="s">
        <v>144</v>
      </c>
      <c r="I3" s="553"/>
      <c r="J3" s="562"/>
    </row>
    <row r="4" spans="1:10" ht="18" customHeight="1">
      <c r="A4" s="559"/>
      <c r="B4" s="555"/>
      <c r="C4" s="556"/>
      <c r="D4" s="557"/>
      <c r="E4" s="563"/>
      <c r="F4" s="556"/>
      <c r="G4" s="564"/>
      <c r="H4" s="563"/>
      <c r="I4" s="556"/>
      <c r="J4" s="564"/>
    </row>
    <row r="5" spans="1:10" ht="18" customHeight="1">
      <c r="A5" s="560"/>
      <c r="B5" s="438" t="s">
        <v>16</v>
      </c>
      <c r="C5" s="439" t="s">
        <v>17</v>
      </c>
      <c r="D5" s="14" t="s">
        <v>142</v>
      </c>
      <c r="E5" s="13" t="s">
        <v>16</v>
      </c>
      <c r="F5" s="12" t="s">
        <v>17</v>
      </c>
      <c r="G5" s="14" t="s">
        <v>142</v>
      </c>
      <c r="H5" s="13" t="s">
        <v>16</v>
      </c>
      <c r="I5" s="12" t="s">
        <v>17</v>
      </c>
      <c r="J5" s="14" t="s">
        <v>142</v>
      </c>
    </row>
    <row r="6" spans="1:10" ht="18" customHeight="1">
      <c r="A6" s="101" t="s">
        <v>19</v>
      </c>
      <c r="B6" s="102">
        <v>480594</v>
      </c>
      <c r="C6" s="102">
        <v>544852</v>
      </c>
      <c r="D6" s="104">
        <f>SUM(B6:C6)</f>
        <v>1025446</v>
      </c>
      <c r="E6" s="167">
        <f>SUM(E7:E8)</f>
        <v>139981</v>
      </c>
      <c r="F6" s="201">
        <f>SUM(F7:F8)</f>
        <v>204892</v>
      </c>
      <c r="G6" s="168">
        <f>SUM(G7:G8)</f>
        <v>344873</v>
      </c>
      <c r="H6" s="105">
        <f>E6/B6</f>
        <v>0.29126664086526255</v>
      </c>
      <c r="I6" s="106">
        <f>F6/C6</f>
        <v>0.37605074405526639</v>
      </c>
      <c r="J6" s="107">
        <f>G6/D6</f>
        <v>0.33631512532107982</v>
      </c>
    </row>
    <row r="7" spans="1:10" ht="18" customHeight="1">
      <c r="A7" s="108" t="s">
        <v>20</v>
      </c>
      <c r="B7" s="109">
        <f t="shared" ref="B7:G7" si="0">SUM(B9:B21)</f>
        <v>435313</v>
      </c>
      <c r="C7" s="110">
        <f t="shared" si="0"/>
        <v>492954</v>
      </c>
      <c r="D7" s="112">
        <f t="shared" si="0"/>
        <v>928267</v>
      </c>
      <c r="E7" s="111">
        <f t="shared" si="0"/>
        <v>124777</v>
      </c>
      <c r="F7" s="110">
        <f t="shared" si="0"/>
        <v>182311</v>
      </c>
      <c r="G7" s="112">
        <f t="shared" si="0"/>
        <v>307088</v>
      </c>
      <c r="H7" s="113">
        <f t="shared" ref="H7:J8" si="1">E7/B7</f>
        <v>0.28663743099792566</v>
      </c>
      <c r="I7" s="114">
        <f t="shared" si="1"/>
        <v>0.36983369645037872</v>
      </c>
      <c r="J7" s="115">
        <f t="shared" si="1"/>
        <v>0.33081861145554026</v>
      </c>
    </row>
    <row r="8" spans="1:10" ht="18" customHeight="1">
      <c r="A8" s="101" t="s">
        <v>21</v>
      </c>
      <c r="B8" s="111">
        <f t="shared" ref="B8:G8" si="2">SUM(B22,B24,B26,B30,B35,B37)</f>
        <v>45394</v>
      </c>
      <c r="C8" s="109">
        <f t="shared" si="2"/>
        <v>52060</v>
      </c>
      <c r="D8" s="104">
        <f t="shared" si="2"/>
        <v>97454</v>
      </c>
      <c r="E8" s="102">
        <f t="shared" si="2"/>
        <v>15204</v>
      </c>
      <c r="F8" s="103">
        <f t="shared" si="2"/>
        <v>22581</v>
      </c>
      <c r="G8" s="104">
        <f t="shared" si="2"/>
        <v>37785</v>
      </c>
      <c r="H8" s="105">
        <f t="shared" si="1"/>
        <v>0.3349341322641759</v>
      </c>
      <c r="I8" s="106">
        <f t="shared" si="1"/>
        <v>0.43374951978486365</v>
      </c>
      <c r="J8" s="107">
        <f t="shared" si="1"/>
        <v>0.38772138650029758</v>
      </c>
    </row>
    <row r="9" spans="1:10" ht="18" customHeight="1">
      <c r="A9" s="15" t="s">
        <v>42</v>
      </c>
      <c r="B9" s="234">
        <v>149060</v>
      </c>
      <c r="C9" s="16">
        <v>167992</v>
      </c>
      <c r="D9" s="427">
        <f>SUM(B9:C9)</f>
        <v>317052</v>
      </c>
      <c r="E9" s="230">
        <v>36478</v>
      </c>
      <c r="F9" s="235">
        <v>51985</v>
      </c>
      <c r="G9" s="164">
        <f>SUM(E9:F9)</f>
        <v>88463</v>
      </c>
      <c r="H9" s="169">
        <f>E9/B9</f>
        <v>0.24472024688045083</v>
      </c>
      <c r="I9" s="170">
        <f>F9/C9</f>
        <v>0.30944925948854707</v>
      </c>
      <c r="J9" s="171">
        <f>G9/D9</f>
        <v>0.27901732207965885</v>
      </c>
    </row>
    <row r="10" spans="1:10" ht="18" customHeight="1">
      <c r="A10" s="17" t="s">
        <v>22</v>
      </c>
      <c r="B10" s="233">
        <v>25254</v>
      </c>
      <c r="C10" s="18">
        <v>29685</v>
      </c>
      <c r="D10" s="412">
        <f t="shared" ref="D10:D20" si="3">SUM(B10:C10)</f>
        <v>54939</v>
      </c>
      <c r="E10" s="440">
        <v>8123</v>
      </c>
      <c r="F10" s="202">
        <v>12460</v>
      </c>
      <c r="G10" s="165">
        <f t="shared" ref="G10:G39" si="4">SUM(E10:F10)</f>
        <v>20583</v>
      </c>
      <c r="H10" s="172">
        <f t="shared" ref="H10:H36" si="5">E10/B10</f>
        <v>0.3216520155222935</v>
      </c>
      <c r="I10" s="173">
        <f>F10/C10</f>
        <v>0.41974060973555666</v>
      </c>
      <c r="J10" s="174">
        <f t="shared" ref="J10:J37" si="6">G10/D10</f>
        <v>0.37465188663790749</v>
      </c>
    </row>
    <row r="11" spans="1:10" ht="18" customHeight="1">
      <c r="A11" s="17" t="s">
        <v>45</v>
      </c>
      <c r="B11" s="233">
        <v>43128</v>
      </c>
      <c r="C11" s="18">
        <v>48774</v>
      </c>
      <c r="D11" s="412">
        <f t="shared" si="3"/>
        <v>91902</v>
      </c>
      <c r="E11" s="100">
        <v>13274</v>
      </c>
      <c r="F11" s="202">
        <v>19089</v>
      </c>
      <c r="G11" s="165">
        <f t="shared" si="4"/>
        <v>32363</v>
      </c>
      <c r="H11" s="172">
        <f>E11/B11</f>
        <v>0.30778148766462621</v>
      </c>
      <c r="I11" s="173">
        <f t="shared" ref="I11:I37" si="7">F11/C11</f>
        <v>0.39137655308155983</v>
      </c>
      <c r="J11" s="174">
        <f t="shared" si="6"/>
        <v>0.35214685208156515</v>
      </c>
    </row>
    <row r="12" spans="1:10" ht="18" customHeight="1">
      <c r="A12" s="17" t="s">
        <v>23</v>
      </c>
      <c r="B12" s="233">
        <v>34629</v>
      </c>
      <c r="C12" s="18">
        <v>39593</v>
      </c>
      <c r="D12" s="412">
        <f t="shared" si="3"/>
        <v>74222</v>
      </c>
      <c r="E12" s="100">
        <v>10653</v>
      </c>
      <c r="F12" s="202">
        <v>16104</v>
      </c>
      <c r="G12" s="165">
        <f t="shared" si="4"/>
        <v>26757</v>
      </c>
      <c r="H12" s="172">
        <f>E12/B12</f>
        <v>0.30763233128302869</v>
      </c>
      <c r="I12" s="173">
        <f t="shared" si="7"/>
        <v>0.4067385648978355</v>
      </c>
      <c r="J12" s="174">
        <f t="shared" si="6"/>
        <v>0.36049958233407886</v>
      </c>
    </row>
    <row r="13" spans="1:10" ht="18" customHeight="1">
      <c r="A13" s="17" t="s">
        <v>24</v>
      </c>
      <c r="B13" s="233">
        <v>13800</v>
      </c>
      <c r="C13" s="18">
        <v>15459</v>
      </c>
      <c r="D13" s="412">
        <f t="shared" si="3"/>
        <v>29259</v>
      </c>
      <c r="E13" s="100">
        <v>4899</v>
      </c>
      <c r="F13" s="519">
        <v>7027</v>
      </c>
      <c r="G13" s="165">
        <f t="shared" si="4"/>
        <v>11926</v>
      </c>
      <c r="H13" s="172">
        <f t="shared" si="5"/>
        <v>0.35499999999999998</v>
      </c>
      <c r="I13" s="173">
        <f t="shared" si="7"/>
        <v>0.45455721586131054</v>
      </c>
      <c r="J13" s="174">
        <f t="shared" si="6"/>
        <v>0.40760108000956968</v>
      </c>
    </row>
    <row r="14" spans="1:10" ht="18" customHeight="1">
      <c r="A14" s="17" t="s">
        <v>25</v>
      </c>
      <c r="B14" s="233">
        <v>22253</v>
      </c>
      <c r="C14" s="18">
        <v>24766</v>
      </c>
      <c r="D14" s="412">
        <f t="shared" si="3"/>
        <v>47019</v>
      </c>
      <c r="E14" s="441">
        <v>6868</v>
      </c>
      <c r="F14" s="223">
        <v>9918</v>
      </c>
      <c r="G14" s="442">
        <f t="shared" si="4"/>
        <v>16786</v>
      </c>
      <c r="H14" s="172">
        <f t="shared" si="5"/>
        <v>0.30863254392666156</v>
      </c>
      <c r="I14" s="173">
        <f t="shared" si="7"/>
        <v>0.40046838407494145</v>
      </c>
      <c r="J14" s="174">
        <f t="shared" si="6"/>
        <v>0.35700461515557541</v>
      </c>
    </row>
    <row r="15" spans="1:10" ht="18" customHeight="1">
      <c r="A15" s="17" t="s">
        <v>26</v>
      </c>
      <c r="B15" s="233">
        <v>14834</v>
      </c>
      <c r="C15" s="18">
        <v>17040</v>
      </c>
      <c r="D15" s="412">
        <f t="shared" si="3"/>
        <v>31874</v>
      </c>
      <c r="E15" s="441">
        <v>4626</v>
      </c>
      <c r="F15" s="223">
        <v>7153</v>
      </c>
      <c r="G15" s="442">
        <f t="shared" si="4"/>
        <v>11779</v>
      </c>
      <c r="H15" s="172">
        <f t="shared" si="5"/>
        <v>0.31185115275717945</v>
      </c>
      <c r="I15" s="173">
        <f t="shared" si="7"/>
        <v>0.41977699530516432</v>
      </c>
      <c r="J15" s="174">
        <f t="shared" si="6"/>
        <v>0.36954884859132836</v>
      </c>
    </row>
    <row r="16" spans="1:10" ht="18" customHeight="1">
      <c r="A16" s="17" t="s">
        <v>43</v>
      </c>
      <c r="B16" s="233">
        <v>38169</v>
      </c>
      <c r="C16" s="18">
        <v>41663</v>
      </c>
      <c r="D16" s="412">
        <f t="shared" si="3"/>
        <v>79832</v>
      </c>
      <c r="E16" s="443">
        <v>10750</v>
      </c>
      <c r="F16" s="435">
        <v>15596</v>
      </c>
      <c r="G16" s="165">
        <f t="shared" si="4"/>
        <v>26346</v>
      </c>
      <c r="H16" s="172">
        <f t="shared" si="5"/>
        <v>0.28164217034766431</v>
      </c>
      <c r="I16" s="173">
        <f t="shared" si="7"/>
        <v>0.37433694165086528</v>
      </c>
      <c r="J16" s="174">
        <f t="shared" si="6"/>
        <v>0.33001803787954703</v>
      </c>
    </row>
    <row r="17" spans="1:10" ht="18" customHeight="1">
      <c r="A17" s="17" t="s">
        <v>70</v>
      </c>
      <c r="B17" s="340">
        <v>15583</v>
      </c>
      <c r="C17" s="18">
        <v>17599</v>
      </c>
      <c r="D17" s="412">
        <f t="shared" si="3"/>
        <v>33182</v>
      </c>
      <c r="E17" s="100">
        <v>4149</v>
      </c>
      <c r="F17" s="444">
        <v>5939</v>
      </c>
      <c r="G17" s="165">
        <f t="shared" si="4"/>
        <v>10088</v>
      </c>
      <c r="H17" s="172">
        <f t="shared" si="5"/>
        <v>0.26625168452801129</v>
      </c>
      <c r="I17" s="173">
        <f t="shared" si="7"/>
        <v>0.33746235581567136</v>
      </c>
      <c r="J17" s="174">
        <f t="shared" si="6"/>
        <v>0.30402025194382498</v>
      </c>
    </row>
    <row r="18" spans="1:10" ht="18" customHeight="1">
      <c r="A18" s="17" t="s">
        <v>71</v>
      </c>
      <c r="B18" s="340">
        <v>38537</v>
      </c>
      <c r="C18" s="18">
        <v>44439</v>
      </c>
      <c r="D18" s="412">
        <f t="shared" si="3"/>
        <v>82976</v>
      </c>
      <c r="E18" s="100">
        <v>11659</v>
      </c>
      <c r="F18" s="202">
        <v>17434</v>
      </c>
      <c r="G18" s="165">
        <f t="shared" si="4"/>
        <v>29093</v>
      </c>
      <c r="H18" s="172">
        <f t="shared" si="5"/>
        <v>0.302540415704388</v>
      </c>
      <c r="I18" s="173">
        <f t="shared" si="7"/>
        <v>0.39231305834964786</v>
      </c>
      <c r="J18" s="174">
        <f t="shared" si="6"/>
        <v>0.35061945622830698</v>
      </c>
    </row>
    <row r="19" spans="1:10" ht="18" customHeight="1">
      <c r="A19" s="17" t="s">
        <v>60</v>
      </c>
      <c r="B19" s="340">
        <v>15378</v>
      </c>
      <c r="C19" s="18">
        <v>17800</v>
      </c>
      <c r="D19" s="412">
        <f t="shared" si="3"/>
        <v>33178</v>
      </c>
      <c r="E19" s="100">
        <v>5460</v>
      </c>
      <c r="F19" s="202">
        <v>8210</v>
      </c>
      <c r="G19" s="165">
        <f t="shared" si="4"/>
        <v>13670</v>
      </c>
      <c r="H19" s="172">
        <f t="shared" si="5"/>
        <v>0.35505267264923918</v>
      </c>
      <c r="I19" s="173">
        <f t="shared" si="7"/>
        <v>0.46123595505617976</v>
      </c>
      <c r="J19" s="174">
        <f t="shared" si="6"/>
        <v>0.41202001326179999</v>
      </c>
    </row>
    <row r="20" spans="1:10" ht="18" customHeight="1">
      <c r="A20" s="436" t="s">
        <v>44</v>
      </c>
      <c r="B20" s="233">
        <v>12088</v>
      </c>
      <c r="C20" s="18">
        <v>13409</v>
      </c>
      <c r="D20" s="445">
        <f t="shared" si="3"/>
        <v>25497</v>
      </c>
      <c r="E20" s="446">
        <v>3550</v>
      </c>
      <c r="F20" s="444">
        <v>5131</v>
      </c>
      <c r="G20" s="165">
        <f t="shared" si="4"/>
        <v>8681</v>
      </c>
      <c r="H20" s="172">
        <f t="shared" si="5"/>
        <v>0.29367968232958308</v>
      </c>
      <c r="I20" s="173">
        <f t="shared" si="7"/>
        <v>0.38265344171824894</v>
      </c>
      <c r="J20" s="174">
        <f t="shared" si="6"/>
        <v>0.34047142801113855</v>
      </c>
    </row>
    <row r="21" spans="1:10" ht="18" customHeight="1">
      <c r="A21" s="393" t="s">
        <v>72</v>
      </c>
      <c r="B21" s="84">
        <v>12600</v>
      </c>
      <c r="C21" s="447">
        <v>14735</v>
      </c>
      <c r="D21" s="448">
        <f>SUM(B21:C21)</f>
        <v>27335</v>
      </c>
      <c r="E21" s="449">
        <v>4288</v>
      </c>
      <c r="F21" s="435">
        <v>6265</v>
      </c>
      <c r="G21" s="240">
        <f>SUM(E21:F21)</f>
        <v>10553</v>
      </c>
      <c r="H21" s="450">
        <f>E21/B21</f>
        <v>0.3403174603174603</v>
      </c>
      <c r="I21" s="451">
        <f>F21/C21</f>
        <v>0.42517814726840852</v>
      </c>
      <c r="J21" s="452">
        <f>G21/D21</f>
        <v>0.3860618254984452</v>
      </c>
    </row>
    <row r="22" spans="1:10" ht="18" customHeight="1">
      <c r="A22" s="518" t="s">
        <v>331</v>
      </c>
      <c r="B22" s="479">
        <f>SUM(B23)</f>
        <v>2568</v>
      </c>
      <c r="C22" s="480">
        <f>SUM(C23)</f>
        <v>2916</v>
      </c>
      <c r="D22" s="112">
        <f>B22+C22</f>
        <v>5484</v>
      </c>
      <c r="E22" s="479">
        <f>SUM(E23)</f>
        <v>905</v>
      </c>
      <c r="F22" s="480">
        <f>SUM(F23)</f>
        <v>1398</v>
      </c>
      <c r="G22" s="112">
        <f>E22+F22</f>
        <v>2303</v>
      </c>
      <c r="H22" s="481">
        <f>E22/B22</f>
        <v>0.35241433021806856</v>
      </c>
      <c r="I22" s="482">
        <f t="shared" ref="I22" si="8">F22/C22</f>
        <v>0.47942386831275718</v>
      </c>
      <c r="J22" s="483">
        <f t="shared" ref="J22" si="9">G22/D22</f>
        <v>0.41994894237782643</v>
      </c>
    </row>
    <row r="23" spans="1:10" ht="18" customHeight="1">
      <c r="A23" s="332" t="s">
        <v>28</v>
      </c>
      <c r="B23" s="341">
        <v>2568</v>
      </c>
      <c r="C23" s="456">
        <v>2916</v>
      </c>
      <c r="D23" s="457">
        <f>SUM(B23:C23)</f>
        <v>5484</v>
      </c>
      <c r="E23" s="458">
        <v>905</v>
      </c>
      <c r="F23" s="459">
        <v>1398</v>
      </c>
      <c r="G23" s="460">
        <f t="shared" si="4"/>
        <v>2303</v>
      </c>
      <c r="H23" s="461">
        <f t="shared" ref="H23:J23" si="10">E23/B23</f>
        <v>0.35241433021806856</v>
      </c>
      <c r="I23" s="462">
        <f t="shared" si="10"/>
        <v>0.47942386831275718</v>
      </c>
      <c r="J23" s="463">
        <f t="shared" si="10"/>
        <v>0.41994894237782643</v>
      </c>
    </row>
    <row r="24" spans="1:10" ht="18" customHeight="1">
      <c r="A24" s="101" t="s">
        <v>29</v>
      </c>
      <c r="B24" s="464">
        <f>SUM(B25)</f>
        <v>1106</v>
      </c>
      <c r="C24" s="464">
        <f>SUM(C25)</f>
        <v>1257</v>
      </c>
      <c r="D24" s="104">
        <f>B24+C24</f>
        <v>2363</v>
      </c>
      <c r="E24" s="236">
        <f>SUM(E25)</f>
        <v>465</v>
      </c>
      <c r="F24" s="237">
        <f>SUM(F25)</f>
        <v>737</v>
      </c>
      <c r="G24" s="104">
        <f>E24+F24</f>
        <v>1202</v>
      </c>
      <c r="H24" s="105">
        <f t="shared" si="5"/>
        <v>0.42043399638336348</v>
      </c>
      <c r="I24" s="106">
        <f t="shared" si="7"/>
        <v>0.58631662688941921</v>
      </c>
      <c r="J24" s="107">
        <f t="shared" si="6"/>
        <v>0.50867541261108762</v>
      </c>
    </row>
    <row r="25" spans="1:10" ht="18" customHeight="1">
      <c r="A25" s="21" t="s">
        <v>30</v>
      </c>
      <c r="B25" s="465">
        <v>1106</v>
      </c>
      <c r="C25" s="466">
        <v>1257</v>
      </c>
      <c r="D25" s="457">
        <f>SUM(B25:C25)</f>
        <v>2363</v>
      </c>
      <c r="E25" s="417">
        <v>465</v>
      </c>
      <c r="F25" s="467">
        <v>737</v>
      </c>
      <c r="G25" s="468">
        <f t="shared" si="4"/>
        <v>1202</v>
      </c>
      <c r="H25" s="453">
        <f t="shared" si="5"/>
        <v>0.42043399638336348</v>
      </c>
      <c r="I25" s="454">
        <f t="shared" si="7"/>
        <v>0.58631662688941921</v>
      </c>
      <c r="J25" s="455">
        <f t="shared" si="6"/>
        <v>0.50867541261108762</v>
      </c>
    </row>
    <row r="26" spans="1:10" ht="18" customHeight="1">
      <c r="A26" s="101" t="s">
        <v>31</v>
      </c>
      <c r="B26" s="469">
        <f>SUM(B27:B29)</f>
        <v>12810</v>
      </c>
      <c r="C26" s="464">
        <f>SUM(C27:C29)</f>
        <v>15036</v>
      </c>
      <c r="D26" s="104">
        <f>B26+C26</f>
        <v>27846</v>
      </c>
      <c r="E26" s="236">
        <f>SUM(E27:E29)</f>
        <v>4580</v>
      </c>
      <c r="F26" s="237">
        <f>SUM(F27:F29)</f>
        <v>6965</v>
      </c>
      <c r="G26" s="104">
        <f>E26+F26</f>
        <v>11545</v>
      </c>
      <c r="H26" s="105">
        <f t="shared" si="5"/>
        <v>0.35753317720530836</v>
      </c>
      <c r="I26" s="106">
        <f t="shared" si="7"/>
        <v>0.46322160148975794</v>
      </c>
      <c r="J26" s="107">
        <f t="shared" si="6"/>
        <v>0.41460173813114992</v>
      </c>
    </row>
    <row r="27" spans="1:10" ht="18" customHeight="1">
      <c r="A27" s="22" t="s">
        <v>32</v>
      </c>
      <c r="B27" s="16">
        <v>1631</v>
      </c>
      <c r="C27" s="430">
        <v>1796</v>
      </c>
      <c r="D27" s="470">
        <f>SUM(B27:C27)</f>
        <v>3427</v>
      </c>
      <c r="E27" s="98">
        <v>631</v>
      </c>
      <c r="F27" s="471">
        <v>908</v>
      </c>
      <c r="G27" s="164">
        <f t="shared" si="4"/>
        <v>1539</v>
      </c>
      <c r="H27" s="169">
        <f t="shared" si="5"/>
        <v>0.38687921520539548</v>
      </c>
      <c r="I27" s="170">
        <f t="shared" si="7"/>
        <v>0.50556792873051226</v>
      </c>
      <c r="J27" s="171">
        <f t="shared" si="6"/>
        <v>0.44908082871316019</v>
      </c>
    </row>
    <row r="28" spans="1:10" ht="18" customHeight="1">
      <c r="A28" s="17" t="s">
        <v>46</v>
      </c>
      <c r="B28" s="18">
        <v>7788</v>
      </c>
      <c r="C28" s="472">
        <v>9301</v>
      </c>
      <c r="D28" s="484">
        <f>SUM(B28:C28)</f>
        <v>17089</v>
      </c>
      <c r="E28" s="100">
        <v>2679</v>
      </c>
      <c r="F28" s="202">
        <v>4151</v>
      </c>
      <c r="G28" s="165">
        <f t="shared" si="4"/>
        <v>6830</v>
      </c>
      <c r="H28" s="172">
        <f t="shared" si="5"/>
        <v>0.34399075500770415</v>
      </c>
      <c r="I28" s="173">
        <f t="shared" si="7"/>
        <v>0.44629609719385011</v>
      </c>
      <c r="J28" s="174">
        <f t="shared" si="6"/>
        <v>0.39967230382117153</v>
      </c>
    </row>
    <row r="29" spans="1:10" ht="18" customHeight="1">
      <c r="A29" s="19" t="s">
        <v>47</v>
      </c>
      <c r="B29" s="20">
        <v>3391</v>
      </c>
      <c r="C29" s="473">
        <v>3939</v>
      </c>
      <c r="D29" s="474">
        <f>SUM(B29:C29)</f>
        <v>7330</v>
      </c>
      <c r="E29" s="475">
        <v>1270</v>
      </c>
      <c r="F29" s="476">
        <v>1906</v>
      </c>
      <c r="G29" s="166">
        <f t="shared" si="4"/>
        <v>3176</v>
      </c>
      <c r="H29" s="175">
        <f t="shared" si="5"/>
        <v>0.37452079032733709</v>
      </c>
      <c r="I29" s="176">
        <f t="shared" si="7"/>
        <v>0.48387915714648388</v>
      </c>
      <c r="J29" s="177">
        <f t="shared" si="6"/>
        <v>0.43328785811732606</v>
      </c>
    </row>
    <row r="30" spans="1:10" ht="18" customHeight="1">
      <c r="A30" s="101" t="s">
        <v>33</v>
      </c>
      <c r="B30" s="102">
        <f>SUM(B31:B34)</f>
        <v>11007</v>
      </c>
      <c r="C30" s="102">
        <f>SUM(C31:C34)</f>
        <v>12687</v>
      </c>
      <c r="D30" s="104">
        <f>B30+C30</f>
        <v>23694</v>
      </c>
      <c r="E30" s="236">
        <f>SUM(E31:E34)</f>
        <v>3746</v>
      </c>
      <c r="F30" s="237">
        <f>SUM(F31:F34)</f>
        <v>5480</v>
      </c>
      <c r="G30" s="104">
        <f>E30+F30</f>
        <v>9226</v>
      </c>
      <c r="H30" s="105">
        <f t="shared" si="5"/>
        <v>0.34032888162078678</v>
      </c>
      <c r="I30" s="106">
        <f t="shared" si="7"/>
        <v>0.43193820446125958</v>
      </c>
      <c r="J30" s="107">
        <f t="shared" si="6"/>
        <v>0.38938127796066513</v>
      </c>
    </row>
    <row r="31" spans="1:10" ht="18" customHeight="1">
      <c r="A31" s="15" t="s">
        <v>34</v>
      </c>
      <c r="B31" s="342">
        <v>4372</v>
      </c>
      <c r="C31" s="430">
        <v>5112</v>
      </c>
      <c r="D31" s="470">
        <f>SUM(B31:C31)</f>
        <v>9484</v>
      </c>
      <c r="E31" s="98">
        <v>1680</v>
      </c>
      <c r="F31" s="471">
        <v>2487</v>
      </c>
      <c r="G31" s="164">
        <f t="shared" si="4"/>
        <v>4167</v>
      </c>
      <c r="H31" s="169">
        <f t="shared" si="5"/>
        <v>0.38426349496797807</v>
      </c>
      <c r="I31" s="170">
        <f t="shared" si="7"/>
        <v>0.48650234741784038</v>
      </c>
      <c r="J31" s="171">
        <f t="shared" si="6"/>
        <v>0.43937157317587516</v>
      </c>
    </row>
    <row r="32" spans="1:10" ht="18" customHeight="1">
      <c r="A32" s="17" t="s">
        <v>35</v>
      </c>
      <c r="B32" s="18">
        <v>2751</v>
      </c>
      <c r="C32" s="472">
        <v>3325</v>
      </c>
      <c r="D32" s="445">
        <f>SUM(B32:C32)</f>
        <v>6076</v>
      </c>
      <c r="E32" s="100">
        <v>900</v>
      </c>
      <c r="F32" s="202">
        <v>1355</v>
      </c>
      <c r="G32" s="165">
        <f t="shared" si="4"/>
        <v>2255</v>
      </c>
      <c r="H32" s="172">
        <f t="shared" si="5"/>
        <v>0.32715376226826609</v>
      </c>
      <c r="I32" s="173">
        <f t="shared" si="7"/>
        <v>0.40751879699248122</v>
      </c>
      <c r="J32" s="174">
        <f t="shared" si="6"/>
        <v>0.37113232389730083</v>
      </c>
    </row>
    <row r="33" spans="1:10" ht="18" customHeight="1">
      <c r="A33" s="17" t="s">
        <v>36</v>
      </c>
      <c r="B33" s="18">
        <v>2352</v>
      </c>
      <c r="C33" s="472">
        <v>2673</v>
      </c>
      <c r="D33" s="445">
        <f>SUM(B33:C33)</f>
        <v>5025</v>
      </c>
      <c r="E33" s="100">
        <v>731</v>
      </c>
      <c r="F33" s="202">
        <v>1075</v>
      </c>
      <c r="G33" s="165">
        <f t="shared" si="4"/>
        <v>1806</v>
      </c>
      <c r="H33" s="172">
        <f t="shared" si="5"/>
        <v>0.31079931972789115</v>
      </c>
      <c r="I33" s="173">
        <f>F33/C33</f>
        <v>0.40216984661429106</v>
      </c>
      <c r="J33" s="174">
        <f t="shared" si="6"/>
        <v>0.35940298507462687</v>
      </c>
    </row>
    <row r="34" spans="1:10" ht="18" customHeight="1">
      <c r="A34" s="19" t="s">
        <v>37</v>
      </c>
      <c r="B34" s="20">
        <v>1532</v>
      </c>
      <c r="C34" s="473">
        <v>1577</v>
      </c>
      <c r="D34" s="474">
        <f>SUM(B34:C34)</f>
        <v>3109</v>
      </c>
      <c r="E34" s="475">
        <v>435</v>
      </c>
      <c r="F34" s="476">
        <v>563</v>
      </c>
      <c r="G34" s="166">
        <f t="shared" si="4"/>
        <v>998</v>
      </c>
      <c r="H34" s="175">
        <f t="shared" si="5"/>
        <v>0.2839425587467363</v>
      </c>
      <c r="I34" s="176">
        <f t="shared" si="7"/>
        <v>0.35700697526949904</v>
      </c>
      <c r="J34" s="177">
        <f t="shared" si="6"/>
        <v>0.32100353811514959</v>
      </c>
    </row>
    <row r="35" spans="1:10" ht="18" customHeight="1">
      <c r="A35" s="101" t="s">
        <v>38</v>
      </c>
      <c r="B35" s="102">
        <f>SUM(B36)</f>
        <v>9360</v>
      </c>
      <c r="C35" s="102">
        <f>SUM(C36)</f>
        <v>10719</v>
      </c>
      <c r="D35" s="104">
        <f>B35+C35</f>
        <v>20079</v>
      </c>
      <c r="E35" s="236">
        <f>SUM(E36)</f>
        <v>2837</v>
      </c>
      <c r="F35" s="237">
        <f>SUM(F36)</f>
        <v>4255</v>
      </c>
      <c r="G35" s="104">
        <f>E35+F35</f>
        <v>7092</v>
      </c>
      <c r="H35" s="105">
        <f t="shared" si="5"/>
        <v>0.30309829059829058</v>
      </c>
      <c r="I35" s="106">
        <f t="shared" si="7"/>
        <v>0.39695867151786546</v>
      </c>
      <c r="J35" s="107">
        <f t="shared" si="6"/>
        <v>0.35320484087852982</v>
      </c>
    </row>
    <row r="36" spans="1:10" ht="18" customHeight="1">
      <c r="A36" s="21" t="s">
        <v>41</v>
      </c>
      <c r="B36" s="477">
        <v>9360</v>
      </c>
      <c r="C36" s="478">
        <v>10719</v>
      </c>
      <c r="D36" s="457">
        <f>SUM(B36:C36)</f>
        <v>20079</v>
      </c>
      <c r="E36" s="417">
        <v>2837</v>
      </c>
      <c r="F36" s="467">
        <v>4255</v>
      </c>
      <c r="G36" s="468">
        <f t="shared" si="4"/>
        <v>7092</v>
      </c>
      <c r="H36" s="453">
        <f t="shared" si="5"/>
        <v>0.30309829059829058</v>
      </c>
      <c r="I36" s="454">
        <f t="shared" si="7"/>
        <v>0.39695867151786546</v>
      </c>
      <c r="J36" s="455">
        <f t="shared" si="6"/>
        <v>0.35320484087852982</v>
      </c>
    </row>
    <row r="37" spans="1:10" ht="18" customHeight="1">
      <c r="A37" s="101" t="s">
        <v>39</v>
      </c>
      <c r="B37" s="102">
        <f>SUM(B38:B39)</f>
        <v>8543</v>
      </c>
      <c r="C37" s="102">
        <f>SUM(C38:C39)</f>
        <v>9445</v>
      </c>
      <c r="D37" s="104">
        <f>B37+C37</f>
        <v>17988</v>
      </c>
      <c r="E37" s="236">
        <f>SUM(E38:E39)</f>
        <v>2671</v>
      </c>
      <c r="F37" s="237">
        <f>SUM(F38:F39)</f>
        <v>3746</v>
      </c>
      <c r="G37" s="104">
        <f>E37+F37</f>
        <v>6417</v>
      </c>
      <c r="H37" s="105">
        <f>E37/B37</f>
        <v>0.3126536345546061</v>
      </c>
      <c r="I37" s="106">
        <f t="shared" si="7"/>
        <v>0.39661196400211751</v>
      </c>
      <c r="J37" s="107">
        <f t="shared" si="6"/>
        <v>0.35673782521681119</v>
      </c>
    </row>
    <row r="38" spans="1:10" ht="18" customHeight="1">
      <c r="A38" s="15" t="s">
        <v>40</v>
      </c>
      <c r="B38" s="16">
        <v>7262</v>
      </c>
      <c r="C38" s="430">
        <v>8065</v>
      </c>
      <c r="D38" s="470">
        <f>SUM(B38:C38)</f>
        <v>15327</v>
      </c>
      <c r="E38" s="98">
        <v>2299</v>
      </c>
      <c r="F38" s="471">
        <v>3180</v>
      </c>
      <c r="G38" s="203">
        <f t="shared" si="4"/>
        <v>5479</v>
      </c>
      <c r="H38" s="169">
        <f>E38/B38</f>
        <v>0.31657945469567611</v>
      </c>
      <c r="I38" s="170">
        <f>F38/C38</f>
        <v>0.39429634221946686</v>
      </c>
      <c r="J38" s="171">
        <f>G38/D38</f>
        <v>0.35747373915312847</v>
      </c>
    </row>
    <row r="39" spans="1:10" ht="18" customHeight="1">
      <c r="A39" s="19" t="s">
        <v>73</v>
      </c>
      <c r="B39" s="20">
        <v>1281</v>
      </c>
      <c r="C39" s="473">
        <v>1380</v>
      </c>
      <c r="D39" s="474">
        <f>SUM(B39:C39)</f>
        <v>2661</v>
      </c>
      <c r="E39" s="475">
        <v>372</v>
      </c>
      <c r="F39" s="476">
        <v>566</v>
      </c>
      <c r="G39" s="166">
        <f t="shared" si="4"/>
        <v>938</v>
      </c>
      <c r="H39" s="175">
        <f>E39/B39</f>
        <v>0.29039812646370022</v>
      </c>
      <c r="I39" s="176">
        <f>F39/C39</f>
        <v>0.41014492753623188</v>
      </c>
      <c r="J39" s="177">
        <f>G39/D39</f>
        <v>0.35249906050357011</v>
      </c>
    </row>
    <row r="41" spans="1:10" ht="18" customHeight="1">
      <c r="A41" s="9" t="s">
        <v>277</v>
      </c>
      <c r="B41" s="23"/>
      <c r="C41" s="23"/>
      <c r="D41" s="23"/>
    </row>
    <row r="42" spans="1:10" ht="18" customHeight="1">
      <c r="A42" s="9" t="s">
        <v>278</v>
      </c>
      <c r="B42" s="23"/>
      <c r="C42" s="23"/>
      <c r="D42" s="23"/>
    </row>
    <row r="43" spans="1:10" ht="18" customHeight="1">
      <c r="A43" s="9" t="s">
        <v>279</v>
      </c>
      <c r="B43" s="23"/>
      <c r="C43" s="23"/>
      <c r="D43" s="23"/>
    </row>
    <row r="45" spans="1:10" ht="18" customHeight="1">
      <c r="A45" s="24"/>
    </row>
    <row r="46" spans="1:10" ht="18" customHeight="1">
      <c r="B46" s="23"/>
      <c r="C46" s="23"/>
      <c r="D46" s="23"/>
    </row>
  </sheetData>
  <mergeCells count="5">
    <mergeCell ref="A1:J1"/>
    <mergeCell ref="B3:D4"/>
    <mergeCell ref="A3:A5"/>
    <mergeCell ref="E3:G4"/>
    <mergeCell ref="H3:J4"/>
  </mergeCells>
  <phoneticPr fontId="2"/>
  <printOptions horizontalCentered="1"/>
  <pageMargins left="0.31496062992125984" right="0.27559055118110237" top="0.82677165354330717" bottom="0.51181102362204722" header="0.39370078740157483" footer="0.51181102362204722"/>
  <pageSetup paperSize="9" pageOrder="overThenDown" orientation="portrait" r:id="rId1"/>
  <headerFooter alignWithMargins="0">
    <oddHeader xml:space="preserve">&amp;L表1-1
</oddHead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40" zoomScale="120" zoomScaleNormal="120" workbookViewId="0">
      <selection activeCell="E21" sqref="E21"/>
    </sheetView>
  </sheetViews>
  <sheetFormatPr defaultRowHeight="18" customHeight="1"/>
  <cols>
    <col min="1" max="1" width="11.875" style="9" customWidth="1"/>
    <col min="2" max="3" width="9" style="11"/>
    <col min="4" max="4" width="10.625" style="11" customWidth="1"/>
    <col min="5" max="5" width="10.875" style="11" customWidth="1"/>
    <col min="6" max="6" width="11.375" style="11" customWidth="1"/>
    <col min="7" max="16384" width="9" style="11"/>
  </cols>
  <sheetData>
    <row r="1" spans="1:10" s="437" customFormat="1" ht="18" customHeight="1">
      <c r="A1" s="551" t="s">
        <v>308</v>
      </c>
      <c r="B1" s="551"/>
      <c r="C1" s="551"/>
      <c r="D1" s="551"/>
      <c r="E1" s="551"/>
      <c r="F1" s="551"/>
      <c r="G1" s="551"/>
      <c r="H1" s="551"/>
      <c r="I1" s="551"/>
      <c r="J1" s="551"/>
    </row>
    <row r="2" spans="1:10" ht="18" customHeight="1">
      <c r="B2" s="10"/>
      <c r="J2" s="162" t="s">
        <v>307</v>
      </c>
    </row>
    <row r="3" spans="1:10" ht="18" customHeight="1">
      <c r="A3" s="558" t="s">
        <v>61</v>
      </c>
      <c r="B3" s="552" t="s">
        <v>78</v>
      </c>
      <c r="C3" s="553"/>
      <c r="D3" s="562"/>
      <c r="E3" s="561" t="s">
        <v>143</v>
      </c>
      <c r="F3" s="553"/>
      <c r="G3" s="562"/>
      <c r="H3" s="561" t="s">
        <v>144</v>
      </c>
      <c r="I3" s="553"/>
      <c r="J3" s="562"/>
    </row>
    <row r="4" spans="1:10" ht="18" customHeight="1">
      <c r="A4" s="559"/>
      <c r="B4" s="555"/>
      <c r="C4" s="556"/>
      <c r="D4" s="564"/>
      <c r="E4" s="563"/>
      <c r="F4" s="556"/>
      <c r="G4" s="564"/>
      <c r="H4" s="563"/>
      <c r="I4" s="556"/>
      <c r="J4" s="564"/>
    </row>
    <row r="5" spans="1:10" ht="18" customHeight="1">
      <c r="A5" s="560"/>
      <c r="B5" s="438" t="s">
        <v>16</v>
      </c>
      <c r="C5" s="12" t="s">
        <v>17</v>
      </c>
      <c r="D5" s="14" t="s">
        <v>142</v>
      </c>
      <c r="E5" s="13" t="s">
        <v>16</v>
      </c>
      <c r="F5" s="12" t="s">
        <v>17</v>
      </c>
      <c r="G5" s="14" t="s">
        <v>142</v>
      </c>
      <c r="H5" s="13" t="s">
        <v>16</v>
      </c>
      <c r="I5" s="12" t="s">
        <v>17</v>
      </c>
      <c r="J5" s="14" t="s">
        <v>142</v>
      </c>
    </row>
    <row r="6" spans="1:10" ht="18" customHeight="1">
      <c r="A6" s="101" t="s">
        <v>19</v>
      </c>
      <c r="B6" s="487">
        <f>'表1-1'!B6</f>
        <v>480594</v>
      </c>
      <c r="C6" s="488">
        <f>'表1-1'!C6</f>
        <v>544852</v>
      </c>
      <c r="D6" s="489">
        <f>'表1-1'!D6</f>
        <v>1025446</v>
      </c>
      <c r="E6" s="167">
        <f>E7+E11+E14+E19+E27+E30+E34+E36</f>
        <v>139981</v>
      </c>
      <c r="F6" s="201">
        <f>F7+F11+F14+F19+F27+F30+F34+F36</f>
        <v>204892</v>
      </c>
      <c r="G6" s="168">
        <f>G7+G11+G14+G19+G27+G30+G34+G36</f>
        <v>344873</v>
      </c>
      <c r="H6" s="113">
        <f t="shared" ref="H6:J7" si="0">E6/B6</f>
        <v>0.29126664086526255</v>
      </c>
      <c r="I6" s="114">
        <f t="shared" si="0"/>
        <v>0.37605074405526639</v>
      </c>
      <c r="J6" s="115">
        <f t="shared" si="0"/>
        <v>0.33631512532107982</v>
      </c>
    </row>
    <row r="7" spans="1:10" ht="18" customHeight="1">
      <c r="A7" s="108" t="s">
        <v>172</v>
      </c>
      <c r="B7" s="490">
        <f t="shared" ref="B7:G7" si="1">SUM(B8:B10)</f>
        <v>52031</v>
      </c>
      <c r="C7" s="109">
        <f t="shared" si="1"/>
        <v>59549</v>
      </c>
      <c r="D7" s="112">
        <f t="shared" si="1"/>
        <v>111580</v>
      </c>
      <c r="E7" s="111">
        <f t="shared" si="1"/>
        <v>16184</v>
      </c>
      <c r="F7" s="109">
        <f t="shared" si="1"/>
        <v>24655</v>
      </c>
      <c r="G7" s="112">
        <f t="shared" si="1"/>
        <v>40839</v>
      </c>
      <c r="H7" s="113">
        <f t="shared" si="0"/>
        <v>0.31104533835598008</v>
      </c>
      <c r="I7" s="114">
        <f t="shared" si="0"/>
        <v>0.41402878301902635</v>
      </c>
      <c r="J7" s="115">
        <f t="shared" si="0"/>
        <v>0.36600645276931348</v>
      </c>
    </row>
    <row r="8" spans="1:10" ht="18" customHeight="1">
      <c r="A8" s="17" t="s">
        <v>23</v>
      </c>
      <c r="B8" s="233">
        <f>'表1-1'!B12</f>
        <v>34629</v>
      </c>
      <c r="C8" s="16">
        <f>'表1-1'!C12</f>
        <v>39593</v>
      </c>
      <c r="D8" s="412">
        <f>SUM(B8:C8)</f>
        <v>74222</v>
      </c>
      <c r="E8" s="100">
        <f>'表1-1'!E12</f>
        <v>10653</v>
      </c>
      <c r="F8" s="202">
        <f>'表1-1'!F12</f>
        <v>16104</v>
      </c>
      <c r="G8" s="165">
        <f>SUM(E8:F8)</f>
        <v>26757</v>
      </c>
      <c r="H8" s="172">
        <f t="shared" ref="H8:J10" si="2">E8/B8</f>
        <v>0.30763233128302869</v>
      </c>
      <c r="I8" s="173">
        <f t="shared" si="2"/>
        <v>0.4067385648978355</v>
      </c>
      <c r="J8" s="174">
        <f t="shared" si="2"/>
        <v>0.36049958233407886</v>
      </c>
    </row>
    <row r="9" spans="1:10" ht="18" customHeight="1">
      <c r="A9" s="17" t="s">
        <v>26</v>
      </c>
      <c r="B9" s="436">
        <f>'表1-1'!B15</f>
        <v>14834</v>
      </c>
      <c r="C9" s="18">
        <f>'表1-1'!C15</f>
        <v>17040</v>
      </c>
      <c r="D9" s="412">
        <f>SUM(B9:C9)</f>
        <v>31874</v>
      </c>
      <c r="E9" s="233">
        <f>'表1-1'!E15</f>
        <v>4626</v>
      </c>
      <c r="F9" s="340">
        <f>'表1-1'!F15</f>
        <v>7153</v>
      </c>
      <c r="G9" s="165">
        <f>SUM(E9:F9)</f>
        <v>11779</v>
      </c>
      <c r="H9" s="172">
        <f t="shared" si="2"/>
        <v>0.31185115275717945</v>
      </c>
      <c r="I9" s="173">
        <f t="shared" si="2"/>
        <v>0.41977699530516432</v>
      </c>
      <c r="J9" s="174">
        <f t="shared" si="2"/>
        <v>0.36954884859132836</v>
      </c>
    </row>
    <row r="10" spans="1:10" ht="18" customHeight="1">
      <c r="A10" s="17" t="s">
        <v>28</v>
      </c>
      <c r="B10" s="491">
        <f>'表1-1'!B23</f>
        <v>2568</v>
      </c>
      <c r="C10" s="20">
        <f>'表1-1'!C23</f>
        <v>2916</v>
      </c>
      <c r="D10" s="474">
        <f>SUM(B10:C10)</f>
        <v>5484</v>
      </c>
      <c r="E10" s="242">
        <f>'表1-1'!E23</f>
        <v>905</v>
      </c>
      <c r="F10" s="341">
        <f>'表1-1'!F23</f>
        <v>1398</v>
      </c>
      <c r="G10" s="165">
        <f>SUM(E10:F10)</f>
        <v>2303</v>
      </c>
      <c r="H10" s="175">
        <f t="shared" si="2"/>
        <v>0.35241433021806856</v>
      </c>
      <c r="I10" s="176">
        <f t="shared" si="2"/>
        <v>0.47942386831275718</v>
      </c>
      <c r="J10" s="177">
        <f t="shared" si="2"/>
        <v>0.41994894237782643</v>
      </c>
    </row>
    <row r="11" spans="1:10" ht="18" customHeight="1">
      <c r="A11" s="108" t="s">
        <v>173</v>
      </c>
      <c r="B11" s="490">
        <f t="shared" ref="B11:G11" si="3">SUM(B12:B13)</f>
        <v>16484</v>
      </c>
      <c r="C11" s="109">
        <f t="shared" si="3"/>
        <v>19057</v>
      </c>
      <c r="D11" s="112">
        <f t="shared" si="3"/>
        <v>35541</v>
      </c>
      <c r="E11" s="111">
        <f t="shared" si="3"/>
        <v>5925</v>
      </c>
      <c r="F11" s="109">
        <f t="shared" si="3"/>
        <v>8947</v>
      </c>
      <c r="G11" s="112">
        <f t="shared" si="3"/>
        <v>14872</v>
      </c>
      <c r="H11" s="113">
        <f t="shared" ref="H11:J12" si="4">E11/B11</f>
        <v>0.35943945644261099</v>
      </c>
      <c r="I11" s="114">
        <f t="shared" si="4"/>
        <v>0.46948627800808101</v>
      </c>
      <c r="J11" s="115">
        <f t="shared" si="4"/>
        <v>0.418446301454658</v>
      </c>
    </row>
    <row r="12" spans="1:10" ht="18" customHeight="1">
      <c r="A12" s="17" t="s">
        <v>60</v>
      </c>
      <c r="B12" s="492">
        <f>'表1-1'!B19</f>
        <v>15378</v>
      </c>
      <c r="C12" s="16">
        <f>'表1-1'!C19</f>
        <v>17800</v>
      </c>
      <c r="D12" s="470">
        <f>SUM(B12:C12)</f>
        <v>33178</v>
      </c>
      <c r="E12" s="234">
        <f>'表1-1'!E19</f>
        <v>5460</v>
      </c>
      <c r="F12" s="342">
        <f>'表1-1'!F19</f>
        <v>8210</v>
      </c>
      <c r="G12" s="238">
        <f>SUM(E12:F12)</f>
        <v>13670</v>
      </c>
      <c r="H12" s="204">
        <f t="shared" si="4"/>
        <v>0.35505267264923918</v>
      </c>
      <c r="I12" s="170">
        <f t="shared" si="4"/>
        <v>0.46123595505617976</v>
      </c>
      <c r="J12" s="171">
        <f t="shared" si="4"/>
        <v>0.41202001326179999</v>
      </c>
    </row>
    <row r="13" spans="1:10" ht="18" customHeight="1">
      <c r="A13" s="17" t="s">
        <v>30</v>
      </c>
      <c r="B13" s="491">
        <f>'表1-1'!B25</f>
        <v>1106</v>
      </c>
      <c r="C13" s="20">
        <f>'表1-1'!C25</f>
        <v>1257</v>
      </c>
      <c r="D13" s="474">
        <f>SUM(B13:C13)</f>
        <v>2363</v>
      </c>
      <c r="E13" s="242">
        <f>'表1-1'!E25</f>
        <v>465</v>
      </c>
      <c r="F13" s="341">
        <f>'表1-1'!F25</f>
        <v>737</v>
      </c>
      <c r="G13" s="166">
        <f>SUM(E13:F13)</f>
        <v>1202</v>
      </c>
      <c r="H13" s="175">
        <f t="shared" ref="H13:J14" si="5">E13/B13</f>
        <v>0.42043399638336348</v>
      </c>
      <c r="I13" s="176">
        <f t="shared" si="5"/>
        <v>0.58631662688941921</v>
      </c>
      <c r="J13" s="177">
        <f t="shared" si="5"/>
        <v>0.50867541261108762</v>
      </c>
    </row>
    <row r="14" spans="1:10" ht="18" customHeight="1">
      <c r="A14" s="108" t="s">
        <v>174</v>
      </c>
      <c r="B14" s="490">
        <f t="shared" ref="B14:G14" si="6">SUM(B15:B18)</f>
        <v>38064</v>
      </c>
      <c r="C14" s="109">
        <f t="shared" si="6"/>
        <v>44721</v>
      </c>
      <c r="D14" s="112">
        <f t="shared" si="6"/>
        <v>82785</v>
      </c>
      <c r="E14" s="111">
        <f t="shared" si="6"/>
        <v>12703</v>
      </c>
      <c r="F14" s="109">
        <f t="shared" si="6"/>
        <v>19425</v>
      </c>
      <c r="G14" s="112">
        <f t="shared" si="6"/>
        <v>32128</v>
      </c>
      <c r="H14" s="113">
        <f t="shared" si="5"/>
        <v>0.33372740647330812</v>
      </c>
      <c r="I14" s="114">
        <f t="shared" si="5"/>
        <v>0.43435969678674446</v>
      </c>
      <c r="J14" s="115">
        <f t="shared" si="5"/>
        <v>0.38808962976384609</v>
      </c>
    </row>
    <row r="15" spans="1:10" ht="18" customHeight="1">
      <c r="A15" s="17" t="s">
        <v>22</v>
      </c>
      <c r="B15" s="234">
        <f>'表1-1'!B10</f>
        <v>25254</v>
      </c>
      <c r="C15" s="16">
        <f>'表1-1'!C10</f>
        <v>29685</v>
      </c>
      <c r="D15" s="470">
        <f>SUM(B15:C15)</f>
        <v>54939</v>
      </c>
      <c r="E15" s="98">
        <f>'表1-1'!E10</f>
        <v>8123</v>
      </c>
      <c r="F15" s="99">
        <f>'表1-1'!F10</f>
        <v>12460</v>
      </c>
      <c r="G15" s="240">
        <f>SUM(E15:F15)</f>
        <v>20583</v>
      </c>
      <c r="H15" s="169">
        <f t="shared" ref="H15:J18" si="7">E15/B15</f>
        <v>0.3216520155222935</v>
      </c>
      <c r="I15" s="170">
        <f>F15/C15</f>
        <v>0.41974060973555666</v>
      </c>
      <c r="J15" s="171">
        <f t="shared" si="7"/>
        <v>0.37465188663790749</v>
      </c>
    </row>
    <row r="16" spans="1:10" ht="18" customHeight="1">
      <c r="A16" s="25" t="s">
        <v>32</v>
      </c>
      <c r="B16" s="231">
        <f>'表1-1'!B27</f>
        <v>1631</v>
      </c>
      <c r="C16" s="231">
        <f>'表1-1'!C27</f>
        <v>1796</v>
      </c>
      <c r="D16" s="445">
        <f>SUM(B16:C16)</f>
        <v>3427</v>
      </c>
      <c r="E16" s="233">
        <f>'表1-1'!E27</f>
        <v>631</v>
      </c>
      <c r="F16" s="18">
        <f>'表1-1'!F27</f>
        <v>908</v>
      </c>
      <c r="G16" s="165">
        <f>SUM(E16:F16)</f>
        <v>1539</v>
      </c>
      <c r="H16" s="172">
        <f t="shared" si="7"/>
        <v>0.38687921520539548</v>
      </c>
      <c r="I16" s="173">
        <f>F16/C16</f>
        <v>0.50556792873051226</v>
      </c>
      <c r="J16" s="174">
        <f t="shared" si="7"/>
        <v>0.44908082871316019</v>
      </c>
    </row>
    <row r="17" spans="1:10" ht="18" customHeight="1">
      <c r="A17" s="17" t="s">
        <v>46</v>
      </c>
      <c r="B17" s="340">
        <f>'表1-1'!B28</f>
        <v>7788</v>
      </c>
      <c r="C17" s="18">
        <f>'表1-1'!C28</f>
        <v>9301</v>
      </c>
      <c r="D17" s="484">
        <f>SUM(B17:C17)</f>
        <v>17089</v>
      </c>
      <c r="E17" s="231">
        <f>'表1-1'!E28</f>
        <v>2679</v>
      </c>
      <c r="F17" s="231">
        <f>'表1-1'!F28</f>
        <v>4151</v>
      </c>
      <c r="G17" s="239">
        <f>SUM(E17:F17)</f>
        <v>6830</v>
      </c>
      <c r="H17" s="172">
        <f t="shared" si="7"/>
        <v>0.34399075500770415</v>
      </c>
      <c r="I17" s="173">
        <f t="shared" si="7"/>
        <v>0.44629609719385011</v>
      </c>
      <c r="J17" s="174">
        <f t="shared" si="7"/>
        <v>0.39967230382117153</v>
      </c>
    </row>
    <row r="18" spans="1:10" ht="18" customHeight="1">
      <c r="A18" s="17" t="s">
        <v>47</v>
      </c>
      <c r="B18" s="493">
        <f>'表1-1'!B29</f>
        <v>3391</v>
      </c>
      <c r="C18" s="20">
        <f>'表1-1'!C29</f>
        <v>3939</v>
      </c>
      <c r="D18" s="484">
        <f>SUM(B18:C18)</f>
        <v>7330</v>
      </c>
      <c r="E18" s="20">
        <f>'表1-1'!E29</f>
        <v>1270</v>
      </c>
      <c r="F18" s="20">
        <f>'表1-1'!F29</f>
        <v>1906</v>
      </c>
      <c r="G18" s="239">
        <f>SUM(E18:F18)</f>
        <v>3176</v>
      </c>
      <c r="H18" s="175">
        <f t="shared" si="7"/>
        <v>0.37452079032733709</v>
      </c>
      <c r="I18" s="176">
        <f t="shared" si="7"/>
        <v>0.48387915714648388</v>
      </c>
      <c r="J18" s="177">
        <f t="shared" si="7"/>
        <v>0.43328785811732606</v>
      </c>
    </row>
    <row r="19" spans="1:10" ht="18" customHeight="1">
      <c r="A19" s="108" t="s">
        <v>175</v>
      </c>
      <c r="B19" s="490">
        <f t="shared" ref="B19:G19" si="8">SUM(B20:B26)</f>
        <v>189450</v>
      </c>
      <c r="C19" s="109">
        <f t="shared" si="8"/>
        <v>213737</v>
      </c>
      <c r="D19" s="112">
        <f t="shared" si="8"/>
        <v>403187</v>
      </c>
      <c r="E19" s="111">
        <f t="shared" si="8"/>
        <v>49272</v>
      </c>
      <c r="F19" s="109">
        <f t="shared" si="8"/>
        <v>70431</v>
      </c>
      <c r="G19" s="112">
        <f t="shared" si="8"/>
        <v>119703</v>
      </c>
      <c r="H19" s="113">
        <f>E19/B19</f>
        <v>0.26007917656373714</v>
      </c>
      <c r="I19" s="114">
        <f>F19/C19</f>
        <v>0.32952179547761967</v>
      </c>
      <c r="J19" s="115">
        <f>G19/D19</f>
        <v>0.29689201288732026</v>
      </c>
    </row>
    <row r="20" spans="1:10" ht="18" customHeight="1">
      <c r="A20" s="392" t="s">
        <v>42</v>
      </c>
      <c r="B20" s="494">
        <f>'表1-1'!B9</f>
        <v>149060</v>
      </c>
      <c r="C20" s="495">
        <f>'表1-1'!C9</f>
        <v>167992</v>
      </c>
      <c r="D20" s="496">
        <f>SUM(B20:C20)</f>
        <v>317052</v>
      </c>
      <c r="E20" s="486">
        <f>'表1-1'!E9</f>
        <v>36478</v>
      </c>
      <c r="F20" s="485">
        <f>'表1-1'!F9</f>
        <v>51985</v>
      </c>
      <c r="G20" s="203">
        <f>SUM(E20:F20)</f>
        <v>88463</v>
      </c>
      <c r="H20" s="169">
        <f t="shared" ref="H20:J26" si="9">E20/B20</f>
        <v>0.24472024688045083</v>
      </c>
      <c r="I20" s="170">
        <f t="shared" si="9"/>
        <v>0.30944925948854707</v>
      </c>
      <c r="J20" s="171">
        <f t="shared" si="9"/>
        <v>0.27901732207965885</v>
      </c>
    </row>
    <row r="21" spans="1:10" ht="18" customHeight="1">
      <c r="A21" s="17" t="s">
        <v>24</v>
      </c>
      <c r="B21" s="233">
        <f>'表1-1'!B13</f>
        <v>13800</v>
      </c>
      <c r="C21" s="18">
        <f>'表1-1'!C13</f>
        <v>15459</v>
      </c>
      <c r="D21" s="445">
        <f>SUM(B21:C21)</f>
        <v>29259</v>
      </c>
      <c r="E21" s="520">
        <f>'表1-1'!E13</f>
        <v>4899</v>
      </c>
      <c r="F21" s="18">
        <f>'表1-1'!F13</f>
        <v>7027</v>
      </c>
      <c r="G21" s="165">
        <f>SUM(E21:F21)</f>
        <v>11926</v>
      </c>
      <c r="H21" s="172">
        <f>E21/B21</f>
        <v>0.35499999999999998</v>
      </c>
      <c r="I21" s="173">
        <f>F21/C21</f>
        <v>0.45455721586131054</v>
      </c>
      <c r="J21" s="174">
        <f>G21/D21</f>
        <v>0.40760108000956968</v>
      </c>
    </row>
    <row r="22" spans="1:10" ht="18" customHeight="1">
      <c r="A22" s="17" t="s">
        <v>332</v>
      </c>
      <c r="B22" s="233">
        <f>'表1-1'!B17</f>
        <v>15583</v>
      </c>
      <c r="C22" s="18">
        <f>'表1-1'!C17</f>
        <v>17599</v>
      </c>
      <c r="D22" s="445">
        <f t="shared" ref="D22:D29" si="10">SUM(B22:C22)</f>
        <v>33182</v>
      </c>
      <c r="E22" s="340">
        <f>'表1-1'!E17</f>
        <v>4149</v>
      </c>
      <c r="F22" s="340">
        <f>'表1-1'!F17</f>
        <v>5939</v>
      </c>
      <c r="G22" s="165">
        <f t="shared" ref="G22:G26" si="11">SUM(E22:F22)</f>
        <v>10088</v>
      </c>
      <c r="H22" s="172">
        <f t="shared" si="9"/>
        <v>0.26625168452801129</v>
      </c>
      <c r="I22" s="173">
        <f t="shared" si="9"/>
        <v>0.33746235581567136</v>
      </c>
      <c r="J22" s="174">
        <f t="shared" si="9"/>
        <v>0.30402025194382498</v>
      </c>
    </row>
    <row r="23" spans="1:10" ht="18" customHeight="1">
      <c r="A23" s="331" t="s">
        <v>34</v>
      </c>
      <c r="B23" s="497">
        <f>'表1-1'!B31</f>
        <v>4372</v>
      </c>
      <c r="C23" s="231">
        <f>'表1-1'!C31</f>
        <v>5112</v>
      </c>
      <c r="D23" s="484">
        <f t="shared" si="10"/>
        <v>9484</v>
      </c>
      <c r="E23" s="343">
        <f>'表1-1'!E31</f>
        <v>1680</v>
      </c>
      <c r="F23" s="231">
        <f>'表1-1'!F31</f>
        <v>2487</v>
      </c>
      <c r="G23" s="239">
        <f t="shared" si="11"/>
        <v>4167</v>
      </c>
      <c r="H23" s="172">
        <f t="shared" si="9"/>
        <v>0.38426349496797807</v>
      </c>
      <c r="I23" s="173">
        <f t="shared" si="9"/>
        <v>0.48650234741784038</v>
      </c>
      <c r="J23" s="174">
        <f t="shared" si="9"/>
        <v>0.43937157317587516</v>
      </c>
    </row>
    <row r="24" spans="1:10" ht="18" customHeight="1">
      <c r="A24" s="17" t="s">
        <v>35</v>
      </c>
      <c r="B24" s="233">
        <f>'表1-1'!B32</f>
        <v>2751</v>
      </c>
      <c r="C24" s="18">
        <f>'表1-1'!C32</f>
        <v>3325</v>
      </c>
      <c r="D24" s="445">
        <f t="shared" si="10"/>
        <v>6076</v>
      </c>
      <c r="E24" s="340">
        <f>'表1-1'!E32</f>
        <v>900</v>
      </c>
      <c r="F24" s="18">
        <f>'表1-1'!F32</f>
        <v>1355</v>
      </c>
      <c r="G24" s="165">
        <f t="shared" si="11"/>
        <v>2255</v>
      </c>
      <c r="H24" s="172">
        <f t="shared" si="9"/>
        <v>0.32715376226826609</v>
      </c>
      <c r="I24" s="173">
        <f t="shared" si="9"/>
        <v>0.40751879699248122</v>
      </c>
      <c r="J24" s="174">
        <f t="shared" si="9"/>
        <v>0.37113232389730083</v>
      </c>
    </row>
    <row r="25" spans="1:10" ht="18" customHeight="1">
      <c r="A25" s="17" t="s">
        <v>36</v>
      </c>
      <c r="B25" s="340">
        <f>'表1-1'!B33</f>
        <v>2352</v>
      </c>
      <c r="C25" s="18">
        <f>'表1-1'!C33</f>
        <v>2673</v>
      </c>
      <c r="D25" s="445">
        <f t="shared" si="10"/>
        <v>5025</v>
      </c>
      <c r="E25" s="18">
        <f>'表1-1'!E33</f>
        <v>731</v>
      </c>
      <c r="F25" s="18">
        <f>'表1-1'!F33</f>
        <v>1075</v>
      </c>
      <c r="G25" s="240">
        <f t="shared" si="11"/>
        <v>1806</v>
      </c>
      <c r="H25" s="172">
        <f t="shared" si="9"/>
        <v>0.31079931972789115</v>
      </c>
      <c r="I25" s="173">
        <f t="shared" si="9"/>
        <v>0.40216984661429106</v>
      </c>
      <c r="J25" s="174">
        <f t="shared" si="9"/>
        <v>0.35940298507462687</v>
      </c>
    </row>
    <row r="26" spans="1:10" ht="18" customHeight="1">
      <c r="A26" s="17" t="s">
        <v>37</v>
      </c>
      <c r="B26" s="20">
        <f>'表1-1'!B34</f>
        <v>1532</v>
      </c>
      <c r="C26" s="20">
        <f>'表1-1'!C34</f>
        <v>1577</v>
      </c>
      <c r="D26" s="484">
        <f t="shared" si="10"/>
        <v>3109</v>
      </c>
      <c r="E26" s="20">
        <f>'表1-1'!E34</f>
        <v>435</v>
      </c>
      <c r="F26" s="20">
        <f>'表1-1'!F34</f>
        <v>563</v>
      </c>
      <c r="G26" s="166">
        <f t="shared" si="11"/>
        <v>998</v>
      </c>
      <c r="H26" s="175">
        <f t="shared" si="9"/>
        <v>0.2839425587467363</v>
      </c>
      <c r="I26" s="176">
        <f t="shared" si="9"/>
        <v>0.35700697526949904</v>
      </c>
      <c r="J26" s="177">
        <f t="shared" si="9"/>
        <v>0.32100353811514959</v>
      </c>
    </row>
    <row r="27" spans="1:10" ht="24">
      <c r="A27" s="198" t="s">
        <v>176</v>
      </c>
      <c r="B27" s="490">
        <f t="shared" ref="B27:G27" si="12">SUM(B28:B29)</f>
        <v>50257</v>
      </c>
      <c r="C27" s="109">
        <f t="shared" si="12"/>
        <v>55072</v>
      </c>
      <c r="D27" s="112">
        <f>SUM(D28:D29)</f>
        <v>105329</v>
      </c>
      <c r="E27" s="111">
        <f t="shared" si="12"/>
        <v>14300</v>
      </c>
      <c r="F27" s="109">
        <f t="shared" si="12"/>
        <v>20727</v>
      </c>
      <c r="G27" s="112">
        <f t="shared" si="12"/>
        <v>35027</v>
      </c>
      <c r="H27" s="113">
        <f>E27/B27</f>
        <v>0.28453747736633705</v>
      </c>
      <c r="I27" s="114">
        <f>F27/C27</f>
        <v>0.37636185357350377</v>
      </c>
      <c r="J27" s="115">
        <f>G27/D27</f>
        <v>0.33254849091893018</v>
      </c>
    </row>
    <row r="28" spans="1:10" ht="18" customHeight="1">
      <c r="A28" s="17" t="s">
        <v>43</v>
      </c>
      <c r="B28" s="436">
        <f>'表1-1'!B16</f>
        <v>38169</v>
      </c>
      <c r="C28" s="16">
        <f>'表1-1'!C16</f>
        <v>41663</v>
      </c>
      <c r="D28" s="445">
        <f t="shared" si="10"/>
        <v>79832</v>
      </c>
      <c r="E28" s="234">
        <f>'表1-1'!E16</f>
        <v>10750</v>
      </c>
      <c r="F28" s="340">
        <f>'表1-1'!F16</f>
        <v>15596</v>
      </c>
      <c r="G28" s="165">
        <f>SUM(E28:F28)</f>
        <v>26346</v>
      </c>
      <c r="H28" s="172">
        <f t="shared" ref="H28:J29" si="13">E28/B28</f>
        <v>0.28164217034766431</v>
      </c>
      <c r="I28" s="173">
        <f t="shared" si="13"/>
        <v>0.37433694165086528</v>
      </c>
      <c r="J28" s="174">
        <f t="shared" si="13"/>
        <v>0.33001803787954703</v>
      </c>
    </row>
    <row r="29" spans="1:10" ht="18" customHeight="1">
      <c r="A29" s="17" t="s">
        <v>44</v>
      </c>
      <c r="B29" s="498">
        <f>'表1-1'!B20</f>
        <v>12088</v>
      </c>
      <c r="C29" s="20">
        <f>'表1-1'!C20</f>
        <v>13409</v>
      </c>
      <c r="D29" s="445">
        <f t="shared" si="10"/>
        <v>25497</v>
      </c>
      <c r="E29" s="242">
        <f>'表1-1'!E20</f>
        <v>3550</v>
      </c>
      <c r="F29" s="343">
        <f>'表1-1'!F20</f>
        <v>5131</v>
      </c>
      <c r="G29" s="165">
        <f>SUM(E29:F29)</f>
        <v>8681</v>
      </c>
      <c r="H29" s="172">
        <f t="shared" si="13"/>
        <v>0.29367968232958308</v>
      </c>
      <c r="I29" s="173">
        <f t="shared" si="13"/>
        <v>0.38265344171824894</v>
      </c>
      <c r="J29" s="174">
        <f t="shared" si="13"/>
        <v>0.34047142801113855</v>
      </c>
    </row>
    <row r="30" spans="1:10" ht="18" customHeight="1">
      <c r="A30" s="108" t="s">
        <v>177</v>
      </c>
      <c r="B30" s="490">
        <f t="shared" ref="B30:G30" si="14">SUM(B31:B33)</f>
        <v>60497</v>
      </c>
      <c r="C30" s="109">
        <f t="shared" si="14"/>
        <v>69893</v>
      </c>
      <c r="D30" s="112">
        <f t="shared" si="14"/>
        <v>130390</v>
      </c>
      <c r="E30" s="111">
        <f t="shared" si="14"/>
        <v>18784</v>
      </c>
      <c r="F30" s="109">
        <f t="shared" si="14"/>
        <v>27954</v>
      </c>
      <c r="G30" s="112">
        <f t="shared" si="14"/>
        <v>46738</v>
      </c>
      <c r="H30" s="113">
        <f>E30/B30</f>
        <v>0.31049473527612942</v>
      </c>
      <c r="I30" s="114">
        <f>F30/C30</f>
        <v>0.39995421572975837</v>
      </c>
      <c r="J30" s="115">
        <f>G30/D30</f>
        <v>0.35844773372191119</v>
      </c>
    </row>
    <row r="31" spans="1:10" ht="18" customHeight="1">
      <c r="A31" s="17" t="s">
        <v>71</v>
      </c>
      <c r="B31" s="340">
        <f>'表1-1'!B18</f>
        <v>38537</v>
      </c>
      <c r="C31" s="18">
        <f>'表1-1'!C18</f>
        <v>44439</v>
      </c>
      <c r="D31" s="445">
        <f>SUM(B31:C31)</f>
        <v>82976</v>
      </c>
      <c r="E31" s="18">
        <f>'表1-1'!E18</f>
        <v>11659</v>
      </c>
      <c r="F31" s="18">
        <f>'表1-1'!F18</f>
        <v>17434</v>
      </c>
      <c r="G31" s="165">
        <f>SUM(E31:F31)</f>
        <v>29093</v>
      </c>
      <c r="H31" s="172">
        <f t="shared" ref="H31:J33" si="15">E31/B31</f>
        <v>0.302540415704388</v>
      </c>
      <c r="I31" s="173">
        <f t="shared" si="15"/>
        <v>0.39231305834964786</v>
      </c>
      <c r="J31" s="174">
        <f t="shared" si="15"/>
        <v>0.35061945622830698</v>
      </c>
    </row>
    <row r="32" spans="1:10" ht="18" customHeight="1">
      <c r="A32" s="17" t="s">
        <v>72</v>
      </c>
      <c r="B32" s="436">
        <f>'表1-1'!B21</f>
        <v>12600</v>
      </c>
      <c r="C32" s="18">
        <f>'表1-1'!C21</f>
        <v>14735</v>
      </c>
      <c r="D32" s="445">
        <f>SUM(B32:C32)</f>
        <v>27335</v>
      </c>
      <c r="E32" s="233">
        <f>'表1-1'!E21</f>
        <v>4288</v>
      </c>
      <c r="F32" s="340">
        <f>'表1-1'!F21</f>
        <v>6265</v>
      </c>
      <c r="G32" s="165">
        <f>SUM(E32:F32)</f>
        <v>10553</v>
      </c>
      <c r="H32" s="172">
        <f t="shared" si="15"/>
        <v>0.3403174603174603</v>
      </c>
      <c r="I32" s="173">
        <f t="shared" si="15"/>
        <v>0.42517814726840852</v>
      </c>
      <c r="J32" s="174">
        <f t="shared" si="15"/>
        <v>0.3860618254984452</v>
      </c>
    </row>
    <row r="33" spans="1:10" ht="18" customHeight="1">
      <c r="A33" s="17" t="s">
        <v>41</v>
      </c>
      <c r="B33" s="232">
        <f>'表1-1'!B36</f>
        <v>9360</v>
      </c>
      <c r="C33" s="232">
        <f>'表1-1'!C36</f>
        <v>10719</v>
      </c>
      <c r="D33" s="445">
        <f>SUM(B33:C33)</f>
        <v>20079</v>
      </c>
      <c r="E33" s="232">
        <f>'表1-1'!E36</f>
        <v>2837</v>
      </c>
      <c r="F33" s="232">
        <f>'表1-1'!F36</f>
        <v>4255</v>
      </c>
      <c r="G33" s="165">
        <f>SUM(E33:F33)</f>
        <v>7092</v>
      </c>
      <c r="H33" s="175">
        <f t="shared" si="15"/>
        <v>0.30309829059829058</v>
      </c>
      <c r="I33" s="176">
        <f t="shared" si="15"/>
        <v>0.39695867151786546</v>
      </c>
      <c r="J33" s="177">
        <f t="shared" si="15"/>
        <v>0.35320484087852982</v>
      </c>
    </row>
    <row r="34" spans="1:10" ht="18" customHeight="1">
      <c r="A34" s="108" t="s">
        <v>178</v>
      </c>
      <c r="B34" s="490">
        <f t="shared" ref="B34:G34" si="16">SUM(B35)</f>
        <v>43128</v>
      </c>
      <c r="C34" s="109">
        <f t="shared" si="16"/>
        <v>48774</v>
      </c>
      <c r="D34" s="112">
        <f>SUM(B34:C34)</f>
        <v>91902</v>
      </c>
      <c r="E34" s="111">
        <f t="shared" si="16"/>
        <v>13274</v>
      </c>
      <c r="F34" s="109">
        <f t="shared" si="16"/>
        <v>19089</v>
      </c>
      <c r="G34" s="112">
        <f t="shared" si="16"/>
        <v>32363</v>
      </c>
      <c r="H34" s="113">
        <f>E34/B34</f>
        <v>0.30778148766462621</v>
      </c>
      <c r="I34" s="114">
        <f>F34/C34</f>
        <v>0.39137655308155983</v>
      </c>
      <c r="J34" s="115">
        <f>G34/D34</f>
        <v>0.35214685208156515</v>
      </c>
    </row>
    <row r="35" spans="1:10" ht="18" customHeight="1">
      <c r="A35" s="17" t="s">
        <v>45</v>
      </c>
      <c r="B35" s="233">
        <f>'表1-1'!B11</f>
        <v>43128</v>
      </c>
      <c r="C35" s="18">
        <f>'表1-1'!C11</f>
        <v>48774</v>
      </c>
      <c r="D35" s="445">
        <f>SUM(B35:C35)</f>
        <v>91902</v>
      </c>
      <c r="E35" s="100">
        <f>'表1-1'!E11</f>
        <v>13274</v>
      </c>
      <c r="F35" s="202">
        <f>'表1-1'!F11</f>
        <v>19089</v>
      </c>
      <c r="G35" s="165">
        <f>SUM(E35:F35)</f>
        <v>32363</v>
      </c>
      <c r="H35" s="172">
        <f t="shared" ref="H35:J37" si="17">E35/B35</f>
        <v>0.30778148766462621</v>
      </c>
      <c r="I35" s="173">
        <f t="shared" si="17"/>
        <v>0.39137655308155983</v>
      </c>
      <c r="J35" s="174">
        <f t="shared" si="17"/>
        <v>0.35214685208156515</v>
      </c>
    </row>
    <row r="36" spans="1:10" ht="18" customHeight="1">
      <c r="A36" s="108" t="s">
        <v>179</v>
      </c>
      <c r="B36" s="490">
        <f t="shared" ref="B36:G36" si="18">SUM(B37:B39)</f>
        <v>30796</v>
      </c>
      <c r="C36" s="109">
        <f t="shared" si="18"/>
        <v>34211</v>
      </c>
      <c r="D36" s="112">
        <f t="shared" si="18"/>
        <v>65007</v>
      </c>
      <c r="E36" s="111">
        <f t="shared" si="18"/>
        <v>9539</v>
      </c>
      <c r="F36" s="109">
        <f t="shared" si="18"/>
        <v>13664</v>
      </c>
      <c r="G36" s="112">
        <f t="shared" si="18"/>
        <v>23203</v>
      </c>
      <c r="H36" s="113">
        <f>E36/B36</f>
        <v>0.30974801922327577</v>
      </c>
      <c r="I36" s="114">
        <f>F36/C36</f>
        <v>0.39940370056414604</v>
      </c>
      <c r="J36" s="115">
        <f>G36/D36</f>
        <v>0.35693079206854644</v>
      </c>
    </row>
    <row r="37" spans="1:10" ht="18" customHeight="1">
      <c r="A37" s="15" t="s">
        <v>25</v>
      </c>
      <c r="B37" s="234">
        <f>'表1-1'!B14</f>
        <v>22253</v>
      </c>
      <c r="C37" s="499">
        <f>'表1-1'!C14</f>
        <v>24766</v>
      </c>
      <c r="D37" s="496">
        <f>SUM(B37:C37)</f>
        <v>47019</v>
      </c>
      <c r="E37" s="16">
        <f>'表1-1'!E14</f>
        <v>6868</v>
      </c>
      <c r="F37" s="16">
        <f>'表1-1'!F14</f>
        <v>9918</v>
      </c>
      <c r="G37" s="203">
        <f>SUM(E37:F37)</f>
        <v>16786</v>
      </c>
      <c r="H37" s="169">
        <f>E37/B37</f>
        <v>0.30863254392666156</v>
      </c>
      <c r="I37" s="170">
        <f t="shared" si="17"/>
        <v>0.40046838407494145</v>
      </c>
      <c r="J37" s="171">
        <f t="shared" si="17"/>
        <v>0.35700461515557541</v>
      </c>
    </row>
    <row r="38" spans="1:10" ht="18" customHeight="1">
      <c r="A38" s="17" t="s">
        <v>40</v>
      </c>
      <c r="B38" s="231">
        <f>'表1-1'!B38</f>
        <v>7262</v>
      </c>
      <c r="C38" s="231">
        <f>'表1-1'!C38</f>
        <v>8065</v>
      </c>
      <c r="D38" s="445">
        <f>SUM(B38:C38)</f>
        <v>15327</v>
      </c>
      <c r="E38" s="231">
        <f>'表1-1'!E38</f>
        <v>2299</v>
      </c>
      <c r="F38" s="231">
        <f>'表1-1'!F38</f>
        <v>3180</v>
      </c>
      <c r="G38" s="165">
        <f>SUM(E38:F38)</f>
        <v>5479</v>
      </c>
      <c r="H38" s="172">
        <f>E38/B38</f>
        <v>0.31657945469567611</v>
      </c>
      <c r="I38" s="173">
        <f>F38/C38</f>
        <v>0.39429634221946686</v>
      </c>
      <c r="J38" s="174">
        <f>G38/D38</f>
        <v>0.35747373915312847</v>
      </c>
    </row>
    <row r="39" spans="1:10" ht="18" customHeight="1">
      <c r="A39" s="19" t="s">
        <v>73</v>
      </c>
      <c r="B39" s="20">
        <f>'表1-1'!B39</f>
        <v>1281</v>
      </c>
      <c r="C39" s="20">
        <f>'表1-1'!C39</f>
        <v>1380</v>
      </c>
      <c r="D39" s="474">
        <f>SUM(B39:C39)</f>
        <v>2661</v>
      </c>
      <c r="E39" s="20">
        <f>'表1-1'!E39</f>
        <v>372</v>
      </c>
      <c r="F39" s="20">
        <f>'表1-1'!F39</f>
        <v>566</v>
      </c>
      <c r="G39" s="166">
        <f>SUM(E39:F39)</f>
        <v>938</v>
      </c>
      <c r="H39" s="175">
        <f>E39/B39</f>
        <v>0.29039812646370022</v>
      </c>
      <c r="I39" s="176">
        <f>F39/C39</f>
        <v>0.41014492753623188</v>
      </c>
      <c r="J39" s="177">
        <f>G39/D39</f>
        <v>0.35249906050357011</v>
      </c>
    </row>
    <row r="41" spans="1:10" ht="18" customHeight="1">
      <c r="A41" s="9" t="s">
        <v>277</v>
      </c>
      <c r="B41" s="23"/>
      <c r="C41" s="23"/>
      <c r="D41" s="23"/>
    </row>
    <row r="42" spans="1:10" ht="18" customHeight="1">
      <c r="A42" s="9" t="s">
        <v>278</v>
      </c>
      <c r="B42" s="23"/>
      <c r="C42" s="23"/>
      <c r="D42" s="23"/>
    </row>
    <row r="43" spans="1:10" ht="18" customHeight="1">
      <c r="A43" s="9" t="s">
        <v>279</v>
      </c>
    </row>
  </sheetData>
  <mergeCells count="5">
    <mergeCell ref="A1:J1"/>
    <mergeCell ref="B3:D4"/>
    <mergeCell ref="A3:A5"/>
    <mergeCell ref="E3:G4"/>
    <mergeCell ref="H3:J4"/>
  </mergeCells>
  <phoneticPr fontId="2"/>
  <printOptions horizontalCentered="1"/>
  <pageMargins left="0.31496062992125984" right="0.27559055118110237" top="0.82677165354330717" bottom="0.51181102362204722" header="0.39370078740157483" footer="0.51181102362204722"/>
  <pageSetup paperSize="9" pageOrder="overThenDown" orientation="portrait" r:id="rId1"/>
  <headerFooter alignWithMargins="0"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opLeftCell="A19" zoomScaleNormal="100" workbookViewId="0">
      <selection activeCell="I12" sqref="I12"/>
    </sheetView>
  </sheetViews>
  <sheetFormatPr defaultRowHeight="18.75" customHeight="1"/>
  <cols>
    <col min="1" max="1" width="5.25" style="30" bestFit="1" customWidth="1"/>
    <col min="2" max="2" width="14.875" style="30" customWidth="1"/>
    <col min="3" max="4" width="14.875" style="31" customWidth="1"/>
    <col min="5" max="5" width="14.875" style="30" customWidth="1"/>
    <col min="6" max="6" width="13" style="30" customWidth="1"/>
    <col min="7" max="16384" width="9" style="30"/>
  </cols>
  <sheetData>
    <row r="1" spans="1:6" s="29" customFormat="1" ht="18.75" customHeight="1">
      <c r="A1" s="565" t="s">
        <v>309</v>
      </c>
      <c r="B1" s="565"/>
      <c r="C1" s="565"/>
      <c r="D1" s="565"/>
      <c r="E1" s="565"/>
    </row>
    <row r="2" spans="1:6" s="29" customFormat="1" ht="18.75" customHeight="1">
      <c r="A2" s="26"/>
      <c r="B2" s="26"/>
      <c r="C2" s="26"/>
      <c r="D2" s="26"/>
      <c r="E2" s="28" t="s">
        <v>310</v>
      </c>
    </row>
    <row r="3" spans="1:6" s="29" customFormat="1" ht="18.75" customHeight="1">
      <c r="A3" s="26"/>
      <c r="B3" s="26"/>
      <c r="C3" s="26"/>
      <c r="D3" s="26"/>
      <c r="E3" s="28"/>
    </row>
    <row r="4" spans="1:6" ht="18.75" customHeight="1">
      <c r="A4" s="26"/>
      <c r="B4" s="26"/>
      <c r="C4" s="27"/>
      <c r="D4" s="26"/>
      <c r="E4" s="26"/>
    </row>
    <row r="5" spans="1:6" ht="37.5" customHeight="1">
      <c r="A5" s="548" t="s">
        <v>75</v>
      </c>
      <c r="B5" s="547" t="s">
        <v>74</v>
      </c>
      <c r="C5" s="116" t="s">
        <v>76</v>
      </c>
      <c r="D5" s="32" t="s">
        <v>163</v>
      </c>
      <c r="E5" s="33" t="s">
        <v>77</v>
      </c>
    </row>
    <row r="6" spans="1:6" ht="18.75" customHeight="1">
      <c r="A6" s="389" t="s">
        <v>145</v>
      </c>
      <c r="B6" s="390" t="s">
        <v>146</v>
      </c>
      <c r="C6" s="500">
        <v>1025446</v>
      </c>
      <c r="D6" s="391">
        <v>344873</v>
      </c>
      <c r="E6" s="344">
        <f t="shared" ref="E6:E31" si="0">D6/C6</f>
        <v>0.33631512532107982</v>
      </c>
      <c r="F6" s="366"/>
    </row>
    <row r="7" spans="1:6" ht="18.75" customHeight="1">
      <c r="A7" s="134">
        <v>1</v>
      </c>
      <c r="B7" s="331" t="s">
        <v>30</v>
      </c>
      <c r="C7" s="370">
        <v>2363</v>
      </c>
      <c r="D7" s="374">
        <v>1202</v>
      </c>
      <c r="E7" s="208">
        <f t="shared" si="0"/>
        <v>0.50867541261108762</v>
      </c>
      <c r="F7" s="366"/>
    </row>
    <row r="8" spans="1:6" ht="18.75" customHeight="1">
      <c r="A8" s="131">
        <v>2</v>
      </c>
      <c r="B8" s="25" t="s">
        <v>32</v>
      </c>
      <c r="C8" s="367">
        <v>3427</v>
      </c>
      <c r="D8" s="371">
        <v>1539</v>
      </c>
      <c r="E8" s="206">
        <f t="shared" si="0"/>
        <v>0.44908082871316019</v>
      </c>
      <c r="F8" s="366"/>
    </row>
    <row r="9" spans="1:6" ht="18.75" customHeight="1">
      <c r="A9" s="131">
        <v>3</v>
      </c>
      <c r="B9" s="17" t="s">
        <v>34</v>
      </c>
      <c r="C9" s="367">
        <v>9484</v>
      </c>
      <c r="D9" s="371">
        <v>4167</v>
      </c>
      <c r="E9" s="206">
        <f t="shared" si="0"/>
        <v>0.43937157317587516</v>
      </c>
      <c r="F9" s="366"/>
    </row>
    <row r="10" spans="1:6" ht="18.75" customHeight="1">
      <c r="A10" s="131">
        <v>4</v>
      </c>
      <c r="B10" s="17" t="s">
        <v>47</v>
      </c>
      <c r="C10" s="367">
        <v>7330</v>
      </c>
      <c r="D10" s="371">
        <v>3176</v>
      </c>
      <c r="E10" s="206">
        <f t="shared" si="0"/>
        <v>0.43328785811732606</v>
      </c>
      <c r="F10" s="366"/>
    </row>
    <row r="11" spans="1:6" ht="18.75" customHeight="1">
      <c r="A11" s="133">
        <v>5</v>
      </c>
      <c r="B11" s="19" t="s">
        <v>28</v>
      </c>
      <c r="C11" s="369">
        <v>5484</v>
      </c>
      <c r="D11" s="372">
        <v>2303</v>
      </c>
      <c r="E11" s="207">
        <f t="shared" si="0"/>
        <v>0.41994894237782643</v>
      </c>
      <c r="F11" s="366"/>
    </row>
    <row r="12" spans="1:6" ht="18.75" customHeight="1">
      <c r="A12" s="134">
        <v>6</v>
      </c>
      <c r="B12" s="331" t="s">
        <v>60</v>
      </c>
      <c r="C12" s="370">
        <v>33178</v>
      </c>
      <c r="D12" s="374">
        <v>13670</v>
      </c>
      <c r="E12" s="208">
        <f t="shared" si="0"/>
        <v>0.41202001326179999</v>
      </c>
      <c r="F12" s="366"/>
    </row>
    <row r="13" spans="1:6" ht="18.75" customHeight="1">
      <c r="A13" s="131">
        <v>7</v>
      </c>
      <c r="B13" s="17" t="s">
        <v>24</v>
      </c>
      <c r="C13" s="367">
        <v>29259</v>
      </c>
      <c r="D13" s="371">
        <v>11926</v>
      </c>
      <c r="E13" s="206">
        <f t="shared" si="0"/>
        <v>0.40760108000956968</v>
      </c>
      <c r="F13" s="366"/>
    </row>
    <row r="14" spans="1:6" ht="18.75" customHeight="1">
      <c r="A14" s="131">
        <v>8</v>
      </c>
      <c r="B14" s="17" t="s">
        <v>46</v>
      </c>
      <c r="C14" s="367">
        <v>17089</v>
      </c>
      <c r="D14" s="371">
        <v>6830</v>
      </c>
      <c r="E14" s="206">
        <f t="shared" si="0"/>
        <v>0.39967230382117153</v>
      </c>
      <c r="F14" s="366"/>
    </row>
    <row r="15" spans="1:6" ht="18.75" customHeight="1">
      <c r="A15" s="132">
        <v>9</v>
      </c>
      <c r="B15" s="392" t="s">
        <v>72</v>
      </c>
      <c r="C15" s="368">
        <v>27335</v>
      </c>
      <c r="D15" s="373">
        <v>10553</v>
      </c>
      <c r="E15" s="130">
        <f t="shared" si="0"/>
        <v>0.3860618254984452</v>
      </c>
      <c r="F15" s="366"/>
    </row>
    <row r="16" spans="1:6" ht="18.75" customHeight="1">
      <c r="A16" s="133">
        <v>10</v>
      </c>
      <c r="B16" s="19" t="s">
        <v>22</v>
      </c>
      <c r="C16" s="369">
        <v>54939</v>
      </c>
      <c r="D16" s="372">
        <v>20583</v>
      </c>
      <c r="E16" s="207">
        <f t="shared" si="0"/>
        <v>0.37465188663790749</v>
      </c>
      <c r="F16" s="366"/>
    </row>
    <row r="17" spans="1:7" ht="18.75" customHeight="1">
      <c r="A17" s="126">
        <v>11</v>
      </c>
      <c r="B17" s="15" t="s">
        <v>35</v>
      </c>
      <c r="C17" s="367">
        <v>6076</v>
      </c>
      <c r="D17" s="371">
        <v>2255</v>
      </c>
      <c r="E17" s="208">
        <f>D17/C17</f>
        <v>0.37113232389730083</v>
      </c>
      <c r="F17" s="366"/>
    </row>
    <row r="18" spans="1:7" ht="18.75" customHeight="1">
      <c r="A18" s="129">
        <v>12</v>
      </c>
      <c r="B18" s="411" t="s">
        <v>26</v>
      </c>
      <c r="C18" s="370">
        <v>31874</v>
      </c>
      <c r="D18" s="374">
        <v>11779</v>
      </c>
      <c r="E18" s="208">
        <f t="shared" si="0"/>
        <v>0.36954884859132836</v>
      </c>
      <c r="F18" s="366"/>
    </row>
    <row r="19" spans="1:7" ht="18.75" customHeight="1">
      <c r="A19" s="126">
        <v>13</v>
      </c>
      <c r="B19" s="412" t="s">
        <v>23</v>
      </c>
      <c r="C19" s="367">
        <v>74222</v>
      </c>
      <c r="D19" s="371">
        <v>26757</v>
      </c>
      <c r="E19" s="206">
        <f t="shared" si="0"/>
        <v>0.36049958233407886</v>
      </c>
      <c r="F19" s="366"/>
    </row>
    <row r="20" spans="1:7" ht="18.75" customHeight="1">
      <c r="A20" s="126">
        <v>14</v>
      </c>
      <c r="B20" s="412" t="s">
        <v>36</v>
      </c>
      <c r="C20" s="409">
        <v>5025</v>
      </c>
      <c r="D20" s="371">
        <v>1806</v>
      </c>
      <c r="E20" s="206">
        <f>D20/C20</f>
        <v>0.35940298507462687</v>
      </c>
      <c r="F20" s="366"/>
    </row>
    <row r="21" spans="1:7" ht="18.75" customHeight="1">
      <c r="A21" s="408">
        <v>15</v>
      </c>
      <c r="B21" s="422" t="s">
        <v>40</v>
      </c>
      <c r="C21" s="423">
        <v>15327</v>
      </c>
      <c r="D21" s="424">
        <v>5479</v>
      </c>
      <c r="E21" s="421">
        <f t="shared" si="0"/>
        <v>0.35747373915312847</v>
      </c>
      <c r="F21" s="366"/>
    </row>
    <row r="22" spans="1:7" ht="18.75" customHeight="1">
      <c r="A22" s="125">
        <v>16</v>
      </c>
      <c r="B22" s="427" t="s">
        <v>25</v>
      </c>
      <c r="C22" s="428">
        <v>47019</v>
      </c>
      <c r="D22" s="429">
        <v>16786</v>
      </c>
      <c r="E22" s="205">
        <f>D22/C22</f>
        <v>0.35700461515557541</v>
      </c>
      <c r="F22" s="366"/>
    </row>
    <row r="23" spans="1:7" ht="18.75" customHeight="1">
      <c r="A23" s="129">
        <v>17</v>
      </c>
      <c r="B23" s="411" t="s">
        <v>41</v>
      </c>
      <c r="C23" s="370">
        <v>20079</v>
      </c>
      <c r="D23" s="374">
        <v>7092</v>
      </c>
      <c r="E23" s="208">
        <f>D23/C23</f>
        <v>0.35320484087852982</v>
      </c>
      <c r="F23" s="366"/>
    </row>
    <row r="24" spans="1:7" ht="18.75" customHeight="1">
      <c r="A24" s="126">
        <v>18</v>
      </c>
      <c r="B24" s="412" t="s">
        <v>73</v>
      </c>
      <c r="C24" s="367">
        <v>2661</v>
      </c>
      <c r="D24" s="371">
        <v>938</v>
      </c>
      <c r="E24" s="206">
        <f t="shared" si="0"/>
        <v>0.35249906050357011</v>
      </c>
      <c r="F24" s="366"/>
    </row>
    <row r="25" spans="1:7" ht="18.75" customHeight="1">
      <c r="A25" s="128">
        <v>19</v>
      </c>
      <c r="B25" s="410" t="s">
        <v>45</v>
      </c>
      <c r="C25" s="368">
        <v>91902</v>
      </c>
      <c r="D25" s="373">
        <v>32363</v>
      </c>
      <c r="E25" s="130">
        <f t="shared" si="0"/>
        <v>0.35214685208156515</v>
      </c>
      <c r="F25" s="366"/>
    </row>
    <row r="26" spans="1:7" ht="18.75" customHeight="1">
      <c r="A26" s="133">
        <v>20</v>
      </c>
      <c r="B26" s="19" t="s">
        <v>71</v>
      </c>
      <c r="C26" s="369">
        <v>82976</v>
      </c>
      <c r="D26" s="372">
        <v>29093</v>
      </c>
      <c r="E26" s="207">
        <f t="shared" si="0"/>
        <v>0.35061945622830698</v>
      </c>
      <c r="F26" s="366"/>
    </row>
    <row r="27" spans="1:7" ht="18.75" customHeight="1">
      <c r="A27" s="134">
        <v>21</v>
      </c>
      <c r="B27" s="393" t="s">
        <v>44</v>
      </c>
      <c r="C27" s="370">
        <v>25497</v>
      </c>
      <c r="D27" s="374">
        <v>8681</v>
      </c>
      <c r="E27" s="208">
        <f t="shared" si="0"/>
        <v>0.34047142801113855</v>
      </c>
      <c r="F27" s="366"/>
    </row>
    <row r="28" spans="1:7" ht="18.75" customHeight="1">
      <c r="A28" s="131">
        <v>22</v>
      </c>
      <c r="B28" s="17" t="s">
        <v>43</v>
      </c>
      <c r="C28" s="367">
        <v>79832</v>
      </c>
      <c r="D28" s="371">
        <v>26346</v>
      </c>
      <c r="E28" s="206">
        <f t="shared" si="0"/>
        <v>0.33001803787954703</v>
      </c>
      <c r="F28" s="366"/>
    </row>
    <row r="29" spans="1:7" ht="18.75" customHeight="1">
      <c r="A29" s="131">
        <v>23</v>
      </c>
      <c r="B29" s="331" t="s">
        <v>37</v>
      </c>
      <c r="C29" s="367">
        <v>3109</v>
      </c>
      <c r="D29" s="371">
        <v>998</v>
      </c>
      <c r="E29" s="206">
        <f t="shared" si="0"/>
        <v>0.32100353811514959</v>
      </c>
      <c r="F29" s="366"/>
    </row>
    <row r="30" spans="1:7" ht="18.75" customHeight="1">
      <c r="A30" s="132">
        <v>24</v>
      </c>
      <c r="B30" s="392" t="s">
        <v>70</v>
      </c>
      <c r="C30" s="368">
        <v>33182</v>
      </c>
      <c r="D30" s="373">
        <v>10088</v>
      </c>
      <c r="E30" s="130">
        <f t="shared" si="0"/>
        <v>0.30402025194382498</v>
      </c>
      <c r="F30" s="366"/>
    </row>
    <row r="31" spans="1:7" ht="18.75" customHeight="1">
      <c r="A31" s="127">
        <v>25</v>
      </c>
      <c r="B31" s="418" t="s">
        <v>42</v>
      </c>
      <c r="C31" s="394">
        <v>317052</v>
      </c>
      <c r="D31" s="372">
        <v>88463</v>
      </c>
      <c r="E31" s="207">
        <f t="shared" si="0"/>
        <v>0.27901732207965885</v>
      </c>
      <c r="G31" s="243"/>
    </row>
    <row r="32" spans="1:7" ht="18.75" customHeight="1">
      <c r="C32" s="30"/>
      <c r="D32" s="30"/>
      <c r="G32" s="243"/>
    </row>
    <row r="33" spans="1:9" ht="18.75" customHeight="1">
      <c r="A33" s="566" t="s">
        <v>252</v>
      </c>
      <c r="B33" s="567"/>
      <c r="C33" s="567"/>
      <c r="D33" s="567"/>
      <c r="E33" s="567"/>
      <c r="F33" s="11"/>
      <c r="G33" s="11"/>
      <c r="H33" s="11"/>
      <c r="I33" s="11"/>
    </row>
    <row r="34" spans="1:9" ht="18.75" customHeight="1">
      <c r="A34" s="567"/>
      <c r="B34" s="567"/>
      <c r="C34" s="567"/>
      <c r="D34" s="567"/>
      <c r="E34" s="567"/>
      <c r="F34" s="11"/>
      <c r="G34" s="11"/>
      <c r="H34" s="11"/>
      <c r="I34" s="11"/>
    </row>
  </sheetData>
  <mergeCells count="2">
    <mergeCell ref="A1:E1"/>
    <mergeCell ref="A33:E34"/>
  </mergeCells>
  <phoneticPr fontId="9"/>
  <pageMargins left="1.5748031496062993" right="0.74803149606299213" top="0.98425196850393704" bottom="0.6692913385826772" header="0.51181102362204722" footer="0.51181102362204722"/>
  <pageSetup paperSize="9" orientation="portrait" r:id="rId1"/>
  <headerFooter alignWithMargins="0"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25" workbookViewId="0">
      <selection activeCell="C14" sqref="C14"/>
    </sheetView>
  </sheetViews>
  <sheetFormatPr defaultRowHeight="16.5" customHeight="1"/>
  <cols>
    <col min="1" max="1" width="9" style="30"/>
    <col min="2" max="2" width="12.625" style="30" customWidth="1"/>
    <col min="3" max="3" width="9" style="432"/>
    <col min="4" max="4" width="3.125" style="30" customWidth="1"/>
    <col min="5" max="5" width="9" style="30"/>
    <col min="6" max="6" width="13" style="30" customWidth="1"/>
    <col min="7" max="7" width="9" style="432"/>
    <col min="8" max="8" width="3.125" style="30" customWidth="1"/>
    <col min="9" max="9" width="9" style="30"/>
    <col min="10" max="10" width="12.625" style="30" customWidth="1"/>
    <col min="11" max="11" width="9" style="432"/>
    <col min="12" max="12" width="3.125" style="30" customWidth="1"/>
    <col min="13" max="13" width="9" style="30"/>
    <col min="14" max="14" width="12.625" style="30" customWidth="1"/>
    <col min="15" max="15" width="9" style="432"/>
    <col min="16" max="16" width="3.125" style="30" customWidth="1"/>
    <col min="17" max="17" width="9" style="30"/>
    <col min="18" max="18" width="12.625" style="30" customWidth="1"/>
    <col min="19" max="16384" width="9" style="30"/>
  </cols>
  <sheetData>
    <row r="1" spans="1:20" ht="17.25">
      <c r="A1" s="568" t="s">
        <v>81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</row>
    <row r="3" spans="1:20" s="432" customFormat="1" ht="16.5" customHeight="1">
      <c r="A3" s="569" t="s">
        <v>304</v>
      </c>
      <c r="B3" s="569"/>
      <c r="C3" s="569"/>
      <c r="E3" s="569" t="s">
        <v>289</v>
      </c>
      <c r="F3" s="569"/>
      <c r="G3" s="569"/>
      <c r="I3" s="569" t="s">
        <v>274</v>
      </c>
      <c r="J3" s="569"/>
      <c r="K3" s="569"/>
      <c r="M3" s="569" t="s">
        <v>223</v>
      </c>
      <c r="N3" s="569"/>
      <c r="O3" s="569"/>
      <c r="Q3" s="569" t="s">
        <v>190</v>
      </c>
      <c r="R3" s="569"/>
      <c r="S3" s="569"/>
    </row>
    <row r="4" spans="1:20" s="432" customFormat="1" ht="16.5" customHeight="1">
      <c r="A4" s="433"/>
      <c r="B4" s="570" t="s">
        <v>305</v>
      </c>
      <c r="C4" s="570"/>
      <c r="D4" s="433"/>
      <c r="E4" s="433"/>
      <c r="F4" s="570" t="s">
        <v>302</v>
      </c>
      <c r="G4" s="570"/>
      <c r="H4" s="433"/>
      <c r="I4" s="433"/>
      <c r="J4" s="570" t="s">
        <v>275</v>
      </c>
      <c r="K4" s="570"/>
      <c r="L4" s="433"/>
      <c r="M4" s="433"/>
      <c r="N4" s="570" t="s">
        <v>224</v>
      </c>
      <c r="O4" s="570"/>
      <c r="P4" s="433"/>
      <c r="Q4" s="433"/>
      <c r="R4" s="570" t="s">
        <v>191</v>
      </c>
      <c r="S4" s="570"/>
      <c r="T4" s="433"/>
    </row>
    <row r="5" spans="1:20" s="432" customFormat="1" ht="16.5" customHeight="1">
      <c r="A5" s="433"/>
      <c r="B5" s="433"/>
      <c r="C5" s="433"/>
      <c r="E5" s="433"/>
      <c r="F5" s="433"/>
      <c r="G5" s="433"/>
      <c r="I5" s="433"/>
      <c r="J5" s="433"/>
      <c r="K5" s="433"/>
      <c r="M5" s="433"/>
      <c r="N5" s="433"/>
      <c r="O5" s="433"/>
      <c r="Q5" s="433"/>
      <c r="R5" s="433"/>
      <c r="S5" s="433"/>
    </row>
    <row r="6" spans="1:20" s="432" customFormat="1" ht="16.5" customHeight="1">
      <c r="B6" s="117"/>
      <c r="C6" s="117"/>
      <c r="F6" s="117"/>
      <c r="G6" s="117"/>
      <c r="J6" s="117"/>
      <c r="K6" s="117"/>
      <c r="N6" s="117"/>
      <c r="O6" s="117"/>
      <c r="R6" s="117"/>
      <c r="S6" s="117"/>
    </row>
    <row r="7" spans="1:20" s="121" customFormat="1" ht="16.5" customHeight="1">
      <c r="A7" s="118" t="s">
        <v>79</v>
      </c>
      <c r="B7" s="118" t="s">
        <v>74</v>
      </c>
      <c r="C7" s="119" t="s">
        <v>80</v>
      </c>
      <c r="E7" s="118" t="s">
        <v>79</v>
      </c>
      <c r="F7" s="118" t="s">
        <v>74</v>
      </c>
      <c r="G7" s="119" t="s">
        <v>80</v>
      </c>
      <c r="I7" s="118" t="s">
        <v>79</v>
      </c>
      <c r="J7" s="118" t="s">
        <v>74</v>
      </c>
      <c r="K7" s="119" t="s">
        <v>80</v>
      </c>
      <c r="M7" s="118" t="s">
        <v>79</v>
      </c>
      <c r="N7" s="118" t="s">
        <v>74</v>
      </c>
      <c r="O7" s="119" t="s">
        <v>80</v>
      </c>
      <c r="Q7" s="118" t="s">
        <v>79</v>
      </c>
      <c r="R7" s="118" t="s">
        <v>74</v>
      </c>
      <c r="S7" s="119" t="s">
        <v>80</v>
      </c>
      <c r="T7" s="120"/>
    </row>
    <row r="8" spans="1:20" ht="16.5" customHeight="1">
      <c r="A8" s="125">
        <v>1</v>
      </c>
      <c r="B8" s="379" t="str">
        <f>'表1-3'!B7</f>
        <v xml:space="preserve">上小阿仁村 </v>
      </c>
      <c r="C8" s="395">
        <f>'表1-3'!E7</f>
        <v>0.50867541261108762</v>
      </c>
      <c r="E8" s="125">
        <v>1</v>
      </c>
      <c r="F8" s="379" t="s">
        <v>30</v>
      </c>
      <c r="G8" s="395">
        <v>0.50205423171733776</v>
      </c>
      <c r="I8" s="125">
        <v>1</v>
      </c>
      <c r="J8" s="379" t="s">
        <v>30</v>
      </c>
      <c r="K8" s="205">
        <v>0.48399999999999999</v>
      </c>
      <c r="M8" s="125">
        <v>1</v>
      </c>
      <c r="N8" s="245" t="s">
        <v>30</v>
      </c>
      <c r="O8" s="205">
        <v>0.47399999999999998</v>
      </c>
      <c r="Q8" s="125">
        <v>1</v>
      </c>
      <c r="R8" s="245" t="s">
        <v>30</v>
      </c>
      <c r="S8" s="205">
        <v>0.45922905856189772</v>
      </c>
      <c r="T8" s="120"/>
    </row>
    <row r="9" spans="1:20" ht="16.5" customHeight="1">
      <c r="A9" s="126">
        <v>2</v>
      </c>
      <c r="B9" s="383" t="str">
        <f>'表1-3'!B8</f>
        <v xml:space="preserve">藤里町 </v>
      </c>
      <c r="C9" s="396">
        <f>'表1-3'!E8</f>
        <v>0.44908082871316019</v>
      </c>
      <c r="D9" s="120"/>
      <c r="E9" s="126">
        <v>2</v>
      </c>
      <c r="F9" s="383" t="s">
        <v>32</v>
      </c>
      <c r="G9" s="396">
        <v>0.43185689948892675</v>
      </c>
      <c r="H9" s="120"/>
      <c r="I9" s="126">
        <v>2</v>
      </c>
      <c r="J9" s="380" t="s">
        <v>32</v>
      </c>
      <c r="K9" s="206">
        <v>0.42699999999999999</v>
      </c>
      <c r="L9" s="120"/>
      <c r="M9" s="126">
        <v>2</v>
      </c>
      <c r="N9" s="246" t="s">
        <v>32</v>
      </c>
      <c r="O9" s="206">
        <v>0.41299999999999998</v>
      </c>
      <c r="P9" s="120"/>
      <c r="Q9" s="126">
        <v>2</v>
      </c>
      <c r="R9" s="246" t="s">
        <v>32</v>
      </c>
      <c r="S9" s="206">
        <v>0.39736638264910923</v>
      </c>
      <c r="T9" s="120"/>
    </row>
    <row r="10" spans="1:20" ht="16.5" customHeight="1">
      <c r="A10" s="126">
        <v>3</v>
      </c>
      <c r="B10" s="380" t="str">
        <f>'表1-3'!B9</f>
        <v xml:space="preserve">五城目町 </v>
      </c>
      <c r="C10" s="396">
        <f>'表1-3'!E9</f>
        <v>0.43937157317587516</v>
      </c>
      <c r="D10" s="120"/>
      <c r="E10" s="126">
        <v>3</v>
      </c>
      <c r="F10" s="380" t="s">
        <v>34</v>
      </c>
      <c r="G10" s="396">
        <v>0.42551440329218104</v>
      </c>
      <c r="H10" s="120"/>
      <c r="I10" s="126">
        <v>3</v>
      </c>
      <c r="J10" s="380" t="s">
        <v>34</v>
      </c>
      <c r="K10" s="206">
        <v>0.41099999999999998</v>
      </c>
      <c r="L10" s="120"/>
      <c r="M10" s="126">
        <v>3</v>
      </c>
      <c r="N10" s="246" t="s">
        <v>34</v>
      </c>
      <c r="O10" s="206">
        <v>0.40600000000000003</v>
      </c>
      <c r="P10" s="120"/>
      <c r="Q10" s="126">
        <v>3</v>
      </c>
      <c r="R10" s="246" t="s">
        <v>34</v>
      </c>
      <c r="S10" s="206">
        <v>0.37985611510791367</v>
      </c>
      <c r="T10" s="120"/>
    </row>
    <row r="11" spans="1:20" ht="16.5" customHeight="1">
      <c r="A11" s="126">
        <v>4</v>
      </c>
      <c r="B11" s="380" t="str">
        <f>'表1-3'!B10</f>
        <v xml:space="preserve">八峰町 </v>
      </c>
      <c r="C11" s="396">
        <f>'表1-3'!E10</f>
        <v>0.43328785811732606</v>
      </c>
      <c r="D11" s="120"/>
      <c r="E11" s="126">
        <v>4</v>
      </c>
      <c r="F11" s="380" t="s">
        <v>293</v>
      </c>
      <c r="G11" s="396">
        <v>0.40951245363010069</v>
      </c>
      <c r="H11" s="120"/>
      <c r="I11" s="126">
        <v>4</v>
      </c>
      <c r="J11" s="380" t="s">
        <v>28</v>
      </c>
      <c r="K11" s="206">
        <v>0.39700000000000002</v>
      </c>
      <c r="L11" s="120"/>
      <c r="M11" s="126">
        <v>4</v>
      </c>
      <c r="N11" s="246" t="s">
        <v>28</v>
      </c>
      <c r="O11" s="206">
        <v>0.38500000000000001</v>
      </c>
      <c r="P11" s="120"/>
      <c r="Q11" s="126">
        <v>4</v>
      </c>
      <c r="R11" s="246" t="s">
        <v>28</v>
      </c>
      <c r="S11" s="206">
        <v>0.37413050679032794</v>
      </c>
      <c r="T11" s="120"/>
    </row>
    <row r="12" spans="1:20" ht="16.5" customHeight="1">
      <c r="A12" s="128">
        <v>5</v>
      </c>
      <c r="B12" s="382" t="str">
        <f>'表1-3'!B11</f>
        <v xml:space="preserve">小坂町 </v>
      </c>
      <c r="C12" s="397">
        <f>'表1-3'!E11</f>
        <v>0.41994894237782643</v>
      </c>
      <c r="D12" s="120"/>
      <c r="E12" s="128">
        <v>5</v>
      </c>
      <c r="F12" s="382" t="s">
        <v>28</v>
      </c>
      <c r="G12" s="397">
        <v>0.40761736049601416</v>
      </c>
      <c r="H12" s="120"/>
      <c r="I12" s="128">
        <v>5</v>
      </c>
      <c r="J12" s="381" t="s">
        <v>293</v>
      </c>
      <c r="K12" s="130">
        <v>0.39500000000000002</v>
      </c>
      <c r="L12" s="120"/>
      <c r="M12" s="128">
        <v>5</v>
      </c>
      <c r="N12" s="247" t="s">
        <v>60</v>
      </c>
      <c r="O12" s="130">
        <v>0.376</v>
      </c>
      <c r="P12" s="120"/>
      <c r="Q12" s="128">
        <v>5</v>
      </c>
      <c r="R12" s="247" t="s">
        <v>60</v>
      </c>
      <c r="S12" s="130">
        <v>0.36591534420944388</v>
      </c>
      <c r="T12" s="120"/>
    </row>
    <row r="13" spans="1:20" ht="16.5" customHeight="1">
      <c r="A13" s="125">
        <v>6</v>
      </c>
      <c r="B13" s="379" t="str">
        <f>'表1-3'!B12</f>
        <v>北秋田市</v>
      </c>
      <c r="C13" s="395">
        <f>'表1-3'!E12</f>
        <v>0.41202001326179999</v>
      </c>
      <c r="D13" s="120"/>
      <c r="E13" s="125">
        <v>6</v>
      </c>
      <c r="F13" s="379" t="s">
        <v>294</v>
      </c>
      <c r="G13" s="395">
        <v>0.40018910294291454</v>
      </c>
      <c r="H13" s="120"/>
      <c r="I13" s="125">
        <v>6</v>
      </c>
      <c r="J13" s="379" t="s">
        <v>294</v>
      </c>
      <c r="K13" s="205">
        <v>0.38900000000000001</v>
      </c>
      <c r="L13" s="120"/>
      <c r="M13" s="125">
        <v>6</v>
      </c>
      <c r="N13" s="245" t="s">
        <v>47</v>
      </c>
      <c r="O13" s="205">
        <v>0.36599999999999999</v>
      </c>
      <c r="P13" s="120"/>
      <c r="Q13" s="125">
        <v>6</v>
      </c>
      <c r="R13" s="245" t="s">
        <v>47</v>
      </c>
      <c r="S13" s="205">
        <v>0.36463474827245806</v>
      </c>
      <c r="T13" s="120"/>
    </row>
    <row r="14" spans="1:20" ht="16.5" customHeight="1">
      <c r="A14" s="126">
        <v>7</v>
      </c>
      <c r="B14" s="380" t="str">
        <f>'表1-3'!B13</f>
        <v xml:space="preserve">男鹿市 </v>
      </c>
      <c r="C14" s="396">
        <f>'表1-3'!E13</f>
        <v>0.40760108000956968</v>
      </c>
      <c r="D14" s="120"/>
      <c r="E14" s="126">
        <v>7</v>
      </c>
      <c r="F14" s="380" t="s">
        <v>24</v>
      </c>
      <c r="G14" s="396">
        <v>0.3916266899258613</v>
      </c>
      <c r="H14" s="120"/>
      <c r="I14" s="126">
        <v>7</v>
      </c>
      <c r="J14" s="380" t="s">
        <v>24</v>
      </c>
      <c r="K14" s="206">
        <v>0.376</v>
      </c>
      <c r="L14" s="120"/>
      <c r="M14" s="126">
        <v>7</v>
      </c>
      <c r="N14" s="246" t="s">
        <v>24</v>
      </c>
      <c r="O14" s="206">
        <v>0.36199999999999999</v>
      </c>
      <c r="P14" s="120"/>
      <c r="Q14" s="126">
        <v>7</v>
      </c>
      <c r="R14" s="246" t="s">
        <v>46</v>
      </c>
      <c r="S14" s="206">
        <v>0.35021440590566139</v>
      </c>
      <c r="T14" s="120"/>
    </row>
    <row r="15" spans="1:20" ht="16.5" customHeight="1">
      <c r="A15" s="126">
        <v>8</v>
      </c>
      <c r="B15" s="380" t="str">
        <f>'表1-3'!B14</f>
        <v xml:space="preserve">三種町 </v>
      </c>
      <c r="C15" s="396">
        <f>'表1-3'!E14</f>
        <v>0.39967230382117153</v>
      </c>
      <c r="D15" s="120"/>
      <c r="E15" s="126">
        <v>8</v>
      </c>
      <c r="F15" s="380" t="s">
        <v>295</v>
      </c>
      <c r="G15" s="396">
        <v>0.38490544478089472</v>
      </c>
      <c r="H15" s="120"/>
      <c r="I15" s="126">
        <v>8</v>
      </c>
      <c r="J15" s="380" t="s">
        <v>295</v>
      </c>
      <c r="K15" s="206">
        <v>0.371</v>
      </c>
      <c r="L15" s="120"/>
      <c r="M15" s="126">
        <v>8</v>
      </c>
      <c r="N15" s="246" t="s">
        <v>46</v>
      </c>
      <c r="O15" s="206">
        <v>0.36</v>
      </c>
      <c r="P15" s="120"/>
      <c r="Q15" s="126">
        <v>8</v>
      </c>
      <c r="R15" s="246" t="s">
        <v>24</v>
      </c>
      <c r="S15" s="206">
        <v>0.34697837448752855</v>
      </c>
      <c r="T15" s="120"/>
    </row>
    <row r="16" spans="1:20" ht="16.5" customHeight="1">
      <c r="A16" s="126">
        <v>9</v>
      </c>
      <c r="B16" s="380" t="str">
        <f>'表1-3'!B15</f>
        <v>仙北市　</v>
      </c>
      <c r="C16" s="396">
        <f>'表1-3'!E15</f>
        <v>0.3860618254984452</v>
      </c>
      <c r="D16" s="120"/>
      <c r="E16" s="126">
        <v>9</v>
      </c>
      <c r="F16" s="380" t="s">
        <v>326</v>
      </c>
      <c r="G16" s="396">
        <v>0.37294168404400663</v>
      </c>
      <c r="H16" s="120"/>
      <c r="I16" s="126">
        <v>9</v>
      </c>
      <c r="J16" s="380" t="s">
        <v>296</v>
      </c>
      <c r="K16" s="206">
        <v>0.36</v>
      </c>
      <c r="L16" s="120"/>
      <c r="M16" s="126">
        <v>9</v>
      </c>
      <c r="N16" s="246" t="s">
        <v>72</v>
      </c>
      <c r="O16" s="206">
        <v>0.34899999999999998</v>
      </c>
      <c r="P16" s="120"/>
      <c r="Q16" s="126">
        <v>9</v>
      </c>
      <c r="R16" s="246" t="s">
        <v>72</v>
      </c>
      <c r="S16" s="206">
        <v>0.33752262559338819</v>
      </c>
      <c r="T16" s="120"/>
    </row>
    <row r="17" spans="1:20" ht="16.5" customHeight="1">
      <c r="A17" s="127">
        <v>10</v>
      </c>
      <c r="B17" s="413" t="str">
        <f>'表1-3'!B16</f>
        <v xml:space="preserve">能代市 </v>
      </c>
      <c r="C17" s="397">
        <f>'表1-3'!E16</f>
        <v>0.37465188663790749</v>
      </c>
      <c r="D17" s="120"/>
      <c r="E17" s="416">
        <v>10</v>
      </c>
      <c r="F17" s="382" t="s">
        <v>22</v>
      </c>
      <c r="G17" s="397">
        <v>0.36111260365733527</v>
      </c>
      <c r="H17" s="120"/>
      <c r="I17" s="127">
        <v>10</v>
      </c>
      <c r="J17" s="382" t="s">
        <v>22</v>
      </c>
      <c r="K17" s="207">
        <v>0.35</v>
      </c>
      <c r="L17" s="120"/>
      <c r="M17" s="127">
        <v>10</v>
      </c>
      <c r="N17" s="248" t="s">
        <v>26</v>
      </c>
      <c r="O17" s="207">
        <v>0.33800000000000002</v>
      </c>
      <c r="P17" s="120"/>
      <c r="Q17" s="127">
        <v>10</v>
      </c>
      <c r="R17" s="248" t="s">
        <v>26</v>
      </c>
      <c r="S17" s="207">
        <v>0.33376788835886345</v>
      </c>
      <c r="T17" s="120"/>
    </row>
    <row r="18" spans="1:20" ht="16.5" customHeight="1">
      <c r="A18" s="129">
        <v>11</v>
      </c>
      <c r="B18" s="414" t="str">
        <f>'表1-3'!B17</f>
        <v xml:space="preserve">八郎潟町 </v>
      </c>
      <c r="C18" s="395">
        <f>'表1-3'!E17</f>
        <v>0.37113232389730083</v>
      </c>
      <c r="D18" s="120"/>
      <c r="E18" s="125">
        <v>11</v>
      </c>
      <c r="F18" s="379" t="s">
        <v>26</v>
      </c>
      <c r="G18" s="395">
        <v>0.35660855588526214</v>
      </c>
      <c r="H18" s="120"/>
      <c r="I18" s="129">
        <v>11</v>
      </c>
      <c r="J18" s="383" t="s">
        <v>26</v>
      </c>
      <c r="K18" s="208">
        <v>0.34599999999999997</v>
      </c>
      <c r="L18" s="120"/>
      <c r="M18" s="129">
        <v>11</v>
      </c>
      <c r="N18" s="249" t="s">
        <v>232</v>
      </c>
      <c r="O18" s="208">
        <v>0.33400000000000002</v>
      </c>
      <c r="P18" s="120"/>
      <c r="Q18" s="129">
        <v>11</v>
      </c>
      <c r="R18" s="249" t="s">
        <v>189</v>
      </c>
      <c r="S18" s="208">
        <v>0.33345132743362832</v>
      </c>
      <c r="T18" s="120"/>
    </row>
    <row r="19" spans="1:20" ht="16.5" customHeight="1">
      <c r="A19" s="126">
        <v>12</v>
      </c>
      <c r="B19" s="415" t="str">
        <f>'表1-3'!B18</f>
        <v xml:space="preserve">鹿角市 </v>
      </c>
      <c r="C19" s="396">
        <f>'表1-3'!E18</f>
        <v>0.36954884859132836</v>
      </c>
      <c r="D19" s="120"/>
      <c r="E19" s="126">
        <v>12</v>
      </c>
      <c r="F19" s="380" t="s">
        <v>35</v>
      </c>
      <c r="G19" s="396">
        <v>0.35293167501211437</v>
      </c>
      <c r="H19" s="120"/>
      <c r="I19" s="126">
        <v>12</v>
      </c>
      <c r="J19" s="380" t="s">
        <v>23</v>
      </c>
      <c r="K19" s="206">
        <v>0.33900000000000002</v>
      </c>
      <c r="L19" s="120"/>
      <c r="M19" s="126">
        <v>12</v>
      </c>
      <c r="N19" s="246" t="s">
        <v>231</v>
      </c>
      <c r="O19" s="206">
        <v>0.33200000000000002</v>
      </c>
      <c r="P19" s="120"/>
      <c r="Q19" s="126">
        <v>12</v>
      </c>
      <c r="R19" s="246" t="s">
        <v>22</v>
      </c>
      <c r="S19" s="206">
        <v>0.33052494025000428</v>
      </c>
      <c r="T19" s="120"/>
    </row>
    <row r="20" spans="1:20" ht="16.5" customHeight="1">
      <c r="A20" s="126">
        <v>13</v>
      </c>
      <c r="B20" s="415" t="str">
        <f>'表1-3'!B19</f>
        <v xml:space="preserve">大館市 </v>
      </c>
      <c r="C20" s="396">
        <f>'表1-3'!E19</f>
        <v>0.36049958233407886</v>
      </c>
      <c r="D20" s="120"/>
      <c r="E20" s="126">
        <v>13</v>
      </c>
      <c r="F20" s="380" t="s">
        <v>23</v>
      </c>
      <c r="G20" s="396">
        <v>0.34920086622646773</v>
      </c>
      <c r="H20" s="120"/>
      <c r="I20" s="126">
        <v>13</v>
      </c>
      <c r="J20" s="380" t="s">
        <v>35</v>
      </c>
      <c r="K20" s="206">
        <v>0.33900000000000002</v>
      </c>
      <c r="L20" s="120"/>
      <c r="M20" s="126">
        <v>13</v>
      </c>
      <c r="N20" s="246" t="s">
        <v>226</v>
      </c>
      <c r="O20" s="130">
        <v>0.33100000000000002</v>
      </c>
      <c r="P20" s="120"/>
      <c r="Q20" s="126">
        <v>13</v>
      </c>
      <c r="R20" s="246" t="s">
        <v>23</v>
      </c>
      <c r="S20" s="206">
        <v>0.32183745401219482</v>
      </c>
      <c r="T20" s="120"/>
    </row>
    <row r="21" spans="1:20" ht="16.5" customHeight="1">
      <c r="A21" s="408">
        <v>14</v>
      </c>
      <c r="B21" s="419" t="str">
        <f>'表1-3'!B20</f>
        <v xml:space="preserve">井川町 </v>
      </c>
      <c r="C21" s="420">
        <f>'表1-3'!E20</f>
        <v>0.35940298507462687</v>
      </c>
      <c r="D21" s="431"/>
      <c r="E21" s="128">
        <v>14</v>
      </c>
      <c r="F21" s="381" t="s">
        <v>327</v>
      </c>
      <c r="G21" s="396">
        <v>0.34722832569527279</v>
      </c>
      <c r="H21" s="120"/>
      <c r="I21" s="128">
        <v>14</v>
      </c>
      <c r="J21" s="381" t="s">
        <v>327</v>
      </c>
      <c r="K21" s="130">
        <v>0.33800000000000002</v>
      </c>
      <c r="L21" s="120"/>
      <c r="M21" s="128">
        <v>14</v>
      </c>
      <c r="N21" s="247" t="s">
        <v>233</v>
      </c>
      <c r="O21" s="396">
        <v>0.32900000000000001</v>
      </c>
      <c r="P21" s="120"/>
      <c r="Q21" s="128">
        <v>14</v>
      </c>
      <c r="R21" s="247" t="s">
        <v>329</v>
      </c>
      <c r="S21" s="130">
        <v>0.32100000000000001</v>
      </c>
      <c r="T21" s="120"/>
    </row>
    <row r="22" spans="1:20" ht="16.5" customHeight="1">
      <c r="A22" s="127">
        <v>15</v>
      </c>
      <c r="B22" s="413" t="str">
        <f>'表1-3'!B21</f>
        <v xml:space="preserve">羽後町 </v>
      </c>
      <c r="C22" s="397">
        <f>'表1-3'!E22</f>
        <v>0.35700461515557541</v>
      </c>
      <c r="D22" s="431"/>
      <c r="E22" s="127">
        <v>15</v>
      </c>
      <c r="F22" s="382" t="s">
        <v>328</v>
      </c>
      <c r="G22" s="397">
        <v>0.34637964774951074</v>
      </c>
      <c r="H22" s="397"/>
      <c r="I22" s="126">
        <v>15</v>
      </c>
      <c r="J22" s="380" t="s">
        <v>329</v>
      </c>
      <c r="K22" s="206">
        <v>0.33700000000000002</v>
      </c>
      <c r="L22" s="120"/>
      <c r="M22" s="126">
        <v>15</v>
      </c>
      <c r="N22" s="246" t="s">
        <v>229</v>
      </c>
      <c r="O22" s="208">
        <v>0.32900000000000001</v>
      </c>
      <c r="P22" s="120"/>
      <c r="Q22" s="126">
        <v>15</v>
      </c>
      <c r="R22" s="246" t="s">
        <v>330</v>
      </c>
      <c r="S22" s="206">
        <v>0.32</v>
      </c>
      <c r="T22" s="120"/>
    </row>
    <row r="23" spans="1:20" ht="16.5" customHeight="1">
      <c r="A23" s="129">
        <v>16</v>
      </c>
      <c r="B23" s="425" t="str">
        <f>'表1-3'!B22</f>
        <v xml:space="preserve">湯沢市 </v>
      </c>
      <c r="C23" s="426">
        <f>'表1-3'!E21</f>
        <v>0.35747373915312847</v>
      </c>
      <c r="D23" s="120"/>
      <c r="E23" s="129">
        <v>16</v>
      </c>
      <c r="F23" s="383" t="s">
        <v>40</v>
      </c>
      <c r="G23" s="395">
        <v>0.34587859424920125</v>
      </c>
      <c r="H23" s="120"/>
      <c r="I23" s="125">
        <v>16</v>
      </c>
      <c r="J23" s="379" t="s">
        <v>36</v>
      </c>
      <c r="K23" s="205">
        <v>0.33400000000000002</v>
      </c>
      <c r="L23" s="120"/>
      <c r="M23" s="125">
        <v>16</v>
      </c>
      <c r="N23" s="245" t="s">
        <v>228</v>
      </c>
      <c r="O23" s="205">
        <v>0.32800000000000001</v>
      </c>
      <c r="P23" s="120"/>
      <c r="Q23" s="125">
        <v>16</v>
      </c>
      <c r="R23" s="245" t="s">
        <v>71</v>
      </c>
      <c r="S23" s="205">
        <v>0.31646161389265803</v>
      </c>
      <c r="T23" s="120"/>
    </row>
    <row r="24" spans="1:20" ht="16.5" customHeight="1">
      <c r="A24" s="126">
        <v>17</v>
      </c>
      <c r="B24" s="415" t="str">
        <f>'表1-3'!B23</f>
        <v xml:space="preserve">美郷町 </v>
      </c>
      <c r="C24" s="396">
        <f>'表1-3'!E23</f>
        <v>0.35320484087852982</v>
      </c>
      <c r="D24" s="120"/>
      <c r="E24" s="126">
        <v>17</v>
      </c>
      <c r="F24" s="380" t="s">
        <v>189</v>
      </c>
      <c r="G24" s="396">
        <v>0.34120250829952048</v>
      </c>
      <c r="H24" s="120"/>
      <c r="I24" s="126">
        <v>17</v>
      </c>
      <c r="J24" s="380" t="s">
        <v>297</v>
      </c>
      <c r="K24" s="206">
        <v>0.33200000000000002</v>
      </c>
      <c r="L24" s="120"/>
      <c r="M24" s="126">
        <v>17</v>
      </c>
      <c r="N24" s="246" t="s">
        <v>71</v>
      </c>
      <c r="O24" s="208">
        <v>0.32400000000000001</v>
      </c>
      <c r="P24" s="120"/>
      <c r="Q24" s="126">
        <v>17</v>
      </c>
      <c r="R24" s="246" t="s">
        <v>188</v>
      </c>
      <c r="S24" s="206">
        <v>0.31582795300320243</v>
      </c>
      <c r="T24" s="120"/>
    </row>
    <row r="25" spans="1:20" ht="16.5" customHeight="1">
      <c r="A25" s="126">
        <v>18</v>
      </c>
      <c r="B25" s="415" t="str">
        <f>'表1-3'!B24</f>
        <v xml:space="preserve">東成瀬村 </v>
      </c>
      <c r="C25" s="396">
        <f>'表1-3'!E24</f>
        <v>0.35249906050357011</v>
      </c>
      <c r="D25" s="120"/>
      <c r="E25" s="126">
        <v>18</v>
      </c>
      <c r="F25" s="380" t="s">
        <v>298</v>
      </c>
      <c r="G25" s="396">
        <v>0.34102488732118363</v>
      </c>
      <c r="H25" s="120"/>
      <c r="I25" s="126">
        <v>18</v>
      </c>
      <c r="J25" s="380" t="s">
        <v>298</v>
      </c>
      <c r="K25" s="206">
        <v>0.33200000000000002</v>
      </c>
      <c r="L25" s="120"/>
      <c r="M25" s="126">
        <v>18</v>
      </c>
      <c r="N25" s="246" t="s">
        <v>234</v>
      </c>
      <c r="O25" s="206">
        <v>0.32200000000000001</v>
      </c>
      <c r="P25" s="120"/>
      <c r="Q25" s="126">
        <v>18</v>
      </c>
      <c r="R25" s="246" t="s">
        <v>41</v>
      </c>
      <c r="S25" s="206">
        <v>0.31551554367702911</v>
      </c>
      <c r="T25" s="120"/>
    </row>
    <row r="26" spans="1:20" ht="16.5" customHeight="1">
      <c r="A26" s="126">
        <v>19</v>
      </c>
      <c r="B26" s="380" t="str">
        <f>'表1-3'!B25</f>
        <v xml:space="preserve">横手市 </v>
      </c>
      <c r="C26" s="396">
        <f>'表1-3'!E25</f>
        <v>0.35214685208156515</v>
      </c>
      <c r="D26" s="120"/>
      <c r="E26" s="126">
        <v>19</v>
      </c>
      <c r="F26" s="380" t="s">
        <v>188</v>
      </c>
      <c r="G26" s="396">
        <v>0.34068018172466996</v>
      </c>
      <c r="H26" s="120"/>
      <c r="I26" s="126">
        <v>19</v>
      </c>
      <c r="J26" s="380" t="s">
        <v>189</v>
      </c>
      <c r="K26" s="206">
        <v>0.33200000000000002</v>
      </c>
      <c r="L26" s="120"/>
      <c r="M26" s="126">
        <v>19</v>
      </c>
      <c r="N26" s="246" t="s">
        <v>227</v>
      </c>
      <c r="O26" s="206">
        <v>0.32200000000000001</v>
      </c>
      <c r="P26" s="120"/>
      <c r="Q26" s="126">
        <v>19</v>
      </c>
      <c r="R26" s="246" t="s">
        <v>35</v>
      </c>
      <c r="S26" s="206">
        <v>0.31202435312024351</v>
      </c>
      <c r="T26" s="120"/>
    </row>
    <row r="27" spans="1:20" ht="16.5" customHeight="1">
      <c r="A27" s="127">
        <v>20</v>
      </c>
      <c r="B27" s="382" t="str">
        <f>'表1-3'!B26</f>
        <v>大仙市　</v>
      </c>
      <c r="C27" s="397">
        <f>'表1-3'!E26</f>
        <v>0.35061945622830698</v>
      </c>
      <c r="D27" s="120"/>
      <c r="E27" s="127">
        <v>20</v>
      </c>
      <c r="F27" s="382" t="s">
        <v>297</v>
      </c>
      <c r="G27" s="397">
        <v>0.34024575747492514</v>
      </c>
      <c r="H27" s="120"/>
      <c r="I27" s="127">
        <v>20</v>
      </c>
      <c r="J27" s="382" t="s">
        <v>188</v>
      </c>
      <c r="K27" s="207">
        <v>0.33100000000000002</v>
      </c>
      <c r="L27" s="120"/>
      <c r="M27" s="127">
        <v>20</v>
      </c>
      <c r="N27" s="248" t="s">
        <v>230</v>
      </c>
      <c r="O27" s="207">
        <v>0.32100000000000001</v>
      </c>
      <c r="P27" s="120"/>
      <c r="Q27" s="127">
        <v>20</v>
      </c>
      <c r="R27" s="248" t="s">
        <v>36</v>
      </c>
      <c r="S27" s="207">
        <v>0.31190609278926773</v>
      </c>
      <c r="T27" s="120"/>
    </row>
    <row r="28" spans="1:20" ht="16.5" customHeight="1">
      <c r="A28" s="129">
        <v>21</v>
      </c>
      <c r="B28" s="379" t="str">
        <f>'表1-3'!B27</f>
        <v>にかほ市</v>
      </c>
      <c r="C28" s="395">
        <f>'表1-3'!E27</f>
        <v>0.34047142801113855</v>
      </c>
      <c r="D28" s="120"/>
      <c r="E28" s="129">
        <v>21</v>
      </c>
      <c r="F28" s="379" t="s">
        <v>299</v>
      </c>
      <c r="G28" s="395">
        <v>0.32775893958076446</v>
      </c>
      <c r="H28" s="120"/>
      <c r="I28" s="129">
        <v>21</v>
      </c>
      <c r="J28" s="383" t="s">
        <v>299</v>
      </c>
      <c r="K28" s="208">
        <v>0.314</v>
      </c>
      <c r="L28" s="120"/>
      <c r="M28" s="129">
        <v>21</v>
      </c>
      <c r="N28" s="249" t="s">
        <v>44</v>
      </c>
      <c r="O28" s="208">
        <v>0.311</v>
      </c>
      <c r="P28" s="120"/>
      <c r="Q28" s="129">
        <v>21</v>
      </c>
      <c r="R28" s="249" t="s">
        <v>44</v>
      </c>
      <c r="S28" s="208">
        <v>0.29244662181924541</v>
      </c>
      <c r="T28" s="120"/>
    </row>
    <row r="29" spans="1:20" ht="16.5" customHeight="1">
      <c r="A29" s="126">
        <v>22</v>
      </c>
      <c r="B29" s="380" t="str">
        <f>'表1-3'!B28</f>
        <v xml:space="preserve">由利本荘市 </v>
      </c>
      <c r="C29" s="396">
        <f>'表1-3'!E28</f>
        <v>0.33001803787954703</v>
      </c>
      <c r="D29" s="120"/>
      <c r="E29" s="126">
        <v>22</v>
      </c>
      <c r="F29" s="380" t="s">
        <v>300</v>
      </c>
      <c r="G29" s="396">
        <v>0.3165854561154629</v>
      </c>
      <c r="H29" s="120"/>
      <c r="I29" s="126">
        <v>22</v>
      </c>
      <c r="J29" s="380" t="s">
        <v>300</v>
      </c>
      <c r="K29" s="206">
        <v>0.30599999999999999</v>
      </c>
      <c r="L29" s="120"/>
      <c r="M29" s="126">
        <v>22</v>
      </c>
      <c r="N29" s="246" t="s">
        <v>43</v>
      </c>
      <c r="O29" s="206">
        <v>0.29299999999999998</v>
      </c>
      <c r="P29" s="120"/>
      <c r="Q29" s="126">
        <v>22</v>
      </c>
      <c r="R29" s="246" t="s">
        <v>43</v>
      </c>
      <c r="S29" s="206">
        <v>0.28998419995960895</v>
      </c>
      <c r="T29" s="120"/>
    </row>
    <row r="30" spans="1:20" ht="16.5" customHeight="1">
      <c r="A30" s="126">
        <v>23</v>
      </c>
      <c r="B30" s="380" t="str">
        <f>'表1-3'!B29</f>
        <v xml:space="preserve">大潟村 </v>
      </c>
      <c r="C30" s="396">
        <f>'表1-3'!E29</f>
        <v>0.32100353811514959</v>
      </c>
      <c r="D30" s="120"/>
      <c r="E30" s="126">
        <v>23</v>
      </c>
      <c r="F30" s="380" t="s">
        <v>37</v>
      </c>
      <c r="G30" s="396">
        <v>0.30562659846547313</v>
      </c>
      <c r="H30" s="120"/>
      <c r="I30" s="126">
        <v>23</v>
      </c>
      <c r="J30" s="380" t="s">
        <v>37</v>
      </c>
      <c r="K30" s="206">
        <v>0.29399999999999998</v>
      </c>
      <c r="L30" s="120"/>
      <c r="M30" s="126">
        <v>23</v>
      </c>
      <c r="N30" s="246" t="s">
        <v>37</v>
      </c>
      <c r="O30" s="206">
        <v>0.28000000000000003</v>
      </c>
      <c r="P30" s="120"/>
      <c r="Q30" s="126">
        <v>23</v>
      </c>
      <c r="R30" s="246" t="s">
        <v>37</v>
      </c>
      <c r="S30" s="206">
        <v>0.26320667284522709</v>
      </c>
      <c r="T30" s="120"/>
    </row>
    <row r="31" spans="1:20" ht="16.5" customHeight="1">
      <c r="A31" s="126">
        <v>24</v>
      </c>
      <c r="B31" s="415" t="str">
        <f>'表1-3'!B30</f>
        <v>潟上市　</v>
      </c>
      <c r="C31" s="396">
        <f>'表1-3'!E30</f>
        <v>0.30402025194382498</v>
      </c>
      <c r="D31" s="120"/>
      <c r="E31" s="126">
        <v>24</v>
      </c>
      <c r="F31" s="380" t="s">
        <v>301</v>
      </c>
      <c r="G31" s="396">
        <v>0.29221869192494454</v>
      </c>
      <c r="H31" s="120"/>
      <c r="I31" s="126">
        <v>24</v>
      </c>
      <c r="J31" s="380" t="s">
        <v>301</v>
      </c>
      <c r="K31" s="206">
        <v>0.28100000000000003</v>
      </c>
      <c r="L31" s="120"/>
      <c r="M31" s="126">
        <v>24</v>
      </c>
      <c r="N31" s="246" t="s">
        <v>70</v>
      </c>
      <c r="O31" s="206">
        <v>0.27100000000000002</v>
      </c>
      <c r="P31" s="120"/>
      <c r="Q31" s="126">
        <v>24</v>
      </c>
      <c r="R31" s="246" t="s">
        <v>70</v>
      </c>
      <c r="S31" s="206">
        <v>0.25658734764944863</v>
      </c>
      <c r="T31" s="120"/>
    </row>
    <row r="32" spans="1:20" ht="16.5" customHeight="1">
      <c r="A32" s="127">
        <v>25</v>
      </c>
      <c r="B32" s="382" t="str">
        <f>'表1-3'!B31</f>
        <v xml:space="preserve">秋田市 </v>
      </c>
      <c r="C32" s="397">
        <f>'表1-3'!E31</f>
        <v>0.27901732207965885</v>
      </c>
      <c r="D32" s="120"/>
      <c r="E32" s="127">
        <v>25</v>
      </c>
      <c r="F32" s="382" t="s">
        <v>187</v>
      </c>
      <c r="G32" s="397">
        <v>0.26764585116019574</v>
      </c>
      <c r="H32" s="120"/>
      <c r="I32" s="127">
        <v>25</v>
      </c>
      <c r="J32" s="382" t="s">
        <v>187</v>
      </c>
      <c r="K32" s="207">
        <v>0.25800000000000001</v>
      </c>
      <c r="L32" s="120"/>
      <c r="M32" s="127">
        <v>25</v>
      </c>
      <c r="N32" s="248" t="s">
        <v>187</v>
      </c>
      <c r="O32" s="207">
        <v>0.249</v>
      </c>
      <c r="P32" s="120"/>
      <c r="Q32" s="127">
        <v>25</v>
      </c>
      <c r="R32" s="248" t="s">
        <v>187</v>
      </c>
      <c r="S32" s="207">
        <v>0.23957376674057101</v>
      </c>
      <c r="T32" s="120"/>
    </row>
    <row r="33" spans="1:20" ht="16.5" customHeight="1">
      <c r="A33" s="244" t="s">
        <v>145</v>
      </c>
      <c r="B33" s="178" t="s">
        <v>146</v>
      </c>
      <c r="C33" s="375">
        <f>'表1-3'!E6</f>
        <v>0.33631512532107982</v>
      </c>
      <c r="D33" s="120"/>
      <c r="E33" s="244" t="s">
        <v>145</v>
      </c>
      <c r="F33" s="178" t="s">
        <v>146</v>
      </c>
      <c r="G33" s="375">
        <v>0.32447582601196573</v>
      </c>
      <c r="H33" s="120"/>
      <c r="I33" s="244" t="s">
        <v>145</v>
      </c>
      <c r="J33" s="178" t="s">
        <v>146</v>
      </c>
      <c r="K33" s="375">
        <v>0.314</v>
      </c>
      <c r="L33" s="120"/>
      <c r="M33" s="244" t="s">
        <v>145</v>
      </c>
      <c r="N33" s="178" t="s">
        <v>146</v>
      </c>
      <c r="O33" s="200">
        <v>0.30399999999999999</v>
      </c>
      <c r="P33" s="120"/>
      <c r="Q33" s="244" t="s">
        <v>145</v>
      </c>
      <c r="R33" s="178" t="s">
        <v>146</v>
      </c>
      <c r="S33" s="200">
        <v>0.29599999999999999</v>
      </c>
      <c r="T33" s="120"/>
    </row>
    <row r="34" spans="1:20" ht="16.5" customHeight="1">
      <c r="A34" s="29"/>
      <c r="B34" s="29"/>
      <c r="C34" s="29"/>
      <c r="D34" s="120"/>
      <c r="E34" s="29"/>
      <c r="F34" s="29"/>
      <c r="G34" s="29"/>
      <c r="H34" s="120"/>
      <c r="I34" s="29"/>
      <c r="J34" s="29"/>
      <c r="K34" s="29"/>
      <c r="L34" s="120"/>
      <c r="M34" s="122"/>
      <c r="N34" s="123"/>
      <c r="O34" s="124"/>
      <c r="P34" s="120"/>
      <c r="Q34" s="122"/>
      <c r="R34" s="123"/>
      <c r="S34" s="124"/>
    </row>
    <row r="35" spans="1:20" ht="16.5" customHeight="1">
      <c r="A35" s="122"/>
      <c r="B35" s="123"/>
      <c r="C35" s="124"/>
      <c r="D35" s="120"/>
      <c r="E35" s="122"/>
      <c r="F35" s="123"/>
      <c r="G35" s="124"/>
      <c r="H35" s="120"/>
      <c r="I35" s="122"/>
      <c r="J35" s="123"/>
      <c r="K35" s="124"/>
      <c r="L35" s="120"/>
      <c r="M35" s="122"/>
      <c r="N35" s="123"/>
      <c r="O35" s="124"/>
      <c r="P35" s="120"/>
    </row>
    <row r="36" spans="1:20" ht="16.5" customHeight="1">
      <c r="A36" s="122"/>
      <c r="E36" s="122"/>
      <c r="I36" s="122"/>
      <c r="M36" s="122"/>
      <c r="R36" s="29"/>
      <c r="S36" s="29"/>
    </row>
    <row r="37" spans="1:20" ht="16.5" customHeight="1">
      <c r="A37" s="122"/>
      <c r="B37" s="123"/>
      <c r="C37" s="124"/>
      <c r="D37" s="120"/>
      <c r="E37" s="122"/>
      <c r="F37" s="123"/>
      <c r="G37" s="124"/>
      <c r="H37" s="120"/>
      <c r="I37" s="122"/>
      <c r="J37" s="123"/>
      <c r="K37" s="124"/>
      <c r="L37" s="120"/>
      <c r="M37" s="122"/>
      <c r="N37" s="123"/>
      <c r="O37" s="124"/>
      <c r="P37" s="120"/>
    </row>
    <row r="38" spans="1:20" ht="16.5" customHeight="1">
      <c r="A38" s="122"/>
      <c r="B38" s="123"/>
      <c r="C38" s="124"/>
      <c r="D38" s="120"/>
      <c r="E38" s="122"/>
      <c r="F38" s="123"/>
      <c r="G38" s="124"/>
      <c r="H38" s="120"/>
      <c r="I38" s="122"/>
      <c r="J38" s="123"/>
      <c r="K38" s="124"/>
      <c r="L38" s="120"/>
      <c r="M38" s="122"/>
      <c r="N38" s="123"/>
      <c r="O38" s="124"/>
      <c r="P38" s="120"/>
    </row>
    <row r="39" spans="1:20" ht="16.5" customHeight="1">
      <c r="A39" s="29"/>
      <c r="B39" s="29"/>
      <c r="C39" s="433"/>
      <c r="D39" s="29"/>
      <c r="E39" s="29"/>
      <c r="F39" s="29"/>
      <c r="G39" s="433"/>
      <c r="H39" s="29"/>
      <c r="I39" s="29"/>
      <c r="J39" s="29"/>
      <c r="K39" s="433"/>
      <c r="L39" s="29"/>
      <c r="M39" s="29"/>
      <c r="N39" s="29"/>
      <c r="O39" s="433"/>
      <c r="P39" s="29"/>
    </row>
    <row r="40" spans="1:20" ht="16.5" customHeight="1">
      <c r="A40" s="29"/>
      <c r="B40" s="29"/>
      <c r="C40" s="433"/>
      <c r="D40" s="29"/>
      <c r="E40" s="29"/>
      <c r="F40" s="29"/>
      <c r="G40" s="433"/>
      <c r="H40" s="29"/>
      <c r="I40" s="29"/>
      <c r="J40" s="29"/>
      <c r="K40" s="433"/>
      <c r="L40" s="29"/>
      <c r="M40" s="29"/>
      <c r="N40" s="29"/>
      <c r="O40" s="433"/>
      <c r="P40" s="29"/>
    </row>
    <row r="41" spans="1:20" ht="16.5" customHeight="1">
      <c r="A41" s="29"/>
      <c r="B41" s="29"/>
      <c r="C41" s="433"/>
      <c r="D41" s="29"/>
      <c r="E41" s="29"/>
      <c r="F41" s="29"/>
      <c r="G41" s="433"/>
      <c r="H41" s="29"/>
      <c r="I41" s="29"/>
      <c r="J41" s="29"/>
      <c r="K41" s="433"/>
      <c r="L41" s="29"/>
      <c r="M41" s="29"/>
      <c r="N41" s="29"/>
      <c r="O41" s="433"/>
      <c r="P41" s="29"/>
    </row>
    <row r="42" spans="1:20" ht="16.5" customHeight="1">
      <c r="A42" s="29"/>
      <c r="B42" s="29"/>
      <c r="C42" s="433"/>
      <c r="D42" s="29"/>
      <c r="E42" s="29"/>
      <c r="F42" s="29"/>
      <c r="G42" s="433"/>
      <c r="H42" s="29"/>
      <c r="I42" s="29"/>
      <c r="J42" s="29"/>
      <c r="K42" s="433"/>
      <c r="L42" s="29"/>
      <c r="M42" s="29"/>
      <c r="N42" s="29"/>
      <c r="O42" s="433"/>
      <c r="P42" s="29"/>
    </row>
    <row r="43" spans="1:20" ht="16.5" customHeight="1">
      <c r="A43" s="29"/>
      <c r="B43" s="29"/>
      <c r="C43" s="433"/>
      <c r="D43" s="29"/>
      <c r="E43" s="29"/>
      <c r="F43" s="29"/>
      <c r="G43" s="433"/>
      <c r="H43" s="29"/>
      <c r="I43" s="29"/>
      <c r="J43" s="29"/>
      <c r="K43" s="433"/>
      <c r="L43" s="29"/>
      <c r="M43" s="29"/>
      <c r="N43" s="29"/>
      <c r="O43" s="433"/>
      <c r="P43" s="29"/>
    </row>
    <row r="44" spans="1:20" ht="16.5" customHeight="1">
      <c r="A44" s="29"/>
      <c r="B44" s="29"/>
      <c r="C44" s="433"/>
      <c r="D44" s="29"/>
      <c r="E44" s="29"/>
      <c r="F44" s="29"/>
      <c r="G44" s="433"/>
      <c r="H44" s="29"/>
      <c r="I44" s="29"/>
      <c r="J44" s="29"/>
      <c r="K44" s="433"/>
      <c r="L44" s="29"/>
      <c r="M44" s="29"/>
      <c r="N44" s="29"/>
      <c r="O44" s="433"/>
      <c r="P44" s="29"/>
    </row>
  </sheetData>
  <mergeCells count="11">
    <mergeCell ref="A1:S1"/>
    <mergeCell ref="A3:C3"/>
    <mergeCell ref="B4:C4"/>
    <mergeCell ref="Q3:S3"/>
    <mergeCell ref="R4:S4"/>
    <mergeCell ref="E3:G3"/>
    <mergeCell ref="F4:G4"/>
    <mergeCell ref="M3:O3"/>
    <mergeCell ref="N4:O4"/>
    <mergeCell ref="I3:K3"/>
    <mergeCell ref="J4:K4"/>
  </mergeCells>
  <phoneticPr fontId="9"/>
  <printOptions horizontalCentered="1"/>
  <pageMargins left="0.78740157480314965" right="0.19685039370078741" top="0.87" bottom="0.51181102362204722" header="0.51181102362204722" footer="0.51181102362204722"/>
  <pageSetup paperSize="9" scale="80" orientation="landscape" r:id="rId1"/>
  <headerFooter alignWithMargins="0">
    <oddHeader>&amp;L&amp;A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4"/>
  <sheetViews>
    <sheetView topLeftCell="A10" zoomScale="120" zoomScaleNormal="120" workbookViewId="0">
      <selection activeCell="E25" sqref="E25"/>
    </sheetView>
  </sheetViews>
  <sheetFormatPr defaultRowHeight="13.5"/>
  <cols>
    <col min="1" max="1" width="12.625" style="30" customWidth="1"/>
    <col min="2" max="2" width="12.75" style="30" customWidth="1"/>
    <col min="3" max="9" width="12.875" style="30" customWidth="1"/>
    <col min="10" max="16384" width="9" style="30"/>
  </cols>
  <sheetData>
    <row r="1" spans="1:9" ht="19.5" customHeight="1">
      <c r="A1" s="568" t="s">
        <v>311</v>
      </c>
      <c r="B1" s="568"/>
      <c r="C1" s="568"/>
      <c r="D1" s="568"/>
      <c r="E1" s="568"/>
      <c r="F1" s="568"/>
      <c r="G1" s="568"/>
      <c r="H1" s="568"/>
      <c r="I1" s="568"/>
    </row>
    <row r="2" spans="1:9" s="34" customFormat="1" ht="12"/>
    <row r="3" spans="1:9" s="34" customFormat="1" ht="16.5" customHeight="1">
      <c r="A3" s="34" t="s">
        <v>82</v>
      </c>
    </row>
    <row r="4" spans="1:9" s="34" customFormat="1" ht="19.5" customHeight="1" thickBot="1">
      <c r="G4" s="136"/>
      <c r="H4" s="136"/>
      <c r="I4" s="162" t="s">
        <v>312</v>
      </c>
    </row>
    <row r="5" spans="1:9" s="34" customFormat="1" ht="25.5" customHeight="1">
      <c r="A5" s="582" t="s">
        <v>83</v>
      </c>
      <c r="B5" s="583"/>
      <c r="C5" s="579" t="s">
        <v>284</v>
      </c>
      <c r="D5" s="594" t="s">
        <v>285</v>
      </c>
      <c r="E5" s="595"/>
      <c r="F5" s="588"/>
      <c r="G5" s="588"/>
      <c r="H5" s="588"/>
      <c r="I5" s="589"/>
    </row>
    <row r="6" spans="1:9" s="34" customFormat="1" ht="25.5" customHeight="1">
      <c r="A6" s="584"/>
      <c r="B6" s="585"/>
      <c r="C6" s="580"/>
      <c r="D6" s="596"/>
      <c r="E6" s="597"/>
      <c r="F6" s="590" t="s">
        <v>90</v>
      </c>
      <c r="G6" s="591"/>
      <c r="H6" s="592" t="s">
        <v>84</v>
      </c>
      <c r="I6" s="593"/>
    </row>
    <row r="7" spans="1:9" s="34" customFormat="1" ht="25.5" customHeight="1" thickBot="1">
      <c r="A7" s="586"/>
      <c r="B7" s="587"/>
      <c r="C7" s="581"/>
      <c r="D7" s="35" t="s">
        <v>256</v>
      </c>
      <c r="E7" s="36" t="s">
        <v>265</v>
      </c>
      <c r="F7" s="35" t="s">
        <v>257</v>
      </c>
      <c r="G7" s="36" t="s">
        <v>266</v>
      </c>
      <c r="H7" s="35" t="s">
        <v>258</v>
      </c>
      <c r="I7" s="37" t="s">
        <v>267</v>
      </c>
    </row>
    <row r="8" spans="1:9" s="34" customFormat="1" ht="25.5" customHeight="1" thickTop="1">
      <c r="A8" s="571" t="s">
        <v>290</v>
      </c>
      <c r="B8" s="521" t="s">
        <v>16</v>
      </c>
      <c r="C8" s="522">
        <v>487002</v>
      </c>
      <c r="D8" s="250">
        <v>135871</v>
      </c>
      <c r="E8" s="251">
        <f t="shared" ref="E8:E13" si="0">D8/C8</f>
        <v>0.27899474745483593</v>
      </c>
      <c r="F8" s="250">
        <v>69340</v>
      </c>
      <c r="G8" s="251">
        <f t="shared" ref="G8:G13" si="1">F8/C8</f>
        <v>0.14238134545648684</v>
      </c>
      <c r="H8" s="250">
        <v>66531</v>
      </c>
      <c r="I8" s="252">
        <f t="shared" ref="I8:I13" si="2">H8/C8</f>
        <v>0.13661340199834909</v>
      </c>
    </row>
    <row r="9" spans="1:9" s="34" customFormat="1" ht="25.5" customHeight="1">
      <c r="A9" s="572"/>
      <c r="B9" s="40" t="s">
        <v>17</v>
      </c>
      <c r="C9" s="41">
        <v>551966</v>
      </c>
      <c r="D9" s="41">
        <v>201249</v>
      </c>
      <c r="E9" s="196">
        <f t="shared" si="0"/>
        <v>0.36460397923060478</v>
      </c>
      <c r="F9" s="41">
        <v>80853</v>
      </c>
      <c r="G9" s="196">
        <f t="shared" si="1"/>
        <v>0.14648184851965521</v>
      </c>
      <c r="H9" s="41">
        <v>120396</v>
      </c>
      <c r="I9" s="79">
        <f t="shared" si="2"/>
        <v>0.21812213071094957</v>
      </c>
    </row>
    <row r="10" spans="1:9" s="34" customFormat="1" ht="25.5" customHeight="1" thickBot="1">
      <c r="A10" s="573"/>
      <c r="B10" s="521" t="s">
        <v>85</v>
      </c>
      <c r="C10" s="523">
        <v>1038968</v>
      </c>
      <c r="D10" s="41">
        <f>SUM(D8:D9)</f>
        <v>337120</v>
      </c>
      <c r="E10" s="196">
        <f t="shared" si="0"/>
        <v>0.32447582601196573</v>
      </c>
      <c r="F10" s="41">
        <f>SUM(F8:F9)</f>
        <v>150193</v>
      </c>
      <c r="G10" s="196">
        <f t="shared" si="1"/>
        <v>0.14455979394938054</v>
      </c>
      <c r="H10" s="41">
        <f>SUM(H8:H9)</f>
        <v>186927</v>
      </c>
      <c r="I10" s="79">
        <f t="shared" si="2"/>
        <v>0.17991603206258519</v>
      </c>
    </row>
    <row r="11" spans="1:9" s="34" customFormat="1" ht="25.5" customHeight="1">
      <c r="A11" s="574" t="s">
        <v>313</v>
      </c>
      <c r="B11" s="365" t="s">
        <v>16</v>
      </c>
      <c r="C11" s="522">
        <v>480594</v>
      </c>
      <c r="D11" s="250">
        <v>139981</v>
      </c>
      <c r="E11" s="251">
        <f t="shared" si="0"/>
        <v>0.29126664086526255</v>
      </c>
      <c r="F11" s="250">
        <v>73141</v>
      </c>
      <c r="G11" s="251">
        <f t="shared" si="1"/>
        <v>0.15218874975551089</v>
      </c>
      <c r="H11" s="308">
        <f>D11-F11</f>
        <v>66840</v>
      </c>
      <c r="I11" s="252">
        <f t="shared" si="2"/>
        <v>0.13907789110975169</v>
      </c>
    </row>
    <row r="12" spans="1:9" s="34" customFormat="1" ht="25.5" customHeight="1">
      <c r="A12" s="572"/>
      <c r="B12" s="40" t="s">
        <v>17</v>
      </c>
      <c r="C12" s="41">
        <v>544852</v>
      </c>
      <c r="D12" s="41">
        <v>204892</v>
      </c>
      <c r="E12" s="196">
        <f t="shared" si="0"/>
        <v>0.37605074405526639</v>
      </c>
      <c r="F12" s="41">
        <v>83533</v>
      </c>
      <c r="G12" s="196">
        <f t="shared" si="1"/>
        <v>0.1533131933075404</v>
      </c>
      <c r="H12" s="41">
        <f>D12-F12</f>
        <v>121359</v>
      </c>
      <c r="I12" s="79">
        <f t="shared" si="2"/>
        <v>0.222737550747726</v>
      </c>
    </row>
    <row r="13" spans="1:9" s="34" customFormat="1" ht="25.5" customHeight="1">
      <c r="A13" s="572"/>
      <c r="B13" s="521" t="s">
        <v>85</v>
      </c>
      <c r="C13" s="523">
        <v>1025446</v>
      </c>
      <c r="D13" s="41">
        <f>SUM(D11:D12)</f>
        <v>344873</v>
      </c>
      <c r="E13" s="196">
        <f t="shared" si="0"/>
        <v>0.33631512532107982</v>
      </c>
      <c r="F13" s="41">
        <f>SUM(F11:F12)</f>
        <v>156674</v>
      </c>
      <c r="G13" s="196">
        <f t="shared" si="1"/>
        <v>0.15278620229636666</v>
      </c>
      <c r="H13" s="41">
        <f>SUM(H11:H12)</f>
        <v>188199</v>
      </c>
      <c r="I13" s="79">
        <f t="shared" si="2"/>
        <v>0.18352892302471316</v>
      </c>
    </row>
    <row r="14" spans="1:9" s="34" customFormat="1" ht="25.5" customHeight="1" thickBot="1">
      <c r="A14" s="573"/>
      <c r="B14" s="43" t="s">
        <v>86</v>
      </c>
      <c r="C14" s="44">
        <f>C13-C10</f>
        <v>-13522</v>
      </c>
      <c r="D14" s="44">
        <f t="shared" ref="D14:H14" si="3">D13-D10</f>
        <v>7753</v>
      </c>
      <c r="E14" s="253" t="s">
        <v>333</v>
      </c>
      <c r="F14" s="44">
        <f t="shared" si="3"/>
        <v>6481</v>
      </c>
      <c r="G14" s="253" t="s">
        <v>334</v>
      </c>
      <c r="H14" s="44">
        <f t="shared" si="3"/>
        <v>1272</v>
      </c>
      <c r="I14" s="404" t="s">
        <v>335</v>
      </c>
    </row>
    <row r="15" spans="1:9" s="34" customFormat="1" ht="19.5" customHeight="1">
      <c r="B15" s="45" t="s">
        <v>87</v>
      </c>
      <c r="C15" s="9" t="s">
        <v>286</v>
      </c>
    </row>
    <row r="16" spans="1:9" s="34" customFormat="1" ht="19.5" customHeight="1">
      <c r="B16" s="45"/>
      <c r="C16" s="9" t="s">
        <v>287</v>
      </c>
    </row>
    <row r="17" spans="1:5" s="34" customFormat="1" ht="25.5" customHeight="1" thickBot="1">
      <c r="A17" s="34" t="s">
        <v>147</v>
      </c>
      <c r="E17" s="94" t="s">
        <v>353</v>
      </c>
    </row>
    <row r="18" spans="1:5" s="34" customFormat="1" ht="27.75" customHeight="1">
      <c r="A18" s="577" t="s">
        <v>251</v>
      </c>
      <c r="B18" s="578"/>
      <c r="C18" s="95" t="s">
        <v>137</v>
      </c>
      <c r="D18" s="96" t="s">
        <v>138</v>
      </c>
      <c r="E18" s="97" t="s">
        <v>139</v>
      </c>
    </row>
    <row r="19" spans="1:5" s="34" customFormat="1" ht="27.75" customHeight="1">
      <c r="A19" s="575" t="s">
        <v>88</v>
      </c>
      <c r="B19" s="576"/>
      <c r="C19" s="46">
        <v>127083</v>
      </c>
      <c r="D19" s="46">
        <v>33000</v>
      </c>
      <c r="E19" s="79">
        <v>0.26</v>
      </c>
    </row>
    <row r="20" spans="1:5" s="34" customFormat="1" ht="27.75" customHeight="1" thickBot="1">
      <c r="A20" s="47" t="s">
        <v>89</v>
      </c>
      <c r="B20" s="48"/>
      <c r="C20" s="49">
        <v>1037</v>
      </c>
      <c r="D20" s="50">
        <v>339</v>
      </c>
      <c r="E20" s="42">
        <v>0.32600000000000001</v>
      </c>
    </row>
    <row r="21" spans="1:5" s="34" customFormat="1" ht="13.5" customHeight="1">
      <c r="B21" s="45" t="s">
        <v>87</v>
      </c>
      <c r="C21" s="34" t="s">
        <v>354</v>
      </c>
    </row>
    <row r="22" spans="1:5" s="34" customFormat="1" ht="13.5" customHeight="1">
      <c r="C22" s="34" t="s">
        <v>249</v>
      </c>
    </row>
    <row r="23" spans="1:5" s="34" customFormat="1" ht="12"/>
    <row r="24" spans="1:5" s="34" customFormat="1" ht="12"/>
  </sheetData>
  <mergeCells count="12">
    <mergeCell ref="A8:A10"/>
    <mergeCell ref="A11:A14"/>
    <mergeCell ref="A19:B19"/>
    <mergeCell ref="A18:B18"/>
    <mergeCell ref="A1:I1"/>
    <mergeCell ref="C5:C7"/>
    <mergeCell ref="A5:B7"/>
    <mergeCell ref="F5:G5"/>
    <mergeCell ref="H5:I5"/>
    <mergeCell ref="F6:G6"/>
    <mergeCell ref="H6:I6"/>
    <mergeCell ref="D5:E6"/>
  </mergeCells>
  <phoneticPr fontId="9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horizontalDpi="300" verticalDpi="300" r:id="rId1"/>
  <headerFooter alignWithMargins="0">
    <oddHeader>&amp;L表2-1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opLeftCell="A19" zoomScaleNormal="100" workbookViewId="0">
      <selection activeCell="D54" sqref="D54"/>
    </sheetView>
  </sheetViews>
  <sheetFormatPr defaultRowHeight="12"/>
  <cols>
    <col min="1" max="1" width="9" style="34"/>
    <col min="2" max="8" width="10.625" style="34" customWidth="1"/>
    <col min="9" max="9" width="10" style="34" customWidth="1"/>
    <col min="10" max="16384" width="9" style="34"/>
  </cols>
  <sheetData>
    <row r="1" spans="1:14" ht="17.25">
      <c r="A1" s="568" t="s">
        <v>160</v>
      </c>
      <c r="B1" s="568"/>
      <c r="C1" s="568"/>
      <c r="D1" s="568"/>
      <c r="E1" s="568"/>
      <c r="F1" s="568"/>
      <c r="G1" s="568"/>
      <c r="H1" s="568"/>
    </row>
    <row r="2" spans="1:14" ht="18.75" customHeight="1" thickBot="1">
      <c r="H2" s="94" t="s">
        <v>148</v>
      </c>
    </row>
    <row r="3" spans="1:14" ht="16.5" customHeight="1">
      <c r="A3" s="574" t="s">
        <v>91</v>
      </c>
      <c r="B3" s="599" t="s">
        <v>123</v>
      </c>
      <c r="C3" s="602" t="s">
        <v>120</v>
      </c>
      <c r="D3" s="603"/>
      <c r="E3" s="52"/>
      <c r="F3" s="52"/>
      <c r="G3" s="52"/>
      <c r="H3" s="51"/>
    </row>
    <row r="4" spans="1:14" ht="16.5" customHeight="1">
      <c r="A4" s="572"/>
      <c r="B4" s="600"/>
      <c r="C4" s="604"/>
      <c r="D4" s="605"/>
      <c r="E4" s="606" t="s">
        <v>121</v>
      </c>
      <c r="F4" s="607"/>
      <c r="G4" s="604" t="s">
        <v>122</v>
      </c>
      <c r="H4" s="608"/>
    </row>
    <row r="5" spans="1:14" ht="16.5" customHeight="1">
      <c r="A5" s="572"/>
      <c r="B5" s="600"/>
      <c r="C5" s="53" t="s">
        <v>124</v>
      </c>
      <c r="D5" s="54" t="s">
        <v>126</v>
      </c>
      <c r="E5" s="53" t="s">
        <v>118</v>
      </c>
      <c r="F5" s="54" t="s">
        <v>119</v>
      </c>
      <c r="G5" s="53" t="s">
        <v>118</v>
      </c>
      <c r="H5" s="55" t="s">
        <v>119</v>
      </c>
    </row>
    <row r="6" spans="1:14" ht="16.5" customHeight="1">
      <c r="A6" s="598"/>
      <c r="B6" s="601"/>
      <c r="C6" s="56" t="s">
        <v>125</v>
      </c>
      <c r="D6" s="57" t="s">
        <v>127</v>
      </c>
      <c r="E6" s="56" t="s">
        <v>128</v>
      </c>
      <c r="F6" s="57" t="s">
        <v>129</v>
      </c>
      <c r="G6" s="56" t="s">
        <v>130</v>
      </c>
      <c r="H6" s="58" t="s">
        <v>131</v>
      </c>
    </row>
    <row r="7" spans="1:14" ht="16.5" customHeight="1">
      <c r="A7" s="59" t="s">
        <v>92</v>
      </c>
      <c r="B7" s="38">
        <v>1232481</v>
      </c>
      <c r="C7" s="60">
        <v>110207</v>
      </c>
      <c r="D7" s="61">
        <v>8.9418822683676263E-2</v>
      </c>
      <c r="E7" s="60">
        <v>77877</v>
      </c>
      <c r="F7" s="61">
        <v>6.318718097885484E-2</v>
      </c>
      <c r="G7" s="38">
        <v>32330</v>
      </c>
      <c r="H7" s="62">
        <v>2.6231641704821413E-2</v>
      </c>
    </row>
    <row r="8" spans="1:14" ht="16.5" customHeight="1">
      <c r="A8" s="63" t="s">
        <v>93</v>
      </c>
      <c r="B8" s="64">
        <v>1256781</v>
      </c>
      <c r="C8" s="65">
        <v>132970</v>
      </c>
      <c r="D8" s="66">
        <v>0.10580204506592636</v>
      </c>
      <c r="E8" s="65">
        <v>89549</v>
      </c>
      <c r="F8" s="66">
        <v>7.1252668523792126E-2</v>
      </c>
      <c r="G8" s="64">
        <v>43421</v>
      </c>
      <c r="H8" s="67">
        <v>3.4549376542134233E-2</v>
      </c>
      <c r="J8" s="76"/>
      <c r="K8" s="76"/>
      <c r="L8" s="76"/>
      <c r="M8" s="76"/>
      <c r="N8" s="76"/>
    </row>
    <row r="9" spans="1:14" ht="16.5" customHeight="1">
      <c r="A9" s="59" t="s">
        <v>94</v>
      </c>
      <c r="B9" s="38">
        <v>1254315</v>
      </c>
      <c r="C9" s="68">
        <v>141798</v>
      </c>
      <c r="D9" s="69">
        <v>0.1130481577594145</v>
      </c>
      <c r="E9" s="68">
        <v>94537</v>
      </c>
      <c r="F9" s="69">
        <v>7.5369424745777569E-2</v>
      </c>
      <c r="G9" s="38">
        <v>47261</v>
      </c>
      <c r="H9" s="62">
        <v>3.7678733013636924E-2</v>
      </c>
      <c r="J9" s="76"/>
      <c r="K9" s="76"/>
      <c r="L9" s="76"/>
      <c r="M9" s="76"/>
      <c r="N9" s="76"/>
    </row>
    <row r="10" spans="1:14" ht="16.5" customHeight="1">
      <c r="A10" s="63" t="s">
        <v>95</v>
      </c>
      <c r="B10" s="64">
        <v>1252169</v>
      </c>
      <c r="C10" s="65">
        <v>147307</v>
      </c>
      <c r="D10" s="66">
        <v>0.11764146852381747</v>
      </c>
      <c r="E10" s="65">
        <v>97113</v>
      </c>
      <c r="F10" s="66">
        <v>7.7555825132230555E-2</v>
      </c>
      <c r="G10" s="64">
        <v>50194</v>
      </c>
      <c r="H10" s="67">
        <v>4.008564339158692E-2</v>
      </c>
      <c r="J10" s="76"/>
      <c r="K10" s="76"/>
      <c r="L10" s="76"/>
      <c r="M10" s="76"/>
      <c r="N10" s="76"/>
    </row>
    <row r="11" spans="1:14" ht="16.5" customHeight="1">
      <c r="A11" s="59" t="s">
        <v>96</v>
      </c>
      <c r="B11" s="38">
        <v>1250570</v>
      </c>
      <c r="C11" s="68">
        <v>151991</v>
      </c>
      <c r="D11" s="69">
        <v>0.12153737895519644</v>
      </c>
      <c r="E11" s="68">
        <v>98574</v>
      </c>
      <c r="F11" s="69">
        <v>7.8823256594992688E-2</v>
      </c>
      <c r="G11" s="38">
        <v>53417</v>
      </c>
      <c r="H11" s="62">
        <v>4.2714122360203749E-2</v>
      </c>
      <c r="J11" s="76"/>
      <c r="K11" s="76"/>
      <c r="L11" s="76"/>
      <c r="M11" s="76"/>
      <c r="N11" s="76"/>
    </row>
    <row r="12" spans="1:14" ht="16.5" customHeight="1">
      <c r="A12" s="63" t="s">
        <v>97</v>
      </c>
      <c r="B12" s="64">
        <v>1249252</v>
      </c>
      <c r="C12" s="65">
        <v>157910</v>
      </c>
      <c r="D12" s="66">
        <v>0.126403639938139</v>
      </c>
      <c r="E12" s="65">
        <v>101567</v>
      </c>
      <c r="F12" s="66">
        <v>8.1302251267158274E-2</v>
      </c>
      <c r="G12" s="64">
        <v>56343</v>
      </c>
      <c r="H12" s="67">
        <v>4.5101388670980715E-2</v>
      </c>
      <c r="J12" s="76"/>
      <c r="K12" s="76"/>
      <c r="L12" s="76"/>
      <c r="M12" s="76"/>
      <c r="N12" s="76"/>
    </row>
    <row r="13" spans="1:14" ht="16.5" customHeight="1">
      <c r="A13" s="59" t="s">
        <v>98</v>
      </c>
      <c r="B13" s="38">
        <v>1248037</v>
      </c>
      <c r="C13" s="68">
        <v>164223</v>
      </c>
      <c r="D13" s="69">
        <v>0.1315850411486198</v>
      </c>
      <c r="E13" s="68">
        <v>104222</v>
      </c>
      <c r="F13" s="69">
        <v>8.3508742128638819E-2</v>
      </c>
      <c r="G13" s="38">
        <v>60001</v>
      </c>
      <c r="H13" s="62">
        <v>4.8076299019980978E-2</v>
      </c>
      <c r="J13" s="76"/>
      <c r="K13" s="76"/>
      <c r="L13" s="76"/>
      <c r="M13" s="76"/>
      <c r="N13" s="76"/>
    </row>
    <row r="14" spans="1:14" ht="16.5" customHeight="1">
      <c r="A14" s="63" t="s">
        <v>99</v>
      </c>
      <c r="B14" s="64">
        <v>1243334</v>
      </c>
      <c r="C14" s="65">
        <v>169501</v>
      </c>
      <c r="D14" s="66">
        <v>0.13632780893951263</v>
      </c>
      <c r="E14" s="65">
        <v>106867</v>
      </c>
      <c r="F14" s="66">
        <v>8.5951964637016279E-2</v>
      </c>
      <c r="G14" s="64">
        <v>62634</v>
      </c>
      <c r="H14" s="67">
        <v>5.037584430249635E-2</v>
      </c>
      <c r="J14" s="76"/>
      <c r="K14" s="76"/>
      <c r="L14" s="76"/>
      <c r="M14" s="76"/>
      <c r="N14" s="76"/>
    </row>
    <row r="15" spans="1:14" ht="16.5" customHeight="1">
      <c r="A15" s="59" t="s">
        <v>100</v>
      </c>
      <c r="B15" s="38">
        <v>1237559</v>
      </c>
      <c r="C15" s="68">
        <v>175441</v>
      </c>
      <c r="D15" s="69">
        <v>0.14176374621331184</v>
      </c>
      <c r="E15" s="68">
        <v>109687</v>
      </c>
      <c r="F15" s="69">
        <v>8.8631733921372635E-2</v>
      </c>
      <c r="G15" s="38">
        <v>65754</v>
      </c>
      <c r="H15" s="62">
        <v>5.3132012291939215E-2</v>
      </c>
      <c r="J15" s="76"/>
      <c r="K15" s="76"/>
      <c r="L15" s="76"/>
      <c r="M15" s="76"/>
      <c r="N15" s="76"/>
    </row>
    <row r="16" spans="1:14" ht="16.5" customHeight="1">
      <c r="A16" s="63" t="s">
        <v>101</v>
      </c>
      <c r="B16" s="64">
        <v>1232652</v>
      </c>
      <c r="C16" s="65">
        <v>180806</v>
      </c>
      <c r="D16" s="66">
        <v>0.14668049051962759</v>
      </c>
      <c r="E16" s="65">
        <v>112659</v>
      </c>
      <c r="F16" s="66">
        <v>9.1395625042591092E-2</v>
      </c>
      <c r="G16" s="64">
        <v>68147</v>
      </c>
      <c r="H16" s="67">
        <v>5.5284865477036503E-2</v>
      </c>
      <c r="J16" s="76"/>
      <c r="K16" s="76"/>
      <c r="L16" s="76"/>
      <c r="M16" s="76"/>
      <c r="N16" s="76"/>
    </row>
    <row r="17" spans="1:14" ht="16.5" customHeight="1">
      <c r="A17" s="59" t="s">
        <v>102</v>
      </c>
      <c r="B17" s="38">
        <v>1228084</v>
      </c>
      <c r="C17" s="68">
        <v>190021</v>
      </c>
      <c r="D17" s="69">
        <v>0.15472964390058008</v>
      </c>
      <c r="E17" s="68">
        <v>118766</v>
      </c>
      <c r="F17" s="69">
        <v>9.6708368482937651E-2</v>
      </c>
      <c r="G17" s="38">
        <v>71255</v>
      </c>
      <c r="H17" s="62">
        <v>5.8021275417642439E-2</v>
      </c>
      <c r="J17" s="76"/>
      <c r="K17" s="76"/>
      <c r="L17" s="76"/>
      <c r="M17" s="76"/>
      <c r="N17" s="76"/>
    </row>
    <row r="18" spans="1:14" ht="16.5" customHeight="1">
      <c r="A18" s="63" t="s">
        <v>103</v>
      </c>
      <c r="B18" s="64">
        <v>1222054</v>
      </c>
      <c r="C18" s="65">
        <v>199053</v>
      </c>
      <c r="D18" s="66">
        <v>0.16288396421107415</v>
      </c>
      <c r="E18" s="65">
        <v>123945</v>
      </c>
      <c r="F18" s="66">
        <v>0.10142350501696325</v>
      </c>
      <c r="G18" s="64">
        <v>75108</v>
      </c>
      <c r="H18" s="67">
        <v>6.1460459194110896E-2</v>
      </c>
      <c r="J18" s="76"/>
      <c r="K18" s="76"/>
      <c r="L18" s="76"/>
      <c r="M18" s="76"/>
      <c r="N18" s="76"/>
    </row>
    <row r="19" spans="1:14" ht="16.5" customHeight="1">
      <c r="A19" s="59" t="s">
        <v>104</v>
      </c>
      <c r="B19" s="38">
        <v>1218502</v>
      </c>
      <c r="C19" s="68">
        <v>208421</v>
      </c>
      <c r="D19" s="69">
        <v>0.17104690841705636</v>
      </c>
      <c r="E19" s="68">
        <v>130194</v>
      </c>
      <c r="F19" s="69">
        <v>0.10684758826821786</v>
      </c>
      <c r="G19" s="38">
        <v>78227</v>
      </c>
      <c r="H19" s="62">
        <v>6.4199320148838487E-2</v>
      </c>
      <c r="J19" s="76"/>
      <c r="K19" s="76"/>
      <c r="L19" s="76"/>
      <c r="M19" s="76"/>
      <c r="N19" s="76"/>
    </row>
    <row r="20" spans="1:14" ht="16.5" customHeight="1">
      <c r="A20" s="63" t="s">
        <v>105</v>
      </c>
      <c r="B20" s="64">
        <v>1215980</v>
      </c>
      <c r="C20" s="65">
        <v>217487</v>
      </c>
      <c r="D20" s="66">
        <v>0.17885738252273886</v>
      </c>
      <c r="E20" s="65">
        <v>136503</v>
      </c>
      <c r="F20" s="66">
        <v>0.11225760292110068</v>
      </c>
      <c r="G20" s="64">
        <v>80984</v>
      </c>
      <c r="H20" s="67">
        <v>6.6599779601638182E-2</v>
      </c>
      <c r="J20" s="76"/>
      <c r="K20" s="76"/>
      <c r="L20" s="76"/>
      <c r="M20" s="76"/>
      <c r="N20" s="76"/>
    </row>
    <row r="21" spans="1:14" ht="16.5" customHeight="1">
      <c r="A21" s="59" t="s">
        <v>106</v>
      </c>
      <c r="B21" s="38">
        <v>1214277</v>
      </c>
      <c r="C21" s="68">
        <v>226675</v>
      </c>
      <c r="D21" s="69">
        <v>0.18667486907847222</v>
      </c>
      <c r="E21" s="68">
        <v>142586</v>
      </c>
      <c r="F21" s="69">
        <v>0.1174246074001237</v>
      </c>
      <c r="G21" s="38">
        <v>84089</v>
      </c>
      <c r="H21" s="62">
        <v>6.925026167834851E-2</v>
      </c>
      <c r="J21" s="76"/>
      <c r="K21" s="76"/>
      <c r="L21" s="76"/>
      <c r="M21" s="76"/>
      <c r="N21" s="76"/>
    </row>
    <row r="22" spans="1:14" ht="16.5" customHeight="1">
      <c r="A22" s="63" t="s">
        <v>107</v>
      </c>
      <c r="B22" s="64">
        <v>1212317</v>
      </c>
      <c r="C22" s="65">
        <v>234291</v>
      </c>
      <c r="D22" s="66">
        <v>0.19325885886282218</v>
      </c>
      <c r="E22" s="65">
        <v>146720</v>
      </c>
      <c r="F22" s="66">
        <v>0.12102445152546736</v>
      </c>
      <c r="G22" s="64">
        <v>87571</v>
      </c>
      <c r="H22" s="67">
        <v>7.2234407337354839E-2</v>
      </c>
      <c r="J22" s="76"/>
      <c r="K22" s="76"/>
      <c r="L22" s="76"/>
      <c r="M22" s="76"/>
      <c r="N22" s="76"/>
    </row>
    <row r="23" spans="1:14" ht="16.5" customHeight="1">
      <c r="A23" s="59" t="s">
        <v>108</v>
      </c>
      <c r="B23" s="38">
        <v>1210036</v>
      </c>
      <c r="C23" s="68">
        <v>246076</v>
      </c>
      <c r="D23" s="69">
        <v>0.20336254458545036</v>
      </c>
      <c r="E23" s="68">
        <v>153207</v>
      </c>
      <c r="F23" s="69">
        <v>0.12661358835604891</v>
      </c>
      <c r="G23" s="38">
        <v>92869</v>
      </c>
      <c r="H23" s="62">
        <v>7.6748956229401435E-2</v>
      </c>
      <c r="J23" s="76"/>
      <c r="K23" s="76"/>
      <c r="L23" s="76"/>
      <c r="M23" s="76"/>
      <c r="N23" s="76"/>
    </row>
    <row r="24" spans="1:14" ht="16.5" customHeight="1">
      <c r="A24" s="63" t="s">
        <v>109</v>
      </c>
      <c r="B24" s="64">
        <v>1205337</v>
      </c>
      <c r="C24" s="65">
        <v>253338</v>
      </c>
      <c r="D24" s="66">
        <v>0.21018022345617865</v>
      </c>
      <c r="E24" s="65">
        <v>156813</v>
      </c>
      <c r="F24" s="66">
        <v>0.13009888520803725</v>
      </c>
      <c r="G24" s="64">
        <v>96525</v>
      </c>
      <c r="H24" s="67">
        <v>8.0081338248141384E-2</v>
      </c>
      <c r="J24" s="76"/>
      <c r="K24" s="76"/>
      <c r="L24" s="76"/>
      <c r="M24" s="76"/>
      <c r="N24" s="76"/>
    </row>
    <row r="25" spans="1:14" ht="16.5" customHeight="1">
      <c r="A25" s="59" t="s">
        <v>110</v>
      </c>
      <c r="B25" s="38">
        <v>1201035</v>
      </c>
      <c r="C25" s="68">
        <v>263219</v>
      </c>
      <c r="D25" s="69">
        <v>0.21916014104501533</v>
      </c>
      <c r="E25" s="68">
        <v>162145</v>
      </c>
      <c r="F25" s="69">
        <v>0.13500439204519435</v>
      </c>
      <c r="G25" s="38">
        <v>101074</v>
      </c>
      <c r="H25" s="62">
        <v>8.4155748999820992E-2</v>
      </c>
      <c r="J25" s="76"/>
      <c r="K25" s="76"/>
      <c r="L25" s="76"/>
      <c r="M25" s="76"/>
      <c r="N25" s="76"/>
    </row>
    <row r="26" spans="1:14" ht="16.5" customHeight="1">
      <c r="A26" s="63" t="s">
        <v>132</v>
      </c>
      <c r="B26" s="64">
        <v>1196209</v>
      </c>
      <c r="C26" s="65">
        <v>271774</v>
      </c>
      <c r="D26" s="66">
        <v>0.22719608362752663</v>
      </c>
      <c r="E26" s="65">
        <v>165692</v>
      </c>
      <c r="F26" s="66">
        <v>0.1385142562879898</v>
      </c>
      <c r="G26" s="64">
        <v>106082</v>
      </c>
      <c r="H26" s="67">
        <v>8.868182733953682E-2</v>
      </c>
      <c r="J26" s="76"/>
      <c r="K26" s="76"/>
      <c r="L26" s="76"/>
      <c r="M26" s="76"/>
      <c r="N26" s="76"/>
    </row>
    <row r="27" spans="1:14" ht="16.5" customHeight="1">
      <c r="A27" s="63" t="s">
        <v>111</v>
      </c>
      <c r="B27" s="64">
        <v>1190845</v>
      </c>
      <c r="C27" s="65">
        <v>278610</v>
      </c>
      <c r="D27" s="66">
        <v>0.23395991921702655</v>
      </c>
      <c r="E27" s="65">
        <v>166447</v>
      </c>
      <c r="F27" s="66">
        <v>0.1397721785790762</v>
      </c>
      <c r="G27" s="64">
        <v>112163</v>
      </c>
      <c r="H27" s="67">
        <v>9.4187740637950365E-2</v>
      </c>
      <c r="J27" s="76"/>
      <c r="K27" s="76"/>
      <c r="L27" s="76"/>
      <c r="M27" s="76"/>
      <c r="N27" s="76"/>
    </row>
    <row r="28" spans="1:14" s="70" customFormat="1" ht="16.5" customHeight="1">
      <c r="A28" s="63" t="s">
        <v>112</v>
      </c>
      <c r="B28" s="64">
        <v>1183773</v>
      </c>
      <c r="C28" s="65">
        <v>286545</v>
      </c>
      <c r="D28" s="66">
        <v>0.24206076671794338</v>
      </c>
      <c r="E28" s="65">
        <v>168226</v>
      </c>
      <c r="F28" s="66">
        <v>0.14211001602503182</v>
      </c>
      <c r="G28" s="64">
        <v>118319</v>
      </c>
      <c r="H28" s="67">
        <v>9.9950750692911566E-2</v>
      </c>
      <c r="J28" s="76"/>
      <c r="K28" s="76"/>
      <c r="L28" s="76"/>
      <c r="M28" s="76"/>
      <c r="N28" s="76"/>
    </row>
    <row r="29" spans="1:14" s="70" customFormat="1" ht="16.5" customHeight="1">
      <c r="A29" s="63" t="s">
        <v>113</v>
      </c>
      <c r="B29" s="64">
        <v>1176562</v>
      </c>
      <c r="C29" s="65">
        <v>293529</v>
      </c>
      <c r="D29" s="66">
        <v>0.24948026538337972</v>
      </c>
      <c r="E29" s="65">
        <v>168169</v>
      </c>
      <c r="F29" s="66">
        <v>0.14293254414132023</v>
      </c>
      <c r="G29" s="64">
        <v>125360</v>
      </c>
      <c r="H29" s="67">
        <v>0.1065477212420595</v>
      </c>
      <c r="J29" s="76"/>
      <c r="K29" s="76"/>
      <c r="L29" s="76"/>
      <c r="M29" s="76"/>
      <c r="N29" s="76"/>
    </row>
    <row r="30" spans="1:14" s="70" customFormat="1" ht="16.5" customHeight="1">
      <c r="A30" s="63" t="s">
        <v>114</v>
      </c>
      <c r="B30" s="71">
        <v>1168191</v>
      </c>
      <c r="C30" s="72">
        <v>299816</v>
      </c>
      <c r="D30" s="66">
        <v>0.25664981154622829</v>
      </c>
      <c r="E30" s="72">
        <v>167417</v>
      </c>
      <c r="F30" s="66">
        <v>0.14331303699480649</v>
      </c>
      <c r="G30" s="71">
        <v>132399</v>
      </c>
      <c r="H30" s="67">
        <v>0.11333677455142181</v>
      </c>
      <c r="J30" s="76"/>
      <c r="K30" s="76"/>
      <c r="L30" s="76"/>
      <c r="M30" s="76"/>
      <c r="N30" s="76"/>
    </row>
    <row r="31" spans="1:14" ht="16.5" customHeight="1">
      <c r="A31" s="73" t="s">
        <v>115</v>
      </c>
      <c r="B31" s="74">
        <v>1160553</v>
      </c>
      <c r="C31" s="65">
        <v>303483</v>
      </c>
      <c r="D31" s="66">
        <v>0.26149861316113954</v>
      </c>
      <c r="E31" s="65">
        <v>164144</v>
      </c>
      <c r="F31" s="66">
        <v>0.14143602231005392</v>
      </c>
      <c r="G31" s="75">
        <v>139339</v>
      </c>
      <c r="H31" s="67">
        <v>0.12006259085108564</v>
      </c>
      <c r="J31" s="76"/>
      <c r="K31" s="76"/>
      <c r="L31" s="76"/>
      <c r="M31" s="76"/>
      <c r="N31" s="76"/>
    </row>
    <row r="32" spans="1:14" ht="16.5" customHeight="1">
      <c r="A32" s="73" t="s">
        <v>116</v>
      </c>
      <c r="B32" s="74">
        <v>1150618</v>
      </c>
      <c r="C32" s="65">
        <v>307228</v>
      </c>
      <c r="D32" s="66">
        <v>0.26701129306164167</v>
      </c>
      <c r="E32" s="65">
        <v>161742</v>
      </c>
      <c r="F32" s="66">
        <v>0.14056967646951465</v>
      </c>
      <c r="G32" s="75">
        <v>145486</v>
      </c>
      <c r="H32" s="67">
        <v>0.12644161659212702</v>
      </c>
      <c r="J32" s="76"/>
      <c r="K32" s="76"/>
      <c r="L32" s="76"/>
      <c r="M32" s="76"/>
      <c r="N32" s="76"/>
    </row>
    <row r="33" spans="1:14" ht="16.5" customHeight="1">
      <c r="A33" s="73" t="s">
        <v>117</v>
      </c>
      <c r="B33" s="74">
        <v>1135624</v>
      </c>
      <c r="C33" s="65">
        <v>310246</v>
      </c>
      <c r="D33" s="66">
        <v>0.2731942967038386</v>
      </c>
      <c r="E33" s="65">
        <v>158012</v>
      </c>
      <c r="F33" s="66">
        <v>0.13914112417490296</v>
      </c>
      <c r="G33" s="75">
        <v>152234</v>
      </c>
      <c r="H33" s="67">
        <v>0.13405317252893564</v>
      </c>
      <c r="J33" s="76"/>
      <c r="K33" s="76"/>
      <c r="L33" s="76"/>
      <c r="M33" s="76"/>
      <c r="N33" s="76"/>
    </row>
    <row r="34" spans="1:14" ht="16.5" customHeight="1">
      <c r="A34" s="73" t="s">
        <v>140</v>
      </c>
      <c r="B34" s="74">
        <v>1123205</v>
      </c>
      <c r="C34" s="65">
        <v>314442</v>
      </c>
      <c r="D34" s="66">
        <v>0.27995067685774189</v>
      </c>
      <c r="E34" s="65">
        <v>156660</v>
      </c>
      <c r="F34" s="66">
        <v>0.13947587484030075</v>
      </c>
      <c r="G34" s="75">
        <v>157782</v>
      </c>
      <c r="H34" s="67">
        <v>0.14047480201744117</v>
      </c>
      <c r="J34" s="76"/>
      <c r="K34" s="76"/>
      <c r="L34" s="76"/>
      <c r="M34" s="76"/>
      <c r="N34" s="76"/>
    </row>
    <row r="35" spans="1:14" ht="16.5" customHeight="1">
      <c r="A35" s="179" t="s">
        <v>141</v>
      </c>
      <c r="B35" s="39">
        <v>1110459</v>
      </c>
      <c r="C35" s="68">
        <v>317603</v>
      </c>
      <c r="D35" s="69">
        <v>0.28599999999999998</v>
      </c>
      <c r="E35" s="68">
        <v>153481</v>
      </c>
      <c r="F35" s="69">
        <v>0.13800000000000001</v>
      </c>
      <c r="G35" s="180">
        <v>164122</v>
      </c>
      <c r="H35" s="62">
        <v>0.14799999999999999</v>
      </c>
      <c r="J35" s="76"/>
      <c r="K35" s="76"/>
      <c r="L35" s="76"/>
      <c r="M35" s="76"/>
      <c r="N35" s="76"/>
    </row>
    <row r="36" spans="1:14" ht="16.5" customHeight="1">
      <c r="A36" s="73" t="s">
        <v>162</v>
      </c>
      <c r="B36" s="74">
        <v>1098864</v>
      </c>
      <c r="C36" s="65">
        <v>320887</v>
      </c>
      <c r="D36" s="66">
        <v>0.29201702849488198</v>
      </c>
      <c r="E36" s="65">
        <v>151792</v>
      </c>
      <c r="F36" s="66">
        <v>0.1381353834505453</v>
      </c>
      <c r="G36" s="75">
        <v>169095</v>
      </c>
      <c r="H36" s="67">
        <v>0.15388164504433668</v>
      </c>
      <c r="J36" s="76"/>
      <c r="K36" s="76"/>
      <c r="L36" s="76"/>
      <c r="M36" s="76"/>
      <c r="N36" s="76"/>
    </row>
    <row r="37" spans="1:14" ht="16.5" customHeight="1">
      <c r="A37" s="73" t="s">
        <v>182</v>
      </c>
      <c r="B37" s="74">
        <v>1088284</v>
      </c>
      <c r="C37" s="65">
        <v>321336</v>
      </c>
      <c r="D37" s="66">
        <v>0.29499999999999998</v>
      </c>
      <c r="E37" s="65">
        <v>147478</v>
      </c>
      <c r="F37" s="66">
        <v>0.13600000000000001</v>
      </c>
      <c r="G37" s="75">
        <v>173858</v>
      </c>
      <c r="H37" s="67">
        <v>0.16</v>
      </c>
      <c r="J37" s="76"/>
      <c r="K37" s="76"/>
      <c r="L37" s="76"/>
      <c r="M37" s="76"/>
      <c r="N37" s="76"/>
    </row>
    <row r="38" spans="1:14" ht="16.5" customHeight="1">
      <c r="A38" s="179" t="s">
        <v>183</v>
      </c>
      <c r="B38" s="39">
        <v>1077294</v>
      </c>
      <c r="C38" s="68">
        <v>319086</v>
      </c>
      <c r="D38" s="69">
        <v>0.29619212582637611</v>
      </c>
      <c r="E38" s="68">
        <v>138893</v>
      </c>
      <c r="F38" s="69">
        <v>0.1289276650570782</v>
      </c>
      <c r="G38" s="180">
        <v>180193</v>
      </c>
      <c r="H38" s="62">
        <v>0.16726446076929788</v>
      </c>
      <c r="J38" s="76"/>
      <c r="K38" s="76"/>
      <c r="L38" s="76"/>
      <c r="M38" s="76"/>
      <c r="N38" s="76"/>
    </row>
    <row r="39" spans="1:14" ht="16.5" customHeight="1">
      <c r="A39" s="384" t="s">
        <v>225</v>
      </c>
      <c r="B39" s="385">
        <v>1064984</v>
      </c>
      <c r="C39" s="72">
        <v>324068</v>
      </c>
      <c r="D39" s="386">
        <v>0.30399999999999999</v>
      </c>
      <c r="E39" s="72">
        <v>141318</v>
      </c>
      <c r="F39" s="386">
        <v>0.13300000000000001</v>
      </c>
      <c r="G39" s="387">
        <v>182750</v>
      </c>
      <c r="H39" s="388">
        <v>0.17199999999999999</v>
      </c>
      <c r="J39" s="76"/>
      <c r="K39" s="76"/>
      <c r="L39" s="76"/>
      <c r="M39" s="76"/>
      <c r="N39" s="76"/>
    </row>
    <row r="40" spans="1:14" ht="16.5" customHeight="1">
      <c r="A40" s="384" t="s">
        <v>276</v>
      </c>
      <c r="B40" s="385">
        <v>1051905</v>
      </c>
      <c r="C40" s="72">
        <v>330741</v>
      </c>
      <c r="D40" s="386">
        <v>0.314</v>
      </c>
      <c r="E40" s="72">
        <v>144508</v>
      </c>
      <c r="F40" s="386">
        <v>0.13700000000000001</v>
      </c>
      <c r="G40" s="387">
        <v>186233</v>
      </c>
      <c r="H40" s="388">
        <v>0.17699999999999999</v>
      </c>
      <c r="J40" s="76"/>
      <c r="K40" s="76"/>
      <c r="L40" s="76"/>
      <c r="M40" s="76"/>
      <c r="N40" s="76"/>
    </row>
    <row r="41" spans="1:14" ht="16.5" customHeight="1">
      <c r="A41" s="398" t="s">
        <v>291</v>
      </c>
      <c r="B41" s="399">
        <v>1038968</v>
      </c>
      <c r="C41" s="400">
        <v>337120</v>
      </c>
      <c r="D41" s="401">
        <v>0.32400000000000001</v>
      </c>
      <c r="E41" s="400">
        <v>150193</v>
      </c>
      <c r="F41" s="401">
        <v>0.14499999999999999</v>
      </c>
      <c r="G41" s="402">
        <v>186927</v>
      </c>
      <c r="H41" s="403">
        <v>0.18</v>
      </c>
      <c r="J41" s="76"/>
      <c r="K41" s="76"/>
      <c r="L41" s="76"/>
      <c r="M41" s="76"/>
      <c r="N41" s="76"/>
    </row>
    <row r="42" spans="1:14" ht="16.5" customHeight="1" thickBot="1">
      <c r="A42" s="524" t="s">
        <v>314</v>
      </c>
      <c r="B42" s="525">
        <v>1025446</v>
      </c>
      <c r="C42" s="405">
        <v>344873</v>
      </c>
      <c r="D42" s="406">
        <v>0.33600000000000002</v>
      </c>
      <c r="E42" s="405">
        <v>156674</v>
      </c>
      <c r="F42" s="406">
        <v>0.153</v>
      </c>
      <c r="G42" s="405">
        <v>188199</v>
      </c>
      <c r="H42" s="407">
        <v>0.184</v>
      </c>
      <c r="J42" s="76"/>
      <c r="K42" s="76"/>
      <c r="L42" s="76"/>
      <c r="M42" s="76"/>
      <c r="N42" s="76"/>
    </row>
    <row r="43" spans="1:14" ht="18" customHeight="1">
      <c r="A43" s="9" t="s">
        <v>181</v>
      </c>
      <c r="C43" s="76"/>
      <c r="D43" s="77"/>
      <c r="E43" s="76"/>
      <c r="F43" s="77"/>
      <c r="G43" s="76"/>
      <c r="H43" s="77"/>
    </row>
    <row r="44" spans="1:14">
      <c r="B44" s="76"/>
      <c r="C44" s="76"/>
      <c r="D44" s="77"/>
      <c r="E44" s="76"/>
      <c r="F44" s="77"/>
      <c r="G44" s="76"/>
      <c r="H44" s="77"/>
    </row>
    <row r="45" spans="1:14">
      <c r="B45" s="76"/>
      <c r="C45" s="76"/>
      <c r="D45" s="77"/>
      <c r="E45" s="76"/>
      <c r="F45" s="77"/>
      <c r="G45" s="76"/>
      <c r="H45" s="77"/>
    </row>
    <row r="46" spans="1:14">
      <c r="B46" s="76"/>
      <c r="C46" s="76"/>
      <c r="D46" s="77"/>
      <c r="E46" s="76"/>
      <c r="F46" s="77"/>
      <c r="G46" s="76"/>
      <c r="H46" s="77"/>
    </row>
    <row r="47" spans="1:14">
      <c r="B47" s="76"/>
      <c r="C47" s="76"/>
      <c r="D47" s="77"/>
      <c r="E47" s="76"/>
      <c r="F47" s="77"/>
      <c r="G47" s="76"/>
      <c r="H47" s="77"/>
    </row>
    <row r="48" spans="1:14">
      <c r="B48" s="76"/>
      <c r="C48" s="76"/>
      <c r="D48" s="77"/>
      <c r="E48" s="76"/>
      <c r="F48" s="77"/>
      <c r="G48" s="76"/>
      <c r="H48" s="70"/>
    </row>
    <row r="49" spans="2:8">
      <c r="B49" s="76"/>
      <c r="C49" s="76"/>
      <c r="D49" s="77"/>
      <c r="E49" s="76"/>
      <c r="F49" s="77"/>
      <c r="G49" s="76"/>
      <c r="H49" s="70"/>
    </row>
    <row r="50" spans="2:8">
      <c r="B50" s="76"/>
      <c r="C50" s="76"/>
      <c r="D50" s="77"/>
      <c r="E50" s="76"/>
      <c r="F50" s="77"/>
      <c r="G50" s="76"/>
    </row>
    <row r="51" spans="2:8">
      <c r="B51" s="76"/>
      <c r="C51" s="76"/>
      <c r="D51" s="77"/>
      <c r="E51" s="76"/>
      <c r="F51" s="77"/>
      <c r="G51" s="76"/>
    </row>
    <row r="52" spans="2:8">
      <c r="B52" s="76"/>
      <c r="C52" s="76"/>
      <c r="D52" s="77"/>
      <c r="F52" s="77"/>
      <c r="G52" s="76"/>
    </row>
    <row r="53" spans="2:8">
      <c r="B53" s="76"/>
      <c r="C53" s="76"/>
      <c r="D53" s="77"/>
      <c r="E53" s="76"/>
      <c r="F53" s="77"/>
      <c r="G53" s="76"/>
    </row>
    <row r="54" spans="2:8">
      <c r="B54" s="76"/>
      <c r="C54" s="76"/>
      <c r="D54" s="77"/>
      <c r="E54" s="76"/>
      <c r="F54" s="77"/>
      <c r="G54" s="76"/>
    </row>
    <row r="55" spans="2:8">
      <c r="B55" s="76"/>
      <c r="C55" s="76"/>
      <c r="E55" s="76"/>
      <c r="G55" s="76"/>
    </row>
    <row r="56" spans="2:8">
      <c r="B56" s="76"/>
      <c r="C56" s="76"/>
      <c r="E56" s="76"/>
    </row>
    <row r="57" spans="2:8">
      <c r="B57" s="76"/>
      <c r="C57" s="76"/>
      <c r="E57" s="76"/>
    </row>
  </sheetData>
  <mergeCells count="6">
    <mergeCell ref="A1:H1"/>
    <mergeCell ref="A3:A6"/>
    <mergeCell ref="B3:B6"/>
    <mergeCell ref="C3:D4"/>
    <mergeCell ref="E4:F4"/>
    <mergeCell ref="G4:H4"/>
  </mergeCells>
  <phoneticPr fontId="14"/>
  <printOptions horizontalCentered="1"/>
  <pageMargins left="0.78740157480314965" right="0.78740157480314965" top="0.6692913385826772" bottom="0.19685039370078741" header="0.51181102362204722" footer="0.51181102362204722"/>
  <pageSetup paperSize="9" scale="97" orientation="portrait" horizontalDpi="300" verticalDpi="300" r:id="rId1"/>
  <headerFooter alignWithMargins="0">
    <oddHeader>&amp;L&amp;A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48"/>
  <sheetViews>
    <sheetView topLeftCell="A4" zoomScale="120" zoomScaleNormal="120" workbookViewId="0">
      <selection activeCell="N26" sqref="N26"/>
    </sheetView>
  </sheetViews>
  <sheetFormatPr defaultRowHeight="12"/>
  <cols>
    <col min="1" max="1" width="11" style="82" customWidth="1"/>
    <col min="2" max="10" width="9.125" style="82" customWidth="1"/>
    <col min="11" max="16384" width="9" style="82"/>
  </cols>
  <sheetData>
    <row r="1" spans="1:10" ht="31.5" customHeight="1">
      <c r="A1" s="609" t="s">
        <v>315</v>
      </c>
      <c r="B1" s="609"/>
      <c r="C1" s="609"/>
      <c r="D1" s="609"/>
      <c r="E1" s="609"/>
      <c r="F1" s="609"/>
      <c r="G1" s="609"/>
      <c r="H1" s="609"/>
      <c r="I1" s="609"/>
      <c r="J1" s="609"/>
    </row>
    <row r="2" spans="1:10" ht="20.25" customHeight="1">
      <c r="A2" s="81"/>
      <c r="B2" s="81"/>
      <c r="J2" s="162" t="s">
        <v>307</v>
      </c>
    </row>
    <row r="3" spans="1:10" ht="18" customHeight="1">
      <c r="A3" s="610" t="s">
        <v>61</v>
      </c>
      <c r="B3" s="501"/>
      <c r="C3" s="613" t="s">
        <v>152</v>
      </c>
      <c r="D3" s="614"/>
      <c r="E3" s="85"/>
      <c r="F3" s="85"/>
      <c r="G3" s="85"/>
      <c r="H3" s="85"/>
      <c r="I3" s="85"/>
      <c r="J3" s="86"/>
    </row>
    <row r="4" spans="1:10" ht="18" customHeight="1">
      <c r="A4" s="611"/>
      <c r="B4" s="617" t="s">
        <v>149</v>
      </c>
      <c r="C4" s="615"/>
      <c r="D4" s="616"/>
      <c r="E4" s="618" t="s">
        <v>151</v>
      </c>
      <c r="F4" s="619"/>
      <c r="G4" s="619"/>
      <c r="H4" s="620"/>
      <c r="I4" s="618" t="s">
        <v>150</v>
      </c>
      <c r="J4" s="620"/>
    </row>
    <row r="5" spans="1:10" ht="18" customHeight="1">
      <c r="A5" s="611"/>
      <c r="B5" s="617"/>
      <c r="C5" s="87" t="s">
        <v>133</v>
      </c>
      <c r="D5" s="317" t="s">
        <v>209</v>
      </c>
      <c r="E5" s="89" t="s">
        <v>134</v>
      </c>
      <c r="F5" s="90" t="s">
        <v>135</v>
      </c>
      <c r="G5" s="90" t="s">
        <v>136</v>
      </c>
      <c r="H5" s="318" t="s">
        <v>209</v>
      </c>
      <c r="I5" s="89" t="s">
        <v>133</v>
      </c>
      <c r="J5" s="319" t="s">
        <v>209</v>
      </c>
    </row>
    <row r="6" spans="1:10" ht="24">
      <c r="A6" s="612"/>
      <c r="B6" s="434" t="s">
        <v>210</v>
      </c>
      <c r="C6" s="88" t="s">
        <v>211</v>
      </c>
      <c r="D6" s="92" t="s">
        <v>212</v>
      </c>
      <c r="E6" s="88" t="s">
        <v>213</v>
      </c>
      <c r="F6" s="91" t="s">
        <v>214</v>
      </c>
      <c r="G6" s="93" t="s">
        <v>215</v>
      </c>
      <c r="H6" s="258" t="s">
        <v>216</v>
      </c>
      <c r="I6" s="88" t="s">
        <v>217</v>
      </c>
      <c r="J6" s="92" t="s">
        <v>218</v>
      </c>
    </row>
    <row r="7" spans="1:10" ht="18" customHeight="1">
      <c r="A7" s="101" t="s">
        <v>19</v>
      </c>
      <c r="B7" s="197">
        <f>SUM(B8:B9)</f>
        <v>393539</v>
      </c>
      <c r="C7" s="255">
        <f>SUM(C8:C9)</f>
        <v>110972</v>
      </c>
      <c r="D7" s="296">
        <f>C7/B7</f>
        <v>0.28198475881678819</v>
      </c>
      <c r="E7" s="182">
        <f>SUM(E8:E9)</f>
        <v>15822</v>
      </c>
      <c r="F7" s="183">
        <f>SUM(F8:F9)</f>
        <v>44705</v>
      </c>
      <c r="G7" s="183">
        <f>SUM(G8:G9)</f>
        <v>60527</v>
      </c>
      <c r="H7" s="320">
        <f t="shared" ref="H7:H40" si="0">G7/B7</f>
        <v>0.1538017833048313</v>
      </c>
      <c r="I7" s="182">
        <f>SUM(I8:I9)</f>
        <v>50445</v>
      </c>
      <c r="J7" s="321">
        <f t="shared" ref="J7:J40" si="1">I7/B7</f>
        <v>0.12818297551195687</v>
      </c>
    </row>
    <row r="8" spans="1:10" ht="18" customHeight="1">
      <c r="A8" s="108" t="s">
        <v>20</v>
      </c>
      <c r="B8" s="157">
        <f t="shared" ref="B8:I8" si="2">SUM(B10:B22)</f>
        <v>359631</v>
      </c>
      <c r="C8" s="209">
        <f t="shared" si="2"/>
        <v>101799</v>
      </c>
      <c r="D8" s="296">
        <f>C8/B8</f>
        <v>0.28306514177031455</v>
      </c>
      <c r="E8" s="158">
        <f t="shared" si="2"/>
        <v>14342</v>
      </c>
      <c r="F8" s="159">
        <f t="shared" si="2"/>
        <v>41227</v>
      </c>
      <c r="G8" s="159">
        <f t="shared" si="2"/>
        <v>55569</v>
      </c>
      <c r="H8" s="320">
        <f t="shared" si="0"/>
        <v>0.15451671296412156</v>
      </c>
      <c r="I8" s="158">
        <f t="shared" si="2"/>
        <v>46230</v>
      </c>
      <c r="J8" s="321">
        <f t="shared" si="1"/>
        <v>0.12854842880619302</v>
      </c>
    </row>
    <row r="9" spans="1:10" ht="18" customHeight="1">
      <c r="A9" s="108" t="s">
        <v>21</v>
      </c>
      <c r="B9" s="184">
        <f>SUM(B23,B25,B27,B31,B36,B38)</f>
        <v>33908</v>
      </c>
      <c r="C9" s="181">
        <f>G9+I9</f>
        <v>9173</v>
      </c>
      <c r="D9" s="296">
        <f>C9/B9</f>
        <v>0.27052612952695532</v>
      </c>
      <c r="E9" s="184">
        <f>SUM(E23,E25,E27,E31,E36,E38)</f>
        <v>1480</v>
      </c>
      <c r="F9" s="159">
        <f>SUM(F23,F25,F27,F31,F36,F38)</f>
        <v>3478</v>
      </c>
      <c r="G9" s="159">
        <f>SUM(G23,G25,G27,G31,G36,G38)</f>
        <v>4958</v>
      </c>
      <c r="H9" s="320">
        <f t="shared" si="0"/>
        <v>0.14621918131414416</v>
      </c>
      <c r="I9" s="184">
        <f>SUM(I23,I25,I27,I31,I36,I38)</f>
        <v>4215</v>
      </c>
      <c r="J9" s="321">
        <f t="shared" si="1"/>
        <v>0.12430694821281113</v>
      </c>
    </row>
    <row r="10" spans="1:10" ht="18" customHeight="1">
      <c r="A10" s="15" t="s">
        <v>219</v>
      </c>
      <c r="B10" s="502">
        <v>135602</v>
      </c>
      <c r="C10" s="141">
        <f>SUM(E10,F10,I10)</f>
        <v>38783</v>
      </c>
      <c r="D10" s="299">
        <f>C10/B10</f>
        <v>0.28600610610462973</v>
      </c>
      <c r="E10" s="152">
        <v>5466</v>
      </c>
      <c r="F10" s="153">
        <v>16839</v>
      </c>
      <c r="G10" s="186">
        <f t="shared" ref="G10:G22" si="3">E10+F10</f>
        <v>22305</v>
      </c>
      <c r="H10" s="301">
        <f t="shared" si="0"/>
        <v>0.16448872435509801</v>
      </c>
      <c r="I10" s="187">
        <v>16478</v>
      </c>
      <c r="J10" s="322">
        <f t="shared" si="1"/>
        <v>0.12151738174953172</v>
      </c>
    </row>
    <row r="11" spans="1:10" ht="18" customHeight="1">
      <c r="A11" s="17" t="s">
        <v>22</v>
      </c>
      <c r="B11" s="503">
        <v>22750</v>
      </c>
      <c r="C11" s="241">
        <f>SUM(E11,F11,I11)</f>
        <v>6671</v>
      </c>
      <c r="D11" s="299">
        <f t="shared" ref="D11:D22" si="4">C11/B11</f>
        <v>0.29323076923076924</v>
      </c>
      <c r="E11" s="188">
        <v>941</v>
      </c>
      <c r="F11" s="146">
        <v>2720</v>
      </c>
      <c r="G11" s="189">
        <f t="shared" si="3"/>
        <v>3661</v>
      </c>
      <c r="H11" s="299">
        <f t="shared" si="0"/>
        <v>0.16092307692307692</v>
      </c>
      <c r="I11" s="145">
        <v>3010</v>
      </c>
      <c r="J11" s="298">
        <f t="shared" si="1"/>
        <v>0.13230769230769232</v>
      </c>
    </row>
    <row r="12" spans="1:10" ht="18" customHeight="1">
      <c r="A12" s="17" t="s">
        <v>220</v>
      </c>
      <c r="B12" s="503">
        <v>31880</v>
      </c>
      <c r="C12" s="143">
        <f t="shared" ref="C12:C21" si="5">SUM(E12,F12,I12)</f>
        <v>8548</v>
      </c>
      <c r="D12" s="299">
        <f t="shared" si="4"/>
        <v>0.26813048933500627</v>
      </c>
      <c r="E12" s="188">
        <v>1101</v>
      </c>
      <c r="F12" s="146">
        <v>2976</v>
      </c>
      <c r="G12" s="189">
        <f t="shared" si="3"/>
        <v>4077</v>
      </c>
      <c r="H12" s="299">
        <f t="shared" si="0"/>
        <v>0.1278858218318695</v>
      </c>
      <c r="I12" s="145">
        <v>4471</v>
      </c>
      <c r="J12" s="298">
        <f t="shared" si="1"/>
        <v>0.14024466750313677</v>
      </c>
    </row>
    <row r="13" spans="1:10" ht="18" customHeight="1">
      <c r="A13" s="17" t="s">
        <v>23</v>
      </c>
      <c r="B13" s="503">
        <v>28750</v>
      </c>
      <c r="C13" s="143">
        <f t="shared" si="5"/>
        <v>7625</v>
      </c>
      <c r="D13" s="299">
        <f t="shared" si="4"/>
        <v>0.26521739130434785</v>
      </c>
      <c r="E13" s="188">
        <v>918</v>
      </c>
      <c r="F13" s="146">
        <v>2649</v>
      </c>
      <c r="G13" s="144">
        <f t="shared" si="3"/>
        <v>3567</v>
      </c>
      <c r="H13" s="299">
        <f t="shared" si="0"/>
        <v>0.12406956521739131</v>
      </c>
      <c r="I13" s="145">
        <v>4058</v>
      </c>
      <c r="J13" s="298">
        <f t="shared" si="1"/>
        <v>0.14114782608695653</v>
      </c>
    </row>
    <row r="14" spans="1:10" s="531" customFormat="1" ht="18" customHeight="1">
      <c r="A14" s="25" t="s">
        <v>24</v>
      </c>
      <c r="B14" s="526">
        <v>11603</v>
      </c>
      <c r="C14" s="527">
        <f t="shared" si="5"/>
        <v>3637</v>
      </c>
      <c r="D14" s="528">
        <f t="shared" si="4"/>
        <v>0.31345341721968456</v>
      </c>
      <c r="E14" s="188">
        <v>389</v>
      </c>
      <c r="F14" s="146">
        <v>1146</v>
      </c>
      <c r="G14" s="529">
        <f t="shared" si="3"/>
        <v>1535</v>
      </c>
      <c r="H14" s="528">
        <f t="shared" si="0"/>
        <v>0.13229337240368871</v>
      </c>
      <c r="I14" s="145">
        <v>2102</v>
      </c>
      <c r="J14" s="530">
        <f t="shared" si="1"/>
        <v>0.18116004481599587</v>
      </c>
    </row>
    <row r="15" spans="1:10" ht="18" customHeight="1">
      <c r="A15" s="17" t="s">
        <v>25</v>
      </c>
      <c r="B15" s="503">
        <v>16254</v>
      </c>
      <c r="C15" s="143">
        <f t="shared" si="5"/>
        <v>4522</v>
      </c>
      <c r="D15" s="299">
        <f t="shared" si="4"/>
        <v>0.27820844099913866</v>
      </c>
      <c r="E15" s="188">
        <v>692</v>
      </c>
      <c r="F15" s="146">
        <v>1818</v>
      </c>
      <c r="G15" s="189">
        <f t="shared" si="3"/>
        <v>2510</v>
      </c>
      <c r="H15" s="299">
        <f t="shared" si="0"/>
        <v>0.15442352651654978</v>
      </c>
      <c r="I15" s="190">
        <v>2012</v>
      </c>
      <c r="J15" s="298">
        <f t="shared" si="1"/>
        <v>0.1237849144825889</v>
      </c>
    </row>
    <row r="16" spans="1:10" ht="18" customHeight="1">
      <c r="A16" s="17" t="s">
        <v>26</v>
      </c>
      <c r="B16" s="503">
        <v>11686</v>
      </c>
      <c r="C16" s="143">
        <f t="shared" si="5"/>
        <v>2999</v>
      </c>
      <c r="D16" s="299">
        <f t="shared" si="4"/>
        <v>0.25663186719151121</v>
      </c>
      <c r="E16" s="188">
        <v>471</v>
      </c>
      <c r="F16" s="146">
        <v>1229</v>
      </c>
      <c r="G16" s="144">
        <f t="shared" si="3"/>
        <v>1700</v>
      </c>
      <c r="H16" s="299">
        <f t="shared" si="0"/>
        <v>0.14547321581379427</v>
      </c>
      <c r="I16" s="139">
        <v>1299</v>
      </c>
      <c r="J16" s="298">
        <f t="shared" si="1"/>
        <v>0.11115865137771692</v>
      </c>
    </row>
    <row r="17" spans="1:10" ht="18" customHeight="1">
      <c r="A17" s="17" t="s">
        <v>43</v>
      </c>
      <c r="B17" s="503">
        <v>28854</v>
      </c>
      <c r="C17" s="143">
        <f>SUM(E17,F17,I17)</f>
        <v>7476</v>
      </c>
      <c r="D17" s="299">
        <f t="shared" si="4"/>
        <v>0.2590975254730713</v>
      </c>
      <c r="E17" s="188">
        <v>1191</v>
      </c>
      <c r="F17" s="146">
        <v>3080</v>
      </c>
      <c r="G17" s="144">
        <f t="shared" si="3"/>
        <v>4271</v>
      </c>
      <c r="H17" s="299">
        <f t="shared" si="0"/>
        <v>0.14802107160185762</v>
      </c>
      <c r="I17" s="145">
        <v>3205</v>
      </c>
      <c r="J17" s="298">
        <f t="shared" si="1"/>
        <v>0.11107645387121369</v>
      </c>
    </row>
    <row r="18" spans="1:10" ht="18" customHeight="1">
      <c r="A18" s="17" t="s">
        <v>70</v>
      </c>
      <c r="B18" s="503">
        <v>12332</v>
      </c>
      <c r="C18" s="143">
        <f t="shared" si="5"/>
        <v>3460</v>
      </c>
      <c r="D18" s="299">
        <f t="shared" si="4"/>
        <v>0.28057087252675966</v>
      </c>
      <c r="E18" s="188">
        <v>463</v>
      </c>
      <c r="F18" s="146">
        <v>1377</v>
      </c>
      <c r="G18" s="144">
        <f t="shared" si="3"/>
        <v>1840</v>
      </c>
      <c r="H18" s="299">
        <f t="shared" si="0"/>
        <v>0.14920531949399934</v>
      </c>
      <c r="I18" s="190">
        <v>1620</v>
      </c>
      <c r="J18" s="298">
        <f t="shared" si="1"/>
        <v>0.13136555303276029</v>
      </c>
    </row>
    <row r="19" spans="1:10" ht="18" customHeight="1">
      <c r="A19" s="17" t="s">
        <v>71</v>
      </c>
      <c r="B19" s="503">
        <v>28675</v>
      </c>
      <c r="C19" s="143">
        <f t="shared" si="5"/>
        <v>7887</v>
      </c>
      <c r="D19" s="299">
        <f t="shared" si="4"/>
        <v>0.27504795117698344</v>
      </c>
      <c r="E19" s="188">
        <v>1162</v>
      </c>
      <c r="F19" s="146">
        <v>3191</v>
      </c>
      <c r="G19" s="138">
        <f t="shared" si="3"/>
        <v>4353</v>
      </c>
      <c r="H19" s="299">
        <f t="shared" si="0"/>
        <v>0.15180470793374018</v>
      </c>
      <c r="I19" s="190">
        <v>3534</v>
      </c>
      <c r="J19" s="298">
        <f t="shared" si="1"/>
        <v>0.12324324324324325</v>
      </c>
    </row>
    <row r="20" spans="1:10" ht="18" customHeight="1">
      <c r="A20" s="17" t="s">
        <v>60</v>
      </c>
      <c r="B20" s="503">
        <v>12449</v>
      </c>
      <c r="C20" s="143">
        <f t="shared" si="5"/>
        <v>4707</v>
      </c>
      <c r="D20" s="299">
        <f t="shared" si="4"/>
        <v>0.37810265884810024</v>
      </c>
      <c r="E20" s="188">
        <v>736</v>
      </c>
      <c r="F20" s="146">
        <v>1972</v>
      </c>
      <c r="G20" s="144">
        <f t="shared" si="3"/>
        <v>2708</v>
      </c>
      <c r="H20" s="299">
        <f t="shared" si="0"/>
        <v>0.21752751224997993</v>
      </c>
      <c r="I20" s="190">
        <v>1999</v>
      </c>
      <c r="J20" s="298">
        <f t="shared" si="1"/>
        <v>0.16057514659812033</v>
      </c>
    </row>
    <row r="21" spans="1:10" ht="18" customHeight="1">
      <c r="A21" s="17" t="s">
        <v>44</v>
      </c>
      <c r="B21" s="503">
        <v>9033</v>
      </c>
      <c r="C21" s="143">
        <f t="shared" si="5"/>
        <v>2293</v>
      </c>
      <c r="D21" s="299">
        <f t="shared" si="4"/>
        <v>0.25384700542455441</v>
      </c>
      <c r="E21" s="188">
        <v>296</v>
      </c>
      <c r="F21" s="146">
        <v>887</v>
      </c>
      <c r="G21" s="191">
        <f t="shared" si="3"/>
        <v>1183</v>
      </c>
      <c r="H21" s="299">
        <f t="shared" si="0"/>
        <v>0.13096424222296027</v>
      </c>
      <c r="I21" s="139">
        <v>1110</v>
      </c>
      <c r="J21" s="298">
        <f t="shared" si="1"/>
        <v>0.12288276320159415</v>
      </c>
    </row>
    <row r="22" spans="1:10" ht="18" customHeight="1">
      <c r="A22" s="19" t="s">
        <v>72</v>
      </c>
      <c r="B22" s="83">
        <v>9763</v>
      </c>
      <c r="C22" s="143">
        <f>SUM(E22,F22,I22)</f>
        <v>3191</v>
      </c>
      <c r="D22" s="299">
        <f t="shared" si="4"/>
        <v>0.32684625627368635</v>
      </c>
      <c r="E22" s="147">
        <v>516</v>
      </c>
      <c r="F22" s="148">
        <v>1343</v>
      </c>
      <c r="G22" s="191">
        <f t="shared" si="3"/>
        <v>1859</v>
      </c>
      <c r="H22" s="302">
        <f t="shared" si="0"/>
        <v>0.1904127829560586</v>
      </c>
      <c r="I22" s="147">
        <v>1332</v>
      </c>
      <c r="J22" s="298">
        <f t="shared" si="1"/>
        <v>0.13643347331762778</v>
      </c>
    </row>
    <row r="23" spans="1:10" ht="18" customHeight="1">
      <c r="A23" s="101" t="s">
        <v>27</v>
      </c>
      <c r="B23" s="157">
        <f>SUM(B24)</f>
        <v>2298</v>
      </c>
      <c r="C23" s="212">
        <f>SUM(C24)</f>
        <v>690</v>
      </c>
      <c r="D23" s="296">
        <f t="shared" ref="D23:D40" si="6">C23/B23</f>
        <v>0.30026109660574413</v>
      </c>
      <c r="E23" s="158">
        <f>SUM(E24)</f>
        <v>134</v>
      </c>
      <c r="F23" s="159">
        <f>SUM(F24)</f>
        <v>231</v>
      </c>
      <c r="G23" s="194">
        <f>SUM(G24)</f>
        <v>365</v>
      </c>
      <c r="H23" s="320">
        <f t="shared" si="0"/>
        <v>0.15883376849434291</v>
      </c>
      <c r="I23" s="158">
        <f>SUM(I24)</f>
        <v>325</v>
      </c>
      <c r="J23" s="321">
        <f t="shared" si="1"/>
        <v>0.14142732811140121</v>
      </c>
    </row>
    <row r="24" spans="1:10" ht="18" customHeight="1">
      <c r="A24" s="21" t="s">
        <v>28</v>
      </c>
      <c r="B24" s="504">
        <v>2298</v>
      </c>
      <c r="C24" s="141">
        <f>G24+I24</f>
        <v>690</v>
      </c>
      <c r="D24" s="299">
        <f t="shared" si="6"/>
        <v>0.30026109660574413</v>
      </c>
      <c r="E24" s="155">
        <v>134</v>
      </c>
      <c r="F24" s="156">
        <v>231</v>
      </c>
      <c r="G24" s="142">
        <f>E24+F24</f>
        <v>365</v>
      </c>
      <c r="H24" s="323">
        <f t="shared" si="0"/>
        <v>0.15883376849434291</v>
      </c>
      <c r="I24" s="155">
        <v>325</v>
      </c>
      <c r="J24" s="301">
        <f t="shared" si="1"/>
        <v>0.14142732811140121</v>
      </c>
    </row>
    <row r="25" spans="1:10" ht="18" customHeight="1">
      <c r="A25" s="101" t="s">
        <v>29</v>
      </c>
      <c r="B25" s="157">
        <f>SUM(B26)</f>
        <v>927</v>
      </c>
      <c r="C25" s="212">
        <f>SUM(C26)</f>
        <v>411</v>
      </c>
      <c r="D25" s="296">
        <f t="shared" si="6"/>
        <v>0.44336569579288027</v>
      </c>
      <c r="E25" s="158">
        <f>SUM(E26)</f>
        <v>54</v>
      </c>
      <c r="F25" s="159">
        <f>SUM(F26)</f>
        <v>163</v>
      </c>
      <c r="G25" s="194">
        <f>SUM(G26)</f>
        <v>217</v>
      </c>
      <c r="H25" s="320">
        <f t="shared" si="0"/>
        <v>0.23408845738942827</v>
      </c>
      <c r="I25" s="158">
        <f>SUM(I26)</f>
        <v>194</v>
      </c>
      <c r="J25" s="321">
        <f t="shared" si="1"/>
        <v>0.209277238403452</v>
      </c>
    </row>
    <row r="26" spans="1:10" ht="18" customHeight="1">
      <c r="A26" s="21" t="s">
        <v>30</v>
      </c>
      <c r="B26" s="505">
        <v>927</v>
      </c>
      <c r="C26" s="141">
        <f>G26+I26</f>
        <v>411</v>
      </c>
      <c r="D26" s="299">
        <f t="shared" si="6"/>
        <v>0.44336569579288027</v>
      </c>
      <c r="E26" s="155">
        <v>54</v>
      </c>
      <c r="F26" s="156">
        <v>163</v>
      </c>
      <c r="G26" s="142">
        <f>E26+F26</f>
        <v>217</v>
      </c>
      <c r="H26" s="323">
        <f t="shared" si="0"/>
        <v>0.23408845738942827</v>
      </c>
      <c r="I26" s="155">
        <v>194</v>
      </c>
      <c r="J26" s="301">
        <f t="shared" si="1"/>
        <v>0.209277238403452</v>
      </c>
    </row>
    <row r="27" spans="1:10" ht="18" customHeight="1">
      <c r="A27" s="101" t="s">
        <v>31</v>
      </c>
      <c r="B27" s="506">
        <f>SUM(B28:B30)</f>
        <v>10324</v>
      </c>
      <c r="C27" s="193">
        <f>SUM(C28:C30)</f>
        <v>3217</v>
      </c>
      <c r="D27" s="296">
        <f t="shared" si="6"/>
        <v>0.31160402944595117</v>
      </c>
      <c r="E27" s="160">
        <f>SUM(E28:E30)</f>
        <v>565</v>
      </c>
      <c r="F27" s="161">
        <f>SUM(F28:F30)</f>
        <v>1284</v>
      </c>
      <c r="G27" s="194">
        <f>SUM(G28:G30)</f>
        <v>1849</v>
      </c>
      <c r="H27" s="320">
        <f t="shared" si="0"/>
        <v>0.17909724912824487</v>
      </c>
      <c r="I27" s="160">
        <f>SUM(I28:I30)</f>
        <v>1368</v>
      </c>
      <c r="J27" s="321">
        <f t="shared" si="1"/>
        <v>0.13250678031770632</v>
      </c>
    </row>
    <row r="28" spans="1:10" ht="18" customHeight="1">
      <c r="A28" s="22" t="s">
        <v>32</v>
      </c>
      <c r="B28" s="151">
        <v>1238</v>
      </c>
      <c r="C28" s="185">
        <f>G28+I28</f>
        <v>427</v>
      </c>
      <c r="D28" s="299">
        <f t="shared" si="6"/>
        <v>0.34491114701130854</v>
      </c>
      <c r="E28" s="152">
        <v>70</v>
      </c>
      <c r="F28" s="153">
        <v>175</v>
      </c>
      <c r="G28" s="142">
        <f>E28+F28</f>
        <v>245</v>
      </c>
      <c r="H28" s="301">
        <f t="shared" si="0"/>
        <v>0.19789983844911146</v>
      </c>
      <c r="I28" s="152">
        <v>182</v>
      </c>
      <c r="J28" s="301">
        <f t="shared" si="1"/>
        <v>0.1470113085621971</v>
      </c>
    </row>
    <row r="29" spans="1:10" ht="18" customHeight="1">
      <c r="A29" s="17" t="s">
        <v>46</v>
      </c>
      <c r="B29" s="154">
        <v>6255</v>
      </c>
      <c r="C29" s="195">
        <f>G29+I29</f>
        <v>2043</v>
      </c>
      <c r="D29" s="299">
        <f t="shared" si="6"/>
        <v>0.32661870503597124</v>
      </c>
      <c r="E29" s="145">
        <v>322</v>
      </c>
      <c r="F29" s="146">
        <v>848</v>
      </c>
      <c r="G29" s="138">
        <f>E29+F29</f>
        <v>1170</v>
      </c>
      <c r="H29" s="299">
        <f t="shared" si="0"/>
        <v>0.18705035971223022</v>
      </c>
      <c r="I29" s="145">
        <v>873</v>
      </c>
      <c r="J29" s="297">
        <f t="shared" si="1"/>
        <v>0.13956834532374102</v>
      </c>
    </row>
    <row r="30" spans="1:10" ht="18" customHeight="1">
      <c r="A30" s="19" t="s">
        <v>47</v>
      </c>
      <c r="B30" s="83">
        <v>2831</v>
      </c>
      <c r="C30" s="150">
        <f>G30+I30</f>
        <v>747</v>
      </c>
      <c r="D30" s="299">
        <f t="shared" si="6"/>
        <v>0.26386435888378662</v>
      </c>
      <c r="E30" s="147">
        <v>173</v>
      </c>
      <c r="F30" s="148">
        <v>261</v>
      </c>
      <c r="G30" s="149">
        <f>E30+F30</f>
        <v>434</v>
      </c>
      <c r="H30" s="302">
        <f t="shared" si="0"/>
        <v>0.15330271988696573</v>
      </c>
      <c r="I30" s="147">
        <v>313</v>
      </c>
      <c r="J30" s="302">
        <f t="shared" si="1"/>
        <v>0.11056163899682091</v>
      </c>
    </row>
    <row r="31" spans="1:10" ht="18" customHeight="1">
      <c r="A31" s="101" t="s">
        <v>33</v>
      </c>
      <c r="B31" s="507">
        <f>SUM(B32:B35)</f>
        <v>8408</v>
      </c>
      <c r="C31" s="193">
        <f>SUM(C32:C35)</f>
        <v>2603</v>
      </c>
      <c r="D31" s="296">
        <f t="shared" si="6"/>
        <v>0.30958610846812562</v>
      </c>
      <c r="E31" s="158">
        <f>SUM(E32:E35)</f>
        <v>401</v>
      </c>
      <c r="F31" s="159">
        <f>SUM(F32:F35)</f>
        <v>994</v>
      </c>
      <c r="G31" s="194">
        <f>SUM(G32:G35)</f>
        <v>1395</v>
      </c>
      <c r="H31" s="320">
        <f t="shared" si="0"/>
        <v>0.16591341579448143</v>
      </c>
      <c r="I31" s="158">
        <f>SUM(I32:I35)</f>
        <v>1208</v>
      </c>
      <c r="J31" s="321">
        <f t="shared" si="1"/>
        <v>0.14367269267364416</v>
      </c>
    </row>
    <row r="32" spans="1:10" ht="18" customHeight="1">
      <c r="A32" s="15" t="s">
        <v>221</v>
      </c>
      <c r="B32" s="508">
        <v>3735</v>
      </c>
      <c r="C32" s="185">
        <f>G32+I32</f>
        <v>1306</v>
      </c>
      <c r="D32" s="299">
        <f t="shared" si="6"/>
        <v>0.34966532797858096</v>
      </c>
      <c r="E32" s="152">
        <v>203</v>
      </c>
      <c r="F32" s="153">
        <v>472</v>
      </c>
      <c r="G32" s="142">
        <f>E32+F32</f>
        <v>675</v>
      </c>
      <c r="H32" s="301">
        <f t="shared" si="0"/>
        <v>0.18072289156626506</v>
      </c>
      <c r="I32" s="152">
        <v>631</v>
      </c>
      <c r="J32" s="301">
        <f t="shared" si="1"/>
        <v>0.16894243641231593</v>
      </c>
    </row>
    <row r="33" spans="1:10" ht="18" customHeight="1">
      <c r="A33" s="17" t="s">
        <v>35</v>
      </c>
      <c r="B33" s="154">
        <v>2275</v>
      </c>
      <c r="C33" s="143">
        <f>G33+I33</f>
        <v>754</v>
      </c>
      <c r="D33" s="299">
        <f t="shared" si="6"/>
        <v>0.33142857142857141</v>
      </c>
      <c r="E33" s="145">
        <v>114</v>
      </c>
      <c r="F33" s="146">
        <v>321</v>
      </c>
      <c r="G33" s="191">
        <f>E33+F33</f>
        <v>435</v>
      </c>
      <c r="H33" s="299">
        <f t="shared" si="0"/>
        <v>0.1912087912087912</v>
      </c>
      <c r="I33" s="145">
        <v>319</v>
      </c>
      <c r="J33" s="297">
        <f t="shared" si="1"/>
        <v>0.14021978021978021</v>
      </c>
    </row>
    <row r="34" spans="1:10" ht="18" customHeight="1">
      <c r="A34" s="17" t="s">
        <v>36</v>
      </c>
      <c r="B34" s="154">
        <v>1587</v>
      </c>
      <c r="C34" s="143">
        <f>G34+I34</f>
        <v>432</v>
      </c>
      <c r="D34" s="299">
        <f t="shared" si="6"/>
        <v>0.27221172022684309</v>
      </c>
      <c r="E34" s="145">
        <v>61</v>
      </c>
      <c r="F34" s="146">
        <v>173</v>
      </c>
      <c r="G34" s="191">
        <f>E34+F34</f>
        <v>234</v>
      </c>
      <c r="H34" s="299">
        <f t="shared" si="0"/>
        <v>0.14744801512287334</v>
      </c>
      <c r="I34" s="145">
        <v>198</v>
      </c>
      <c r="J34" s="299">
        <f t="shared" si="1"/>
        <v>0.12476370510396975</v>
      </c>
    </row>
    <row r="35" spans="1:10" s="531" customFormat="1" ht="18" customHeight="1">
      <c r="A35" s="539" t="s">
        <v>37</v>
      </c>
      <c r="B35" s="540">
        <v>811</v>
      </c>
      <c r="C35" s="541">
        <f>G35+I35</f>
        <v>111</v>
      </c>
      <c r="D35" s="528">
        <f t="shared" si="6"/>
        <v>0.13686806411837238</v>
      </c>
      <c r="E35" s="147">
        <v>23</v>
      </c>
      <c r="F35" s="148">
        <v>28</v>
      </c>
      <c r="G35" s="542">
        <f>E35+F35</f>
        <v>51</v>
      </c>
      <c r="H35" s="543">
        <f t="shared" si="0"/>
        <v>6.2885326757090007E-2</v>
      </c>
      <c r="I35" s="147">
        <v>60</v>
      </c>
      <c r="J35" s="544">
        <f t="shared" si="1"/>
        <v>7.3982737361282372E-2</v>
      </c>
    </row>
    <row r="36" spans="1:10" ht="18" customHeight="1">
      <c r="A36" s="101" t="s">
        <v>38</v>
      </c>
      <c r="B36" s="157">
        <f>SUM(B37)</f>
        <v>6184</v>
      </c>
      <c r="C36" s="212">
        <f>SUM(C37)</f>
        <v>963</v>
      </c>
      <c r="D36" s="296">
        <f t="shared" si="6"/>
        <v>0.15572445019404915</v>
      </c>
      <c r="E36" s="158">
        <f>SUM(E37)</f>
        <v>121</v>
      </c>
      <c r="F36" s="159">
        <f>SUM(F37)</f>
        <v>376</v>
      </c>
      <c r="G36" s="194">
        <f>SUM(G37)</f>
        <v>497</v>
      </c>
      <c r="H36" s="320">
        <f t="shared" si="0"/>
        <v>8.0368693402328592E-2</v>
      </c>
      <c r="I36" s="158">
        <f>SUM(I37)</f>
        <v>466</v>
      </c>
      <c r="J36" s="321">
        <f t="shared" si="1"/>
        <v>7.5355756791720574E-2</v>
      </c>
    </row>
    <row r="37" spans="1:10" ht="18" customHeight="1">
      <c r="A37" s="21" t="s">
        <v>41</v>
      </c>
      <c r="B37" s="502">
        <v>6184</v>
      </c>
      <c r="C37" s="141">
        <f>G37+I37</f>
        <v>963</v>
      </c>
      <c r="D37" s="299">
        <f t="shared" si="6"/>
        <v>0.15572445019404915</v>
      </c>
      <c r="E37" s="139">
        <v>121</v>
      </c>
      <c r="F37" s="140">
        <v>376</v>
      </c>
      <c r="G37" s="142">
        <f>E37+F37</f>
        <v>497</v>
      </c>
      <c r="H37" s="323">
        <f t="shared" si="0"/>
        <v>8.0368693402328592E-2</v>
      </c>
      <c r="I37" s="139">
        <v>466</v>
      </c>
      <c r="J37" s="301">
        <f t="shared" si="1"/>
        <v>7.5355756791720574E-2</v>
      </c>
    </row>
    <row r="38" spans="1:10" ht="18" customHeight="1">
      <c r="A38" s="101" t="s">
        <v>39</v>
      </c>
      <c r="B38" s="157">
        <f>SUM(B39:B40)</f>
        <v>5767</v>
      </c>
      <c r="C38" s="193">
        <f>SUM(C39:C40)</f>
        <v>1289</v>
      </c>
      <c r="D38" s="296">
        <f t="shared" si="6"/>
        <v>0.22351309172880179</v>
      </c>
      <c r="E38" s="209">
        <f>SUM(E39:E40)</f>
        <v>205</v>
      </c>
      <c r="F38" s="210">
        <f>SUM(F39:F40)</f>
        <v>430</v>
      </c>
      <c r="G38" s="211">
        <f>SUM(G39:G40)</f>
        <v>635</v>
      </c>
      <c r="H38" s="320">
        <f t="shared" si="0"/>
        <v>0.11010924224033293</v>
      </c>
      <c r="I38" s="209">
        <f>SUM(I39:I40)</f>
        <v>654</v>
      </c>
      <c r="J38" s="321">
        <f t="shared" si="1"/>
        <v>0.11340384948846888</v>
      </c>
    </row>
    <row r="39" spans="1:10" ht="18" customHeight="1">
      <c r="A39" s="15" t="s">
        <v>40</v>
      </c>
      <c r="B39" s="151">
        <v>4924</v>
      </c>
      <c r="C39" s="141">
        <f>G39+I39</f>
        <v>1000</v>
      </c>
      <c r="D39" s="299">
        <f t="shared" si="6"/>
        <v>0.20308692120227456</v>
      </c>
      <c r="E39" s="152">
        <v>172</v>
      </c>
      <c r="F39" s="153">
        <v>364</v>
      </c>
      <c r="G39" s="142">
        <f>E39+F39</f>
        <v>536</v>
      </c>
      <c r="H39" s="301">
        <f t="shared" si="0"/>
        <v>0.10885458976441917</v>
      </c>
      <c r="I39" s="152">
        <v>464</v>
      </c>
      <c r="J39" s="301">
        <f t="shared" si="1"/>
        <v>9.4232331437855407E-2</v>
      </c>
    </row>
    <row r="40" spans="1:10" s="531" customFormat="1" ht="18" customHeight="1">
      <c r="A40" s="539" t="s">
        <v>222</v>
      </c>
      <c r="B40" s="540">
        <v>843</v>
      </c>
      <c r="C40" s="545">
        <f>G40+I40</f>
        <v>289</v>
      </c>
      <c r="D40" s="543">
        <f t="shared" si="6"/>
        <v>0.34282325029655991</v>
      </c>
      <c r="E40" s="147">
        <v>33</v>
      </c>
      <c r="F40" s="148">
        <v>66</v>
      </c>
      <c r="G40" s="546">
        <f>E40+F40</f>
        <v>99</v>
      </c>
      <c r="H40" s="543">
        <f t="shared" si="0"/>
        <v>0.11743772241992882</v>
      </c>
      <c r="I40" s="147">
        <v>190</v>
      </c>
      <c r="J40" s="543">
        <f t="shared" si="1"/>
        <v>0.22538552787663108</v>
      </c>
    </row>
    <row r="41" spans="1:10" ht="18" customHeight="1">
      <c r="A41" s="9"/>
      <c r="B41" s="11"/>
      <c r="C41" s="11"/>
      <c r="D41" s="11"/>
      <c r="E41" s="11"/>
      <c r="F41" s="11"/>
      <c r="G41" s="11"/>
      <c r="H41" s="11"/>
      <c r="I41" s="11"/>
      <c r="J41" s="11"/>
    </row>
    <row r="42" spans="1:10" ht="18" customHeight="1">
      <c r="A42" s="9" t="s">
        <v>280</v>
      </c>
      <c r="B42" s="23"/>
      <c r="C42" s="23"/>
      <c r="D42" s="23"/>
      <c r="E42" s="11"/>
      <c r="F42" s="11"/>
      <c r="G42" s="11"/>
      <c r="H42" s="11"/>
      <c r="I42" s="11"/>
      <c r="J42" s="11"/>
    </row>
    <row r="43" spans="1:10" ht="18" customHeight="1">
      <c r="A43" s="9" t="s">
        <v>281</v>
      </c>
      <c r="B43" s="11"/>
      <c r="C43" s="11"/>
      <c r="D43" s="11"/>
      <c r="E43" s="11"/>
      <c r="F43" s="11"/>
      <c r="G43" s="11"/>
      <c r="H43" s="11"/>
      <c r="I43" s="11"/>
      <c r="J43" s="11"/>
    </row>
    <row r="44" spans="1:10" ht="18" customHeight="1">
      <c r="A44" s="82" t="s">
        <v>288</v>
      </c>
      <c r="F44" s="11"/>
      <c r="G44" s="11"/>
      <c r="H44" s="11"/>
      <c r="I44" s="11"/>
      <c r="J44" s="11"/>
    </row>
    <row r="45" spans="1:10">
      <c r="A45" s="9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9"/>
      <c r="B46" s="11"/>
      <c r="C46" s="11"/>
      <c r="D46" s="11"/>
      <c r="E46" s="11"/>
      <c r="F46" s="84"/>
      <c r="G46" s="84"/>
      <c r="H46" s="84"/>
      <c r="I46" s="84"/>
      <c r="J46" s="84"/>
    </row>
    <row r="48" spans="1:10">
      <c r="A48" s="9"/>
      <c r="B48" s="11"/>
    </row>
  </sheetData>
  <mergeCells count="6">
    <mergeCell ref="A1:J1"/>
    <mergeCell ref="A3:A6"/>
    <mergeCell ref="C3:D4"/>
    <mergeCell ref="B4:B5"/>
    <mergeCell ref="E4:H4"/>
    <mergeCell ref="I4:J4"/>
  </mergeCells>
  <phoneticPr fontId="2"/>
  <printOptions horizontalCentered="1"/>
  <pageMargins left="0.51181102362204722" right="0.47244094488188981" top="0.55118110236220474" bottom="0.11811023622047245" header="0.51181102362204722" footer="0.51181102362204722"/>
  <pageSetup paperSize="9" orientation="portrait" r:id="rId1"/>
  <headerFooter alignWithMargins="0">
    <oddHeader>&amp;L表3-1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10" zoomScale="120" zoomScaleNormal="120" workbookViewId="0">
      <selection activeCell="F8" sqref="F8"/>
    </sheetView>
  </sheetViews>
  <sheetFormatPr defaultRowHeight="12"/>
  <cols>
    <col min="1" max="1" width="11" style="82" customWidth="1"/>
    <col min="2" max="10" width="9.125" style="82" customWidth="1"/>
    <col min="11" max="11" width="9" style="82"/>
    <col min="12" max="13" width="9" style="135"/>
    <col min="14" max="16384" width="9" style="82"/>
  </cols>
  <sheetData>
    <row r="1" spans="1:10" ht="31.5" customHeight="1">
      <c r="A1" s="609" t="s">
        <v>316</v>
      </c>
      <c r="B1" s="609"/>
      <c r="C1" s="609"/>
      <c r="D1" s="609"/>
      <c r="E1" s="609"/>
      <c r="F1" s="609"/>
      <c r="G1" s="609"/>
      <c r="H1" s="609"/>
      <c r="I1" s="609"/>
      <c r="J1" s="609"/>
    </row>
    <row r="2" spans="1:10" ht="20.25" customHeight="1">
      <c r="A2" s="81"/>
      <c r="B2" s="81"/>
      <c r="J2" s="162" t="s">
        <v>307</v>
      </c>
    </row>
    <row r="3" spans="1:10" ht="18" customHeight="1">
      <c r="A3" s="610" t="s">
        <v>61</v>
      </c>
      <c r="B3" s="501"/>
      <c r="C3" s="613" t="s">
        <v>152</v>
      </c>
      <c r="D3" s="614"/>
      <c r="E3" s="85"/>
      <c r="F3" s="85"/>
      <c r="G3" s="85"/>
      <c r="H3" s="85"/>
      <c r="I3" s="85"/>
      <c r="J3" s="86"/>
    </row>
    <row r="4" spans="1:10" ht="18" customHeight="1">
      <c r="A4" s="611"/>
      <c r="B4" s="617" t="s">
        <v>149</v>
      </c>
      <c r="C4" s="615"/>
      <c r="D4" s="616"/>
      <c r="E4" s="618" t="s">
        <v>151</v>
      </c>
      <c r="F4" s="619"/>
      <c r="G4" s="619"/>
      <c r="H4" s="620"/>
      <c r="I4" s="618" t="s">
        <v>150</v>
      </c>
      <c r="J4" s="620"/>
    </row>
    <row r="5" spans="1:10" ht="18" customHeight="1">
      <c r="A5" s="611"/>
      <c r="B5" s="617"/>
      <c r="C5" s="87" t="s">
        <v>133</v>
      </c>
      <c r="D5" s="317" t="s">
        <v>209</v>
      </c>
      <c r="E5" s="89" t="s">
        <v>134</v>
      </c>
      <c r="F5" s="90" t="s">
        <v>135</v>
      </c>
      <c r="G5" s="90" t="s">
        <v>136</v>
      </c>
      <c r="H5" s="318" t="s">
        <v>209</v>
      </c>
      <c r="I5" s="89" t="s">
        <v>133</v>
      </c>
      <c r="J5" s="319" t="s">
        <v>209</v>
      </c>
    </row>
    <row r="6" spans="1:10" ht="24">
      <c r="A6" s="612"/>
      <c r="B6" s="549" t="s">
        <v>164</v>
      </c>
      <c r="C6" s="88" t="s">
        <v>211</v>
      </c>
      <c r="D6" s="92" t="s">
        <v>212</v>
      </c>
      <c r="E6" s="88" t="s">
        <v>165</v>
      </c>
      <c r="F6" s="91" t="s">
        <v>166</v>
      </c>
      <c r="G6" s="93" t="s">
        <v>167</v>
      </c>
      <c r="H6" s="258" t="s">
        <v>216</v>
      </c>
      <c r="I6" s="88" t="s">
        <v>168</v>
      </c>
      <c r="J6" s="92" t="s">
        <v>218</v>
      </c>
    </row>
    <row r="7" spans="1:10" ht="18" customHeight="1">
      <c r="A7" s="101" t="s">
        <v>19</v>
      </c>
      <c r="B7" s="197">
        <f>SUM(B8,B12,B15,B20,B28,B31,B35,B37)</f>
        <v>393539</v>
      </c>
      <c r="C7" s="197">
        <f>SUM(C8,C12,C15,C20,C28,C31,C35,C37)</f>
        <v>110972</v>
      </c>
      <c r="D7" s="296">
        <f t="shared" ref="D7:D21" si="0">C7/B7</f>
        <v>0.28198475881678819</v>
      </c>
      <c r="E7" s="255">
        <f>SUM(E8,E12,E15,E20,E28,E31,E35,E37)</f>
        <v>15822</v>
      </c>
      <c r="F7" s="295">
        <f>SUM(F8,F12,F15,F20,F28,F31,F35,F37)</f>
        <v>44705</v>
      </c>
      <c r="G7" s="336">
        <f>SUM(G8,G12,G15,G20,G28,G31,G35,G37)</f>
        <v>60527</v>
      </c>
      <c r="H7" s="320">
        <f t="shared" ref="H7:H40" si="1">G7/B7</f>
        <v>0.1538017833048313</v>
      </c>
      <c r="I7" s="197">
        <f>SUM(I8,I12,I15,I20,I28,I31,I35,I37)</f>
        <v>50445</v>
      </c>
      <c r="J7" s="321">
        <f t="shared" ref="J7:J40" si="2">I7/B7</f>
        <v>0.12818297551195687</v>
      </c>
    </row>
    <row r="8" spans="1:10" ht="18" customHeight="1">
      <c r="A8" s="108" t="s">
        <v>235</v>
      </c>
      <c r="B8" s="157">
        <f>SUM(B9:B11)</f>
        <v>42734</v>
      </c>
      <c r="C8" s="157">
        <f>SUM(C9:C11)</f>
        <v>11314</v>
      </c>
      <c r="D8" s="296">
        <f t="shared" si="0"/>
        <v>0.26475405999906398</v>
      </c>
      <c r="E8" s="158">
        <f>SUM(E9:E11)</f>
        <v>1523</v>
      </c>
      <c r="F8" s="159">
        <f>SUM(F9:F11)</f>
        <v>4109</v>
      </c>
      <c r="G8" s="159">
        <f>SUM(G9:G11)</f>
        <v>5632</v>
      </c>
      <c r="H8" s="320">
        <f t="shared" si="1"/>
        <v>0.1317920157251837</v>
      </c>
      <c r="I8" s="158">
        <f>SUM(I9:I11)</f>
        <v>5682</v>
      </c>
      <c r="J8" s="321">
        <f t="shared" si="2"/>
        <v>0.13296204427388028</v>
      </c>
    </row>
    <row r="9" spans="1:10" ht="18" customHeight="1">
      <c r="A9" s="17" t="s">
        <v>23</v>
      </c>
      <c r="B9" s="503">
        <f>'表3-1'!B13</f>
        <v>28750</v>
      </c>
      <c r="C9" s="143">
        <f>SUM(E9,F9,I9)</f>
        <v>7625</v>
      </c>
      <c r="D9" s="299">
        <f t="shared" si="0"/>
        <v>0.26521739130434785</v>
      </c>
      <c r="E9" s="345">
        <f>'表3-1'!E13</f>
        <v>918</v>
      </c>
      <c r="F9" s="346">
        <f>'表3-1'!F13</f>
        <v>2649</v>
      </c>
      <c r="G9" s="289">
        <f>E9+F9</f>
        <v>3567</v>
      </c>
      <c r="H9" s="299">
        <f t="shared" si="1"/>
        <v>0.12406956521739131</v>
      </c>
      <c r="I9" s="346">
        <f>'表3-1'!I13</f>
        <v>4058</v>
      </c>
      <c r="J9" s="298">
        <f t="shared" si="2"/>
        <v>0.14114782608695653</v>
      </c>
    </row>
    <row r="10" spans="1:10" ht="18" customHeight="1">
      <c r="A10" s="17" t="s">
        <v>26</v>
      </c>
      <c r="B10" s="503">
        <f>'表3-1'!B16</f>
        <v>11686</v>
      </c>
      <c r="C10" s="143">
        <f>SUM(E10,F10,I10)</f>
        <v>2999</v>
      </c>
      <c r="D10" s="299">
        <f t="shared" si="0"/>
        <v>0.25663186719151121</v>
      </c>
      <c r="E10" s="352">
        <f>'表3-1'!E16</f>
        <v>471</v>
      </c>
      <c r="F10" s="353">
        <f>'表3-1'!F16</f>
        <v>1229</v>
      </c>
      <c r="G10" s="289">
        <f>E10+F10</f>
        <v>1700</v>
      </c>
      <c r="H10" s="299">
        <f t="shared" si="1"/>
        <v>0.14547321581379427</v>
      </c>
      <c r="I10" s="353">
        <f>'表3-1'!I16</f>
        <v>1299</v>
      </c>
      <c r="J10" s="299">
        <f t="shared" si="2"/>
        <v>0.11115865137771692</v>
      </c>
    </row>
    <row r="11" spans="1:10" ht="18" customHeight="1">
      <c r="A11" s="332" t="s">
        <v>28</v>
      </c>
      <c r="B11" s="512">
        <f>'表3-1'!B24</f>
        <v>2298</v>
      </c>
      <c r="C11" s="192">
        <f>G11+I11</f>
        <v>690</v>
      </c>
      <c r="D11" s="299">
        <f t="shared" si="0"/>
        <v>0.30026109660574413</v>
      </c>
      <c r="E11" s="358">
        <f>'表3-1'!E24</f>
        <v>134</v>
      </c>
      <c r="F11" s="359">
        <f>'表3-1'!F24</f>
        <v>231</v>
      </c>
      <c r="G11" s="291">
        <f>E11+F11</f>
        <v>365</v>
      </c>
      <c r="H11" s="280">
        <f t="shared" si="1"/>
        <v>0.15883376849434291</v>
      </c>
      <c r="I11" s="360">
        <f>'表3-1'!I24</f>
        <v>325</v>
      </c>
      <c r="J11" s="300">
        <f t="shared" si="2"/>
        <v>0.14142732811140121</v>
      </c>
    </row>
    <row r="12" spans="1:10" ht="18" customHeight="1">
      <c r="A12" s="108" t="s">
        <v>236</v>
      </c>
      <c r="B12" s="157">
        <f>SUM(B13:B14)</f>
        <v>13376</v>
      </c>
      <c r="C12" s="209">
        <f>SUM(C13:C14)</f>
        <v>5118</v>
      </c>
      <c r="D12" s="296">
        <f t="shared" si="0"/>
        <v>0.3826255980861244</v>
      </c>
      <c r="E12" s="158">
        <f>SUM(E13:E14)</f>
        <v>790</v>
      </c>
      <c r="F12" s="159">
        <f>SUM(F13:F14)</f>
        <v>2135</v>
      </c>
      <c r="G12" s="159">
        <f>SUM(G13:G14)</f>
        <v>2925</v>
      </c>
      <c r="H12" s="320">
        <f t="shared" si="1"/>
        <v>0.21867523923444976</v>
      </c>
      <c r="I12" s="158">
        <f>SUM(I13:I14)</f>
        <v>2193</v>
      </c>
      <c r="J12" s="321">
        <f t="shared" si="2"/>
        <v>0.16395035885167464</v>
      </c>
    </row>
    <row r="13" spans="1:10" ht="18" customHeight="1">
      <c r="A13" s="331" t="s">
        <v>60</v>
      </c>
      <c r="B13" s="513">
        <f>'表3-1'!B20</f>
        <v>12449</v>
      </c>
      <c r="C13" s="192">
        <f>SUM(E13,F13,I13)</f>
        <v>4707</v>
      </c>
      <c r="D13" s="300">
        <f t="shared" si="0"/>
        <v>0.37810265884810024</v>
      </c>
      <c r="E13" s="345">
        <f>'表3-1'!E20</f>
        <v>736</v>
      </c>
      <c r="F13" s="346">
        <f>'表3-1'!F20</f>
        <v>1972</v>
      </c>
      <c r="G13" s="291">
        <f>E13+F13</f>
        <v>2708</v>
      </c>
      <c r="H13" s="283">
        <f t="shared" ref="H13:H20" si="3">G13/B13</f>
        <v>0.21752751224997993</v>
      </c>
      <c r="I13" s="345">
        <f>'表3-1'!I20</f>
        <v>1999</v>
      </c>
      <c r="J13" s="300">
        <f t="shared" ref="J13:J20" si="4">I13/B13</f>
        <v>0.16057514659812033</v>
      </c>
    </row>
    <row r="14" spans="1:10" ht="18" customHeight="1">
      <c r="A14" s="332" t="s">
        <v>30</v>
      </c>
      <c r="B14" s="514">
        <f>'表3-1'!B26</f>
        <v>927</v>
      </c>
      <c r="C14" s="192">
        <f>G14+I14</f>
        <v>411</v>
      </c>
      <c r="D14" s="300">
        <f t="shared" si="0"/>
        <v>0.44336569579288027</v>
      </c>
      <c r="E14" s="354">
        <f>'表3-1'!E26</f>
        <v>54</v>
      </c>
      <c r="F14" s="355">
        <f>'表3-1'!F26</f>
        <v>163</v>
      </c>
      <c r="G14" s="291">
        <f>E14+F14</f>
        <v>217</v>
      </c>
      <c r="H14" s="280">
        <f t="shared" si="3"/>
        <v>0.23408845738942827</v>
      </c>
      <c r="I14" s="354">
        <f>'表3-1'!I26</f>
        <v>194</v>
      </c>
      <c r="J14" s="300">
        <f t="shared" si="4"/>
        <v>0.209277238403452</v>
      </c>
    </row>
    <row r="15" spans="1:10" ht="18" customHeight="1">
      <c r="A15" s="108" t="s">
        <v>237</v>
      </c>
      <c r="B15" s="157">
        <f>SUM(B16:B19)</f>
        <v>33074</v>
      </c>
      <c r="C15" s="158">
        <f>SUM(C16:C19)</f>
        <v>9888</v>
      </c>
      <c r="D15" s="296">
        <f t="shared" si="0"/>
        <v>0.29896595513091856</v>
      </c>
      <c r="E15" s="158">
        <f>SUM(E16:E19)</f>
        <v>1506</v>
      </c>
      <c r="F15" s="159">
        <f>SUM(F16:F19)</f>
        <v>4004</v>
      </c>
      <c r="G15" s="159">
        <f>SUM(G16:G19)</f>
        <v>5510</v>
      </c>
      <c r="H15" s="320">
        <f t="shared" si="3"/>
        <v>0.16659611779645644</v>
      </c>
      <c r="I15" s="158">
        <f>SUM(I16:I19)</f>
        <v>4378</v>
      </c>
      <c r="J15" s="321">
        <f t="shared" si="4"/>
        <v>0.13236983733446211</v>
      </c>
    </row>
    <row r="16" spans="1:10" ht="18" customHeight="1">
      <c r="A16" s="331" t="s">
        <v>22</v>
      </c>
      <c r="B16" s="513">
        <f>'表3-1'!B11</f>
        <v>22750</v>
      </c>
      <c r="C16" s="192">
        <f>SUM(E16,F16,I16)</f>
        <v>6671</v>
      </c>
      <c r="D16" s="300">
        <f t="shared" si="0"/>
        <v>0.29323076923076924</v>
      </c>
      <c r="E16" s="345">
        <f>'表3-1'!E11</f>
        <v>941</v>
      </c>
      <c r="F16" s="346">
        <f>'表3-1'!F11</f>
        <v>2720</v>
      </c>
      <c r="G16" s="291">
        <f>E16+F16</f>
        <v>3661</v>
      </c>
      <c r="H16" s="300">
        <f t="shared" si="3"/>
        <v>0.16092307692307692</v>
      </c>
      <c r="I16" s="346">
        <f>'表3-1'!I11</f>
        <v>3010</v>
      </c>
      <c r="J16" s="300">
        <f t="shared" si="4"/>
        <v>0.13230769230769232</v>
      </c>
    </row>
    <row r="17" spans="1:10" ht="18" customHeight="1">
      <c r="A17" s="333" t="s">
        <v>32</v>
      </c>
      <c r="B17" s="334">
        <f>'表3-1'!B28</f>
        <v>1238</v>
      </c>
      <c r="C17" s="241">
        <f>G17+I17</f>
        <v>427</v>
      </c>
      <c r="D17" s="300">
        <f t="shared" si="0"/>
        <v>0.34491114701130854</v>
      </c>
      <c r="E17" s="347">
        <f>'表3-1'!E28</f>
        <v>70</v>
      </c>
      <c r="F17" s="348">
        <f>'表3-1'!F28</f>
        <v>175</v>
      </c>
      <c r="G17" s="291">
        <f>E17+F17</f>
        <v>245</v>
      </c>
      <c r="H17" s="300">
        <f t="shared" si="3"/>
        <v>0.19789983844911146</v>
      </c>
      <c r="I17" s="348">
        <f>'表3-1'!I28</f>
        <v>182</v>
      </c>
      <c r="J17" s="300">
        <f t="shared" si="4"/>
        <v>0.1470113085621971</v>
      </c>
    </row>
    <row r="18" spans="1:10" ht="18" customHeight="1">
      <c r="A18" s="17" t="s">
        <v>46</v>
      </c>
      <c r="B18" s="154">
        <f>'表3-1'!B29</f>
        <v>6255</v>
      </c>
      <c r="C18" s="195">
        <f>G18+I18</f>
        <v>2043</v>
      </c>
      <c r="D18" s="299">
        <f t="shared" si="0"/>
        <v>0.32661870503597124</v>
      </c>
      <c r="E18" s="352">
        <f>'表3-1'!E29</f>
        <v>322</v>
      </c>
      <c r="F18" s="353">
        <f>'表3-1'!F29</f>
        <v>848</v>
      </c>
      <c r="G18" s="290">
        <f>E18+F18</f>
        <v>1170</v>
      </c>
      <c r="H18" s="299">
        <f t="shared" si="3"/>
        <v>0.18705035971223022</v>
      </c>
      <c r="I18" s="353">
        <f>'表3-1'!I29</f>
        <v>873</v>
      </c>
      <c r="J18" s="297">
        <f t="shared" si="4"/>
        <v>0.13956834532374102</v>
      </c>
    </row>
    <row r="19" spans="1:10" ht="18" customHeight="1">
      <c r="A19" s="19" t="s">
        <v>47</v>
      </c>
      <c r="B19" s="83">
        <f>'表3-1'!B30</f>
        <v>2831</v>
      </c>
      <c r="C19" s="150">
        <f>G19+I19</f>
        <v>747</v>
      </c>
      <c r="D19" s="299">
        <f t="shared" si="0"/>
        <v>0.26386435888378662</v>
      </c>
      <c r="E19" s="349">
        <f>'表3-1'!E30</f>
        <v>173</v>
      </c>
      <c r="F19" s="350">
        <f>'表3-1'!F30</f>
        <v>261</v>
      </c>
      <c r="G19" s="293">
        <f>E19+F19</f>
        <v>434</v>
      </c>
      <c r="H19" s="302">
        <f t="shared" si="3"/>
        <v>0.15330271988696573</v>
      </c>
      <c r="I19" s="350">
        <f>'表3-1'!I30</f>
        <v>313</v>
      </c>
      <c r="J19" s="302">
        <f t="shared" si="4"/>
        <v>0.11056163899682091</v>
      </c>
    </row>
    <row r="20" spans="1:10" ht="18" customHeight="1">
      <c r="A20" s="101" t="s">
        <v>238</v>
      </c>
      <c r="B20" s="157">
        <f>SUM(B21:B27)</f>
        <v>167945</v>
      </c>
      <c r="C20" s="212">
        <f>SUM(C21:C27)</f>
        <v>48483</v>
      </c>
      <c r="D20" s="296">
        <f t="shared" si="0"/>
        <v>0.28868379529012472</v>
      </c>
      <c r="E20" s="158">
        <f>SUM(E21:E27)</f>
        <v>6719</v>
      </c>
      <c r="F20" s="159">
        <f>SUM(F21:F27)</f>
        <v>20356</v>
      </c>
      <c r="G20" s="194">
        <f>SUM(G21:G27)</f>
        <v>27075</v>
      </c>
      <c r="H20" s="320">
        <f t="shared" si="3"/>
        <v>0.16121349251242967</v>
      </c>
      <c r="I20" s="158">
        <f>SUM(I21:I27)</f>
        <v>21408</v>
      </c>
      <c r="J20" s="321">
        <f t="shared" si="4"/>
        <v>0.12747030277769508</v>
      </c>
    </row>
    <row r="21" spans="1:10" ht="18" customHeight="1">
      <c r="A21" s="15" t="s">
        <v>42</v>
      </c>
      <c r="B21" s="502">
        <f>'表3-1'!B10</f>
        <v>135602</v>
      </c>
      <c r="C21" s="141">
        <f>SUM(E21,F21,I21)</f>
        <v>38783</v>
      </c>
      <c r="D21" s="299">
        <f t="shared" si="0"/>
        <v>0.28600610610462973</v>
      </c>
      <c r="E21" s="356">
        <f>'表3-1'!E10</f>
        <v>5466</v>
      </c>
      <c r="F21" s="357">
        <f>'表3-1'!F10</f>
        <v>16839</v>
      </c>
      <c r="G21" s="292">
        <f t="shared" ref="G21:G27" si="5">E21+F21</f>
        <v>22305</v>
      </c>
      <c r="H21" s="301">
        <f t="shared" ref="H21:H27" si="6">G21/B21</f>
        <v>0.16448872435509801</v>
      </c>
      <c r="I21" s="357">
        <f>'表3-1'!I10</f>
        <v>16478</v>
      </c>
      <c r="J21" s="322">
        <f t="shared" ref="J21:J27" si="7">I21/B21</f>
        <v>0.12151738174953172</v>
      </c>
    </row>
    <row r="22" spans="1:10" ht="18" customHeight="1">
      <c r="A22" s="17" t="s">
        <v>24</v>
      </c>
      <c r="B22" s="503">
        <f>'表3-1'!B14</f>
        <v>11603</v>
      </c>
      <c r="C22" s="143">
        <f>SUM(E22,F22,I22)</f>
        <v>3637</v>
      </c>
      <c r="D22" s="299">
        <f t="shared" ref="D22:D27" si="8">C22/B22</f>
        <v>0.31345341721968456</v>
      </c>
      <c r="E22" s="352">
        <f>'表3-1'!E14</f>
        <v>389</v>
      </c>
      <c r="F22" s="353">
        <f>'表3-1'!F14</f>
        <v>1146</v>
      </c>
      <c r="G22" s="290">
        <f t="shared" si="5"/>
        <v>1535</v>
      </c>
      <c r="H22" s="300">
        <f t="shared" si="6"/>
        <v>0.13229337240368871</v>
      </c>
      <c r="I22" s="353">
        <f>'表3-1'!I14</f>
        <v>2102</v>
      </c>
      <c r="J22" s="298">
        <f t="shared" si="7"/>
        <v>0.18116004481599587</v>
      </c>
    </row>
    <row r="23" spans="1:10" ht="18" customHeight="1">
      <c r="A23" s="17" t="s">
        <v>70</v>
      </c>
      <c r="B23" s="503">
        <f>'表3-1'!B18</f>
        <v>12332</v>
      </c>
      <c r="C23" s="143">
        <f>SUM(E23,F23,I23)</f>
        <v>3460</v>
      </c>
      <c r="D23" s="299">
        <f t="shared" si="8"/>
        <v>0.28057087252675966</v>
      </c>
      <c r="E23" s="352">
        <f>'表3-1'!E18</f>
        <v>463</v>
      </c>
      <c r="F23" s="353">
        <f>'表3-1'!F18</f>
        <v>1377</v>
      </c>
      <c r="G23" s="289">
        <f t="shared" si="5"/>
        <v>1840</v>
      </c>
      <c r="H23" s="299">
        <f t="shared" si="6"/>
        <v>0.14920531949399934</v>
      </c>
      <c r="I23" s="353">
        <f>'表3-1'!I18</f>
        <v>1620</v>
      </c>
      <c r="J23" s="299">
        <f t="shared" si="7"/>
        <v>0.13136555303276029</v>
      </c>
    </row>
    <row r="24" spans="1:10" ht="18" customHeight="1">
      <c r="A24" s="331" t="s">
        <v>221</v>
      </c>
      <c r="B24" s="515">
        <f>'表3-1'!B32</f>
        <v>3735</v>
      </c>
      <c r="C24" s="241">
        <f>G24+I24</f>
        <v>1306</v>
      </c>
      <c r="D24" s="300">
        <f t="shared" si="8"/>
        <v>0.34966532797858096</v>
      </c>
      <c r="E24" s="516">
        <f>'表3-1'!E32</f>
        <v>203</v>
      </c>
      <c r="F24" s="517">
        <f>'表3-1'!F32</f>
        <v>472</v>
      </c>
      <c r="G24" s="291">
        <f t="shared" si="5"/>
        <v>675</v>
      </c>
      <c r="H24" s="300">
        <f t="shared" si="6"/>
        <v>0.18072289156626506</v>
      </c>
      <c r="I24" s="517">
        <f>'表3-1'!I32</f>
        <v>631</v>
      </c>
      <c r="J24" s="300">
        <f t="shared" si="7"/>
        <v>0.16894243641231593</v>
      </c>
    </row>
    <row r="25" spans="1:10" ht="18" customHeight="1">
      <c r="A25" s="17" t="s">
        <v>35</v>
      </c>
      <c r="B25" s="154">
        <f>'表3-1'!B33</f>
        <v>2275</v>
      </c>
      <c r="C25" s="143">
        <f>G25+I25</f>
        <v>754</v>
      </c>
      <c r="D25" s="299">
        <f t="shared" si="8"/>
        <v>0.33142857142857141</v>
      </c>
      <c r="E25" s="352">
        <f>'表3-1'!E33</f>
        <v>114</v>
      </c>
      <c r="F25" s="353">
        <f>'表3-1'!F33</f>
        <v>321</v>
      </c>
      <c r="G25" s="291">
        <f t="shared" si="5"/>
        <v>435</v>
      </c>
      <c r="H25" s="299">
        <f t="shared" si="6"/>
        <v>0.1912087912087912</v>
      </c>
      <c r="I25" s="353">
        <f>'表3-1'!I33</f>
        <v>319</v>
      </c>
      <c r="J25" s="297">
        <f t="shared" si="7"/>
        <v>0.14021978021978021</v>
      </c>
    </row>
    <row r="26" spans="1:10" ht="18" customHeight="1">
      <c r="A26" s="17" t="s">
        <v>36</v>
      </c>
      <c r="B26" s="154">
        <f>'表3-1'!B34</f>
        <v>1587</v>
      </c>
      <c r="C26" s="143">
        <f>G26+I26</f>
        <v>432</v>
      </c>
      <c r="D26" s="299">
        <f t="shared" si="8"/>
        <v>0.27221172022684309</v>
      </c>
      <c r="E26" s="352">
        <f>'表3-1'!E34</f>
        <v>61</v>
      </c>
      <c r="F26" s="353">
        <f>'表3-1'!F34</f>
        <v>173</v>
      </c>
      <c r="G26" s="291">
        <f t="shared" si="5"/>
        <v>234</v>
      </c>
      <c r="H26" s="299">
        <f t="shared" si="6"/>
        <v>0.14744801512287334</v>
      </c>
      <c r="I26" s="353">
        <f>'表3-1'!I34</f>
        <v>198</v>
      </c>
      <c r="J26" s="299">
        <f t="shared" si="7"/>
        <v>0.12476370510396975</v>
      </c>
    </row>
    <row r="27" spans="1:10" ht="18" customHeight="1">
      <c r="A27" s="19" t="s">
        <v>37</v>
      </c>
      <c r="B27" s="83">
        <f>'表3-1'!B35</f>
        <v>811</v>
      </c>
      <c r="C27" s="192">
        <f>G27+I27</f>
        <v>111</v>
      </c>
      <c r="D27" s="299">
        <f t="shared" si="8"/>
        <v>0.13686806411837238</v>
      </c>
      <c r="E27" s="349">
        <f>'表3-1'!E35</f>
        <v>23</v>
      </c>
      <c r="F27" s="350">
        <f>'表3-1'!F35</f>
        <v>28</v>
      </c>
      <c r="G27" s="291">
        <f t="shared" si="5"/>
        <v>51</v>
      </c>
      <c r="H27" s="302">
        <f t="shared" si="6"/>
        <v>6.2885326757090007E-2</v>
      </c>
      <c r="I27" s="350">
        <f>'表3-1'!I35</f>
        <v>60</v>
      </c>
      <c r="J27" s="300">
        <f t="shared" si="7"/>
        <v>7.3982737361282372E-2</v>
      </c>
    </row>
    <row r="28" spans="1:10" ht="24" customHeight="1">
      <c r="A28" s="198" t="s">
        <v>242</v>
      </c>
      <c r="B28" s="157">
        <f>SUM(B29:B30)</f>
        <v>37887</v>
      </c>
      <c r="C28" s="158">
        <f>SUM(C29:C30)</f>
        <v>9769</v>
      </c>
      <c r="D28" s="296">
        <f t="shared" ref="D28:D40" si="9">C28/B28</f>
        <v>0.25784569905244542</v>
      </c>
      <c r="E28" s="158">
        <f>SUM(E29:E30)</f>
        <v>1487</v>
      </c>
      <c r="F28" s="159">
        <f>SUM(F29:F30)</f>
        <v>3967</v>
      </c>
      <c r="G28" s="159">
        <f>SUM(G29:G30)</f>
        <v>5454</v>
      </c>
      <c r="H28" s="320">
        <f t="shared" si="1"/>
        <v>0.14395439068809882</v>
      </c>
      <c r="I28" s="158">
        <f>SUM(I29:I30)</f>
        <v>4315</v>
      </c>
      <c r="J28" s="321">
        <f t="shared" si="2"/>
        <v>0.11389130836434661</v>
      </c>
    </row>
    <row r="29" spans="1:10" ht="18" customHeight="1">
      <c r="A29" s="331" t="s">
        <v>43</v>
      </c>
      <c r="B29" s="513">
        <f>'表3-1'!B17</f>
        <v>28854</v>
      </c>
      <c r="C29" s="192">
        <f>SUM(E29,F29,I29)</f>
        <v>7476</v>
      </c>
      <c r="D29" s="300">
        <f t="shared" si="9"/>
        <v>0.2590975254730713</v>
      </c>
      <c r="E29" s="345">
        <f>'表3-1'!E17</f>
        <v>1191</v>
      </c>
      <c r="F29" s="346">
        <f>'表3-1'!F17</f>
        <v>3080</v>
      </c>
      <c r="G29" s="291">
        <f>E29+F29</f>
        <v>4271</v>
      </c>
      <c r="H29" s="300">
        <f t="shared" si="1"/>
        <v>0.14802107160185762</v>
      </c>
      <c r="I29" s="346">
        <f>'表3-1'!I17</f>
        <v>3205</v>
      </c>
      <c r="J29" s="297">
        <f t="shared" si="2"/>
        <v>0.11107645387121369</v>
      </c>
    </row>
    <row r="30" spans="1:10" ht="18" customHeight="1">
      <c r="A30" s="19" t="s">
        <v>44</v>
      </c>
      <c r="B30" s="510">
        <f>'表3-1'!B21</f>
        <v>9033</v>
      </c>
      <c r="C30" s="150">
        <f>SUM(E30,F30,I30)</f>
        <v>2293</v>
      </c>
      <c r="D30" s="302">
        <f t="shared" si="9"/>
        <v>0.25384700542455441</v>
      </c>
      <c r="E30" s="349">
        <f>'表3-1'!E21</f>
        <v>296</v>
      </c>
      <c r="F30" s="350">
        <f>'表3-1'!F21</f>
        <v>887</v>
      </c>
      <c r="G30" s="293">
        <f>E30+F30</f>
        <v>1183</v>
      </c>
      <c r="H30" s="302">
        <f t="shared" si="1"/>
        <v>0.13096424222296027</v>
      </c>
      <c r="I30" s="350">
        <f>'表3-1'!I21</f>
        <v>1110</v>
      </c>
      <c r="J30" s="302">
        <f t="shared" si="2"/>
        <v>0.12288276320159415</v>
      </c>
    </row>
    <row r="31" spans="1:10" ht="18" customHeight="1">
      <c r="A31" s="108" t="s">
        <v>241</v>
      </c>
      <c r="B31" s="507">
        <f>SUM(B32:B34)</f>
        <v>44622</v>
      </c>
      <c r="C31" s="158">
        <f>SUM(C32:C34)</f>
        <v>12041</v>
      </c>
      <c r="D31" s="296">
        <f t="shared" si="9"/>
        <v>0.26984447133700867</v>
      </c>
      <c r="E31" s="158">
        <f>SUM(E32:E34)</f>
        <v>1799</v>
      </c>
      <c r="F31" s="159">
        <f>SUM(F32:F34)</f>
        <v>4910</v>
      </c>
      <c r="G31" s="159">
        <f>SUM(G32:G34)</f>
        <v>6709</v>
      </c>
      <c r="H31" s="320">
        <f t="shared" si="1"/>
        <v>0.15035184438169513</v>
      </c>
      <c r="I31" s="158">
        <f>SUM(I32:I34)</f>
        <v>5332</v>
      </c>
      <c r="J31" s="321">
        <f t="shared" si="2"/>
        <v>0.11949262695531353</v>
      </c>
    </row>
    <row r="32" spans="1:10" ht="18" customHeight="1">
      <c r="A32" s="331" t="s">
        <v>71</v>
      </c>
      <c r="B32" s="513">
        <f>'表3-1'!B19</f>
        <v>28675</v>
      </c>
      <c r="C32" s="192">
        <f>SUM(E32,F32,I32)</f>
        <v>7887</v>
      </c>
      <c r="D32" s="300">
        <f t="shared" si="9"/>
        <v>0.27504795117698344</v>
      </c>
      <c r="E32" s="345">
        <f>'表3-1'!E19</f>
        <v>1162</v>
      </c>
      <c r="F32" s="346">
        <f>'表3-1'!F19</f>
        <v>3191</v>
      </c>
      <c r="G32" s="292">
        <f>E32+F32</f>
        <v>4353</v>
      </c>
      <c r="H32" s="300">
        <f t="shared" si="1"/>
        <v>0.15180470793374018</v>
      </c>
      <c r="I32" s="346">
        <f>'表3-1'!I19</f>
        <v>3534</v>
      </c>
      <c r="J32" s="297">
        <f t="shared" si="2"/>
        <v>0.12324324324324325</v>
      </c>
    </row>
    <row r="33" spans="1:14" ht="18" customHeight="1">
      <c r="A33" s="17" t="s">
        <v>72</v>
      </c>
      <c r="B33" s="154">
        <f>'表3-1'!B22</f>
        <v>9763</v>
      </c>
      <c r="C33" s="143">
        <f>SUM(E33,F33,I33)</f>
        <v>3191</v>
      </c>
      <c r="D33" s="299">
        <f>C33/B33</f>
        <v>0.32684625627368635</v>
      </c>
      <c r="E33" s="352">
        <f>'表3-1'!E22</f>
        <v>516</v>
      </c>
      <c r="F33" s="353">
        <f>'表3-1'!F22</f>
        <v>1343</v>
      </c>
      <c r="G33" s="289">
        <f>E33+F33</f>
        <v>1859</v>
      </c>
      <c r="H33" s="299">
        <f>G33/B33</f>
        <v>0.1904127829560586</v>
      </c>
      <c r="I33" s="353">
        <f>'表3-1'!I22</f>
        <v>1332</v>
      </c>
      <c r="J33" s="299">
        <f>I33/B33</f>
        <v>0.13643347331762778</v>
      </c>
    </row>
    <row r="34" spans="1:14" ht="18" customHeight="1">
      <c r="A34" s="332" t="s">
        <v>41</v>
      </c>
      <c r="B34" s="502">
        <f>'表3-1'!B37</f>
        <v>6184</v>
      </c>
      <c r="C34" s="192">
        <f>G34+I34</f>
        <v>963</v>
      </c>
      <c r="D34" s="300">
        <f>C34/B34</f>
        <v>0.15572445019404915</v>
      </c>
      <c r="E34" s="354">
        <f>'表3-1'!E37</f>
        <v>121</v>
      </c>
      <c r="F34" s="355">
        <f>'表3-1'!F37</f>
        <v>376</v>
      </c>
      <c r="G34" s="291">
        <f>E34+F34</f>
        <v>497</v>
      </c>
      <c r="H34" s="280">
        <f>G34/B34</f>
        <v>8.0368693402328592E-2</v>
      </c>
      <c r="I34" s="349">
        <f>'表3-1'!I37</f>
        <v>466</v>
      </c>
      <c r="J34" s="300">
        <f>I34/B34</f>
        <v>7.5355756791720574E-2</v>
      </c>
    </row>
    <row r="35" spans="1:14" ht="18" customHeight="1">
      <c r="A35" s="108" t="s">
        <v>240</v>
      </c>
      <c r="B35" s="157">
        <f>SUM(B36)</f>
        <v>31880</v>
      </c>
      <c r="C35" s="209">
        <f>SUM(C36)</f>
        <v>8548</v>
      </c>
      <c r="D35" s="296">
        <f t="shared" si="9"/>
        <v>0.26813048933500627</v>
      </c>
      <c r="E35" s="158">
        <f>SUM(E36)</f>
        <v>1101</v>
      </c>
      <c r="F35" s="159">
        <f>SUM(F36)</f>
        <v>2976</v>
      </c>
      <c r="G35" s="159">
        <f>SUM(G36)</f>
        <v>4077</v>
      </c>
      <c r="H35" s="320">
        <f t="shared" si="1"/>
        <v>0.1278858218318695</v>
      </c>
      <c r="I35" s="158">
        <f>SUM(I36)</f>
        <v>4471</v>
      </c>
      <c r="J35" s="321">
        <f t="shared" si="2"/>
        <v>0.14024466750313677</v>
      </c>
    </row>
    <row r="36" spans="1:14" ht="18" customHeight="1">
      <c r="A36" s="21" t="s">
        <v>45</v>
      </c>
      <c r="B36" s="513">
        <f>'表3-1'!B12</f>
        <v>31880</v>
      </c>
      <c r="C36" s="192">
        <f>SUM(E36,F36,I36)</f>
        <v>8548</v>
      </c>
      <c r="D36" s="300">
        <f t="shared" si="9"/>
        <v>0.26813048933500627</v>
      </c>
      <c r="E36" s="334">
        <f>'表3-1'!E12</f>
        <v>1101</v>
      </c>
      <c r="F36" s="351">
        <f>'表3-1'!F12</f>
        <v>2976</v>
      </c>
      <c r="G36" s="290">
        <f>E36+F36</f>
        <v>4077</v>
      </c>
      <c r="H36" s="300">
        <f t="shared" si="1"/>
        <v>0.1278858218318695</v>
      </c>
      <c r="I36" s="351">
        <f>'表3-1'!I12</f>
        <v>4471</v>
      </c>
      <c r="J36" s="297">
        <f t="shared" si="2"/>
        <v>0.14024466750313677</v>
      </c>
    </row>
    <row r="37" spans="1:14" ht="18" customHeight="1">
      <c r="A37" s="335" t="s">
        <v>239</v>
      </c>
      <c r="B37" s="157">
        <f>SUM(B38:B40)</f>
        <v>22021</v>
      </c>
      <c r="C37" s="158">
        <f>SUM(C38:C40)</f>
        <v>5811</v>
      </c>
      <c r="D37" s="296">
        <f t="shared" si="9"/>
        <v>0.26388447391126651</v>
      </c>
      <c r="E37" s="209">
        <f>SUM(E38:E40)</f>
        <v>897</v>
      </c>
      <c r="F37" s="210">
        <f>SUM(F38:F40)</f>
        <v>2248</v>
      </c>
      <c r="G37" s="210">
        <f>SUM(G38:G40)</f>
        <v>3145</v>
      </c>
      <c r="H37" s="320">
        <f t="shared" si="1"/>
        <v>0.1428182189727987</v>
      </c>
      <c r="I37" s="209">
        <f>SUM(I38:I40)</f>
        <v>2666</v>
      </c>
      <c r="J37" s="321">
        <f t="shared" si="2"/>
        <v>0.12106625493846783</v>
      </c>
    </row>
    <row r="38" spans="1:14" ht="18" customHeight="1">
      <c r="A38" s="331" t="s">
        <v>25</v>
      </c>
      <c r="B38" s="513">
        <f>'表3-1'!B15</f>
        <v>16254</v>
      </c>
      <c r="C38" s="192">
        <f>SUM(E38,F38,I38)</f>
        <v>4522</v>
      </c>
      <c r="D38" s="300">
        <f t="shared" si="9"/>
        <v>0.27820844099913866</v>
      </c>
      <c r="E38" s="345">
        <f>'表3-1'!E15</f>
        <v>692</v>
      </c>
      <c r="F38" s="346">
        <f>'表3-1'!F15</f>
        <v>1818</v>
      </c>
      <c r="G38" s="291">
        <f>E38+F38</f>
        <v>2510</v>
      </c>
      <c r="H38" s="300">
        <f t="shared" si="1"/>
        <v>0.15442352651654978</v>
      </c>
      <c r="I38" s="346">
        <f>'表3-1'!I15</f>
        <v>2012</v>
      </c>
      <c r="J38" s="300">
        <f t="shared" si="2"/>
        <v>0.1237849144825889</v>
      </c>
    </row>
    <row r="39" spans="1:14" ht="18" customHeight="1">
      <c r="A39" s="331" t="s">
        <v>40</v>
      </c>
      <c r="B39" s="334">
        <f>'表3-1'!B39</f>
        <v>4924</v>
      </c>
      <c r="C39" s="192">
        <f>G39+I39</f>
        <v>1000</v>
      </c>
      <c r="D39" s="300">
        <f t="shared" si="9"/>
        <v>0.20308692120227456</v>
      </c>
      <c r="E39" s="347">
        <f>'表3-1'!E39</f>
        <v>172</v>
      </c>
      <c r="F39" s="348">
        <f>'表3-1'!F39</f>
        <v>364</v>
      </c>
      <c r="G39" s="291">
        <f>E39+F39</f>
        <v>536</v>
      </c>
      <c r="H39" s="300">
        <f t="shared" si="1"/>
        <v>0.10885458976441917</v>
      </c>
      <c r="I39" s="348">
        <f>'表3-1'!I39</f>
        <v>464</v>
      </c>
      <c r="J39" s="300">
        <f t="shared" si="2"/>
        <v>9.4232331437855407E-2</v>
      </c>
    </row>
    <row r="40" spans="1:14" ht="18" customHeight="1">
      <c r="A40" s="19" t="s">
        <v>73</v>
      </c>
      <c r="B40" s="83">
        <f>'表3-1'!B40</f>
        <v>843</v>
      </c>
      <c r="C40" s="150">
        <f>G40+I40</f>
        <v>289</v>
      </c>
      <c r="D40" s="302">
        <f t="shared" si="9"/>
        <v>0.34282325029655991</v>
      </c>
      <c r="E40" s="349">
        <f>'表3-1'!E40</f>
        <v>33</v>
      </c>
      <c r="F40" s="350">
        <f>'表3-1'!F40</f>
        <v>66</v>
      </c>
      <c r="G40" s="293">
        <f>E40+F40</f>
        <v>99</v>
      </c>
      <c r="H40" s="302">
        <f t="shared" si="1"/>
        <v>0.11743772241992882</v>
      </c>
      <c r="I40" s="350">
        <f>'表3-1'!I40</f>
        <v>190</v>
      </c>
      <c r="J40" s="302">
        <f t="shared" si="2"/>
        <v>0.22538552787663108</v>
      </c>
    </row>
    <row r="41" spans="1:14" ht="18" customHeight="1">
      <c r="A41" s="9"/>
      <c r="B41" s="11"/>
      <c r="C41" s="11"/>
      <c r="D41" s="11"/>
      <c r="E41" s="11"/>
      <c r="F41" s="11"/>
      <c r="G41" s="11"/>
      <c r="H41" s="11"/>
      <c r="I41" s="11"/>
      <c r="J41" s="11"/>
      <c r="K41" s="11"/>
      <c r="N41" s="11"/>
    </row>
    <row r="42" spans="1:14" ht="18" customHeight="1">
      <c r="A42" s="9" t="s">
        <v>280</v>
      </c>
      <c r="B42" s="23"/>
      <c r="C42" s="23"/>
      <c r="D42" s="23"/>
      <c r="E42" s="11"/>
      <c r="F42" s="11"/>
      <c r="G42" s="11"/>
      <c r="H42" s="11"/>
      <c r="I42" s="11"/>
      <c r="J42" s="11"/>
      <c r="K42" s="11"/>
      <c r="N42" s="11"/>
    </row>
    <row r="43" spans="1:14" ht="18" customHeight="1">
      <c r="A43" s="9" t="s">
        <v>281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N43" s="11"/>
    </row>
    <row r="44" spans="1:14" ht="18" customHeight="1">
      <c r="A44" s="82" t="s">
        <v>288</v>
      </c>
      <c r="F44" s="11"/>
      <c r="G44" s="11"/>
      <c r="H44" s="11"/>
      <c r="I44" s="11"/>
      <c r="J44" s="11"/>
      <c r="K44" s="11"/>
      <c r="N44" s="11"/>
    </row>
    <row r="45" spans="1:14">
      <c r="A45" s="9"/>
      <c r="B45" s="11"/>
      <c r="C45" s="11"/>
      <c r="D45" s="11"/>
      <c r="E45" s="11"/>
      <c r="F45" s="11"/>
      <c r="G45" s="11"/>
      <c r="H45" s="11"/>
      <c r="I45" s="11"/>
      <c r="J45" s="11"/>
      <c r="K45" s="11"/>
      <c r="N45" s="11"/>
    </row>
    <row r="46" spans="1:14">
      <c r="A46" s="9"/>
      <c r="B46" s="11"/>
      <c r="C46" s="11"/>
      <c r="D46" s="11"/>
      <c r="E46" s="11"/>
      <c r="F46" s="84"/>
      <c r="G46" s="84"/>
      <c r="H46" s="84"/>
      <c r="I46" s="84"/>
      <c r="J46" s="84"/>
      <c r="K46" s="84"/>
      <c r="L46" s="137"/>
      <c r="M46" s="137"/>
      <c r="N46" s="84"/>
    </row>
    <row r="48" spans="1:14">
      <c r="A48" s="9"/>
      <c r="B48" s="11"/>
    </row>
  </sheetData>
  <mergeCells count="6">
    <mergeCell ref="A1:J1"/>
    <mergeCell ref="A3:A6"/>
    <mergeCell ref="C3:D4"/>
    <mergeCell ref="B4:B5"/>
    <mergeCell ref="E4:H4"/>
    <mergeCell ref="I4:J4"/>
  </mergeCells>
  <phoneticPr fontId="9"/>
  <printOptions horizontalCentered="1"/>
  <pageMargins left="0.51181102362204722" right="0.47244094488188981" top="0.55118110236220474" bottom="0.51181102362204722" header="0.51181102362204722" footer="0.51181102362204722"/>
  <pageSetup paperSize="9" orientation="portrait" r:id="rId1"/>
  <headerFooter alignWithMargins="0">
    <oddHeader>&amp;L表3-2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</vt:i4>
      </vt:variant>
    </vt:vector>
  </HeadingPairs>
  <TitlesOfParts>
    <vt:vector size="19" baseType="lpstr">
      <vt:lpstr>表紙</vt:lpstr>
      <vt:lpstr>表1-1</vt:lpstr>
      <vt:lpstr>表1-2</vt:lpstr>
      <vt:lpstr>表1-3</vt:lpstr>
      <vt:lpstr>表1-4</vt:lpstr>
      <vt:lpstr>表2-1</vt:lpstr>
      <vt:lpstr>表2-2</vt:lpstr>
      <vt:lpstr>表3-1</vt:lpstr>
      <vt:lpstr>表3-2</vt:lpstr>
      <vt:lpstr>表3-3</vt:lpstr>
      <vt:lpstr>表3-4</vt:lpstr>
      <vt:lpstr>表3-5</vt:lpstr>
      <vt:lpstr>表4-1</vt:lpstr>
      <vt:lpstr>人口推移ｸﾞﾗﾌ</vt:lpstr>
      <vt:lpstr>動態推移ｸﾞﾗﾌ</vt:lpstr>
      <vt:lpstr>'表1-1'!Print_Area</vt:lpstr>
      <vt:lpstr>'表1-2'!Print_Area</vt:lpstr>
      <vt:lpstr>'表2-2'!Print_Area</vt:lpstr>
      <vt:lpstr>'表3-2'!Print_Area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由美子</dc:creator>
  <cp:lastModifiedBy>秋田県</cp:lastModifiedBy>
  <cp:lastPrinted>2015-08-27T06:08:19Z</cp:lastPrinted>
  <dcterms:created xsi:type="dcterms:W3CDTF">1999-11-22T06:59:10Z</dcterms:created>
  <dcterms:modified xsi:type="dcterms:W3CDTF">2015-08-31T00:25:17Z</dcterms:modified>
</cp:coreProperties>
</file>